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alekan\Downloads\"/>
    </mc:Choice>
  </mc:AlternateContent>
  <xr:revisionPtr revIDLastSave="0" documentId="13_ncr:1_{9F3AF647-9A14-4411-A6E0-9744A54BF1D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June" sheetId="1" r:id="rId1"/>
    <sheet name="Sheet1" sheetId="27" r:id="rId2"/>
    <sheet name="DASHBOARD" sheetId="30" r:id="rId3"/>
    <sheet name="June (2)" sheetId="25" r:id="rId4"/>
  </sheets>
  <definedNames>
    <definedName name="_xlcn.WorksheetConnection_June.xlsxOrders_data1" hidden="1">Orders_data</definedName>
    <definedName name="_xlcn.WorksheetConnection_June.xlsxTable21" hidden="1">Table2[]</definedName>
    <definedName name="ExternalData_1" localSheetId="3" hidden="1">'June (2)'!$A$1:$V$1157</definedName>
    <definedName name="ordernum">Sheet1!$A$4</definedName>
    <definedName name="profit">Sheet1!$A$16</definedName>
    <definedName name="qty">Sheet1!$A$8</definedName>
    <definedName name="revenue">Sheet1!$A$12</definedName>
  </definedNames>
  <calcPr calcId="191029"/>
  <pivotCaches>
    <pivotCache cacheId="40" r:id="rId5"/>
    <pivotCache cacheId="38" r:id="rId6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June.xlsx!Table2"/>
          <x15:modelTable id="Orders_data" name="Orders_data" connection="WorksheetConnection_June.xlsx!Orders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5" l="1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1002" i="25"/>
  <c r="C1003" i="25"/>
  <c r="C1004" i="25"/>
  <c r="C1005" i="25"/>
  <c r="C1006" i="25"/>
  <c r="C1007" i="25"/>
  <c r="C1008" i="25"/>
  <c r="C1009" i="25"/>
  <c r="C1010" i="25"/>
  <c r="C1011" i="25"/>
  <c r="C1012" i="25"/>
  <c r="C1013" i="25"/>
  <c r="C1014" i="25"/>
  <c r="C1015" i="25"/>
  <c r="C1016" i="25"/>
  <c r="C1017" i="25"/>
  <c r="C1018" i="25"/>
  <c r="C1019" i="25"/>
  <c r="C1020" i="25"/>
  <c r="C1021" i="25"/>
  <c r="C1022" i="25"/>
  <c r="C1023" i="25"/>
  <c r="C1024" i="25"/>
  <c r="C1025" i="25"/>
  <c r="C1026" i="25"/>
  <c r="C1027" i="25"/>
  <c r="C1028" i="25"/>
  <c r="C1029" i="25"/>
  <c r="C1030" i="25"/>
  <c r="C1031" i="25"/>
  <c r="C1032" i="25"/>
  <c r="C1033" i="25"/>
  <c r="C1034" i="25"/>
  <c r="C1035" i="25"/>
  <c r="C1036" i="25"/>
  <c r="C1037" i="25"/>
  <c r="C1038" i="25"/>
  <c r="C1039" i="25"/>
  <c r="C1040" i="25"/>
  <c r="C1041" i="25"/>
  <c r="C1042" i="25"/>
  <c r="C1043" i="25"/>
  <c r="C1044" i="25"/>
  <c r="C1045" i="25"/>
  <c r="C1046" i="25"/>
  <c r="C1047" i="25"/>
  <c r="C1048" i="25"/>
  <c r="C1049" i="25"/>
  <c r="C1050" i="25"/>
  <c r="C1051" i="25"/>
  <c r="C1052" i="25"/>
  <c r="C1053" i="25"/>
  <c r="C1054" i="25"/>
  <c r="C1055" i="25"/>
  <c r="C1056" i="25"/>
  <c r="C1057" i="25"/>
  <c r="C1058" i="25"/>
  <c r="C1059" i="25"/>
  <c r="C1060" i="25"/>
  <c r="C1061" i="25"/>
  <c r="C1062" i="25"/>
  <c r="C1063" i="25"/>
  <c r="C1064" i="25"/>
  <c r="C1065" i="25"/>
  <c r="C1066" i="25"/>
  <c r="C1067" i="25"/>
  <c r="C1068" i="25"/>
  <c r="C1069" i="25"/>
  <c r="C1070" i="25"/>
  <c r="C1071" i="25"/>
  <c r="C1072" i="25"/>
  <c r="C1073" i="25"/>
  <c r="C1074" i="25"/>
  <c r="C1075" i="25"/>
  <c r="C1076" i="25"/>
  <c r="C1077" i="25"/>
  <c r="C1078" i="25"/>
  <c r="C1079" i="25"/>
  <c r="C1080" i="25"/>
  <c r="C1081" i="25"/>
  <c r="C1082" i="25"/>
  <c r="C1083" i="25"/>
  <c r="C1084" i="25"/>
  <c r="C1085" i="25"/>
  <c r="C1086" i="25"/>
  <c r="C1087" i="25"/>
  <c r="C1088" i="25"/>
  <c r="C1089" i="25"/>
  <c r="C1090" i="25"/>
  <c r="C1091" i="25"/>
  <c r="C1092" i="25"/>
  <c r="C1093" i="25"/>
  <c r="C1094" i="25"/>
  <c r="C1095" i="25"/>
  <c r="C1096" i="25"/>
  <c r="C1097" i="25"/>
  <c r="C1098" i="25"/>
  <c r="C1099" i="25"/>
  <c r="C1100" i="25"/>
  <c r="C1101" i="25"/>
  <c r="C1102" i="25"/>
  <c r="C1103" i="25"/>
  <c r="C1104" i="25"/>
  <c r="C1105" i="25"/>
  <c r="C1106" i="25"/>
  <c r="C1107" i="25"/>
  <c r="C1108" i="25"/>
  <c r="C1109" i="25"/>
  <c r="C1110" i="25"/>
  <c r="C1111" i="25"/>
  <c r="C1112" i="25"/>
  <c r="C1113" i="25"/>
  <c r="C1114" i="25"/>
  <c r="C1115" i="25"/>
  <c r="C1116" i="25"/>
  <c r="C1117" i="25"/>
  <c r="C1118" i="25"/>
  <c r="C1119" i="25"/>
  <c r="C1120" i="25"/>
  <c r="C1121" i="25"/>
  <c r="C1122" i="25"/>
  <c r="C1123" i="25"/>
  <c r="C1124" i="25"/>
  <c r="C1125" i="25"/>
  <c r="C1126" i="25"/>
  <c r="C1127" i="25"/>
  <c r="C1128" i="25"/>
  <c r="C1129" i="25"/>
  <c r="C1130" i="25"/>
  <c r="C1131" i="25"/>
  <c r="C1132" i="25"/>
  <c r="C1133" i="25"/>
  <c r="C1134" i="25"/>
  <c r="C1135" i="25"/>
  <c r="C1136" i="25"/>
  <c r="C1137" i="25"/>
  <c r="C1138" i="25"/>
  <c r="C1139" i="25"/>
  <c r="C1140" i="25"/>
  <c r="C1141" i="25"/>
  <c r="C1142" i="25"/>
  <c r="C1143" i="25"/>
  <c r="C1144" i="25"/>
  <c r="C1145" i="25"/>
  <c r="C1146" i="25"/>
  <c r="C1147" i="25"/>
  <c r="C1148" i="25"/>
  <c r="C1149" i="25"/>
  <c r="C1150" i="25"/>
  <c r="C1151" i="25"/>
  <c r="C1152" i="25"/>
  <c r="C1153" i="25"/>
  <c r="C1154" i="25"/>
  <c r="C1155" i="25"/>
  <c r="C1156" i="25"/>
  <c r="C1157" i="25"/>
  <c r="M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M481" i="25"/>
  <c r="M482" i="25"/>
  <c r="M483" i="25"/>
  <c r="M484" i="25"/>
  <c r="M485" i="25"/>
  <c r="M486" i="25"/>
  <c r="M487" i="25"/>
  <c r="M488" i="25"/>
  <c r="M489" i="25"/>
  <c r="M490" i="25"/>
  <c r="M491" i="25"/>
  <c r="M492" i="25"/>
  <c r="M493" i="25"/>
  <c r="M494" i="25"/>
  <c r="M495" i="25"/>
  <c r="M496" i="25"/>
  <c r="M497" i="25"/>
  <c r="M498" i="25"/>
  <c r="M499" i="25"/>
  <c r="M500" i="25"/>
  <c r="M501" i="25"/>
  <c r="M502" i="25"/>
  <c r="M503" i="25"/>
  <c r="M504" i="25"/>
  <c r="M505" i="25"/>
  <c r="M506" i="25"/>
  <c r="M507" i="25"/>
  <c r="M508" i="25"/>
  <c r="M509" i="25"/>
  <c r="M510" i="25"/>
  <c r="M511" i="25"/>
  <c r="M512" i="25"/>
  <c r="M513" i="25"/>
  <c r="M514" i="25"/>
  <c r="M515" i="25"/>
  <c r="M516" i="25"/>
  <c r="M517" i="25"/>
  <c r="M518" i="25"/>
  <c r="M519" i="25"/>
  <c r="M520" i="25"/>
  <c r="M521" i="25"/>
  <c r="M522" i="25"/>
  <c r="M523" i="25"/>
  <c r="M524" i="25"/>
  <c r="M525" i="25"/>
  <c r="M526" i="25"/>
  <c r="M527" i="25"/>
  <c r="M528" i="25"/>
  <c r="M529" i="25"/>
  <c r="M530" i="25"/>
  <c r="M531" i="25"/>
  <c r="M532" i="25"/>
  <c r="M533" i="25"/>
  <c r="M534" i="25"/>
  <c r="M535" i="25"/>
  <c r="M536" i="25"/>
  <c r="M537" i="25"/>
  <c r="M538" i="25"/>
  <c r="M539" i="25"/>
  <c r="M540" i="25"/>
  <c r="M541" i="25"/>
  <c r="M542" i="25"/>
  <c r="M543" i="25"/>
  <c r="M544" i="25"/>
  <c r="M545" i="25"/>
  <c r="M546" i="25"/>
  <c r="M547" i="25"/>
  <c r="M548" i="25"/>
  <c r="M549" i="25"/>
  <c r="M550" i="25"/>
  <c r="M551" i="25"/>
  <c r="M552" i="25"/>
  <c r="M553" i="25"/>
  <c r="M554" i="25"/>
  <c r="M555" i="25"/>
  <c r="M556" i="25"/>
  <c r="M557" i="25"/>
  <c r="M558" i="25"/>
  <c r="M559" i="25"/>
  <c r="M560" i="25"/>
  <c r="M561" i="25"/>
  <c r="M562" i="25"/>
  <c r="M563" i="25"/>
  <c r="M564" i="25"/>
  <c r="M565" i="25"/>
  <c r="M566" i="25"/>
  <c r="M567" i="25"/>
  <c r="M568" i="25"/>
  <c r="M569" i="25"/>
  <c r="M570" i="25"/>
  <c r="M571" i="25"/>
  <c r="M572" i="25"/>
  <c r="M573" i="25"/>
  <c r="M574" i="25"/>
  <c r="M575" i="25"/>
  <c r="M576" i="25"/>
  <c r="M577" i="25"/>
  <c r="M578" i="25"/>
  <c r="M579" i="25"/>
  <c r="M580" i="25"/>
  <c r="M581" i="25"/>
  <c r="M582" i="25"/>
  <c r="M583" i="25"/>
  <c r="M584" i="25"/>
  <c r="M585" i="25"/>
  <c r="M586" i="25"/>
  <c r="M587" i="25"/>
  <c r="M588" i="25"/>
  <c r="M589" i="25"/>
  <c r="M590" i="25"/>
  <c r="M591" i="25"/>
  <c r="M592" i="25"/>
  <c r="M593" i="25"/>
  <c r="M594" i="25"/>
  <c r="M595" i="25"/>
  <c r="M596" i="25"/>
  <c r="M597" i="25"/>
  <c r="M598" i="25"/>
  <c r="M599" i="25"/>
  <c r="M600" i="25"/>
  <c r="M601" i="25"/>
  <c r="M602" i="25"/>
  <c r="M603" i="25"/>
  <c r="M604" i="25"/>
  <c r="M605" i="25"/>
  <c r="M606" i="25"/>
  <c r="M607" i="25"/>
  <c r="M608" i="25"/>
  <c r="M609" i="25"/>
  <c r="M610" i="25"/>
  <c r="M611" i="25"/>
  <c r="M612" i="25"/>
  <c r="M613" i="25"/>
  <c r="M614" i="25"/>
  <c r="M615" i="25"/>
  <c r="M616" i="25"/>
  <c r="M617" i="25"/>
  <c r="M618" i="25"/>
  <c r="M619" i="25"/>
  <c r="M620" i="25"/>
  <c r="M621" i="25"/>
  <c r="M622" i="25"/>
  <c r="M623" i="25"/>
  <c r="M624" i="25"/>
  <c r="M625" i="25"/>
  <c r="M626" i="25"/>
  <c r="M627" i="25"/>
  <c r="M628" i="25"/>
  <c r="M629" i="25"/>
  <c r="M630" i="25"/>
  <c r="M631" i="25"/>
  <c r="M632" i="25"/>
  <c r="M633" i="25"/>
  <c r="M634" i="25"/>
  <c r="M635" i="25"/>
  <c r="M636" i="25"/>
  <c r="M637" i="25"/>
  <c r="M638" i="25"/>
  <c r="M639" i="25"/>
  <c r="M640" i="25"/>
  <c r="M641" i="25"/>
  <c r="M642" i="25"/>
  <c r="M643" i="25"/>
  <c r="M644" i="25"/>
  <c r="M645" i="25"/>
  <c r="M646" i="25"/>
  <c r="M647" i="25"/>
  <c r="M648" i="25"/>
  <c r="M649" i="25"/>
  <c r="M650" i="25"/>
  <c r="M651" i="25"/>
  <c r="M652" i="25"/>
  <c r="M653" i="25"/>
  <c r="M654" i="25"/>
  <c r="M655" i="25"/>
  <c r="M656" i="25"/>
  <c r="M657" i="25"/>
  <c r="M658" i="25"/>
  <c r="M659" i="25"/>
  <c r="M660" i="25"/>
  <c r="M661" i="25"/>
  <c r="M662" i="25"/>
  <c r="M663" i="25"/>
  <c r="M664" i="25"/>
  <c r="M665" i="25"/>
  <c r="M666" i="25"/>
  <c r="M667" i="25"/>
  <c r="M668" i="25"/>
  <c r="M669" i="25"/>
  <c r="M670" i="25"/>
  <c r="M671" i="25"/>
  <c r="M672" i="25"/>
  <c r="M673" i="25"/>
  <c r="M674" i="25"/>
  <c r="M675" i="25"/>
  <c r="M676" i="25"/>
  <c r="M677" i="25"/>
  <c r="M678" i="25"/>
  <c r="M679" i="25"/>
  <c r="M680" i="25"/>
  <c r="M681" i="25"/>
  <c r="M682" i="25"/>
  <c r="M683" i="25"/>
  <c r="M684" i="25"/>
  <c r="M685" i="25"/>
  <c r="M686" i="25"/>
  <c r="M687" i="25"/>
  <c r="M688" i="25"/>
  <c r="M689" i="25"/>
  <c r="M690" i="25"/>
  <c r="M691" i="25"/>
  <c r="M692" i="25"/>
  <c r="M693" i="25"/>
  <c r="M694" i="25"/>
  <c r="M695" i="25"/>
  <c r="M696" i="25"/>
  <c r="M697" i="25"/>
  <c r="M698" i="25"/>
  <c r="M699" i="25"/>
  <c r="M700" i="25"/>
  <c r="M701" i="25"/>
  <c r="M702" i="25"/>
  <c r="M703" i="25"/>
  <c r="M704" i="25"/>
  <c r="M705" i="25"/>
  <c r="M706" i="25"/>
  <c r="M707" i="25"/>
  <c r="M708" i="25"/>
  <c r="M709" i="25"/>
  <c r="M710" i="25"/>
  <c r="M711" i="25"/>
  <c r="M712" i="25"/>
  <c r="M713" i="25"/>
  <c r="M714" i="25"/>
  <c r="M715" i="25"/>
  <c r="M716" i="25"/>
  <c r="M717" i="25"/>
  <c r="M718" i="25"/>
  <c r="M719" i="25"/>
  <c r="M720" i="25"/>
  <c r="M721" i="25"/>
  <c r="M722" i="25"/>
  <c r="M723" i="25"/>
  <c r="M724" i="25"/>
  <c r="M725" i="25"/>
  <c r="M726" i="25"/>
  <c r="M727" i="25"/>
  <c r="M728" i="25"/>
  <c r="M729" i="25"/>
  <c r="M730" i="25"/>
  <c r="M731" i="25"/>
  <c r="M732" i="25"/>
  <c r="M733" i="25"/>
  <c r="M734" i="25"/>
  <c r="M735" i="25"/>
  <c r="M736" i="25"/>
  <c r="M737" i="25"/>
  <c r="M738" i="25"/>
  <c r="M739" i="25"/>
  <c r="M740" i="25"/>
  <c r="M741" i="25"/>
  <c r="M742" i="25"/>
  <c r="M743" i="25"/>
  <c r="M744" i="25"/>
  <c r="M745" i="25"/>
  <c r="M746" i="25"/>
  <c r="M747" i="25"/>
  <c r="M748" i="25"/>
  <c r="M749" i="25"/>
  <c r="M750" i="25"/>
  <c r="M751" i="25"/>
  <c r="M752" i="25"/>
  <c r="M753" i="25"/>
  <c r="M754" i="25"/>
  <c r="M755" i="25"/>
  <c r="M756" i="25"/>
  <c r="M757" i="25"/>
  <c r="M758" i="25"/>
  <c r="M759" i="25"/>
  <c r="M760" i="25"/>
  <c r="M761" i="25"/>
  <c r="M762" i="25"/>
  <c r="M763" i="25"/>
  <c r="M764" i="25"/>
  <c r="M765" i="25"/>
  <c r="M766" i="25"/>
  <c r="M767" i="25"/>
  <c r="M768" i="25"/>
  <c r="M769" i="25"/>
  <c r="M770" i="25"/>
  <c r="M771" i="25"/>
  <c r="M772" i="25"/>
  <c r="M773" i="25"/>
  <c r="M774" i="25"/>
  <c r="M775" i="25"/>
  <c r="M776" i="25"/>
  <c r="M777" i="25"/>
  <c r="M778" i="25"/>
  <c r="M779" i="25"/>
  <c r="M780" i="25"/>
  <c r="M781" i="25"/>
  <c r="M782" i="25"/>
  <c r="M783" i="25"/>
  <c r="M784" i="25"/>
  <c r="M785" i="25"/>
  <c r="M786" i="25"/>
  <c r="M787" i="25"/>
  <c r="M788" i="25"/>
  <c r="M789" i="25"/>
  <c r="M790" i="25"/>
  <c r="M791" i="25"/>
  <c r="M792" i="25"/>
  <c r="M793" i="25"/>
  <c r="M794" i="25"/>
  <c r="M795" i="25"/>
  <c r="M796" i="25"/>
  <c r="M797" i="25"/>
  <c r="M798" i="25"/>
  <c r="M799" i="25"/>
  <c r="M800" i="25"/>
  <c r="M801" i="25"/>
  <c r="M802" i="25"/>
  <c r="M803" i="25"/>
  <c r="M804" i="25"/>
  <c r="M805" i="25"/>
  <c r="M806" i="25"/>
  <c r="M807" i="25"/>
  <c r="M808" i="25"/>
  <c r="M809" i="25"/>
  <c r="M810" i="25"/>
  <c r="M811" i="25"/>
  <c r="M812" i="25"/>
  <c r="M813" i="25"/>
  <c r="M814" i="25"/>
  <c r="M815" i="25"/>
  <c r="M816" i="25"/>
  <c r="M817" i="25"/>
  <c r="M818" i="25"/>
  <c r="M819" i="25"/>
  <c r="M820" i="25"/>
  <c r="M821" i="25"/>
  <c r="M822" i="25"/>
  <c r="M823" i="25"/>
  <c r="M824" i="25"/>
  <c r="M825" i="25"/>
  <c r="M826" i="25"/>
  <c r="M827" i="25"/>
  <c r="M828" i="25"/>
  <c r="M829" i="25"/>
  <c r="M830" i="25"/>
  <c r="M831" i="25"/>
  <c r="M832" i="25"/>
  <c r="M833" i="25"/>
  <c r="M834" i="25"/>
  <c r="M835" i="25"/>
  <c r="M836" i="25"/>
  <c r="M837" i="25"/>
  <c r="M838" i="25"/>
  <c r="M839" i="25"/>
  <c r="M840" i="25"/>
  <c r="M841" i="25"/>
  <c r="M842" i="25"/>
  <c r="M843" i="25"/>
  <c r="M844" i="25"/>
  <c r="M845" i="25"/>
  <c r="M846" i="25"/>
  <c r="M847" i="25"/>
  <c r="M848" i="25"/>
  <c r="M849" i="25"/>
  <c r="M850" i="25"/>
  <c r="M851" i="25"/>
  <c r="M852" i="25"/>
  <c r="M853" i="25"/>
  <c r="M854" i="25"/>
  <c r="M855" i="25"/>
  <c r="M856" i="25"/>
  <c r="M857" i="25"/>
  <c r="M858" i="25"/>
  <c r="M859" i="25"/>
  <c r="M860" i="25"/>
  <c r="M861" i="25"/>
  <c r="M862" i="25"/>
  <c r="M863" i="25"/>
  <c r="M864" i="25"/>
  <c r="M865" i="25"/>
  <c r="M866" i="25"/>
  <c r="M867" i="25"/>
  <c r="M868" i="25"/>
  <c r="M869" i="25"/>
  <c r="M870" i="25"/>
  <c r="M871" i="25"/>
  <c r="M872" i="25"/>
  <c r="M873" i="25"/>
  <c r="M874" i="25"/>
  <c r="M875" i="25"/>
  <c r="M876" i="25"/>
  <c r="M877" i="25"/>
  <c r="M878" i="25"/>
  <c r="M879" i="25"/>
  <c r="M880" i="25"/>
  <c r="M881" i="25"/>
  <c r="M882" i="25"/>
  <c r="M883" i="25"/>
  <c r="M884" i="25"/>
  <c r="M885" i="25"/>
  <c r="M886" i="25"/>
  <c r="M887" i="25"/>
  <c r="M888" i="25"/>
  <c r="M889" i="25"/>
  <c r="M890" i="25"/>
  <c r="M891" i="25"/>
  <c r="M892" i="25"/>
  <c r="M893" i="25"/>
  <c r="M894" i="25"/>
  <c r="M895" i="25"/>
  <c r="M896" i="25"/>
  <c r="M897" i="25"/>
  <c r="M898" i="25"/>
  <c r="M899" i="25"/>
  <c r="M900" i="25"/>
  <c r="M901" i="25"/>
  <c r="M902" i="25"/>
  <c r="M903" i="25"/>
  <c r="M904" i="25"/>
  <c r="M905" i="25"/>
  <c r="M906" i="25"/>
  <c r="M907" i="25"/>
  <c r="M908" i="25"/>
  <c r="M909" i="25"/>
  <c r="M910" i="25"/>
  <c r="M911" i="25"/>
  <c r="M912" i="25"/>
  <c r="M913" i="25"/>
  <c r="M914" i="25"/>
  <c r="M915" i="25"/>
  <c r="M916" i="25"/>
  <c r="M917" i="25"/>
  <c r="M918" i="25"/>
  <c r="M919" i="25"/>
  <c r="M920" i="25"/>
  <c r="M921" i="25"/>
  <c r="M922" i="25"/>
  <c r="M923" i="25"/>
  <c r="M924" i="25"/>
  <c r="M925" i="25"/>
  <c r="M926" i="25"/>
  <c r="M927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942" i="25"/>
  <c r="M943" i="25"/>
  <c r="M944" i="25"/>
  <c r="M945" i="25"/>
  <c r="M946" i="25"/>
  <c r="M947" i="25"/>
  <c r="M948" i="25"/>
  <c r="M949" i="25"/>
  <c r="M950" i="25"/>
  <c r="M951" i="25"/>
  <c r="M952" i="25"/>
  <c r="M953" i="25"/>
  <c r="M954" i="25"/>
  <c r="M955" i="25"/>
  <c r="M956" i="25"/>
  <c r="M957" i="25"/>
  <c r="M958" i="25"/>
  <c r="M959" i="25"/>
  <c r="M960" i="25"/>
  <c r="M961" i="25"/>
  <c r="M962" i="25"/>
  <c r="M963" i="25"/>
  <c r="M964" i="25"/>
  <c r="M965" i="25"/>
  <c r="M966" i="25"/>
  <c r="M967" i="25"/>
  <c r="M968" i="25"/>
  <c r="M969" i="25"/>
  <c r="M970" i="25"/>
  <c r="M971" i="25"/>
  <c r="M972" i="25"/>
  <c r="M973" i="25"/>
  <c r="M974" i="25"/>
  <c r="M975" i="25"/>
  <c r="M976" i="25"/>
  <c r="M977" i="25"/>
  <c r="M978" i="25"/>
  <c r="M979" i="25"/>
  <c r="M980" i="25"/>
  <c r="M981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995" i="25"/>
  <c r="M996" i="25"/>
  <c r="M997" i="25"/>
  <c r="M998" i="25"/>
  <c r="M999" i="25"/>
  <c r="M1000" i="25"/>
  <c r="M1001" i="25"/>
  <c r="M1002" i="25"/>
  <c r="M1003" i="25"/>
  <c r="M1004" i="25"/>
  <c r="M1005" i="25"/>
  <c r="M1006" i="25"/>
  <c r="M1007" i="25"/>
  <c r="M1008" i="25"/>
  <c r="M1009" i="25"/>
  <c r="M1010" i="25"/>
  <c r="M1011" i="25"/>
  <c r="M1012" i="25"/>
  <c r="M1013" i="25"/>
  <c r="M1014" i="25"/>
  <c r="M1015" i="25"/>
  <c r="M1016" i="25"/>
  <c r="M1017" i="25"/>
  <c r="M1018" i="25"/>
  <c r="M1019" i="25"/>
  <c r="M1020" i="25"/>
  <c r="M1021" i="25"/>
  <c r="M1022" i="25"/>
  <c r="M1023" i="25"/>
  <c r="M1024" i="25"/>
  <c r="M1025" i="25"/>
  <c r="M1026" i="25"/>
  <c r="M1027" i="25"/>
  <c r="M1028" i="25"/>
  <c r="M1029" i="25"/>
  <c r="M1030" i="25"/>
  <c r="M1031" i="25"/>
  <c r="M1032" i="25"/>
  <c r="M1033" i="25"/>
  <c r="M1034" i="25"/>
  <c r="M1035" i="25"/>
  <c r="M1036" i="25"/>
  <c r="M1037" i="25"/>
  <c r="M1038" i="25"/>
  <c r="M1039" i="25"/>
  <c r="M1040" i="25"/>
  <c r="M1041" i="25"/>
  <c r="M1042" i="25"/>
  <c r="M1043" i="25"/>
  <c r="M1044" i="25"/>
  <c r="M1045" i="25"/>
  <c r="M1046" i="25"/>
  <c r="M1047" i="25"/>
  <c r="M1048" i="25"/>
  <c r="M1049" i="25"/>
  <c r="M1050" i="25"/>
  <c r="M1051" i="25"/>
  <c r="M1052" i="25"/>
  <c r="M1053" i="25"/>
  <c r="M1054" i="25"/>
  <c r="M1055" i="25"/>
  <c r="M1056" i="25"/>
  <c r="M1057" i="25"/>
  <c r="M1058" i="25"/>
  <c r="M1059" i="25"/>
  <c r="M1060" i="25"/>
  <c r="M1061" i="25"/>
  <c r="M1062" i="25"/>
  <c r="M1063" i="25"/>
  <c r="M1064" i="25"/>
  <c r="M1065" i="25"/>
  <c r="M1066" i="25"/>
  <c r="M1067" i="25"/>
  <c r="M1068" i="25"/>
  <c r="M1069" i="25"/>
  <c r="M1070" i="25"/>
  <c r="M1071" i="25"/>
  <c r="M1072" i="25"/>
  <c r="M1073" i="25"/>
  <c r="M1074" i="25"/>
  <c r="M1075" i="25"/>
  <c r="M1076" i="25"/>
  <c r="M1077" i="25"/>
  <c r="M1078" i="25"/>
  <c r="M1079" i="25"/>
  <c r="M1080" i="25"/>
  <c r="M1081" i="25"/>
  <c r="M1082" i="25"/>
  <c r="M1083" i="25"/>
  <c r="M1084" i="25"/>
  <c r="M1085" i="25"/>
  <c r="M1086" i="25"/>
  <c r="M1087" i="25"/>
  <c r="M1088" i="25"/>
  <c r="M1089" i="25"/>
  <c r="M1090" i="25"/>
  <c r="M1091" i="25"/>
  <c r="M1092" i="25"/>
  <c r="M1093" i="25"/>
  <c r="M1094" i="25"/>
  <c r="M1095" i="25"/>
  <c r="M1096" i="25"/>
  <c r="M1097" i="25"/>
  <c r="M1098" i="25"/>
  <c r="M1099" i="25"/>
  <c r="M1100" i="25"/>
  <c r="M1101" i="25"/>
  <c r="M1102" i="25"/>
  <c r="M1103" i="25"/>
  <c r="M1104" i="25"/>
  <c r="M1105" i="25"/>
  <c r="M1106" i="25"/>
  <c r="M1107" i="25"/>
  <c r="M1108" i="25"/>
  <c r="M1109" i="25"/>
  <c r="M1110" i="25"/>
  <c r="M1111" i="25"/>
  <c r="M1112" i="25"/>
  <c r="M1113" i="25"/>
  <c r="M1114" i="25"/>
  <c r="M1115" i="25"/>
  <c r="M1116" i="25"/>
  <c r="M1117" i="25"/>
  <c r="M1118" i="25"/>
  <c r="M1119" i="25"/>
  <c r="M1120" i="25"/>
  <c r="M1121" i="25"/>
  <c r="M1122" i="25"/>
  <c r="M1123" i="25"/>
  <c r="M1124" i="25"/>
  <c r="M1125" i="25"/>
  <c r="M1126" i="25"/>
  <c r="M1127" i="25"/>
  <c r="M1128" i="25"/>
  <c r="M1129" i="25"/>
  <c r="M1130" i="25"/>
  <c r="M1131" i="25"/>
  <c r="M1132" i="25"/>
  <c r="M1133" i="25"/>
  <c r="M1134" i="25"/>
  <c r="M1135" i="25"/>
  <c r="M1136" i="25"/>
  <c r="M1137" i="25"/>
  <c r="M1138" i="25"/>
  <c r="M1139" i="25"/>
  <c r="M1140" i="25"/>
  <c r="M1141" i="25"/>
  <c r="M1142" i="25"/>
  <c r="M1143" i="25"/>
  <c r="M1144" i="25"/>
  <c r="M1145" i="25"/>
  <c r="M1146" i="25"/>
  <c r="M1147" i="25"/>
  <c r="M1148" i="25"/>
  <c r="M1149" i="25"/>
  <c r="M1150" i="25"/>
  <c r="M1151" i="25"/>
  <c r="M1152" i="25"/>
  <c r="M1153" i="25"/>
  <c r="M1154" i="25"/>
  <c r="M1155" i="25"/>
  <c r="M1156" i="25"/>
  <c r="M1157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391" i="25"/>
  <c r="N392" i="25"/>
  <c r="N393" i="25"/>
  <c r="N394" i="25"/>
  <c r="N395" i="25"/>
  <c r="N396" i="25"/>
  <c r="N397" i="25"/>
  <c r="N398" i="25"/>
  <c r="N399" i="25"/>
  <c r="N400" i="25"/>
  <c r="N401" i="25"/>
  <c r="N402" i="25"/>
  <c r="N403" i="25"/>
  <c r="N404" i="25"/>
  <c r="N405" i="25"/>
  <c r="N406" i="25"/>
  <c r="N407" i="25"/>
  <c r="N408" i="25"/>
  <c r="N409" i="25"/>
  <c r="N410" i="25"/>
  <c r="N411" i="25"/>
  <c r="N412" i="25"/>
  <c r="N413" i="25"/>
  <c r="N414" i="25"/>
  <c r="N415" i="25"/>
  <c r="N416" i="25"/>
  <c r="N417" i="25"/>
  <c r="N418" i="25"/>
  <c r="N419" i="25"/>
  <c r="N420" i="25"/>
  <c r="N421" i="25"/>
  <c r="N422" i="25"/>
  <c r="N423" i="25"/>
  <c r="N424" i="25"/>
  <c r="N425" i="25"/>
  <c r="N426" i="25"/>
  <c r="N427" i="25"/>
  <c r="N428" i="25"/>
  <c r="N429" i="25"/>
  <c r="N430" i="25"/>
  <c r="N431" i="25"/>
  <c r="N432" i="25"/>
  <c r="N433" i="25"/>
  <c r="N434" i="25"/>
  <c r="N435" i="25"/>
  <c r="N436" i="25"/>
  <c r="N437" i="25"/>
  <c r="N438" i="25"/>
  <c r="N439" i="25"/>
  <c r="N440" i="25"/>
  <c r="N441" i="25"/>
  <c r="N442" i="25"/>
  <c r="N443" i="25"/>
  <c r="N444" i="25"/>
  <c r="N445" i="25"/>
  <c r="N446" i="25"/>
  <c r="N447" i="25"/>
  <c r="N448" i="25"/>
  <c r="N449" i="25"/>
  <c r="N450" i="25"/>
  <c r="N451" i="25"/>
  <c r="N452" i="25"/>
  <c r="N453" i="25"/>
  <c r="N454" i="25"/>
  <c r="N455" i="25"/>
  <c r="N456" i="25"/>
  <c r="N457" i="25"/>
  <c r="N458" i="25"/>
  <c r="N459" i="25"/>
  <c r="N460" i="25"/>
  <c r="N461" i="25"/>
  <c r="N462" i="25"/>
  <c r="N463" i="25"/>
  <c r="N464" i="25"/>
  <c r="N465" i="25"/>
  <c r="N466" i="25"/>
  <c r="N467" i="25"/>
  <c r="N468" i="25"/>
  <c r="N469" i="25"/>
  <c r="N470" i="25"/>
  <c r="N471" i="25"/>
  <c r="N472" i="25"/>
  <c r="N473" i="25"/>
  <c r="N474" i="25"/>
  <c r="N475" i="25"/>
  <c r="N476" i="25"/>
  <c r="N477" i="25"/>
  <c r="N478" i="25"/>
  <c r="N479" i="25"/>
  <c r="N480" i="25"/>
  <c r="N481" i="25"/>
  <c r="N482" i="25"/>
  <c r="N483" i="25"/>
  <c r="N484" i="25"/>
  <c r="N485" i="25"/>
  <c r="N486" i="25"/>
  <c r="N487" i="25"/>
  <c r="N488" i="25"/>
  <c r="N489" i="25"/>
  <c r="N490" i="25"/>
  <c r="N491" i="25"/>
  <c r="N492" i="25"/>
  <c r="N493" i="25"/>
  <c r="N494" i="25"/>
  <c r="N495" i="25"/>
  <c r="N496" i="25"/>
  <c r="N497" i="25"/>
  <c r="N498" i="25"/>
  <c r="N499" i="25"/>
  <c r="N500" i="25"/>
  <c r="N501" i="25"/>
  <c r="N502" i="25"/>
  <c r="N503" i="25"/>
  <c r="N504" i="25"/>
  <c r="N505" i="25"/>
  <c r="N506" i="25"/>
  <c r="N507" i="25"/>
  <c r="N508" i="25"/>
  <c r="N509" i="25"/>
  <c r="N510" i="25"/>
  <c r="N511" i="25"/>
  <c r="N512" i="25"/>
  <c r="N513" i="25"/>
  <c r="N514" i="25"/>
  <c r="N515" i="25"/>
  <c r="N516" i="25"/>
  <c r="N517" i="25"/>
  <c r="N518" i="25"/>
  <c r="N519" i="25"/>
  <c r="N520" i="25"/>
  <c r="N521" i="25"/>
  <c r="N522" i="25"/>
  <c r="N523" i="25"/>
  <c r="N524" i="25"/>
  <c r="N525" i="25"/>
  <c r="N526" i="25"/>
  <c r="N527" i="25"/>
  <c r="N528" i="25"/>
  <c r="N529" i="25"/>
  <c r="N530" i="25"/>
  <c r="N531" i="25"/>
  <c r="N532" i="25"/>
  <c r="N533" i="25"/>
  <c r="N534" i="25"/>
  <c r="N535" i="25"/>
  <c r="N536" i="25"/>
  <c r="N537" i="25"/>
  <c r="N538" i="25"/>
  <c r="N539" i="25"/>
  <c r="N540" i="25"/>
  <c r="N541" i="25"/>
  <c r="N542" i="25"/>
  <c r="N543" i="25"/>
  <c r="N544" i="25"/>
  <c r="N545" i="25"/>
  <c r="N546" i="25"/>
  <c r="N547" i="25"/>
  <c r="N548" i="25"/>
  <c r="N549" i="25"/>
  <c r="N550" i="25"/>
  <c r="N551" i="25"/>
  <c r="N552" i="25"/>
  <c r="N553" i="25"/>
  <c r="N554" i="25"/>
  <c r="N555" i="25"/>
  <c r="N556" i="25"/>
  <c r="N557" i="25"/>
  <c r="N558" i="25"/>
  <c r="N559" i="25"/>
  <c r="N560" i="25"/>
  <c r="N561" i="25"/>
  <c r="N562" i="25"/>
  <c r="N563" i="25"/>
  <c r="N564" i="25"/>
  <c r="N565" i="25"/>
  <c r="N566" i="25"/>
  <c r="N567" i="25"/>
  <c r="N568" i="25"/>
  <c r="N569" i="25"/>
  <c r="N570" i="25"/>
  <c r="N571" i="25"/>
  <c r="N572" i="25"/>
  <c r="N573" i="25"/>
  <c r="N574" i="25"/>
  <c r="N575" i="25"/>
  <c r="N576" i="25"/>
  <c r="N577" i="25"/>
  <c r="N578" i="25"/>
  <c r="N579" i="25"/>
  <c r="N580" i="25"/>
  <c r="N581" i="25"/>
  <c r="N582" i="25"/>
  <c r="N583" i="25"/>
  <c r="N584" i="25"/>
  <c r="N585" i="25"/>
  <c r="N586" i="25"/>
  <c r="N587" i="25"/>
  <c r="N588" i="25"/>
  <c r="N589" i="25"/>
  <c r="N590" i="25"/>
  <c r="N591" i="25"/>
  <c r="N592" i="25"/>
  <c r="N593" i="25"/>
  <c r="N594" i="25"/>
  <c r="N595" i="25"/>
  <c r="N596" i="25"/>
  <c r="N597" i="25"/>
  <c r="N598" i="25"/>
  <c r="N599" i="25"/>
  <c r="N600" i="25"/>
  <c r="N601" i="25"/>
  <c r="N602" i="25"/>
  <c r="N603" i="25"/>
  <c r="N604" i="25"/>
  <c r="N605" i="25"/>
  <c r="N606" i="25"/>
  <c r="N607" i="25"/>
  <c r="N608" i="25"/>
  <c r="N609" i="25"/>
  <c r="N610" i="25"/>
  <c r="N611" i="25"/>
  <c r="N612" i="25"/>
  <c r="N613" i="25"/>
  <c r="N614" i="25"/>
  <c r="N615" i="25"/>
  <c r="N616" i="25"/>
  <c r="N617" i="25"/>
  <c r="N618" i="25"/>
  <c r="N619" i="25"/>
  <c r="N620" i="25"/>
  <c r="N621" i="25"/>
  <c r="N622" i="25"/>
  <c r="N623" i="25"/>
  <c r="N624" i="25"/>
  <c r="N625" i="25"/>
  <c r="N626" i="25"/>
  <c r="N627" i="25"/>
  <c r="N628" i="25"/>
  <c r="N629" i="25"/>
  <c r="N630" i="25"/>
  <c r="N631" i="25"/>
  <c r="N632" i="25"/>
  <c r="N633" i="25"/>
  <c r="N634" i="25"/>
  <c r="N635" i="25"/>
  <c r="N636" i="25"/>
  <c r="N637" i="25"/>
  <c r="N638" i="25"/>
  <c r="N639" i="25"/>
  <c r="N640" i="25"/>
  <c r="N641" i="25"/>
  <c r="N642" i="25"/>
  <c r="N643" i="25"/>
  <c r="N644" i="25"/>
  <c r="N645" i="25"/>
  <c r="N646" i="25"/>
  <c r="N647" i="25"/>
  <c r="N648" i="25"/>
  <c r="N649" i="25"/>
  <c r="N650" i="25"/>
  <c r="N651" i="25"/>
  <c r="N652" i="25"/>
  <c r="N653" i="25"/>
  <c r="N654" i="25"/>
  <c r="N655" i="25"/>
  <c r="N656" i="25"/>
  <c r="N657" i="25"/>
  <c r="N658" i="25"/>
  <c r="N659" i="25"/>
  <c r="N660" i="25"/>
  <c r="N661" i="25"/>
  <c r="N662" i="25"/>
  <c r="N663" i="25"/>
  <c r="N664" i="25"/>
  <c r="N665" i="25"/>
  <c r="N666" i="25"/>
  <c r="N667" i="25"/>
  <c r="N668" i="25"/>
  <c r="N669" i="25"/>
  <c r="N670" i="25"/>
  <c r="N671" i="25"/>
  <c r="N672" i="25"/>
  <c r="N673" i="25"/>
  <c r="N674" i="25"/>
  <c r="N675" i="25"/>
  <c r="N676" i="25"/>
  <c r="N677" i="25"/>
  <c r="N678" i="25"/>
  <c r="N679" i="25"/>
  <c r="N680" i="25"/>
  <c r="N681" i="25"/>
  <c r="N682" i="25"/>
  <c r="N683" i="25"/>
  <c r="N684" i="25"/>
  <c r="N685" i="25"/>
  <c r="N686" i="25"/>
  <c r="N687" i="25"/>
  <c r="N688" i="25"/>
  <c r="N689" i="25"/>
  <c r="N690" i="25"/>
  <c r="N691" i="25"/>
  <c r="N692" i="25"/>
  <c r="N693" i="25"/>
  <c r="N694" i="25"/>
  <c r="N695" i="25"/>
  <c r="N696" i="25"/>
  <c r="N697" i="25"/>
  <c r="N698" i="25"/>
  <c r="N699" i="25"/>
  <c r="N700" i="25"/>
  <c r="N701" i="25"/>
  <c r="N702" i="25"/>
  <c r="N703" i="25"/>
  <c r="N704" i="25"/>
  <c r="N705" i="25"/>
  <c r="N706" i="25"/>
  <c r="N707" i="25"/>
  <c r="N708" i="25"/>
  <c r="N709" i="25"/>
  <c r="N710" i="25"/>
  <c r="N711" i="25"/>
  <c r="N712" i="25"/>
  <c r="N713" i="25"/>
  <c r="N714" i="25"/>
  <c r="N715" i="25"/>
  <c r="N716" i="25"/>
  <c r="N717" i="25"/>
  <c r="N718" i="25"/>
  <c r="N719" i="25"/>
  <c r="N720" i="25"/>
  <c r="N721" i="25"/>
  <c r="N722" i="25"/>
  <c r="N723" i="25"/>
  <c r="N724" i="25"/>
  <c r="N725" i="25"/>
  <c r="N726" i="25"/>
  <c r="N727" i="25"/>
  <c r="N728" i="25"/>
  <c r="N729" i="25"/>
  <c r="N730" i="25"/>
  <c r="N731" i="25"/>
  <c r="N732" i="25"/>
  <c r="N733" i="25"/>
  <c r="N734" i="25"/>
  <c r="N735" i="25"/>
  <c r="N736" i="25"/>
  <c r="N737" i="25"/>
  <c r="N738" i="25"/>
  <c r="N739" i="25"/>
  <c r="N740" i="25"/>
  <c r="N741" i="25"/>
  <c r="N742" i="25"/>
  <c r="N743" i="25"/>
  <c r="N744" i="25"/>
  <c r="N745" i="25"/>
  <c r="N746" i="25"/>
  <c r="N747" i="25"/>
  <c r="N748" i="25"/>
  <c r="N749" i="25"/>
  <c r="N750" i="25"/>
  <c r="N751" i="25"/>
  <c r="N752" i="25"/>
  <c r="N753" i="25"/>
  <c r="N754" i="25"/>
  <c r="N755" i="25"/>
  <c r="N756" i="25"/>
  <c r="N757" i="25"/>
  <c r="N758" i="25"/>
  <c r="N759" i="25"/>
  <c r="N760" i="25"/>
  <c r="N761" i="25"/>
  <c r="N762" i="25"/>
  <c r="N763" i="25"/>
  <c r="N764" i="25"/>
  <c r="N765" i="25"/>
  <c r="N766" i="25"/>
  <c r="N767" i="25"/>
  <c r="N768" i="25"/>
  <c r="N769" i="25"/>
  <c r="N770" i="25"/>
  <c r="N771" i="25"/>
  <c r="N772" i="25"/>
  <c r="N773" i="25"/>
  <c r="N774" i="25"/>
  <c r="N775" i="25"/>
  <c r="N776" i="25"/>
  <c r="N777" i="25"/>
  <c r="N778" i="25"/>
  <c r="N779" i="25"/>
  <c r="N780" i="25"/>
  <c r="N781" i="25"/>
  <c r="N782" i="25"/>
  <c r="N783" i="25"/>
  <c r="N784" i="25"/>
  <c r="N785" i="25"/>
  <c r="N786" i="25"/>
  <c r="N787" i="25"/>
  <c r="N788" i="25"/>
  <c r="N789" i="25"/>
  <c r="N790" i="25"/>
  <c r="N791" i="25"/>
  <c r="N792" i="25"/>
  <c r="N793" i="25"/>
  <c r="N794" i="25"/>
  <c r="N795" i="25"/>
  <c r="N796" i="25"/>
  <c r="N797" i="25"/>
  <c r="N798" i="25"/>
  <c r="N799" i="25"/>
  <c r="N800" i="25"/>
  <c r="N801" i="25"/>
  <c r="N802" i="25"/>
  <c r="N803" i="25"/>
  <c r="N804" i="25"/>
  <c r="N805" i="25"/>
  <c r="N806" i="25"/>
  <c r="N807" i="25"/>
  <c r="N808" i="25"/>
  <c r="N809" i="25"/>
  <c r="N810" i="25"/>
  <c r="N811" i="25"/>
  <c r="N812" i="25"/>
  <c r="N813" i="25"/>
  <c r="N814" i="25"/>
  <c r="N815" i="25"/>
  <c r="N816" i="25"/>
  <c r="N817" i="25"/>
  <c r="N818" i="25"/>
  <c r="N819" i="25"/>
  <c r="N820" i="25"/>
  <c r="N821" i="25"/>
  <c r="N822" i="25"/>
  <c r="N823" i="25"/>
  <c r="N824" i="25"/>
  <c r="N825" i="25"/>
  <c r="N826" i="25"/>
  <c r="N827" i="25"/>
  <c r="N828" i="25"/>
  <c r="N829" i="25"/>
  <c r="N830" i="25"/>
  <c r="N831" i="25"/>
  <c r="N832" i="25"/>
  <c r="N833" i="25"/>
  <c r="N834" i="25"/>
  <c r="N835" i="25"/>
  <c r="N836" i="25"/>
  <c r="N837" i="25"/>
  <c r="N838" i="25"/>
  <c r="N839" i="25"/>
  <c r="N840" i="25"/>
  <c r="N841" i="25"/>
  <c r="N842" i="25"/>
  <c r="N843" i="25"/>
  <c r="N844" i="25"/>
  <c r="N845" i="25"/>
  <c r="N846" i="25"/>
  <c r="N847" i="25"/>
  <c r="N848" i="25"/>
  <c r="N849" i="25"/>
  <c r="N850" i="25"/>
  <c r="N851" i="25"/>
  <c r="N852" i="25"/>
  <c r="N853" i="25"/>
  <c r="N854" i="25"/>
  <c r="N855" i="25"/>
  <c r="N856" i="25"/>
  <c r="N857" i="25"/>
  <c r="N858" i="25"/>
  <c r="N859" i="25"/>
  <c r="N860" i="25"/>
  <c r="N861" i="25"/>
  <c r="N862" i="25"/>
  <c r="N863" i="25"/>
  <c r="N864" i="25"/>
  <c r="N865" i="25"/>
  <c r="N866" i="25"/>
  <c r="N867" i="25"/>
  <c r="N868" i="25"/>
  <c r="N869" i="25"/>
  <c r="N870" i="25"/>
  <c r="N871" i="25"/>
  <c r="N872" i="25"/>
  <c r="N873" i="25"/>
  <c r="N874" i="25"/>
  <c r="N875" i="25"/>
  <c r="N876" i="25"/>
  <c r="N877" i="25"/>
  <c r="N878" i="25"/>
  <c r="N879" i="25"/>
  <c r="N880" i="25"/>
  <c r="N881" i="25"/>
  <c r="N882" i="25"/>
  <c r="N883" i="25"/>
  <c r="N884" i="25"/>
  <c r="N885" i="25"/>
  <c r="N886" i="25"/>
  <c r="N887" i="25"/>
  <c r="N888" i="25"/>
  <c r="N889" i="25"/>
  <c r="N890" i="25"/>
  <c r="N891" i="25"/>
  <c r="N892" i="25"/>
  <c r="N893" i="25"/>
  <c r="N894" i="25"/>
  <c r="N895" i="25"/>
  <c r="N896" i="25"/>
  <c r="N897" i="25"/>
  <c r="N898" i="25"/>
  <c r="N899" i="25"/>
  <c r="N900" i="25"/>
  <c r="N901" i="25"/>
  <c r="N902" i="25"/>
  <c r="N903" i="25"/>
  <c r="N904" i="25"/>
  <c r="N905" i="25"/>
  <c r="N906" i="25"/>
  <c r="N907" i="25"/>
  <c r="N908" i="25"/>
  <c r="N909" i="25"/>
  <c r="N910" i="25"/>
  <c r="N911" i="25"/>
  <c r="N912" i="25"/>
  <c r="N913" i="25"/>
  <c r="N914" i="25"/>
  <c r="N915" i="25"/>
  <c r="N916" i="25"/>
  <c r="N917" i="25"/>
  <c r="N918" i="25"/>
  <c r="N919" i="25"/>
  <c r="N920" i="25"/>
  <c r="N921" i="25"/>
  <c r="N922" i="25"/>
  <c r="N923" i="25"/>
  <c r="N924" i="25"/>
  <c r="N925" i="25"/>
  <c r="N926" i="25"/>
  <c r="N927" i="25"/>
  <c r="N928" i="25"/>
  <c r="N929" i="25"/>
  <c r="N930" i="25"/>
  <c r="N931" i="25"/>
  <c r="N932" i="25"/>
  <c r="N933" i="25"/>
  <c r="N934" i="25"/>
  <c r="N935" i="25"/>
  <c r="N936" i="25"/>
  <c r="N937" i="25"/>
  <c r="N938" i="25"/>
  <c r="N939" i="25"/>
  <c r="N940" i="25"/>
  <c r="N941" i="25"/>
  <c r="N942" i="25"/>
  <c r="N943" i="25"/>
  <c r="N944" i="25"/>
  <c r="N945" i="25"/>
  <c r="N946" i="25"/>
  <c r="N947" i="25"/>
  <c r="N948" i="25"/>
  <c r="N949" i="25"/>
  <c r="N950" i="25"/>
  <c r="N951" i="25"/>
  <c r="N952" i="25"/>
  <c r="N953" i="25"/>
  <c r="N954" i="25"/>
  <c r="N955" i="25"/>
  <c r="N956" i="25"/>
  <c r="N957" i="25"/>
  <c r="N958" i="25"/>
  <c r="N959" i="25"/>
  <c r="N960" i="25"/>
  <c r="N961" i="25"/>
  <c r="N962" i="25"/>
  <c r="N963" i="25"/>
  <c r="N964" i="25"/>
  <c r="N965" i="25"/>
  <c r="N966" i="25"/>
  <c r="N967" i="25"/>
  <c r="N968" i="25"/>
  <c r="N969" i="25"/>
  <c r="N970" i="25"/>
  <c r="N971" i="25"/>
  <c r="N972" i="25"/>
  <c r="N973" i="25"/>
  <c r="N974" i="25"/>
  <c r="N975" i="25"/>
  <c r="N976" i="25"/>
  <c r="N977" i="25"/>
  <c r="N978" i="25"/>
  <c r="N979" i="25"/>
  <c r="N980" i="25"/>
  <c r="N981" i="25"/>
  <c r="N982" i="25"/>
  <c r="N983" i="25"/>
  <c r="N984" i="25"/>
  <c r="N985" i="25"/>
  <c r="N986" i="25"/>
  <c r="N987" i="25"/>
  <c r="N988" i="25"/>
  <c r="N989" i="25"/>
  <c r="N990" i="25"/>
  <c r="N991" i="25"/>
  <c r="N992" i="25"/>
  <c r="N993" i="25"/>
  <c r="N994" i="25"/>
  <c r="N995" i="25"/>
  <c r="N996" i="25"/>
  <c r="N997" i="25"/>
  <c r="N998" i="25"/>
  <c r="N999" i="25"/>
  <c r="N1000" i="25"/>
  <c r="N1001" i="25"/>
  <c r="N1002" i="25"/>
  <c r="N1003" i="25"/>
  <c r="N1004" i="25"/>
  <c r="N1005" i="25"/>
  <c r="N1006" i="25"/>
  <c r="N1007" i="25"/>
  <c r="N1008" i="25"/>
  <c r="N1009" i="25"/>
  <c r="N1010" i="25"/>
  <c r="N1011" i="25"/>
  <c r="N1012" i="25"/>
  <c r="N1013" i="25"/>
  <c r="N1014" i="25"/>
  <c r="N1015" i="25"/>
  <c r="N1016" i="25"/>
  <c r="N1017" i="25"/>
  <c r="N1018" i="25"/>
  <c r="N1019" i="25"/>
  <c r="N1020" i="25"/>
  <c r="N1021" i="25"/>
  <c r="N1022" i="25"/>
  <c r="N1023" i="25"/>
  <c r="N1024" i="25"/>
  <c r="N1025" i="25"/>
  <c r="N1026" i="25"/>
  <c r="N1027" i="25"/>
  <c r="N1028" i="25"/>
  <c r="N1029" i="25"/>
  <c r="N1030" i="25"/>
  <c r="N1031" i="25"/>
  <c r="N1032" i="25"/>
  <c r="N1033" i="25"/>
  <c r="N1034" i="25"/>
  <c r="N1035" i="25"/>
  <c r="N1036" i="25"/>
  <c r="N1037" i="25"/>
  <c r="N1038" i="25"/>
  <c r="N1039" i="25"/>
  <c r="N1040" i="25"/>
  <c r="N1041" i="25"/>
  <c r="N1042" i="25"/>
  <c r="N1043" i="25"/>
  <c r="N1044" i="25"/>
  <c r="N1045" i="25"/>
  <c r="N1046" i="25"/>
  <c r="N1047" i="25"/>
  <c r="N1048" i="25"/>
  <c r="N1049" i="25"/>
  <c r="N1050" i="25"/>
  <c r="N1051" i="25"/>
  <c r="N1052" i="25"/>
  <c r="N1053" i="25"/>
  <c r="N1054" i="25"/>
  <c r="N1055" i="25"/>
  <c r="N1056" i="25"/>
  <c r="N1057" i="25"/>
  <c r="N1058" i="25"/>
  <c r="N1059" i="25"/>
  <c r="N1060" i="25"/>
  <c r="N1061" i="25"/>
  <c r="N1062" i="25"/>
  <c r="N1063" i="25"/>
  <c r="N1064" i="25"/>
  <c r="N1065" i="25"/>
  <c r="N1066" i="25"/>
  <c r="N1067" i="25"/>
  <c r="N1068" i="25"/>
  <c r="N1069" i="25"/>
  <c r="N1070" i="25"/>
  <c r="N1071" i="25"/>
  <c r="N1072" i="25"/>
  <c r="N1073" i="25"/>
  <c r="N1074" i="25"/>
  <c r="N1075" i="25"/>
  <c r="N1076" i="25"/>
  <c r="N1077" i="25"/>
  <c r="N1078" i="25"/>
  <c r="N1079" i="25"/>
  <c r="N1080" i="25"/>
  <c r="N1081" i="25"/>
  <c r="N1082" i="25"/>
  <c r="N1083" i="25"/>
  <c r="N1084" i="25"/>
  <c r="N1085" i="25"/>
  <c r="N1086" i="25"/>
  <c r="N1087" i="25"/>
  <c r="N1088" i="25"/>
  <c r="N1089" i="25"/>
  <c r="N1090" i="25"/>
  <c r="N1091" i="25"/>
  <c r="N1092" i="25"/>
  <c r="N1093" i="25"/>
  <c r="N1094" i="25"/>
  <c r="N1095" i="25"/>
  <c r="N1096" i="25"/>
  <c r="N1097" i="25"/>
  <c r="N1098" i="25"/>
  <c r="N1099" i="25"/>
  <c r="N1100" i="25"/>
  <c r="N1101" i="25"/>
  <c r="N1102" i="25"/>
  <c r="N1103" i="25"/>
  <c r="N1104" i="25"/>
  <c r="N1105" i="25"/>
  <c r="N1106" i="25"/>
  <c r="N1107" i="25"/>
  <c r="N1108" i="25"/>
  <c r="N1109" i="25"/>
  <c r="N1110" i="25"/>
  <c r="N1111" i="25"/>
  <c r="N1112" i="25"/>
  <c r="N1113" i="25"/>
  <c r="N1114" i="25"/>
  <c r="N1115" i="25"/>
  <c r="N1116" i="25"/>
  <c r="N1117" i="25"/>
  <c r="N1118" i="25"/>
  <c r="N1119" i="25"/>
  <c r="N1120" i="25"/>
  <c r="N1121" i="25"/>
  <c r="N1122" i="25"/>
  <c r="N1123" i="25"/>
  <c r="N1124" i="25"/>
  <c r="N1125" i="25"/>
  <c r="N1126" i="25"/>
  <c r="N1127" i="25"/>
  <c r="N1128" i="25"/>
  <c r="N1129" i="25"/>
  <c r="N1130" i="25"/>
  <c r="N1131" i="25"/>
  <c r="N1132" i="25"/>
  <c r="N1133" i="25"/>
  <c r="N1134" i="25"/>
  <c r="N1135" i="25"/>
  <c r="N1136" i="25"/>
  <c r="N1137" i="25"/>
  <c r="N1138" i="25"/>
  <c r="N1139" i="25"/>
  <c r="N1140" i="25"/>
  <c r="N1141" i="25"/>
  <c r="N1142" i="25"/>
  <c r="N1143" i="25"/>
  <c r="N1144" i="25"/>
  <c r="N1145" i="25"/>
  <c r="N1146" i="25"/>
  <c r="N1147" i="25"/>
  <c r="N1148" i="25"/>
  <c r="N1149" i="25"/>
  <c r="N1150" i="25"/>
  <c r="N1151" i="25"/>
  <c r="N1152" i="25"/>
  <c r="N1153" i="25"/>
  <c r="N1154" i="25"/>
  <c r="N1155" i="25"/>
  <c r="N1156" i="25"/>
  <c r="N1157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U141" i="25" s="1"/>
  <c r="T142" i="25"/>
  <c r="U142" i="25" s="1"/>
  <c r="T143" i="25"/>
  <c r="U143" i="25" s="1"/>
  <c r="T144" i="25"/>
  <c r="U144" i="25" s="1"/>
  <c r="T145" i="25"/>
  <c r="U145" i="25" s="1"/>
  <c r="T146" i="25"/>
  <c r="T147" i="25"/>
  <c r="U147" i="25" s="1"/>
  <c r="T148" i="25"/>
  <c r="U148" i="25" s="1"/>
  <c r="T149" i="25"/>
  <c r="U149" i="25" s="1"/>
  <c r="T150" i="25"/>
  <c r="U150" i="25" s="1"/>
  <c r="T151" i="25"/>
  <c r="U151" i="25" s="1"/>
  <c r="T152" i="25"/>
  <c r="U152" i="25" s="1"/>
  <c r="T153" i="25"/>
  <c r="U153" i="25" s="1"/>
  <c r="T154" i="25"/>
  <c r="U154" i="25" s="1"/>
  <c r="T155" i="25"/>
  <c r="T156" i="25"/>
  <c r="U156" i="25" s="1"/>
  <c r="T157" i="25"/>
  <c r="U157" i="25" s="1"/>
  <c r="T158" i="25"/>
  <c r="U158" i="25" s="1"/>
  <c r="T159" i="25"/>
  <c r="U159" i="25" s="1"/>
  <c r="T160" i="25"/>
  <c r="U160" i="25" s="1"/>
  <c r="T161" i="25"/>
  <c r="U161" i="25" s="1"/>
  <c r="T162" i="25"/>
  <c r="T163" i="25"/>
  <c r="T164" i="25"/>
  <c r="U164" i="25" s="1"/>
  <c r="T165" i="25"/>
  <c r="U165" i="25" s="1"/>
  <c r="T166" i="25"/>
  <c r="U166" i="25" s="1"/>
  <c r="T167" i="25"/>
  <c r="U167" i="25" s="1"/>
  <c r="T168" i="25"/>
  <c r="U168" i="25" s="1"/>
  <c r="T169" i="25"/>
  <c r="U169" i="25" s="1"/>
  <c r="T170" i="25"/>
  <c r="U170" i="25" s="1"/>
  <c r="T171" i="25"/>
  <c r="T172" i="25"/>
  <c r="U172" i="25" s="1"/>
  <c r="T173" i="25"/>
  <c r="U173" i="25" s="1"/>
  <c r="T174" i="25"/>
  <c r="U174" i="25" s="1"/>
  <c r="T175" i="25"/>
  <c r="U175" i="25" s="1"/>
  <c r="T176" i="25"/>
  <c r="U176" i="25" s="1"/>
  <c r="T177" i="25"/>
  <c r="U177" i="25" s="1"/>
  <c r="T178" i="25"/>
  <c r="U178" i="25" s="1"/>
  <c r="T179" i="25"/>
  <c r="U179" i="25" s="1"/>
  <c r="T180" i="25"/>
  <c r="U180" i="25" s="1"/>
  <c r="T181" i="25"/>
  <c r="U181" i="25" s="1"/>
  <c r="T182" i="25"/>
  <c r="U182" i="25" s="1"/>
  <c r="T183" i="25"/>
  <c r="T184" i="25"/>
  <c r="U184" i="25" s="1"/>
  <c r="T185" i="25"/>
  <c r="U185" i="25" s="1"/>
  <c r="T186" i="25"/>
  <c r="T187" i="25"/>
  <c r="T188" i="25"/>
  <c r="U188" i="25" s="1"/>
  <c r="T189" i="25"/>
  <c r="U189" i="25" s="1"/>
  <c r="T190" i="25"/>
  <c r="U190" i="25" s="1"/>
  <c r="T191" i="25"/>
  <c r="U191" i="25" s="1"/>
  <c r="T192" i="25"/>
  <c r="U192" i="25" s="1"/>
  <c r="T193" i="25"/>
  <c r="U193" i="25" s="1"/>
  <c r="T194" i="25"/>
  <c r="U194" i="25" s="1"/>
  <c r="T195" i="25"/>
  <c r="U195" i="25" s="1"/>
  <c r="T196" i="25"/>
  <c r="U196" i="25" s="1"/>
  <c r="T197" i="25"/>
  <c r="U197" i="25" s="1"/>
  <c r="T198" i="25"/>
  <c r="U198" i="25" s="1"/>
  <c r="T199" i="25"/>
  <c r="U199" i="25" s="1"/>
  <c r="T200" i="25"/>
  <c r="U200" i="25" s="1"/>
  <c r="T201" i="25"/>
  <c r="U201" i="25" s="1"/>
  <c r="T202" i="25"/>
  <c r="T203" i="25"/>
  <c r="T204" i="25"/>
  <c r="U204" i="25" s="1"/>
  <c r="T205" i="25"/>
  <c r="U205" i="25" s="1"/>
  <c r="T206" i="25"/>
  <c r="U206" i="25" s="1"/>
  <c r="T207" i="25"/>
  <c r="U207" i="25" s="1"/>
  <c r="T208" i="25"/>
  <c r="U208" i="25" s="1"/>
  <c r="T209" i="25"/>
  <c r="U209" i="25" s="1"/>
  <c r="T210" i="25"/>
  <c r="T211" i="25"/>
  <c r="U211" i="25" s="1"/>
  <c r="T212" i="25"/>
  <c r="U212" i="25" s="1"/>
  <c r="T213" i="25"/>
  <c r="U213" i="25" s="1"/>
  <c r="T214" i="25"/>
  <c r="U214" i="25" s="1"/>
  <c r="T215" i="25"/>
  <c r="U215" i="25" s="1"/>
  <c r="T216" i="25"/>
  <c r="U216" i="25" s="1"/>
  <c r="T217" i="25"/>
  <c r="U217" i="25" s="1"/>
  <c r="T218" i="25"/>
  <c r="U218" i="25" s="1"/>
  <c r="T219" i="25"/>
  <c r="U219" i="25" s="1"/>
  <c r="T220" i="25"/>
  <c r="U220" i="25" s="1"/>
  <c r="T221" i="25"/>
  <c r="U221" i="25" s="1"/>
  <c r="T222" i="25"/>
  <c r="T223" i="25"/>
  <c r="U223" i="25" s="1"/>
  <c r="T224" i="25"/>
  <c r="U224" i="25" s="1"/>
  <c r="T225" i="25"/>
  <c r="U225" i="25" s="1"/>
  <c r="T226" i="25"/>
  <c r="U226" i="25" s="1"/>
  <c r="T227" i="25"/>
  <c r="U227" i="25" s="1"/>
  <c r="T228" i="25"/>
  <c r="U228" i="25" s="1"/>
  <c r="T229" i="25"/>
  <c r="U229" i="25" s="1"/>
  <c r="T230" i="25"/>
  <c r="U230" i="25" s="1"/>
  <c r="T231" i="25"/>
  <c r="U231" i="25" s="1"/>
  <c r="T232" i="25"/>
  <c r="U232" i="25" s="1"/>
  <c r="T233" i="25"/>
  <c r="U233" i="25" s="1"/>
  <c r="T234" i="25"/>
  <c r="U234" i="25" s="1"/>
  <c r="T235" i="25"/>
  <c r="U235" i="25" s="1"/>
  <c r="T236" i="25"/>
  <c r="U236" i="25" s="1"/>
  <c r="T237" i="25"/>
  <c r="U237" i="25" s="1"/>
  <c r="T238" i="25"/>
  <c r="U238" i="25" s="1"/>
  <c r="T239" i="25"/>
  <c r="U239" i="25" s="1"/>
  <c r="T240" i="25"/>
  <c r="U240" i="25" s="1"/>
  <c r="T241" i="25"/>
  <c r="U241" i="25" s="1"/>
  <c r="T242" i="25"/>
  <c r="U242" i="25" s="1"/>
  <c r="T243" i="25"/>
  <c r="U243" i="25" s="1"/>
  <c r="T244" i="25"/>
  <c r="U244" i="25" s="1"/>
  <c r="T245" i="25"/>
  <c r="U245" i="25" s="1"/>
  <c r="T246" i="25"/>
  <c r="U246" i="25" s="1"/>
  <c r="T247" i="25"/>
  <c r="U247" i="25" s="1"/>
  <c r="T248" i="25"/>
  <c r="U248" i="25" s="1"/>
  <c r="T249" i="25"/>
  <c r="U249" i="25" s="1"/>
  <c r="T250" i="25"/>
  <c r="U250" i="25" s="1"/>
  <c r="T251" i="25"/>
  <c r="U251" i="25" s="1"/>
  <c r="T252" i="25"/>
  <c r="U252" i="25" s="1"/>
  <c r="T253" i="25"/>
  <c r="U253" i="25" s="1"/>
  <c r="T254" i="25"/>
  <c r="T255" i="25"/>
  <c r="U255" i="25" s="1"/>
  <c r="T256" i="25"/>
  <c r="U256" i="25" s="1"/>
  <c r="T257" i="25"/>
  <c r="U257" i="25" s="1"/>
  <c r="T258" i="25"/>
  <c r="U258" i="25" s="1"/>
  <c r="T259" i="25"/>
  <c r="T260" i="25"/>
  <c r="U260" i="25" s="1"/>
  <c r="T261" i="25"/>
  <c r="U261" i="25" s="1"/>
  <c r="T262" i="25"/>
  <c r="U262" i="25" s="1"/>
  <c r="T263" i="25"/>
  <c r="U263" i="25" s="1"/>
  <c r="T264" i="25"/>
  <c r="U264" i="25" s="1"/>
  <c r="T265" i="25"/>
  <c r="U265" i="25" s="1"/>
  <c r="T266" i="25"/>
  <c r="U266" i="25" s="1"/>
  <c r="T267" i="25"/>
  <c r="U267" i="25" s="1"/>
  <c r="T268" i="25"/>
  <c r="U268" i="25" s="1"/>
  <c r="T269" i="25"/>
  <c r="U269" i="25" s="1"/>
  <c r="T270" i="25"/>
  <c r="U270" i="25" s="1"/>
  <c r="T271" i="25"/>
  <c r="U271" i="25" s="1"/>
  <c r="T272" i="25"/>
  <c r="U272" i="25" s="1"/>
  <c r="T273" i="25"/>
  <c r="U273" i="25" s="1"/>
  <c r="T274" i="25"/>
  <c r="U274" i="25" s="1"/>
  <c r="T275" i="25"/>
  <c r="U275" i="25" s="1"/>
  <c r="T276" i="25"/>
  <c r="U276" i="25" s="1"/>
  <c r="T277" i="25"/>
  <c r="U277" i="25" s="1"/>
  <c r="T278" i="25"/>
  <c r="T279" i="25"/>
  <c r="T280" i="25"/>
  <c r="U280" i="25" s="1"/>
  <c r="T281" i="25"/>
  <c r="U281" i="25" s="1"/>
  <c r="T282" i="25"/>
  <c r="U282" i="25" s="1"/>
  <c r="T283" i="25"/>
  <c r="U283" i="25" s="1"/>
  <c r="T284" i="25"/>
  <c r="U284" i="25" s="1"/>
  <c r="T285" i="25"/>
  <c r="U285" i="25" s="1"/>
  <c r="T286" i="25"/>
  <c r="U286" i="25" s="1"/>
  <c r="T287" i="25"/>
  <c r="U287" i="25" s="1"/>
  <c r="T288" i="25"/>
  <c r="U288" i="25" s="1"/>
  <c r="T289" i="25"/>
  <c r="U289" i="25" s="1"/>
  <c r="T290" i="25"/>
  <c r="U290" i="25" s="1"/>
  <c r="T291" i="25"/>
  <c r="U291" i="25" s="1"/>
  <c r="T292" i="25"/>
  <c r="U292" i="25" s="1"/>
  <c r="T293" i="25"/>
  <c r="U293" i="25" s="1"/>
  <c r="T294" i="25"/>
  <c r="U294" i="25" s="1"/>
  <c r="T295" i="25"/>
  <c r="U295" i="25" s="1"/>
  <c r="T296" i="25"/>
  <c r="U296" i="25" s="1"/>
  <c r="T297" i="25"/>
  <c r="U297" i="25" s="1"/>
  <c r="T298" i="25"/>
  <c r="T299" i="25"/>
  <c r="U299" i="25" s="1"/>
  <c r="T300" i="25"/>
  <c r="U300" i="25" s="1"/>
  <c r="T301" i="25"/>
  <c r="U301" i="25" s="1"/>
  <c r="T302" i="25"/>
  <c r="U302" i="25" s="1"/>
  <c r="T303" i="25"/>
  <c r="U303" i="25" s="1"/>
  <c r="T304" i="25"/>
  <c r="U304" i="25" s="1"/>
  <c r="T305" i="25"/>
  <c r="U305" i="25" s="1"/>
  <c r="T306" i="25"/>
  <c r="U306" i="25" s="1"/>
  <c r="T307" i="25"/>
  <c r="U307" i="25" s="1"/>
  <c r="T308" i="25"/>
  <c r="U308" i="25" s="1"/>
  <c r="T309" i="25"/>
  <c r="U309" i="25" s="1"/>
  <c r="T310" i="25"/>
  <c r="U310" i="25" s="1"/>
  <c r="T311" i="25"/>
  <c r="U311" i="25" s="1"/>
  <c r="T312" i="25"/>
  <c r="U312" i="25" s="1"/>
  <c r="T313" i="25"/>
  <c r="U313" i="25" s="1"/>
  <c r="T314" i="25"/>
  <c r="U314" i="25" s="1"/>
  <c r="T315" i="25"/>
  <c r="U315" i="25" s="1"/>
  <c r="T316" i="25"/>
  <c r="U316" i="25" s="1"/>
  <c r="T317" i="25"/>
  <c r="U317" i="25" s="1"/>
  <c r="T318" i="25"/>
  <c r="U318" i="25" s="1"/>
  <c r="T319" i="25"/>
  <c r="U319" i="25" s="1"/>
  <c r="T320" i="25"/>
  <c r="U320" i="25" s="1"/>
  <c r="T321" i="25"/>
  <c r="U321" i="25" s="1"/>
  <c r="T322" i="25"/>
  <c r="T323" i="25"/>
  <c r="U323" i="25" s="1"/>
  <c r="T324" i="25"/>
  <c r="U324" i="25" s="1"/>
  <c r="T325" i="25"/>
  <c r="U325" i="25" s="1"/>
  <c r="T326" i="25"/>
  <c r="U326" i="25" s="1"/>
  <c r="T327" i="25"/>
  <c r="U327" i="25" s="1"/>
  <c r="T328" i="25"/>
  <c r="U328" i="25" s="1"/>
  <c r="T329" i="25"/>
  <c r="U329" i="25" s="1"/>
  <c r="T330" i="25"/>
  <c r="U330" i="25" s="1"/>
  <c r="T331" i="25"/>
  <c r="U331" i="25" s="1"/>
  <c r="T332" i="25"/>
  <c r="U332" i="25" s="1"/>
  <c r="T333" i="25"/>
  <c r="U333" i="25" s="1"/>
  <c r="T334" i="25"/>
  <c r="U334" i="25" s="1"/>
  <c r="T335" i="25"/>
  <c r="U335" i="25" s="1"/>
  <c r="T336" i="25"/>
  <c r="U336" i="25" s="1"/>
  <c r="T337" i="25"/>
  <c r="U337" i="25" s="1"/>
  <c r="T338" i="25"/>
  <c r="U338" i="25" s="1"/>
  <c r="T339" i="25"/>
  <c r="U339" i="25" s="1"/>
  <c r="T340" i="25"/>
  <c r="U340" i="25" s="1"/>
  <c r="T341" i="25"/>
  <c r="U341" i="25" s="1"/>
  <c r="T342" i="25"/>
  <c r="T343" i="25"/>
  <c r="U343" i="25" s="1"/>
  <c r="T344" i="25"/>
  <c r="U344" i="25" s="1"/>
  <c r="T345" i="25"/>
  <c r="U345" i="25" s="1"/>
  <c r="T346" i="25"/>
  <c r="U346" i="25" s="1"/>
  <c r="T347" i="25"/>
  <c r="U347" i="25" s="1"/>
  <c r="T348" i="25"/>
  <c r="U348" i="25" s="1"/>
  <c r="T349" i="25"/>
  <c r="U349" i="25" s="1"/>
  <c r="T350" i="25"/>
  <c r="U350" i="25" s="1"/>
  <c r="T351" i="25"/>
  <c r="U351" i="25" s="1"/>
  <c r="T352" i="25"/>
  <c r="U352" i="25" s="1"/>
  <c r="T353" i="25"/>
  <c r="U353" i="25" s="1"/>
  <c r="T354" i="25"/>
  <c r="U354" i="25" s="1"/>
  <c r="T355" i="25"/>
  <c r="U355" i="25" s="1"/>
  <c r="T356" i="25"/>
  <c r="U356" i="25" s="1"/>
  <c r="T357" i="25"/>
  <c r="U357" i="25" s="1"/>
  <c r="T358" i="25"/>
  <c r="U358" i="25" s="1"/>
  <c r="T359" i="25"/>
  <c r="U359" i="25" s="1"/>
  <c r="T360" i="25"/>
  <c r="U360" i="25" s="1"/>
  <c r="T361" i="25"/>
  <c r="U361" i="25" s="1"/>
  <c r="T362" i="25"/>
  <c r="U362" i="25" s="1"/>
  <c r="T363" i="25"/>
  <c r="U363" i="25" s="1"/>
  <c r="T364" i="25"/>
  <c r="U364" i="25" s="1"/>
  <c r="T365" i="25"/>
  <c r="U365" i="25" s="1"/>
  <c r="T366" i="25"/>
  <c r="T367" i="25"/>
  <c r="U367" i="25" s="1"/>
  <c r="T368" i="25"/>
  <c r="U368" i="25" s="1"/>
  <c r="T369" i="25"/>
  <c r="U369" i="25" s="1"/>
  <c r="T370" i="25"/>
  <c r="U370" i="25" s="1"/>
  <c r="T371" i="25"/>
  <c r="U371" i="25" s="1"/>
  <c r="T372" i="25"/>
  <c r="U372" i="25" s="1"/>
  <c r="T373" i="25"/>
  <c r="U373" i="25" s="1"/>
  <c r="T374" i="25"/>
  <c r="U374" i="25" s="1"/>
  <c r="T375" i="25"/>
  <c r="U375" i="25" s="1"/>
  <c r="T376" i="25"/>
  <c r="U376" i="25" s="1"/>
  <c r="T377" i="25"/>
  <c r="U377" i="25" s="1"/>
  <c r="T378" i="25"/>
  <c r="U378" i="25" s="1"/>
  <c r="T379" i="25"/>
  <c r="U379" i="25" s="1"/>
  <c r="T380" i="25"/>
  <c r="U380" i="25" s="1"/>
  <c r="T381" i="25"/>
  <c r="U381" i="25" s="1"/>
  <c r="T382" i="25"/>
  <c r="U382" i="25" s="1"/>
  <c r="T383" i="25"/>
  <c r="T384" i="25"/>
  <c r="U384" i="25" s="1"/>
  <c r="T385" i="25"/>
  <c r="U385" i="25" s="1"/>
  <c r="T386" i="25"/>
  <c r="U386" i="25" s="1"/>
  <c r="T387" i="25"/>
  <c r="U387" i="25" s="1"/>
  <c r="T388" i="25"/>
  <c r="U388" i="25" s="1"/>
  <c r="T389" i="25"/>
  <c r="U389" i="25" s="1"/>
  <c r="T390" i="25"/>
  <c r="U390" i="25" s="1"/>
  <c r="T391" i="25"/>
  <c r="T392" i="25"/>
  <c r="U392" i="25" s="1"/>
  <c r="T393" i="25"/>
  <c r="U393" i="25" s="1"/>
  <c r="T394" i="25"/>
  <c r="U394" i="25" s="1"/>
  <c r="T395" i="25"/>
  <c r="U395" i="25" s="1"/>
  <c r="T396" i="25"/>
  <c r="U396" i="25" s="1"/>
  <c r="T397" i="25"/>
  <c r="U397" i="25" s="1"/>
  <c r="T398" i="25"/>
  <c r="U398" i="25" s="1"/>
  <c r="T399" i="25"/>
  <c r="U399" i="25" s="1"/>
  <c r="T400" i="25"/>
  <c r="U400" i="25" s="1"/>
  <c r="T401" i="25"/>
  <c r="U401" i="25" s="1"/>
  <c r="T402" i="25"/>
  <c r="T403" i="25"/>
  <c r="U403" i="25" s="1"/>
  <c r="T404" i="25"/>
  <c r="U404" i="25" s="1"/>
  <c r="T405" i="25"/>
  <c r="U405" i="25" s="1"/>
  <c r="T406" i="25"/>
  <c r="U406" i="25" s="1"/>
  <c r="T407" i="25"/>
  <c r="T408" i="25"/>
  <c r="U408" i="25" s="1"/>
  <c r="T409" i="25"/>
  <c r="U409" i="25" s="1"/>
  <c r="T410" i="25"/>
  <c r="U410" i="25" s="1"/>
  <c r="T411" i="25"/>
  <c r="U411" i="25" s="1"/>
  <c r="T412" i="25"/>
  <c r="U412" i="25" s="1"/>
  <c r="T413" i="25"/>
  <c r="U413" i="25" s="1"/>
  <c r="T414" i="25"/>
  <c r="U414" i="25" s="1"/>
  <c r="T415" i="25"/>
  <c r="U415" i="25" s="1"/>
  <c r="T416" i="25"/>
  <c r="U416" i="25" s="1"/>
  <c r="T417" i="25"/>
  <c r="U417" i="25" s="1"/>
  <c r="T418" i="25"/>
  <c r="U418" i="25" s="1"/>
  <c r="T419" i="25"/>
  <c r="T420" i="25"/>
  <c r="U420" i="25" s="1"/>
  <c r="T421" i="25"/>
  <c r="U421" i="25" s="1"/>
  <c r="T422" i="25"/>
  <c r="U422" i="25" s="1"/>
  <c r="T423" i="25"/>
  <c r="U423" i="25" s="1"/>
  <c r="T424" i="25"/>
  <c r="U424" i="25" s="1"/>
  <c r="T425" i="25"/>
  <c r="U425" i="25" s="1"/>
  <c r="T426" i="25"/>
  <c r="U426" i="25" s="1"/>
  <c r="T427" i="25"/>
  <c r="T428" i="25"/>
  <c r="U428" i="25" s="1"/>
  <c r="T429" i="25"/>
  <c r="U429" i="25" s="1"/>
  <c r="T430" i="25"/>
  <c r="U430" i="25" s="1"/>
  <c r="T431" i="25"/>
  <c r="U431" i="25" s="1"/>
  <c r="T432" i="25"/>
  <c r="U432" i="25" s="1"/>
  <c r="T433" i="25"/>
  <c r="U433" i="25" s="1"/>
  <c r="T434" i="25"/>
  <c r="U434" i="25" s="1"/>
  <c r="T435" i="25"/>
  <c r="U435" i="25" s="1"/>
  <c r="T436" i="25"/>
  <c r="U436" i="25" s="1"/>
  <c r="T437" i="25"/>
  <c r="U437" i="25" s="1"/>
  <c r="T438" i="25"/>
  <c r="U438" i="25" s="1"/>
  <c r="T439" i="25"/>
  <c r="T440" i="25"/>
  <c r="U440" i="25" s="1"/>
  <c r="T441" i="25"/>
  <c r="U441" i="25" s="1"/>
  <c r="T442" i="25"/>
  <c r="U442" i="25" s="1"/>
  <c r="T443" i="25"/>
  <c r="U443" i="25" s="1"/>
  <c r="T444" i="25"/>
  <c r="U444" i="25" s="1"/>
  <c r="T445" i="25"/>
  <c r="U445" i="25" s="1"/>
  <c r="T446" i="25"/>
  <c r="U446" i="25" s="1"/>
  <c r="T447" i="25"/>
  <c r="U447" i="25" s="1"/>
  <c r="T448" i="25"/>
  <c r="U448" i="25" s="1"/>
  <c r="T449" i="25"/>
  <c r="U449" i="25" s="1"/>
  <c r="T450" i="25"/>
  <c r="U450" i="25" s="1"/>
  <c r="T451" i="25"/>
  <c r="U451" i="25" s="1"/>
  <c r="T452" i="25"/>
  <c r="U452" i="25" s="1"/>
  <c r="T453" i="25"/>
  <c r="U453" i="25" s="1"/>
  <c r="T454" i="25"/>
  <c r="T455" i="25"/>
  <c r="U455" i="25" s="1"/>
  <c r="T456" i="25"/>
  <c r="U456" i="25" s="1"/>
  <c r="T457" i="25"/>
  <c r="U457" i="25" s="1"/>
  <c r="T458" i="25"/>
  <c r="U458" i="25" s="1"/>
  <c r="T459" i="25"/>
  <c r="U459" i="25" s="1"/>
  <c r="T460" i="25"/>
  <c r="U460" i="25" s="1"/>
  <c r="T461" i="25"/>
  <c r="U461" i="25" s="1"/>
  <c r="T462" i="25"/>
  <c r="U462" i="25" s="1"/>
  <c r="T463" i="25"/>
  <c r="T464" i="25"/>
  <c r="U464" i="25" s="1"/>
  <c r="T465" i="25"/>
  <c r="U465" i="25" s="1"/>
  <c r="T466" i="25"/>
  <c r="T467" i="25"/>
  <c r="T468" i="25"/>
  <c r="U468" i="25" s="1"/>
  <c r="T469" i="25"/>
  <c r="U469" i="25" s="1"/>
  <c r="T470" i="25"/>
  <c r="U470" i="25" s="1"/>
  <c r="T471" i="25"/>
  <c r="U471" i="25" s="1"/>
  <c r="T472" i="25"/>
  <c r="U472" i="25" s="1"/>
  <c r="T473" i="25"/>
  <c r="U473" i="25" s="1"/>
  <c r="T474" i="25"/>
  <c r="U474" i="25" s="1"/>
  <c r="T475" i="25"/>
  <c r="U475" i="25" s="1"/>
  <c r="T476" i="25"/>
  <c r="U476" i="25" s="1"/>
  <c r="T477" i="25"/>
  <c r="U477" i="25" s="1"/>
  <c r="T478" i="25"/>
  <c r="U478" i="25" s="1"/>
  <c r="T479" i="25"/>
  <c r="U479" i="25" s="1"/>
  <c r="T480" i="25"/>
  <c r="U480" i="25" s="1"/>
  <c r="T481" i="25"/>
  <c r="U481" i="25" s="1"/>
  <c r="T482" i="25"/>
  <c r="U482" i="25" s="1"/>
  <c r="T483" i="25"/>
  <c r="U483" i="25" s="1"/>
  <c r="T484" i="25"/>
  <c r="U484" i="25" s="1"/>
  <c r="T485" i="25"/>
  <c r="U485" i="25" s="1"/>
  <c r="T486" i="25"/>
  <c r="T487" i="25"/>
  <c r="U487" i="25" s="1"/>
  <c r="T488" i="25"/>
  <c r="U488" i="25" s="1"/>
  <c r="T489" i="25"/>
  <c r="U489" i="25" s="1"/>
  <c r="T490" i="25"/>
  <c r="U490" i="25" s="1"/>
  <c r="T491" i="25"/>
  <c r="T492" i="25"/>
  <c r="U492" i="25" s="1"/>
  <c r="T493" i="25"/>
  <c r="U493" i="25" s="1"/>
  <c r="T494" i="25"/>
  <c r="U494" i="25" s="1"/>
  <c r="T495" i="25"/>
  <c r="U495" i="25" s="1"/>
  <c r="T496" i="25"/>
  <c r="U496" i="25" s="1"/>
  <c r="T497" i="25"/>
  <c r="U497" i="25" s="1"/>
  <c r="T498" i="25"/>
  <c r="U498" i="25" s="1"/>
  <c r="T499" i="25"/>
  <c r="U499" i="25" s="1"/>
  <c r="T500" i="25"/>
  <c r="U500" i="25" s="1"/>
  <c r="T501" i="25"/>
  <c r="U501" i="25" s="1"/>
  <c r="T502" i="25"/>
  <c r="U502" i="25" s="1"/>
  <c r="T503" i="25"/>
  <c r="U503" i="25" s="1"/>
  <c r="T504" i="25"/>
  <c r="U504" i="25" s="1"/>
  <c r="T505" i="25"/>
  <c r="U505" i="25" s="1"/>
  <c r="T506" i="25"/>
  <c r="T507" i="25"/>
  <c r="U507" i="25" s="1"/>
  <c r="T508" i="25"/>
  <c r="U508" i="25" s="1"/>
  <c r="T509" i="25"/>
  <c r="U509" i="25" s="1"/>
  <c r="T510" i="25"/>
  <c r="U510" i="25" s="1"/>
  <c r="T511" i="25"/>
  <c r="T512" i="25"/>
  <c r="U512" i="25" s="1"/>
  <c r="T513" i="25"/>
  <c r="U513" i="25" s="1"/>
  <c r="T514" i="25"/>
  <c r="U514" i="25" s="1"/>
  <c r="T515" i="25"/>
  <c r="U515" i="25" s="1"/>
  <c r="T516" i="25"/>
  <c r="U516" i="25" s="1"/>
  <c r="T517" i="25"/>
  <c r="U517" i="25" s="1"/>
  <c r="T518" i="25"/>
  <c r="T519" i="25"/>
  <c r="U519" i="25" s="1"/>
  <c r="T520" i="25"/>
  <c r="U520" i="25" s="1"/>
  <c r="T521" i="25"/>
  <c r="U521" i="25" s="1"/>
  <c r="T522" i="25"/>
  <c r="U522" i="25" s="1"/>
  <c r="T523" i="25"/>
  <c r="U523" i="25" s="1"/>
  <c r="T524" i="25"/>
  <c r="U524" i="25" s="1"/>
  <c r="T525" i="25"/>
  <c r="U525" i="25" s="1"/>
  <c r="T526" i="25"/>
  <c r="U526" i="25" s="1"/>
  <c r="T527" i="25"/>
  <c r="T528" i="25"/>
  <c r="U528" i="25" s="1"/>
  <c r="T529" i="25"/>
  <c r="U529" i="25" s="1"/>
  <c r="T530" i="25"/>
  <c r="U530" i="25" s="1"/>
  <c r="T531" i="25"/>
  <c r="U531" i="25" s="1"/>
  <c r="T532" i="25"/>
  <c r="U532" i="25" s="1"/>
  <c r="T533" i="25"/>
  <c r="U533" i="25" s="1"/>
  <c r="T534" i="25"/>
  <c r="U534" i="25" s="1"/>
  <c r="T535" i="25"/>
  <c r="U535" i="25" s="1"/>
  <c r="T536" i="25"/>
  <c r="U536" i="25" s="1"/>
  <c r="T537" i="25"/>
  <c r="U537" i="25" s="1"/>
  <c r="T538" i="25"/>
  <c r="U538" i="25" s="1"/>
  <c r="T539" i="25"/>
  <c r="U539" i="25" s="1"/>
  <c r="T540" i="25"/>
  <c r="U540" i="25" s="1"/>
  <c r="T541" i="25"/>
  <c r="U541" i="25" s="1"/>
  <c r="T542" i="25"/>
  <c r="U542" i="25" s="1"/>
  <c r="T543" i="25"/>
  <c r="T544" i="25"/>
  <c r="U544" i="25" s="1"/>
  <c r="T545" i="25"/>
  <c r="U545" i="25" s="1"/>
  <c r="T546" i="25"/>
  <c r="U546" i="25" s="1"/>
  <c r="T547" i="25"/>
  <c r="U547" i="25" s="1"/>
  <c r="T548" i="25"/>
  <c r="U548" i="25" s="1"/>
  <c r="T549" i="25"/>
  <c r="U549" i="25" s="1"/>
  <c r="T550" i="25"/>
  <c r="U550" i="25" s="1"/>
  <c r="T551" i="25"/>
  <c r="U551" i="25" s="1"/>
  <c r="T552" i="25"/>
  <c r="U552" i="25" s="1"/>
  <c r="T553" i="25"/>
  <c r="U553" i="25" s="1"/>
  <c r="T554" i="25"/>
  <c r="U554" i="25" s="1"/>
  <c r="T555" i="25"/>
  <c r="U555" i="25" s="1"/>
  <c r="T556" i="25"/>
  <c r="U556" i="25" s="1"/>
  <c r="T557" i="25"/>
  <c r="U557" i="25" s="1"/>
  <c r="T558" i="25"/>
  <c r="U558" i="25" s="1"/>
  <c r="T559" i="25"/>
  <c r="U559" i="25" s="1"/>
  <c r="T560" i="25"/>
  <c r="U560" i="25" s="1"/>
  <c r="T561" i="25"/>
  <c r="U561" i="25" s="1"/>
  <c r="T562" i="25"/>
  <c r="U562" i="25" s="1"/>
  <c r="T563" i="25"/>
  <c r="U563" i="25" s="1"/>
  <c r="T564" i="25"/>
  <c r="U564" i="25" s="1"/>
  <c r="T565" i="25"/>
  <c r="U565" i="25" s="1"/>
  <c r="T566" i="25"/>
  <c r="U566" i="25" s="1"/>
  <c r="T567" i="25"/>
  <c r="T568" i="25"/>
  <c r="U568" i="25" s="1"/>
  <c r="T569" i="25"/>
  <c r="U569" i="25" s="1"/>
  <c r="T570" i="25"/>
  <c r="U570" i="25" s="1"/>
  <c r="T571" i="25"/>
  <c r="U571" i="25" s="1"/>
  <c r="T572" i="25"/>
  <c r="U572" i="25" s="1"/>
  <c r="T573" i="25"/>
  <c r="U573" i="25" s="1"/>
  <c r="T574" i="25"/>
  <c r="U574" i="25" s="1"/>
  <c r="T575" i="25"/>
  <c r="U575" i="25" s="1"/>
  <c r="T576" i="25"/>
  <c r="U576" i="25" s="1"/>
  <c r="T577" i="25"/>
  <c r="U577" i="25" s="1"/>
  <c r="T578" i="25"/>
  <c r="U578" i="25" s="1"/>
  <c r="T579" i="25"/>
  <c r="U579" i="25" s="1"/>
  <c r="T580" i="25"/>
  <c r="U580" i="25" s="1"/>
  <c r="T581" i="25"/>
  <c r="U581" i="25" s="1"/>
  <c r="T582" i="25"/>
  <c r="U582" i="25" s="1"/>
  <c r="T583" i="25"/>
  <c r="U583" i="25" s="1"/>
  <c r="T584" i="25"/>
  <c r="U584" i="25" s="1"/>
  <c r="T585" i="25"/>
  <c r="U585" i="25" s="1"/>
  <c r="T586" i="25"/>
  <c r="T587" i="25"/>
  <c r="U587" i="25" s="1"/>
  <c r="T588" i="25"/>
  <c r="U588" i="25" s="1"/>
  <c r="T589" i="25"/>
  <c r="U589" i="25" s="1"/>
  <c r="T590" i="25"/>
  <c r="U590" i="25" s="1"/>
  <c r="T591" i="25"/>
  <c r="U591" i="25" s="1"/>
  <c r="T592" i="25"/>
  <c r="U592" i="25" s="1"/>
  <c r="T593" i="25"/>
  <c r="U593" i="25" s="1"/>
  <c r="T594" i="25"/>
  <c r="U594" i="25" s="1"/>
  <c r="T595" i="25"/>
  <c r="U595" i="25" s="1"/>
  <c r="T596" i="25"/>
  <c r="U596" i="25" s="1"/>
  <c r="T597" i="25"/>
  <c r="U597" i="25" s="1"/>
  <c r="T598" i="25"/>
  <c r="U598" i="25" s="1"/>
  <c r="T599" i="25"/>
  <c r="T600" i="25"/>
  <c r="U600" i="25" s="1"/>
  <c r="T601" i="25"/>
  <c r="U601" i="25" s="1"/>
  <c r="T602" i="25"/>
  <c r="T603" i="25"/>
  <c r="T604" i="25"/>
  <c r="U604" i="25" s="1"/>
  <c r="T605" i="25"/>
  <c r="U605" i="25" s="1"/>
  <c r="T606" i="25"/>
  <c r="U606" i="25" s="1"/>
  <c r="T607" i="25"/>
  <c r="U607" i="25" s="1"/>
  <c r="T608" i="25"/>
  <c r="U608" i="25" s="1"/>
  <c r="T609" i="25"/>
  <c r="U609" i="25" s="1"/>
  <c r="T610" i="25"/>
  <c r="U610" i="25" s="1"/>
  <c r="T611" i="25"/>
  <c r="U611" i="25" s="1"/>
  <c r="T612" i="25"/>
  <c r="U612" i="25" s="1"/>
  <c r="T613" i="25"/>
  <c r="U613" i="25" s="1"/>
  <c r="T614" i="25"/>
  <c r="U614" i="25" s="1"/>
  <c r="T615" i="25"/>
  <c r="U615" i="25" s="1"/>
  <c r="T616" i="25"/>
  <c r="U616" i="25" s="1"/>
  <c r="T617" i="25"/>
  <c r="U617" i="25" s="1"/>
  <c r="T618" i="25"/>
  <c r="U618" i="25" s="1"/>
  <c r="T619" i="25"/>
  <c r="T620" i="25"/>
  <c r="U620" i="25" s="1"/>
  <c r="T621" i="25"/>
  <c r="U621" i="25" s="1"/>
  <c r="T622" i="25"/>
  <c r="U622" i="25" s="1"/>
  <c r="T623" i="25"/>
  <c r="U623" i="25" s="1"/>
  <c r="T624" i="25"/>
  <c r="U624" i="25" s="1"/>
  <c r="T625" i="25"/>
  <c r="U625" i="25" s="1"/>
  <c r="T626" i="25"/>
  <c r="U626" i="25" s="1"/>
  <c r="T627" i="25"/>
  <c r="U627" i="25" s="1"/>
  <c r="T628" i="25"/>
  <c r="U628" i="25" s="1"/>
  <c r="T629" i="25"/>
  <c r="U629" i="25" s="1"/>
  <c r="T630" i="25"/>
  <c r="U630" i="25" s="1"/>
  <c r="T631" i="25"/>
  <c r="U631" i="25" s="1"/>
  <c r="T632" i="25"/>
  <c r="U632" i="25" s="1"/>
  <c r="T633" i="25"/>
  <c r="U633" i="25" s="1"/>
  <c r="T634" i="25"/>
  <c r="U634" i="25" s="1"/>
  <c r="T635" i="25"/>
  <c r="U635" i="25" s="1"/>
  <c r="T636" i="25"/>
  <c r="U636" i="25" s="1"/>
  <c r="T637" i="25"/>
  <c r="U637" i="25" s="1"/>
  <c r="T638" i="25"/>
  <c r="U638" i="25" s="1"/>
  <c r="T639" i="25"/>
  <c r="T640" i="25"/>
  <c r="U640" i="25" s="1"/>
  <c r="T641" i="25"/>
  <c r="U641" i="25" s="1"/>
  <c r="T642" i="25"/>
  <c r="U642" i="25" s="1"/>
  <c r="T643" i="25"/>
  <c r="U643" i="25" s="1"/>
  <c r="T644" i="25"/>
  <c r="U644" i="25" s="1"/>
  <c r="T645" i="25"/>
  <c r="U645" i="25" s="1"/>
  <c r="T646" i="25"/>
  <c r="U646" i="25" s="1"/>
  <c r="T647" i="25"/>
  <c r="U647" i="25" s="1"/>
  <c r="T648" i="25"/>
  <c r="U648" i="25" s="1"/>
  <c r="T649" i="25"/>
  <c r="U649" i="25" s="1"/>
  <c r="T650" i="25"/>
  <c r="U650" i="25" s="1"/>
  <c r="T651" i="25"/>
  <c r="U651" i="25" s="1"/>
  <c r="T652" i="25"/>
  <c r="U652" i="25" s="1"/>
  <c r="T653" i="25"/>
  <c r="U653" i="25" s="1"/>
  <c r="T654" i="25"/>
  <c r="T655" i="25"/>
  <c r="U655" i="25" s="1"/>
  <c r="T656" i="25"/>
  <c r="U656" i="25" s="1"/>
  <c r="T657" i="25"/>
  <c r="U657" i="25" s="1"/>
  <c r="T658" i="25"/>
  <c r="U658" i="25" s="1"/>
  <c r="T659" i="25"/>
  <c r="U659" i="25" s="1"/>
  <c r="T660" i="25"/>
  <c r="U660" i="25" s="1"/>
  <c r="T661" i="25"/>
  <c r="U661" i="25" s="1"/>
  <c r="T662" i="25"/>
  <c r="U662" i="25" s="1"/>
  <c r="T663" i="25"/>
  <c r="U663" i="25" s="1"/>
  <c r="T664" i="25"/>
  <c r="U664" i="25" s="1"/>
  <c r="T665" i="25"/>
  <c r="U665" i="25" s="1"/>
  <c r="T666" i="25"/>
  <c r="U666" i="25" s="1"/>
  <c r="T667" i="25"/>
  <c r="U667" i="25" s="1"/>
  <c r="T668" i="25"/>
  <c r="U668" i="25" s="1"/>
  <c r="T669" i="25"/>
  <c r="U669" i="25" s="1"/>
  <c r="T670" i="25"/>
  <c r="T671" i="25"/>
  <c r="U671" i="25" s="1"/>
  <c r="T672" i="25"/>
  <c r="U672" i="25" s="1"/>
  <c r="T673" i="25"/>
  <c r="U673" i="25" s="1"/>
  <c r="T674" i="25"/>
  <c r="U674" i="25" s="1"/>
  <c r="T675" i="25"/>
  <c r="U675" i="25" s="1"/>
  <c r="T676" i="25"/>
  <c r="U676" i="25" s="1"/>
  <c r="T677" i="25"/>
  <c r="U677" i="25" s="1"/>
  <c r="T678" i="25"/>
  <c r="U678" i="25" s="1"/>
  <c r="T679" i="25"/>
  <c r="U679" i="25" s="1"/>
  <c r="T680" i="25"/>
  <c r="U680" i="25" s="1"/>
  <c r="T681" i="25"/>
  <c r="U681" i="25" s="1"/>
  <c r="T682" i="25"/>
  <c r="U682" i="25" s="1"/>
  <c r="T683" i="25"/>
  <c r="U683" i="25" s="1"/>
  <c r="T684" i="25"/>
  <c r="U684" i="25" s="1"/>
  <c r="T685" i="25"/>
  <c r="U685" i="25" s="1"/>
  <c r="T686" i="25"/>
  <c r="U686" i="25" s="1"/>
  <c r="T687" i="25"/>
  <c r="U687" i="25" s="1"/>
  <c r="T688" i="25"/>
  <c r="U688" i="25" s="1"/>
  <c r="T689" i="25"/>
  <c r="U689" i="25" s="1"/>
  <c r="T690" i="25"/>
  <c r="U690" i="25" s="1"/>
  <c r="T691" i="25"/>
  <c r="U691" i="25" s="1"/>
  <c r="T692" i="25"/>
  <c r="U692" i="25" s="1"/>
  <c r="T693" i="25"/>
  <c r="U693" i="25" s="1"/>
  <c r="T694" i="25"/>
  <c r="U694" i="25" s="1"/>
  <c r="T695" i="25"/>
  <c r="U695" i="25" s="1"/>
  <c r="T696" i="25"/>
  <c r="U696" i="25" s="1"/>
  <c r="T697" i="25"/>
  <c r="U697" i="25" s="1"/>
  <c r="T698" i="25"/>
  <c r="T699" i="25"/>
  <c r="U699" i="25" s="1"/>
  <c r="T700" i="25"/>
  <c r="U700" i="25" s="1"/>
  <c r="T701" i="25"/>
  <c r="U701" i="25" s="1"/>
  <c r="T702" i="25"/>
  <c r="U702" i="25" s="1"/>
  <c r="T703" i="25"/>
  <c r="T704" i="25"/>
  <c r="U704" i="25" s="1"/>
  <c r="T705" i="25"/>
  <c r="U705" i="25" s="1"/>
  <c r="T706" i="25"/>
  <c r="U706" i="25" s="1"/>
  <c r="T707" i="25"/>
  <c r="U707" i="25" s="1"/>
  <c r="T708" i="25"/>
  <c r="U708" i="25" s="1"/>
  <c r="T709" i="25"/>
  <c r="U709" i="25" s="1"/>
  <c r="T710" i="25"/>
  <c r="T711" i="25"/>
  <c r="T712" i="25"/>
  <c r="U712" i="25" s="1"/>
  <c r="T713" i="25"/>
  <c r="U713" i="25" s="1"/>
  <c r="T714" i="25"/>
  <c r="U714" i="25" s="1"/>
  <c r="T715" i="25"/>
  <c r="U715" i="25" s="1"/>
  <c r="T716" i="25"/>
  <c r="U716" i="25" s="1"/>
  <c r="T717" i="25"/>
  <c r="U717" i="25" s="1"/>
  <c r="T718" i="25"/>
  <c r="U718" i="25" s="1"/>
  <c r="T719" i="25"/>
  <c r="U719" i="25" s="1"/>
  <c r="T720" i="25"/>
  <c r="U720" i="25" s="1"/>
  <c r="T721" i="25"/>
  <c r="U721" i="25" s="1"/>
  <c r="T722" i="25"/>
  <c r="U722" i="25" s="1"/>
  <c r="T723" i="25"/>
  <c r="U723" i="25" s="1"/>
  <c r="T724" i="25"/>
  <c r="U724" i="25" s="1"/>
  <c r="T725" i="25"/>
  <c r="U725" i="25" s="1"/>
  <c r="T726" i="25"/>
  <c r="T727" i="25"/>
  <c r="T728" i="25"/>
  <c r="U728" i="25" s="1"/>
  <c r="T729" i="25"/>
  <c r="U729" i="25" s="1"/>
  <c r="T730" i="25"/>
  <c r="U730" i="25" s="1"/>
  <c r="T731" i="25"/>
  <c r="U731" i="25" s="1"/>
  <c r="T732" i="25"/>
  <c r="U732" i="25" s="1"/>
  <c r="T733" i="25"/>
  <c r="U733" i="25" s="1"/>
  <c r="T734" i="25"/>
  <c r="U734" i="25" s="1"/>
  <c r="T735" i="25"/>
  <c r="U735" i="25" s="1"/>
  <c r="T736" i="25"/>
  <c r="U736" i="25" s="1"/>
  <c r="T737" i="25"/>
  <c r="U737" i="25" s="1"/>
  <c r="T738" i="25"/>
  <c r="U738" i="25" s="1"/>
  <c r="T739" i="25"/>
  <c r="U739" i="25" s="1"/>
  <c r="T740" i="25"/>
  <c r="U740" i="25" s="1"/>
  <c r="T741" i="25"/>
  <c r="U741" i="25" s="1"/>
  <c r="T742" i="25"/>
  <c r="T743" i="25"/>
  <c r="U743" i="25" s="1"/>
  <c r="T744" i="25"/>
  <c r="U744" i="25" s="1"/>
  <c r="T745" i="25"/>
  <c r="U745" i="25" s="1"/>
  <c r="T746" i="25"/>
  <c r="U746" i="25" s="1"/>
  <c r="T747" i="25"/>
  <c r="U747" i="25" s="1"/>
  <c r="T748" i="25"/>
  <c r="U748" i="25" s="1"/>
  <c r="T749" i="25"/>
  <c r="U749" i="25" s="1"/>
  <c r="T750" i="25"/>
  <c r="U750" i="25" s="1"/>
  <c r="T751" i="25"/>
  <c r="U751" i="25" s="1"/>
  <c r="T752" i="25"/>
  <c r="U752" i="25" s="1"/>
  <c r="T753" i="25"/>
  <c r="U753" i="25" s="1"/>
  <c r="T754" i="25"/>
  <c r="U754" i="25" s="1"/>
  <c r="T755" i="25"/>
  <c r="U755" i="25" s="1"/>
  <c r="T756" i="25"/>
  <c r="U756" i="25" s="1"/>
  <c r="T757" i="25"/>
  <c r="U757" i="25" s="1"/>
  <c r="T758" i="25"/>
  <c r="U758" i="25" s="1"/>
  <c r="T759" i="25"/>
  <c r="U759" i="25" s="1"/>
  <c r="T760" i="25"/>
  <c r="U760" i="25" s="1"/>
  <c r="T761" i="25"/>
  <c r="U761" i="25" s="1"/>
  <c r="T762" i="25"/>
  <c r="U762" i="25" s="1"/>
  <c r="T763" i="25"/>
  <c r="T764" i="25"/>
  <c r="U764" i="25" s="1"/>
  <c r="T765" i="25"/>
  <c r="U765" i="25" s="1"/>
  <c r="T766" i="25"/>
  <c r="U766" i="25" s="1"/>
  <c r="T767" i="25"/>
  <c r="U767" i="25" s="1"/>
  <c r="T768" i="25"/>
  <c r="U768" i="25" s="1"/>
  <c r="T769" i="25"/>
  <c r="U769" i="25" s="1"/>
  <c r="T770" i="25"/>
  <c r="U770" i="25" s="1"/>
  <c r="T771" i="25"/>
  <c r="U771" i="25" s="1"/>
  <c r="T772" i="25"/>
  <c r="U772" i="25" s="1"/>
  <c r="T773" i="25"/>
  <c r="U773" i="25" s="1"/>
  <c r="T774" i="25"/>
  <c r="U774" i="25" s="1"/>
  <c r="T775" i="25"/>
  <c r="U775" i="25" s="1"/>
  <c r="T776" i="25"/>
  <c r="U776" i="25" s="1"/>
  <c r="T777" i="25"/>
  <c r="U777" i="25" s="1"/>
  <c r="T778" i="25"/>
  <c r="U778" i="25" s="1"/>
  <c r="T779" i="25"/>
  <c r="U779" i="25" s="1"/>
  <c r="T780" i="25"/>
  <c r="U780" i="25" s="1"/>
  <c r="T781" i="25"/>
  <c r="U781" i="25" s="1"/>
  <c r="T782" i="25"/>
  <c r="T783" i="25"/>
  <c r="T784" i="25"/>
  <c r="U784" i="25" s="1"/>
  <c r="T785" i="25"/>
  <c r="U785" i="25" s="1"/>
  <c r="T786" i="25"/>
  <c r="U786" i="25" s="1"/>
  <c r="T787" i="25"/>
  <c r="U787" i="25" s="1"/>
  <c r="T788" i="25"/>
  <c r="U788" i="25" s="1"/>
  <c r="T789" i="25"/>
  <c r="U789" i="25" s="1"/>
  <c r="T790" i="25"/>
  <c r="U790" i="25" s="1"/>
  <c r="T791" i="25"/>
  <c r="U791" i="25" s="1"/>
  <c r="T792" i="25"/>
  <c r="U792" i="25" s="1"/>
  <c r="T793" i="25"/>
  <c r="U793" i="25" s="1"/>
  <c r="T794" i="25"/>
  <c r="U794" i="25" s="1"/>
  <c r="T795" i="25"/>
  <c r="U795" i="25" s="1"/>
  <c r="T796" i="25"/>
  <c r="U796" i="25" s="1"/>
  <c r="T797" i="25"/>
  <c r="U797" i="25" s="1"/>
  <c r="T798" i="25"/>
  <c r="U798" i="25" s="1"/>
  <c r="T799" i="25"/>
  <c r="T800" i="25"/>
  <c r="U800" i="25" s="1"/>
  <c r="T801" i="25"/>
  <c r="U801" i="25" s="1"/>
  <c r="T802" i="25"/>
  <c r="U802" i="25" s="1"/>
  <c r="T803" i="25"/>
  <c r="U803" i="25" s="1"/>
  <c r="T804" i="25"/>
  <c r="U804" i="25" s="1"/>
  <c r="T805" i="25"/>
  <c r="U805" i="25" s="1"/>
  <c r="T806" i="25"/>
  <c r="U806" i="25" s="1"/>
  <c r="T807" i="25"/>
  <c r="U807" i="25" s="1"/>
  <c r="T808" i="25"/>
  <c r="U808" i="25" s="1"/>
  <c r="T809" i="25"/>
  <c r="U809" i="25" s="1"/>
  <c r="T810" i="25"/>
  <c r="U810" i="25" s="1"/>
  <c r="T811" i="25"/>
  <c r="U811" i="25" s="1"/>
  <c r="T812" i="25"/>
  <c r="U812" i="25" s="1"/>
  <c r="T813" i="25"/>
  <c r="U813" i="25" s="1"/>
  <c r="T814" i="25"/>
  <c r="T815" i="25"/>
  <c r="T816" i="25"/>
  <c r="U816" i="25" s="1"/>
  <c r="T817" i="25"/>
  <c r="U817" i="25" s="1"/>
  <c r="T818" i="25"/>
  <c r="U818" i="25" s="1"/>
  <c r="T819" i="25"/>
  <c r="U819" i="25" s="1"/>
  <c r="T820" i="25"/>
  <c r="U820" i="25" s="1"/>
  <c r="T821" i="25"/>
  <c r="U821" i="25" s="1"/>
  <c r="T822" i="25"/>
  <c r="U822" i="25" s="1"/>
  <c r="T823" i="25"/>
  <c r="U823" i="25" s="1"/>
  <c r="T824" i="25"/>
  <c r="U824" i="25" s="1"/>
  <c r="T825" i="25"/>
  <c r="U825" i="25" s="1"/>
  <c r="T826" i="25"/>
  <c r="U826" i="25" s="1"/>
  <c r="T827" i="25"/>
  <c r="T828" i="25"/>
  <c r="U828" i="25" s="1"/>
  <c r="T829" i="25"/>
  <c r="U829" i="25" s="1"/>
  <c r="T830" i="25"/>
  <c r="U830" i="25" s="1"/>
  <c r="T831" i="25"/>
  <c r="U831" i="25" s="1"/>
  <c r="T832" i="25"/>
  <c r="U832" i="25" s="1"/>
  <c r="T833" i="25"/>
  <c r="U833" i="25" s="1"/>
  <c r="T834" i="25"/>
  <c r="U834" i="25" s="1"/>
  <c r="T835" i="25"/>
  <c r="U835" i="25" s="1"/>
  <c r="T836" i="25"/>
  <c r="U836" i="25" s="1"/>
  <c r="T837" i="25"/>
  <c r="U837" i="25" s="1"/>
  <c r="T838" i="25"/>
  <c r="U838" i="25" s="1"/>
  <c r="T839" i="25"/>
  <c r="U839" i="25" s="1"/>
  <c r="T840" i="25"/>
  <c r="U840" i="25" s="1"/>
  <c r="T841" i="25"/>
  <c r="U841" i="25" s="1"/>
  <c r="T842" i="25"/>
  <c r="U842" i="25" s="1"/>
  <c r="T843" i="25"/>
  <c r="U843" i="25" s="1"/>
  <c r="T844" i="25"/>
  <c r="U844" i="25" s="1"/>
  <c r="T845" i="25"/>
  <c r="U845" i="25" s="1"/>
  <c r="T846" i="25"/>
  <c r="U846" i="25" s="1"/>
  <c r="T847" i="25"/>
  <c r="U847" i="25" s="1"/>
  <c r="T848" i="25"/>
  <c r="U848" i="25" s="1"/>
  <c r="T849" i="25"/>
  <c r="U849" i="25" s="1"/>
  <c r="T850" i="25"/>
  <c r="U850" i="25" s="1"/>
  <c r="T851" i="25"/>
  <c r="U851" i="25" s="1"/>
  <c r="T852" i="25"/>
  <c r="U852" i="25" s="1"/>
  <c r="T853" i="25"/>
  <c r="U853" i="25" s="1"/>
  <c r="T854" i="25"/>
  <c r="U854" i="25" s="1"/>
  <c r="T855" i="25"/>
  <c r="U855" i="25" s="1"/>
  <c r="T856" i="25"/>
  <c r="U856" i="25" s="1"/>
  <c r="T857" i="25"/>
  <c r="U857" i="25" s="1"/>
  <c r="T858" i="25"/>
  <c r="U858" i="25" s="1"/>
  <c r="T859" i="25"/>
  <c r="U859" i="25" s="1"/>
  <c r="T860" i="25"/>
  <c r="U860" i="25" s="1"/>
  <c r="T861" i="25"/>
  <c r="U861" i="25" s="1"/>
  <c r="T862" i="25"/>
  <c r="U862" i="25" s="1"/>
  <c r="T863" i="25"/>
  <c r="U863" i="25" s="1"/>
  <c r="T864" i="25"/>
  <c r="U864" i="25" s="1"/>
  <c r="T865" i="25"/>
  <c r="U865" i="25" s="1"/>
  <c r="T866" i="25"/>
  <c r="U866" i="25" s="1"/>
  <c r="T867" i="25"/>
  <c r="U867" i="25" s="1"/>
  <c r="T868" i="25"/>
  <c r="U868" i="25" s="1"/>
  <c r="T869" i="25"/>
  <c r="U869" i="25" s="1"/>
  <c r="T870" i="25"/>
  <c r="U870" i="25" s="1"/>
  <c r="T871" i="25"/>
  <c r="T872" i="25"/>
  <c r="U872" i="25" s="1"/>
  <c r="T873" i="25"/>
  <c r="U873" i="25" s="1"/>
  <c r="T874" i="25"/>
  <c r="U874" i="25" s="1"/>
  <c r="T875" i="25"/>
  <c r="U875" i="25" s="1"/>
  <c r="T876" i="25"/>
  <c r="U876" i="25" s="1"/>
  <c r="T877" i="25"/>
  <c r="U877" i="25" s="1"/>
  <c r="T878" i="25"/>
  <c r="U878" i="25" s="1"/>
  <c r="T879" i="25"/>
  <c r="U879" i="25" s="1"/>
  <c r="T880" i="25"/>
  <c r="U880" i="25" s="1"/>
  <c r="T881" i="25"/>
  <c r="U881" i="25" s="1"/>
  <c r="T882" i="25"/>
  <c r="U882" i="25" s="1"/>
  <c r="T883" i="25"/>
  <c r="U883" i="25" s="1"/>
  <c r="T884" i="25"/>
  <c r="U884" i="25" s="1"/>
  <c r="T885" i="25"/>
  <c r="U885" i="25" s="1"/>
  <c r="T886" i="25"/>
  <c r="U886" i="25" s="1"/>
  <c r="T887" i="25"/>
  <c r="U887" i="25" s="1"/>
  <c r="T888" i="25"/>
  <c r="U888" i="25" s="1"/>
  <c r="T889" i="25"/>
  <c r="U889" i="25" s="1"/>
  <c r="T890" i="25"/>
  <c r="U890" i="25" s="1"/>
  <c r="T891" i="25"/>
  <c r="U891" i="25" s="1"/>
  <c r="T892" i="25"/>
  <c r="U892" i="25" s="1"/>
  <c r="T893" i="25"/>
  <c r="U893" i="25" s="1"/>
  <c r="T894" i="25"/>
  <c r="U894" i="25" s="1"/>
  <c r="T895" i="25"/>
  <c r="U895" i="25" s="1"/>
  <c r="T896" i="25"/>
  <c r="U896" i="25" s="1"/>
  <c r="T897" i="25"/>
  <c r="U897" i="25" s="1"/>
  <c r="T898" i="25"/>
  <c r="T899" i="25"/>
  <c r="U899" i="25" s="1"/>
  <c r="T900" i="25"/>
  <c r="U900" i="25" s="1"/>
  <c r="T901" i="25"/>
  <c r="U901" i="25" s="1"/>
  <c r="T902" i="25"/>
  <c r="U902" i="25" s="1"/>
  <c r="T903" i="25"/>
  <c r="U903" i="25" s="1"/>
  <c r="T904" i="25"/>
  <c r="U904" i="25" s="1"/>
  <c r="T905" i="25"/>
  <c r="U905" i="25" s="1"/>
  <c r="T906" i="25"/>
  <c r="U906" i="25" s="1"/>
  <c r="T907" i="25"/>
  <c r="T908" i="25"/>
  <c r="U908" i="25" s="1"/>
  <c r="T909" i="25"/>
  <c r="U909" i="25" s="1"/>
  <c r="T910" i="25"/>
  <c r="U910" i="25" s="1"/>
  <c r="T911" i="25"/>
  <c r="U911" i="25" s="1"/>
  <c r="T912" i="25"/>
  <c r="U912" i="25" s="1"/>
  <c r="T913" i="25"/>
  <c r="U913" i="25" s="1"/>
  <c r="T914" i="25"/>
  <c r="U914" i="25" s="1"/>
  <c r="T915" i="25"/>
  <c r="U915" i="25" s="1"/>
  <c r="T916" i="25"/>
  <c r="U916" i="25" s="1"/>
  <c r="T917" i="25"/>
  <c r="U917" i="25" s="1"/>
  <c r="T918" i="25"/>
  <c r="U918" i="25" s="1"/>
  <c r="T919" i="25"/>
  <c r="U919" i="25" s="1"/>
  <c r="T920" i="25"/>
  <c r="U920" i="25" s="1"/>
  <c r="T921" i="25"/>
  <c r="U921" i="25" s="1"/>
  <c r="T922" i="25"/>
  <c r="U922" i="25" s="1"/>
  <c r="T923" i="25"/>
  <c r="U923" i="25" s="1"/>
  <c r="T924" i="25"/>
  <c r="U924" i="25" s="1"/>
  <c r="T925" i="25"/>
  <c r="U925" i="25" s="1"/>
  <c r="T926" i="25"/>
  <c r="U926" i="25" s="1"/>
  <c r="T927" i="25"/>
  <c r="U927" i="25" s="1"/>
  <c r="T928" i="25"/>
  <c r="U928" i="25" s="1"/>
  <c r="T929" i="25"/>
  <c r="U929" i="25" s="1"/>
  <c r="T930" i="25"/>
  <c r="T931" i="25"/>
  <c r="U931" i="25" s="1"/>
  <c r="T932" i="25"/>
  <c r="U932" i="25" s="1"/>
  <c r="T933" i="25"/>
  <c r="U933" i="25" s="1"/>
  <c r="T934" i="25"/>
  <c r="U934" i="25" s="1"/>
  <c r="T935" i="25"/>
  <c r="T936" i="25"/>
  <c r="U936" i="25" s="1"/>
  <c r="T937" i="25"/>
  <c r="U937" i="25" s="1"/>
  <c r="T938" i="25"/>
  <c r="U938" i="25" s="1"/>
  <c r="T939" i="25"/>
  <c r="U939" i="25" s="1"/>
  <c r="T940" i="25"/>
  <c r="U940" i="25" s="1"/>
  <c r="T941" i="25"/>
  <c r="U941" i="25" s="1"/>
  <c r="T942" i="25"/>
  <c r="U942" i="25" s="1"/>
  <c r="T943" i="25"/>
  <c r="U943" i="25" s="1"/>
  <c r="T944" i="25"/>
  <c r="U944" i="25" s="1"/>
  <c r="T945" i="25"/>
  <c r="U945" i="25" s="1"/>
  <c r="T946" i="25"/>
  <c r="U946" i="25" s="1"/>
  <c r="T947" i="25"/>
  <c r="U947" i="25" s="1"/>
  <c r="T948" i="25"/>
  <c r="U948" i="25" s="1"/>
  <c r="T949" i="25"/>
  <c r="U949" i="25" s="1"/>
  <c r="T950" i="25"/>
  <c r="U950" i="25" s="1"/>
  <c r="T951" i="25"/>
  <c r="U951" i="25" s="1"/>
  <c r="T952" i="25"/>
  <c r="U952" i="25" s="1"/>
  <c r="T953" i="25"/>
  <c r="U953" i="25" s="1"/>
  <c r="T954" i="25"/>
  <c r="U954" i="25" s="1"/>
  <c r="T955" i="25"/>
  <c r="U955" i="25" s="1"/>
  <c r="T956" i="25"/>
  <c r="U956" i="25" s="1"/>
  <c r="T957" i="25"/>
  <c r="U957" i="25" s="1"/>
  <c r="T958" i="25"/>
  <c r="U958" i="25" s="1"/>
  <c r="T959" i="25"/>
  <c r="U959" i="25" s="1"/>
  <c r="T960" i="25"/>
  <c r="U960" i="25" s="1"/>
  <c r="T961" i="25"/>
  <c r="U961" i="25" s="1"/>
  <c r="T962" i="25"/>
  <c r="U962" i="25" s="1"/>
  <c r="T963" i="25"/>
  <c r="U963" i="25" s="1"/>
  <c r="T964" i="25"/>
  <c r="U964" i="25" s="1"/>
  <c r="T965" i="25"/>
  <c r="U965" i="25" s="1"/>
  <c r="T966" i="25"/>
  <c r="U966" i="25" s="1"/>
  <c r="T967" i="25"/>
  <c r="U967" i="25" s="1"/>
  <c r="T968" i="25"/>
  <c r="U968" i="25" s="1"/>
  <c r="T969" i="25"/>
  <c r="U969" i="25" s="1"/>
  <c r="T970" i="25"/>
  <c r="U970" i="25" s="1"/>
  <c r="T971" i="25"/>
  <c r="U971" i="25" s="1"/>
  <c r="T972" i="25"/>
  <c r="U972" i="25" s="1"/>
  <c r="T973" i="25"/>
  <c r="U973" i="25" s="1"/>
  <c r="T974" i="25"/>
  <c r="U974" i="25" s="1"/>
  <c r="T975" i="25"/>
  <c r="U975" i="25" s="1"/>
  <c r="T976" i="25"/>
  <c r="U976" i="25" s="1"/>
  <c r="T977" i="25"/>
  <c r="U977" i="25" s="1"/>
  <c r="T978" i="25"/>
  <c r="T979" i="25"/>
  <c r="U979" i="25" s="1"/>
  <c r="T980" i="25"/>
  <c r="U980" i="25" s="1"/>
  <c r="T981" i="25"/>
  <c r="U981" i="25" s="1"/>
  <c r="T982" i="25"/>
  <c r="U982" i="25" s="1"/>
  <c r="T983" i="25"/>
  <c r="U983" i="25" s="1"/>
  <c r="T984" i="25"/>
  <c r="U984" i="25" s="1"/>
  <c r="T985" i="25"/>
  <c r="U985" i="25" s="1"/>
  <c r="T986" i="25"/>
  <c r="U986" i="25" s="1"/>
  <c r="T987" i="25"/>
  <c r="U987" i="25" s="1"/>
  <c r="T988" i="25"/>
  <c r="U988" i="25" s="1"/>
  <c r="T989" i="25"/>
  <c r="U989" i="25" s="1"/>
  <c r="T990" i="25"/>
  <c r="U990" i="25" s="1"/>
  <c r="T991" i="25"/>
  <c r="U991" i="25" s="1"/>
  <c r="T992" i="25"/>
  <c r="U992" i="25" s="1"/>
  <c r="T993" i="25"/>
  <c r="U993" i="25" s="1"/>
  <c r="T994" i="25"/>
  <c r="U994" i="25" s="1"/>
  <c r="T995" i="25"/>
  <c r="U995" i="25" s="1"/>
  <c r="T996" i="25"/>
  <c r="U996" i="25" s="1"/>
  <c r="T997" i="25"/>
  <c r="U997" i="25" s="1"/>
  <c r="T998" i="25"/>
  <c r="U998" i="25" s="1"/>
  <c r="T999" i="25"/>
  <c r="U999" i="25" s="1"/>
  <c r="T1000" i="25"/>
  <c r="U1000" i="25" s="1"/>
  <c r="T1001" i="25"/>
  <c r="U1001" i="25" s="1"/>
  <c r="T1002" i="25"/>
  <c r="U1002" i="25" s="1"/>
  <c r="T1003" i="25"/>
  <c r="U1003" i="25" s="1"/>
  <c r="T1004" i="25"/>
  <c r="U1004" i="25" s="1"/>
  <c r="T1005" i="25"/>
  <c r="U1005" i="25" s="1"/>
  <c r="T1006" i="25"/>
  <c r="U1006" i="25" s="1"/>
  <c r="T1007" i="25"/>
  <c r="U1007" i="25" s="1"/>
  <c r="T1008" i="25"/>
  <c r="U1008" i="25" s="1"/>
  <c r="T1009" i="25"/>
  <c r="U1009" i="25" s="1"/>
  <c r="T1010" i="25"/>
  <c r="U1010" i="25" s="1"/>
  <c r="T1011" i="25"/>
  <c r="U1011" i="25" s="1"/>
  <c r="T1012" i="25"/>
  <c r="U1012" i="25" s="1"/>
  <c r="T1013" i="25"/>
  <c r="U1013" i="25" s="1"/>
  <c r="T1014" i="25"/>
  <c r="U1014" i="25" s="1"/>
  <c r="T1015" i="25"/>
  <c r="U1015" i="25" s="1"/>
  <c r="T1016" i="25"/>
  <c r="U1016" i="25" s="1"/>
  <c r="T1017" i="25"/>
  <c r="U1017" i="25" s="1"/>
  <c r="T1018" i="25"/>
  <c r="U1018" i="25" s="1"/>
  <c r="T1019" i="25"/>
  <c r="U1019" i="25" s="1"/>
  <c r="T1020" i="25"/>
  <c r="U1020" i="25" s="1"/>
  <c r="T1021" i="25"/>
  <c r="U1021" i="25" s="1"/>
  <c r="T1022" i="25"/>
  <c r="U1022" i="25" s="1"/>
  <c r="T1023" i="25"/>
  <c r="U1023" i="25" s="1"/>
  <c r="T1024" i="25"/>
  <c r="U1024" i="25" s="1"/>
  <c r="T1025" i="25"/>
  <c r="U1025" i="25" s="1"/>
  <c r="T1026" i="25"/>
  <c r="U1026" i="25" s="1"/>
  <c r="T1027" i="25"/>
  <c r="U1027" i="25" s="1"/>
  <c r="T1028" i="25"/>
  <c r="U1028" i="25" s="1"/>
  <c r="T1029" i="25"/>
  <c r="U1029" i="25" s="1"/>
  <c r="T1030" i="25"/>
  <c r="U1030" i="25" s="1"/>
  <c r="T1031" i="25"/>
  <c r="U1031" i="25" s="1"/>
  <c r="T1032" i="25"/>
  <c r="U1032" i="25" s="1"/>
  <c r="T1033" i="25"/>
  <c r="U1033" i="25" s="1"/>
  <c r="T1034" i="25"/>
  <c r="U1034" i="25" s="1"/>
  <c r="T1035" i="25"/>
  <c r="U1035" i="25" s="1"/>
  <c r="T1036" i="25"/>
  <c r="U1036" i="25" s="1"/>
  <c r="T1037" i="25"/>
  <c r="U1037" i="25" s="1"/>
  <c r="T1038" i="25"/>
  <c r="U1038" i="25" s="1"/>
  <c r="T1039" i="25"/>
  <c r="U1039" i="25" s="1"/>
  <c r="T1040" i="25"/>
  <c r="U1040" i="25" s="1"/>
  <c r="T1041" i="25"/>
  <c r="U1041" i="25" s="1"/>
  <c r="T1042" i="25"/>
  <c r="U1042" i="25" s="1"/>
  <c r="T1043" i="25"/>
  <c r="U1043" i="25" s="1"/>
  <c r="T1044" i="25"/>
  <c r="U1044" i="25" s="1"/>
  <c r="T1045" i="25"/>
  <c r="U1045" i="25" s="1"/>
  <c r="T1046" i="25"/>
  <c r="U1046" i="25" s="1"/>
  <c r="T1047" i="25"/>
  <c r="U1047" i="25" s="1"/>
  <c r="T1048" i="25"/>
  <c r="U1048" i="25" s="1"/>
  <c r="T1049" i="25"/>
  <c r="U1049" i="25" s="1"/>
  <c r="T1050" i="25"/>
  <c r="U1050" i="25" s="1"/>
  <c r="T1051" i="25"/>
  <c r="U1051" i="25" s="1"/>
  <c r="T1052" i="25"/>
  <c r="U1052" i="25" s="1"/>
  <c r="T1053" i="25"/>
  <c r="U1053" i="25" s="1"/>
  <c r="T1054" i="25"/>
  <c r="U1054" i="25" s="1"/>
  <c r="T1055" i="25"/>
  <c r="U1055" i="25" s="1"/>
  <c r="T1056" i="25"/>
  <c r="U1056" i="25" s="1"/>
  <c r="T1057" i="25"/>
  <c r="U1057" i="25" s="1"/>
  <c r="T1058" i="25"/>
  <c r="U1058" i="25" s="1"/>
  <c r="T1059" i="25"/>
  <c r="U1059" i="25" s="1"/>
  <c r="T1060" i="25"/>
  <c r="U1060" i="25" s="1"/>
  <c r="T1061" i="25"/>
  <c r="U1061" i="25" s="1"/>
  <c r="T1062" i="25"/>
  <c r="U1062" i="25" s="1"/>
  <c r="T1063" i="25"/>
  <c r="U1063" i="25" s="1"/>
  <c r="T1064" i="25"/>
  <c r="U1064" i="25" s="1"/>
  <c r="T1065" i="25"/>
  <c r="U1065" i="25" s="1"/>
  <c r="T1066" i="25"/>
  <c r="U1066" i="25" s="1"/>
  <c r="T1067" i="25"/>
  <c r="U1067" i="25" s="1"/>
  <c r="T1068" i="25"/>
  <c r="U1068" i="25" s="1"/>
  <c r="T1069" i="25"/>
  <c r="U1069" i="25" s="1"/>
  <c r="T1070" i="25"/>
  <c r="U1070" i="25" s="1"/>
  <c r="T1071" i="25"/>
  <c r="U1071" i="25" s="1"/>
  <c r="T1072" i="25"/>
  <c r="U1072" i="25" s="1"/>
  <c r="T1073" i="25"/>
  <c r="U1073" i="25" s="1"/>
  <c r="T1074" i="25"/>
  <c r="U1074" i="25" s="1"/>
  <c r="T1075" i="25"/>
  <c r="U1075" i="25" s="1"/>
  <c r="T1076" i="25"/>
  <c r="U1076" i="25" s="1"/>
  <c r="T1077" i="25"/>
  <c r="U1077" i="25" s="1"/>
  <c r="T1078" i="25"/>
  <c r="U1078" i="25" s="1"/>
  <c r="T1079" i="25"/>
  <c r="U1079" i="25" s="1"/>
  <c r="T1080" i="25"/>
  <c r="U1080" i="25" s="1"/>
  <c r="T1081" i="25"/>
  <c r="U1081" i="25" s="1"/>
  <c r="T1082" i="25"/>
  <c r="U1082" i="25" s="1"/>
  <c r="T1083" i="25"/>
  <c r="U1083" i="25" s="1"/>
  <c r="T1084" i="25"/>
  <c r="U1084" i="25" s="1"/>
  <c r="T1085" i="25"/>
  <c r="U1085" i="25" s="1"/>
  <c r="T1086" i="25"/>
  <c r="U1086" i="25" s="1"/>
  <c r="T1087" i="25"/>
  <c r="U1087" i="25" s="1"/>
  <c r="T1088" i="25"/>
  <c r="U1088" i="25" s="1"/>
  <c r="T1089" i="25"/>
  <c r="U1089" i="25" s="1"/>
  <c r="T1090" i="25"/>
  <c r="T1091" i="25"/>
  <c r="U1091" i="25" s="1"/>
  <c r="T1092" i="25"/>
  <c r="U1092" i="25" s="1"/>
  <c r="T1093" i="25"/>
  <c r="U1093" i="25" s="1"/>
  <c r="T1094" i="25"/>
  <c r="U1094" i="25" s="1"/>
  <c r="T1095" i="25"/>
  <c r="U1095" i="25" s="1"/>
  <c r="T1096" i="25"/>
  <c r="U1096" i="25" s="1"/>
  <c r="T1097" i="25"/>
  <c r="U1097" i="25" s="1"/>
  <c r="T1098" i="25"/>
  <c r="U1098" i="25" s="1"/>
  <c r="T1099" i="25"/>
  <c r="U1099" i="25" s="1"/>
  <c r="T1100" i="25"/>
  <c r="U1100" i="25" s="1"/>
  <c r="T1101" i="25"/>
  <c r="U1101" i="25" s="1"/>
  <c r="T1102" i="25"/>
  <c r="U1102" i="25" s="1"/>
  <c r="T1103" i="25"/>
  <c r="U1103" i="25" s="1"/>
  <c r="T1104" i="25"/>
  <c r="U1104" i="25" s="1"/>
  <c r="T1105" i="25"/>
  <c r="U1105" i="25" s="1"/>
  <c r="T1106" i="25"/>
  <c r="U1106" i="25" s="1"/>
  <c r="T1107" i="25"/>
  <c r="U1107" i="25" s="1"/>
  <c r="T1108" i="25"/>
  <c r="U1108" i="25" s="1"/>
  <c r="T1109" i="25"/>
  <c r="U1109" i="25" s="1"/>
  <c r="T1110" i="25"/>
  <c r="U1110" i="25" s="1"/>
  <c r="T1111" i="25"/>
  <c r="U1111" i="25" s="1"/>
  <c r="T1112" i="25"/>
  <c r="U1112" i="25" s="1"/>
  <c r="T1113" i="25"/>
  <c r="U1113" i="25" s="1"/>
  <c r="T1114" i="25"/>
  <c r="U1114" i="25" s="1"/>
  <c r="T1115" i="25"/>
  <c r="U1115" i="25" s="1"/>
  <c r="T1116" i="25"/>
  <c r="U1116" i="25" s="1"/>
  <c r="T1117" i="25"/>
  <c r="U1117" i="25" s="1"/>
  <c r="T1118" i="25"/>
  <c r="U1118" i="25" s="1"/>
  <c r="T1119" i="25"/>
  <c r="U1119" i="25" s="1"/>
  <c r="T1120" i="25"/>
  <c r="U1120" i="25" s="1"/>
  <c r="T1121" i="25"/>
  <c r="U1121" i="25" s="1"/>
  <c r="T1122" i="25"/>
  <c r="U1122" i="25" s="1"/>
  <c r="T1123" i="25"/>
  <c r="U1123" i="25" s="1"/>
  <c r="T1124" i="25"/>
  <c r="U1124" i="25" s="1"/>
  <c r="T1125" i="25"/>
  <c r="U1125" i="25" s="1"/>
  <c r="T1126" i="25"/>
  <c r="U1126" i="25" s="1"/>
  <c r="T1127" i="25"/>
  <c r="U1127" i="25" s="1"/>
  <c r="T1128" i="25"/>
  <c r="U1128" i="25" s="1"/>
  <c r="T1129" i="25"/>
  <c r="U1129" i="25" s="1"/>
  <c r="T1130" i="25"/>
  <c r="U1130" i="25" s="1"/>
  <c r="T1131" i="25"/>
  <c r="U1131" i="25" s="1"/>
  <c r="T1132" i="25"/>
  <c r="U1132" i="25" s="1"/>
  <c r="T1133" i="25"/>
  <c r="U1133" i="25" s="1"/>
  <c r="T1134" i="25"/>
  <c r="U1134" i="25" s="1"/>
  <c r="T1135" i="25"/>
  <c r="U1135" i="25" s="1"/>
  <c r="T1136" i="25"/>
  <c r="U1136" i="25" s="1"/>
  <c r="T1137" i="25"/>
  <c r="U1137" i="25" s="1"/>
  <c r="T1138" i="25"/>
  <c r="U1138" i="25" s="1"/>
  <c r="T1139" i="25"/>
  <c r="U1139" i="25" s="1"/>
  <c r="T1140" i="25"/>
  <c r="U1140" i="25" s="1"/>
  <c r="T1141" i="25"/>
  <c r="U1141" i="25" s="1"/>
  <c r="T1142" i="25"/>
  <c r="U1142" i="25" s="1"/>
  <c r="T1143" i="25"/>
  <c r="U1143" i="25" s="1"/>
  <c r="T1144" i="25"/>
  <c r="U1144" i="25" s="1"/>
  <c r="T1145" i="25"/>
  <c r="U1145" i="25" s="1"/>
  <c r="T1146" i="25"/>
  <c r="U1146" i="25" s="1"/>
  <c r="T1147" i="25"/>
  <c r="U1147" i="25" s="1"/>
  <c r="T1148" i="25"/>
  <c r="U1148" i="25" s="1"/>
  <c r="T1149" i="25"/>
  <c r="U1149" i="25" s="1"/>
  <c r="T1150" i="25"/>
  <c r="U1150" i="25" s="1"/>
  <c r="T1151" i="25"/>
  <c r="U1151" i="25" s="1"/>
  <c r="T1152" i="25"/>
  <c r="U1152" i="25" s="1"/>
  <c r="T1153" i="25"/>
  <c r="U1153" i="25" s="1"/>
  <c r="T1154" i="25"/>
  <c r="U1154" i="25" s="1"/>
  <c r="T1155" i="25"/>
  <c r="U1155" i="25" s="1"/>
  <c r="T1156" i="25"/>
  <c r="U1156" i="25" s="1"/>
  <c r="T1157" i="25"/>
  <c r="U1157" i="25" s="1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75" i="25"/>
  <c r="U76" i="25"/>
  <c r="U77" i="25"/>
  <c r="U78" i="25"/>
  <c r="U79" i="25"/>
  <c r="U80" i="25"/>
  <c r="U81" i="25"/>
  <c r="U82" i="25"/>
  <c r="U83" i="25"/>
  <c r="U84" i="25"/>
  <c r="U85" i="25"/>
  <c r="U86" i="25"/>
  <c r="U87" i="25"/>
  <c r="U88" i="25"/>
  <c r="U89" i="25"/>
  <c r="U90" i="25"/>
  <c r="U91" i="25"/>
  <c r="U92" i="25"/>
  <c r="U93" i="25"/>
  <c r="U94" i="25"/>
  <c r="U95" i="25"/>
  <c r="U96" i="25"/>
  <c r="U97" i="25"/>
  <c r="U98" i="25"/>
  <c r="U99" i="25"/>
  <c r="U100" i="25"/>
  <c r="U101" i="25"/>
  <c r="U102" i="25"/>
  <c r="U103" i="25"/>
  <c r="U104" i="25"/>
  <c r="U105" i="25"/>
  <c r="U106" i="25"/>
  <c r="U107" i="25"/>
  <c r="U108" i="25"/>
  <c r="U109" i="25"/>
  <c r="U110" i="25"/>
  <c r="U111" i="25"/>
  <c r="U112" i="25"/>
  <c r="U113" i="25"/>
  <c r="U114" i="25"/>
  <c r="U115" i="25"/>
  <c r="U116" i="25"/>
  <c r="U117" i="25"/>
  <c r="U118" i="25"/>
  <c r="U119" i="25"/>
  <c r="U120" i="25"/>
  <c r="U121" i="25"/>
  <c r="U122" i="25"/>
  <c r="U123" i="25"/>
  <c r="U124" i="25"/>
  <c r="U125" i="25"/>
  <c r="U126" i="25"/>
  <c r="U127" i="25"/>
  <c r="U128" i="25"/>
  <c r="U129" i="25"/>
  <c r="U130" i="25"/>
  <c r="U131" i="25"/>
  <c r="U132" i="25"/>
  <c r="U133" i="25"/>
  <c r="U134" i="25"/>
  <c r="U135" i="25"/>
  <c r="U136" i="25"/>
  <c r="U137" i="25"/>
  <c r="U138" i="25"/>
  <c r="U139" i="25"/>
  <c r="U140" i="25"/>
  <c r="U146" i="25"/>
  <c r="U155" i="25"/>
  <c r="U162" i="25"/>
  <c r="U163" i="25"/>
  <c r="U171" i="25"/>
  <c r="U183" i="25"/>
  <c r="U186" i="25"/>
  <c r="U187" i="25"/>
  <c r="U202" i="25"/>
  <c r="U203" i="25"/>
  <c r="U210" i="25"/>
  <c r="U222" i="25"/>
  <c r="U254" i="25"/>
  <c r="U259" i="25"/>
  <c r="U278" i="25"/>
  <c r="U279" i="25"/>
  <c r="U298" i="25"/>
  <c r="U322" i="25"/>
  <c r="U342" i="25"/>
  <c r="U366" i="25"/>
  <c r="U383" i="25"/>
  <c r="U391" i="25"/>
  <c r="U402" i="25"/>
  <c r="U407" i="25"/>
  <c r="U419" i="25"/>
  <c r="U427" i="25"/>
  <c r="U439" i="25"/>
  <c r="U454" i="25"/>
  <c r="U463" i="25"/>
  <c r="U466" i="25"/>
  <c r="U467" i="25"/>
  <c r="U486" i="25"/>
  <c r="U491" i="25"/>
  <c r="U506" i="25"/>
  <c r="U511" i="25"/>
  <c r="U518" i="25"/>
  <c r="U527" i="25"/>
  <c r="U543" i="25"/>
  <c r="U567" i="25"/>
  <c r="U586" i="25"/>
  <c r="U599" i="25"/>
  <c r="U602" i="25"/>
  <c r="U603" i="25"/>
  <c r="U619" i="25"/>
  <c r="U639" i="25"/>
  <c r="U654" i="25"/>
  <c r="U670" i="25"/>
  <c r="U698" i="25"/>
  <c r="U703" i="25"/>
  <c r="U710" i="25"/>
  <c r="U711" i="25"/>
  <c r="U726" i="25"/>
  <c r="U727" i="25"/>
  <c r="U742" i="25"/>
  <c r="U763" i="25"/>
  <c r="U782" i="25"/>
  <c r="U783" i="25"/>
  <c r="U799" i="25"/>
  <c r="U814" i="25"/>
  <c r="U815" i="25"/>
  <c r="U827" i="25"/>
  <c r="U871" i="25"/>
  <c r="U898" i="25"/>
  <c r="U907" i="25"/>
  <c r="U930" i="25"/>
  <c r="U935" i="25"/>
  <c r="U978" i="25"/>
  <c r="U1090" i="25"/>
  <c r="T209" i="1"/>
  <c r="T208" i="1"/>
  <c r="T206" i="1"/>
  <c r="S206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5" i="1"/>
  <c r="R14" i="1"/>
  <c r="R13" i="1"/>
  <c r="R12" i="1"/>
  <c r="R11" i="1"/>
  <c r="N11" i="1"/>
  <c r="R9" i="1"/>
  <c r="R206" i="1" s="1"/>
  <c r="O1040" i="25" l="1"/>
  <c r="O976" i="25"/>
  <c r="O841" i="25"/>
  <c r="O1104" i="25"/>
  <c r="O257" i="25"/>
  <c r="O1136" i="25"/>
  <c r="O1072" i="25"/>
  <c r="O1008" i="25"/>
  <c r="O944" i="25"/>
  <c r="O669" i="25"/>
  <c r="O463" i="25"/>
  <c r="O1152" i="25"/>
  <c r="O1088" i="25"/>
  <c r="O1024" i="25"/>
  <c r="O960" i="25"/>
  <c r="O758" i="25"/>
  <c r="O1120" i="25"/>
  <c r="O1056" i="25"/>
  <c r="O992" i="25"/>
  <c r="O905" i="25"/>
  <c r="O506" i="25"/>
  <c r="O1132" i="25"/>
  <c r="O1020" i="25"/>
  <c r="O634" i="25"/>
  <c r="O1144" i="25"/>
  <c r="O1128" i="25"/>
  <c r="O1112" i="25"/>
  <c r="O1096" i="25"/>
  <c r="O1080" i="25"/>
  <c r="O1064" i="25"/>
  <c r="O1048" i="25"/>
  <c r="O1032" i="25"/>
  <c r="O1016" i="25"/>
  <c r="O1000" i="25"/>
  <c r="O984" i="25"/>
  <c r="O968" i="25"/>
  <c r="O952" i="25"/>
  <c r="O932" i="25"/>
  <c r="O873" i="25"/>
  <c r="O801" i="25"/>
  <c r="O715" i="25"/>
  <c r="O591" i="25"/>
  <c r="O401" i="25"/>
  <c r="O1148" i="25"/>
  <c r="O1116" i="25"/>
  <c r="O1100" i="25"/>
  <c r="O1084" i="25"/>
  <c r="O1068" i="25"/>
  <c r="O1052" i="25"/>
  <c r="O1036" i="25"/>
  <c r="O1004" i="25"/>
  <c r="O988" i="25"/>
  <c r="O972" i="25"/>
  <c r="O956" i="25"/>
  <c r="O940" i="25"/>
  <c r="O889" i="25"/>
  <c r="O822" i="25"/>
  <c r="O737" i="25"/>
  <c r="O1156" i="25"/>
  <c r="O1140" i="25"/>
  <c r="O1124" i="25"/>
  <c r="O1108" i="25"/>
  <c r="O1092" i="25"/>
  <c r="O1076" i="25"/>
  <c r="O1060" i="25"/>
  <c r="O1044" i="25"/>
  <c r="O1028" i="25"/>
  <c r="O1012" i="25"/>
  <c r="O996" i="25"/>
  <c r="O980" i="25"/>
  <c r="O964" i="25"/>
  <c r="O948" i="25"/>
  <c r="O921" i="25"/>
  <c r="O857" i="25"/>
  <c r="O779" i="25"/>
  <c r="O694" i="25"/>
  <c r="O549" i="25"/>
  <c r="O2" i="25"/>
  <c r="O6" i="25"/>
  <c r="O10" i="25"/>
  <c r="O14" i="25"/>
  <c r="O18" i="25"/>
  <c r="O22" i="25"/>
  <c r="O26" i="25"/>
  <c r="O30" i="25"/>
  <c r="O34" i="25"/>
  <c r="O38" i="25"/>
  <c r="O42" i="25"/>
  <c r="O46" i="25"/>
  <c r="O50" i="25"/>
  <c r="O54" i="25"/>
  <c r="O58" i="25"/>
  <c r="O62" i="25"/>
  <c r="O66" i="25"/>
  <c r="O70" i="25"/>
  <c r="O74" i="25"/>
  <c r="O78" i="25"/>
  <c r="O82" i="25"/>
  <c r="O86" i="25"/>
  <c r="O90" i="25"/>
  <c r="O94" i="25"/>
  <c r="O98" i="25"/>
  <c r="O102" i="25"/>
  <c r="O106" i="25"/>
  <c r="O110" i="25"/>
  <c r="O114" i="25"/>
  <c r="O118" i="25"/>
  <c r="O122" i="25"/>
  <c r="O126" i="25"/>
  <c r="O130" i="25"/>
  <c r="O134" i="25"/>
  <c r="O138" i="25"/>
  <c r="O142" i="25"/>
  <c r="O146" i="25"/>
  <c r="O150" i="25"/>
  <c r="O154" i="25"/>
  <c r="O158" i="25"/>
  <c r="O162" i="25"/>
  <c r="O166" i="25"/>
  <c r="O170" i="25"/>
  <c r="O174" i="25"/>
  <c r="O178" i="25"/>
  <c r="O182" i="25"/>
  <c r="O186" i="25"/>
  <c r="O190" i="25"/>
  <c r="O194" i="25"/>
  <c r="O198" i="25"/>
  <c r="O202" i="25"/>
  <c r="O206" i="25"/>
  <c r="O210" i="25"/>
  <c r="O214" i="25"/>
  <c r="O218" i="25"/>
  <c r="O222" i="25"/>
  <c r="O226" i="25"/>
  <c r="O230" i="25"/>
  <c r="O234" i="25"/>
  <c r="O238" i="25"/>
  <c r="O242" i="25"/>
  <c r="O246" i="25"/>
  <c r="O250" i="25"/>
  <c r="O254" i="25"/>
  <c r="O258" i="25"/>
  <c r="O262" i="25"/>
  <c r="O266" i="25"/>
  <c r="O270" i="25"/>
  <c r="O274" i="25"/>
  <c r="O278" i="25"/>
  <c r="O282" i="25"/>
  <c r="O286" i="25"/>
  <c r="O290" i="25"/>
  <c r="O294" i="25"/>
  <c r="O298" i="25"/>
  <c r="O302" i="25"/>
  <c r="O306" i="25"/>
  <c r="O310" i="25"/>
  <c r="O314" i="25"/>
  <c r="O318" i="25"/>
  <c r="O322" i="25"/>
  <c r="O326" i="25"/>
  <c r="O330" i="25"/>
  <c r="O334" i="25"/>
  <c r="O338" i="25"/>
  <c r="O3" i="25"/>
  <c r="O7" i="25"/>
  <c r="O11" i="25"/>
  <c r="O15" i="25"/>
  <c r="O19" i="25"/>
  <c r="O23" i="25"/>
  <c r="O27" i="25"/>
  <c r="O31" i="25"/>
  <c r="O35" i="25"/>
  <c r="O39" i="25"/>
  <c r="O43" i="25"/>
  <c r="O47" i="25"/>
  <c r="O51" i="25"/>
  <c r="O55" i="25"/>
  <c r="O59" i="25"/>
  <c r="O63" i="25"/>
  <c r="O67" i="25"/>
  <c r="O71" i="25"/>
  <c r="O75" i="25"/>
  <c r="O79" i="25"/>
  <c r="O83" i="25"/>
  <c r="O87" i="25"/>
  <c r="O91" i="25"/>
  <c r="O95" i="25"/>
  <c r="O99" i="25"/>
  <c r="O103" i="25"/>
  <c r="O107" i="25"/>
  <c r="O111" i="25"/>
  <c r="O115" i="25"/>
  <c r="O119" i="25"/>
  <c r="O123" i="25"/>
  <c r="O127" i="25"/>
  <c r="O131" i="25"/>
  <c r="O135" i="25"/>
  <c r="O139" i="25"/>
  <c r="O143" i="25"/>
  <c r="O147" i="25"/>
  <c r="O151" i="25"/>
  <c r="O155" i="25"/>
  <c r="O159" i="25"/>
  <c r="O163" i="25"/>
  <c r="O167" i="25"/>
  <c r="O171" i="25"/>
  <c r="O175" i="25"/>
  <c r="O179" i="25"/>
  <c r="O183" i="25"/>
  <c r="O187" i="25"/>
  <c r="O191" i="25"/>
  <c r="O195" i="25"/>
  <c r="O199" i="25"/>
  <c r="O203" i="25"/>
  <c r="O207" i="25"/>
  <c r="O211" i="25"/>
  <c r="O215" i="25"/>
  <c r="O219" i="25"/>
  <c r="O223" i="25"/>
  <c r="O227" i="25"/>
  <c r="O231" i="25"/>
  <c r="O235" i="25"/>
  <c r="O239" i="25"/>
  <c r="O243" i="25"/>
  <c r="O247" i="25"/>
  <c r="O251" i="25"/>
  <c r="O255" i="25"/>
  <c r="O259" i="25"/>
  <c r="O263" i="25"/>
  <c r="O267" i="25"/>
  <c r="O271" i="25"/>
  <c r="O275" i="25"/>
  <c r="O4" i="25"/>
  <c r="O12" i="25"/>
  <c r="O20" i="25"/>
  <c r="O28" i="25"/>
  <c r="O36" i="25"/>
  <c r="O44" i="25"/>
  <c r="O52" i="25"/>
  <c r="O60" i="25"/>
  <c r="O68" i="25"/>
  <c r="O76" i="25"/>
  <c r="O84" i="25"/>
  <c r="O92" i="25"/>
  <c r="O100" i="25"/>
  <c r="O108" i="25"/>
  <c r="O116" i="25"/>
  <c r="O124" i="25"/>
  <c r="O132" i="25"/>
  <c r="O140" i="25"/>
  <c r="O148" i="25"/>
  <c r="O156" i="25"/>
  <c r="O164" i="25"/>
  <c r="O172" i="25"/>
  <c r="O180" i="25"/>
  <c r="O188" i="25"/>
  <c r="O196" i="25"/>
  <c r="O204" i="25"/>
  <c r="O212" i="25"/>
  <c r="O220" i="25"/>
  <c r="O228" i="25"/>
  <c r="O236" i="25"/>
  <c r="O244" i="25"/>
  <c r="O252" i="25"/>
  <c r="O260" i="25"/>
  <c r="O268" i="25"/>
  <c r="O276" i="25"/>
  <c r="O281" i="25"/>
  <c r="O287" i="25"/>
  <c r="O292" i="25"/>
  <c r="O297" i="25"/>
  <c r="O303" i="25"/>
  <c r="O308" i="25"/>
  <c r="O313" i="25"/>
  <c r="O319" i="25"/>
  <c r="O324" i="25"/>
  <c r="O329" i="25"/>
  <c r="O335" i="25"/>
  <c r="O340" i="25"/>
  <c r="O344" i="25"/>
  <c r="O348" i="25"/>
  <c r="O352" i="25"/>
  <c r="O356" i="25"/>
  <c r="O360" i="25"/>
  <c r="O364" i="25"/>
  <c r="O368" i="25"/>
  <c r="O372" i="25"/>
  <c r="O376" i="25"/>
  <c r="O380" i="25"/>
  <c r="O384" i="25"/>
  <c r="O388" i="25"/>
  <c r="O392" i="25"/>
  <c r="O396" i="25"/>
  <c r="O400" i="25"/>
  <c r="O404" i="25"/>
  <c r="O408" i="25"/>
  <c r="O412" i="25"/>
  <c r="O416" i="25"/>
  <c r="O420" i="25"/>
  <c r="O424" i="25"/>
  <c r="O428" i="25"/>
  <c r="O432" i="25"/>
  <c r="O436" i="25"/>
  <c r="O440" i="25"/>
  <c r="O444" i="25"/>
  <c r="O448" i="25"/>
  <c r="O452" i="25"/>
  <c r="O456" i="25"/>
  <c r="O460" i="25"/>
  <c r="O464" i="25"/>
  <c r="O468" i="25"/>
  <c r="O472" i="25"/>
  <c r="O476" i="25"/>
  <c r="O480" i="25"/>
  <c r="O484" i="25"/>
  <c r="O488" i="25"/>
  <c r="O492" i="25"/>
  <c r="O496" i="25"/>
  <c r="O500" i="25"/>
  <c r="O504" i="25"/>
  <c r="O508" i="25"/>
  <c r="O512" i="25"/>
  <c r="O516" i="25"/>
  <c r="O520" i="25"/>
  <c r="O524" i="25"/>
  <c r="O528" i="25"/>
  <c r="O532" i="25"/>
  <c r="O536" i="25"/>
  <c r="O540" i="25"/>
  <c r="O544" i="25"/>
  <c r="O548" i="25"/>
  <c r="O552" i="25"/>
  <c r="O556" i="25"/>
  <c r="O560" i="25"/>
  <c r="O564" i="25"/>
  <c r="O568" i="25"/>
  <c r="O572" i="25"/>
  <c r="O576" i="25"/>
  <c r="O580" i="25"/>
  <c r="O584" i="25"/>
  <c r="O588" i="25"/>
  <c r="O592" i="25"/>
  <c r="O596" i="25"/>
  <c r="O600" i="25"/>
  <c r="O604" i="25"/>
  <c r="O608" i="25"/>
  <c r="O612" i="25"/>
  <c r="O616" i="25"/>
  <c r="O620" i="25"/>
  <c r="O624" i="25"/>
  <c r="O628" i="25"/>
  <c r="O632" i="25"/>
  <c r="O636" i="25"/>
  <c r="O640" i="25"/>
  <c r="O644" i="25"/>
  <c r="O648" i="25"/>
  <c r="O652" i="25"/>
  <c r="O656" i="25"/>
  <c r="O660" i="25"/>
  <c r="O664" i="25"/>
  <c r="O668" i="25"/>
  <c r="O672" i="25"/>
  <c r="O676" i="25"/>
  <c r="O680" i="25"/>
  <c r="O684" i="25"/>
  <c r="O688" i="25"/>
  <c r="O692" i="25"/>
  <c r="O696" i="25"/>
  <c r="O700" i="25"/>
  <c r="O704" i="25"/>
  <c r="O708" i="25"/>
  <c r="O712" i="25"/>
  <c r="O716" i="25"/>
  <c r="O720" i="25"/>
  <c r="O724" i="25"/>
  <c r="O728" i="25"/>
  <c r="O732" i="25"/>
  <c r="O736" i="25"/>
  <c r="O740" i="25"/>
  <c r="O744" i="25"/>
  <c r="O748" i="25"/>
  <c r="O752" i="25"/>
  <c r="O756" i="25"/>
  <c r="O760" i="25"/>
  <c r="O764" i="25"/>
  <c r="O768" i="25"/>
  <c r="O772" i="25"/>
  <c r="O776" i="25"/>
  <c r="O780" i="25"/>
  <c r="O784" i="25"/>
  <c r="O788" i="25"/>
  <c r="O792" i="25"/>
  <c r="O796" i="25"/>
  <c r="O800" i="25"/>
  <c r="O804" i="25"/>
  <c r="O808" i="25"/>
  <c r="O812" i="25"/>
  <c r="O816" i="25"/>
  <c r="O820" i="25"/>
  <c r="O824" i="25"/>
  <c r="O828" i="25"/>
  <c r="O832" i="25"/>
  <c r="O5" i="25"/>
  <c r="O13" i="25"/>
  <c r="O21" i="25"/>
  <c r="O29" i="25"/>
  <c r="O37" i="25"/>
  <c r="O45" i="25"/>
  <c r="O53" i="25"/>
  <c r="O61" i="25"/>
  <c r="O69" i="25"/>
  <c r="O77" i="25"/>
  <c r="O85" i="25"/>
  <c r="O93" i="25"/>
  <c r="O101" i="25"/>
  <c r="O109" i="25"/>
  <c r="O117" i="25"/>
  <c r="O125" i="25"/>
  <c r="O133" i="25"/>
  <c r="O141" i="25"/>
  <c r="O149" i="25"/>
  <c r="O157" i="25"/>
  <c r="O165" i="25"/>
  <c r="O173" i="25"/>
  <c r="O181" i="25"/>
  <c r="O189" i="25"/>
  <c r="O197" i="25"/>
  <c r="O205" i="25"/>
  <c r="O213" i="25"/>
  <c r="O221" i="25"/>
  <c r="O229" i="25"/>
  <c r="O237" i="25"/>
  <c r="O245" i="25"/>
  <c r="O253" i="25"/>
  <c r="O261" i="25"/>
  <c r="O269" i="25"/>
  <c r="O277" i="25"/>
  <c r="O283" i="25"/>
  <c r="O288" i="25"/>
  <c r="O293" i="25"/>
  <c r="O299" i="25"/>
  <c r="O304" i="25"/>
  <c r="O309" i="25"/>
  <c r="O315" i="25"/>
  <c r="O320" i="25"/>
  <c r="O325" i="25"/>
  <c r="O331" i="25"/>
  <c r="O336" i="25"/>
  <c r="O341" i="25"/>
  <c r="O345" i="25"/>
  <c r="O349" i="25"/>
  <c r="O353" i="25"/>
  <c r="O357" i="25"/>
  <c r="O361" i="25"/>
  <c r="O365" i="25"/>
  <c r="O369" i="25"/>
  <c r="O373" i="25"/>
  <c r="O377" i="25"/>
  <c r="O8" i="25"/>
  <c r="O24" i="25"/>
  <c r="O40" i="25"/>
  <c r="O56" i="25"/>
  <c r="O72" i="25"/>
  <c r="O88" i="25"/>
  <c r="O104" i="25"/>
  <c r="O120" i="25"/>
  <c r="O136" i="25"/>
  <c r="O152" i="25"/>
  <c r="O168" i="25"/>
  <c r="O184" i="25"/>
  <c r="O200" i="25"/>
  <c r="O216" i="25"/>
  <c r="O232" i="25"/>
  <c r="O248" i="25"/>
  <c r="O264" i="25"/>
  <c r="O279" i="25"/>
  <c r="O289" i="25"/>
  <c r="O300" i="25"/>
  <c r="O311" i="25"/>
  <c r="O321" i="25"/>
  <c r="O332" i="25"/>
  <c r="O342" i="25"/>
  <c r="O350" i="25"/>
  <c r="O358" i="25"/>
  <c r="O366" i="25"/>
  <c r="O374" i="25"/>
  <c r="O381" i="25"/>
  <c r="O386" i="25"/>
  <c r="O391" i="25"/>
  <c r="O397" i="25"/>
  <c r="O402" i="25"/>
  <c r="O407" i="25"/>
  <c r="O413" i="25"/>
  <c r="O418" i="25"/>
  <c r="O423" i="25"/>
  <c r="O429" i="25"/>
  <c r="O434" i="25"/>
  <c r="O439" i="25"/>
  <c r="O445" i="25"/>
  <c r="O450" i="25"/>
  <c r="O455" i="25"/>
  <c r="O461" i="25"/>
  <c r="O466" i="25"/>
  <c r="O471" i="25"/>
  <c r="O477" i="25"/>
  <c r="O482" i="25"/>
  <c r="O487" i="25"/>
  <c r="O493" i="25"/>
  <c r="O498" i="25"/>
  <c r="O503" i="25"/>
  <c r="O509" i="25"/>
  <c r="O514" i="25"/>
  <c r="O519" i="25"/>
  <c r="O525" i="25"/>
  <c r="O530" i="25"/>
  <c r="O535" i="25"/>
  <c r="O541" i="25"/>
  <c r="O546" i="25"/>
  <c r="O551" i="25"/>
  <c r="O557" i="25"/>
  <c r="O562" i="25"/>
  <c r="O567" i="25"/>
  <c r="O573" i="25"/>
  <c r="O578" i="25"/>
  <c r="O583" i="25"/>
  <c r="O589" i="25"/>
  <c r="O594" i="25"/>
  <c r="O599" i="25"/>
  <c r="O605" i="25"/>
  <c r="O610" i="25"/>
  <c r="O615" i="25"/>
  <c r="O621" i="25"/>
  <c r="O626" i="25"/>
  <c r="O631" i="25"/>
  <c r="O637" i="25"/>
  <c r="O642" i="25"/>
  <c r="O647" i="25"/>
  <c r="O653" i="25"/>
  <c r="O9" i="25"/>
  <c r="O25" i="25"/>
  <c r="O41" i="25"/>
  <c r="O57" i="25"/>
  <c r="O73" i="25"/>
  <c r="O89" i="25"/>
  <c r="O105" i="25"/>
  <c r="O121" i="25"/>
  <c r="O137" i="25"/>
  <c r="O153" i="25"/>
  <c r="O169" i="25"/>
  <c r="O185" i="25"/>
  <c r="O201" i="25"/>
  <c r="O217" i="25"/>
  <c r="O233" i="25"/>
  <c r="O249" i="25"/>
  <c r="O265" i="25"/>
  <c r="O280" i="25"/>
  <c r="O291" i="25"/>
  <c r="O301" i="25"/>
  <c r="O312" i="25"/>
  <c r="O323" i="25"/>
  <c r="O333" i="25"/>
  <c r="O343" i="25"/>
  <c r="O351" i="25"/>
  <c r="O359" i="25"/>
  <c r="O367" i="25"/>
  <c r="O375" i="25"/>
  <c r="O382" i="25"/>
  <c r="O387" i="25"/>
  <c r="O393" i="25"/>
  <c r="O398" i="25"/>
  <c r="O403" i="25"/>
  <c r="O409" i="25"/>
  <c r="O414" i="25"/>
  <c r="O419" i="25"/>
  <c r="O425" i="25"/>
  <c r="O430" i="25"/>
  <c r="O435" i="25"/>
  <c r="O441" i="25"/>
  <c r="O446" i="25"/>
  <c r="O451" i="25"/>
  <c r="O457" i="25"/>
  <c r="O462" i="25"/>
  <c r="O467" i="25"/>
  <c r="O473" i="25"/>
  <c r="O478" i="25"/>
  <c r="O483" i="25"/>
  <c r="O489" i="25"/>
  <c r="O494" i="25"/>
  <c r="O499" i="25"/>
  <c r="O505" i="25"/>
  <c r="O510" i="25"/>
  <c r="O515" i="25"/>
  <c r="O521" i="25"/>
  <c r="O526" i="25"/>
  <c r="O531" i="25"/>
  <c r="O537" i="25"/>
  <c r="O542" i="25"/>
  <c r="O547" i="25"/>
  <c r="O553" i="25"/>
  <c r="O558" i="25"/>
  <c r="O563" i="25"/>
  <c r="O569" i="25"/>
  <c r="O574" i="25"/>
  <c r="O579" i="25"/>
  <c r="O585" i="25"/>
  <c r="O590" i="25"/>
  <c r="O595" i="25"/>
  <c r="O601" i="25"/>
  <c r="O606" i="25"/>
  <c r="O611" i="25"/>
  <c r="O617" i="25"/>
  <c r="O622" i="25"/>
  <c r="O627" i="25"/>
  <c r="O633" i="25"/>
  <c r="O638" i="25"/>
  <c r="O643" i="25"/>
  <c r="O649" i="25"/>
  <c r="O654" i="25"/>
  <c r="O659" i="25"/>
  <c r="O665" i="25"/>
  <c r="O670" i="25"/>
  <c r="O675" i="25"/>
  <c r="O681" i="25"/>
  <c r="O16" i="25"/>
  <c r="O32" i="25"/>
  <c r="O48" i="25"/>
  <c r="O64" i="25"/>
  <c r="O80" i="25"/>
  <c r="O96" i="25"/>
  <c r="O112" i="25"/>
  <c r="O128" i="25"/>
  <c r="O144" i="25"/>
  <c r="O160" i="25"/>
  <c r="O176" i="25"/>
  <c r="O192" i="25"/>
  <c r="O208" i="25"/>
  <c r="O224" i="25"/>
  <c r="O240" i="25"/>
  <c r="O256" i="25"/>
  <c r="O272" i="25"/>
  <c r="O284" i="25"/>
  <c r="O295" i="25"/>
  <c r="O305" i="25"/>
  <c r="O316" i="25"/>
  <c r="O327" i="25"/>
  <c r="O337" i="25"/>
  <c r="O346" i="25"/>
  <c r="O354" i="25"/>
  <c r="O362" i="25"/>
  <c r="O370" i="25"/>
  <c r="O378" i="25"/>
  <c r="O383" i="25"/>
  <c r="O389" i="25"/>
  <c r="O394" i="25"/>
  <c r="O399" i="25"/>
  <c r="O405" i="25"/>
  <c r="O410" i="25"/>
  <c r="O415" i="25"/>
  <c r="O421" i="25"/>
  <c r="O426" i="25"/>
  <c r="O431" i="25"/>
  <c r="O437" i="25"/>
  <c r="O17" i="25"/>
  <c r="O81" i="25"/>
  <c r="O145" i="25"/>
  <c r="O209" i="25"/>
  <c r="O273" i="25"/>
  <c r="O317" i="25"/>
  <c r="O355" i="25"/>
  <c r="O385" i="25"/>
  <c r="O406" i="25"/>
  <c r="O427" i="25"/>
  <c r="O443" i="25"/>
  <c r="O454" i="25"/>
  <c r="O465" i="25"/>
  <c r="O475" i="25"/>
  <c r="O486" i="25"/>
  <c r="O497" i="25"/>
  <c r="O507" i="25"/>
  <c r="O518" i="25"/>
  <c r="O529" i="25"/>
  <c r="O539" i="25"/>
  <c r="O550" i="25"/>
  <c r="O561" i="25"/>
  <c r="O571" i="25"/>
  <c r="O582" i="25"/>
  <c r="O593" i="25"/>
  <c r="O603" i="25"/>
  <c r="O614" i="25"/>
  <c r="O625" i="25"/>
  <c r="O635" i="25"/>
  <c r="O646" i="25"/>
  <c r="O657" i="25"/>
  <c r="O663" i="25"/>
  <c r="O671" i="25"/>
  <c r="O678" i="25"/>
  <c r="O685" i="25"/>
  <c r="O690" i="25"/>
  <c r="O695" i="25"/>
  <c r="O701" i="25"/>
  <c r="O706" i="25"/>
  <c r="O711" i="25"/>
  <c r="O717" i="25"/>
  <c r="O722" i="25"/>
  <c r="O727" i="25"/>
  <c r="O733" i="25"/>
  <c r="O738" i="25"/>
  <c r="O743" i="25"/>
  <c r="O749" i="25"/>
  <c r="O754" i="25"/>
  <c r="O759" i="25"/>
  <c r="O765" i="25"/>
  <c r="O770" i="25"/>
  <c r="O775" i="25"/>
  <c r="O781" i="25"/>
  <c r="O786" i="25"/>
  <c r="O791" i="25"/>
  <c r="O797" i="25"/>
  <c r="O802" i="25"/>
  <c r="O807" i="25"/>
  <c r="O813" i="25"/>
  <c r="O818" i="25"/>
  <c r="O823" i="25"/>
  <c r="O829" i="25"/>
  <c r="O834" i="25"/>
  <c r="O838" i="25"/>
  <c r="O842" i="25"/>
  <c r="O846" i="25"/>
  <c r="O850" i="25"/>
  <c r="O854" i="25"/>
  <c r="O858" i="25"/>
  <c r="O862" i="25"/>
  <c r="O866" i="25"/>
  <c r="O870" i="25"/>
  <c r="O874" i="25"/>
  <c r="O878" i="25"/>
  <c r="O882" i="25"/>
  <c r="O886" i="25"/>
  <c r="O890" i="25"/>
  <c r="O894" i="25"/>
  <c r="O898" i="25"/>
  <c r="O902" i="25"/>
  <c r="O906" i="25"/>
  <c r="O910" i="25"/>
  <c r="O914" i="25"/>
  <c r="O918" i="25"/>
  <c r="O922" i="25"/>
  <c r="O926" i="25"/>
  <c r="O930" i="25"/>
  <c r="O934" i="25"/>
  <c r="O938" i="25"/>
  <c r="O33" i="25"/>
  <c r="O97" i="25"/>
  <c r="O161" i="25"/>
  <c r="O225" i="25"/>
  <c r="O285" i="25"/>
  <c r="O328" i="25"/>
  <c r="O363" i="25"/>
  <c r="O390" i="25"/>
  <c r="O411" i="25"/>
  <c r="O433" i="25"/>
  <c r="O447" i="25"/>
  <c r="O458" i="25"/>
  <c r="O469" i="25"/>
  <c r="O479" i="25"/>
  <c r="O490" i="25"/>
  <c r="O501" i="25"/>
  <c r="O511" i="25"/>
  <c r="O522" i="25"/>
  <c r="O533" i="25"/>
  <c r="O543" i="25"/>
  <c r="O554" i="25"/>
  <c r="O565" i="25"/>
  <c r="O575" i="25"/>
  <c r="O586" i="25"/>
  <c r="O597" i="25"/>
  <c r="O607" i="25"/>
  <c r="O618" i="25"/>
  <c r="O629" i="25"/>
  <c r="O639" i="25"/>
  <c r="O650" i="25"/>
  <c r="O658" i="25"/>
  <c r="O666" i="25"/>
  <c r="O673" i="25"/>
  <c r="O679" i="25"/>
  <c r="O686" i="25"/>
  <c r="O691" i="25"/>
  <c r="O697" i="25"/>
  <c r="O702" i="25"/>
  <c r="O707" i="25"/>
  <c r="O713" i="25"/>
  <c r="O718" i="25"/>
  <c r="O723" i="25"/>
  <c r="O729" i="25"/>
  <c r="O734" i="25"/>
  <c r="O739" i="25"/>
  <c r="O745" i="25"/>
  <c r="O750" i="25"/>
  <c r="O755" i="25"/>
  <c r="O761" i="25"/>
  <c r="O766" i="25"/>
  <c r="O771" i="25"/>
  <c r="O777" i="25"/>
  <c r="O782" i="25"/>
  <c r="O787" i="25"/>
  <c r="O793" i="25"/>
  <c r="O798" i="25"/>
  <c r="O803" i="25"/>
  <c r="O809" i="25"/>
  <c r="O814" i="25"/>
  <c r="O819" i="25"/>
  <c r="O825" i="25"/>
  <c r="O830" i="25"/>
  <c r="O835" i="25"/>
  <c r="O839" i="25"/>
  <c r="O843" i="25"/>
  <c r="O847" i="25"/>
  <c r="O851" i="25"/>
  <c r="O855" i="25"/>
  <c r="O859" i="25"/>
  <c r="O863" i="25"/>
  <c r="O867" i="25"/>
  <c r="O871" i="25"/>
  <c r="O875" i="25"/>
  <c r="O879" i="25"/>
  <c r="O883" i="25"/>
  <c r="O887" i="25"/>
  <c r="O891" i="25"/>
  <c r="O895" i="25"/>
  <c r="O899" i="25"/>
  <c r="O903" i="25"/>
  <c r="O907" i="25"/>
  <c r="O911" i="25"/>
  <c r="O915" i="25"/>
  <c r="O919" i="25"/>
  <c r="O923" i="25"/>
  <c r="O927" i="25"/>
  <c r="O931" i="25"/>
  <c r="O935" i="25"/>
  <c r="O939" i="25"/>
  <c r="O49" i="25"/>
  <c r="O113" i="25"/>
  <c r="O177" i="25"/>
  <c r="O241" i="25"/>
  <c r="O296" i="25"/>
  <c r="O339" i="25"/>
  <c r="O371" i="25"/>
  <c r="O395" i="25"/>
  <c r="O417" i="25"/>
  <c r="O438" i="25"/>
  <c r="O449" i="25"/>
  <c r="O459" i="25"/>
  <c r="O470" i="25"/>
  <c r="O481" i="25"/>
  <c r="O491" i="25"/>
  <c r="O502" i="25"/>
  <c r="O513" i="25"/>
  <c r="O523" i="25"/>
  <c r="O534" i="25"/>
  <c r="O545" i="25"/>
  <c r="O555" i="25"/>
  <c r="O566" i="25"/>
  <c r="O577" i="25"/>
  <c r="O587" i="25"/>
  <c r="O598" i="25"/>
  <c r="O609" i="25"/>
  <c r="O619" i="25"/>
  <c r="O630" i="25"/>
  <c r="O641" i="25"/>
  <c r="O651" i="25"/>
  <c r="O661" i="25"/>
  <c r="O667" i="25"/>
  <c r="O674" i="25"/>
  <c r="O682" i="25"/>
  <c r="O687" i="25"/>
  <c r="O693" i="25"/>
  <c r="O698" i="25"/>
  <c r="O703" i="25"/>
  <c r="O709" i="25"/>
  <c r="O714" i="25"/>
  <c r="O719" i="25"/>
  <c r="O725" i="25"/>
  <c r="O730" i="25"/>
  <c r="O735" i="25"/>
  <c r="O741" i="25"/>
  <c r="O746" i="25"/>
  <c r="O751" i="25"/>
  <c r="O757" i="25"/>
  <c r="O762" i="25"/>
  <c r="O767" i="25"/>
  <c r="O773" i="25"/>
  <c r="O778" i="25"/>
  <c r="O783" i="25"/>
  <c r="O789" i="25"/>
  <c r="O794" i="25"/>
  <c r="O799" i="25"/>
  <c r="O805" i="25"/>
  <c r="O810" i="25"/>
  <c r="O815" i="25"/>
  <c r="O821" i="25"/>
  <c r="O826" i="25"/>
  <c r="O831" i="25"/>
  <c r="O836" i="25"/>
  <c r="O840" i="25"/>
  <c r="O844" i="25"/>
  <c r="O848" i="25"/>
  <c r="O852" i="25"/>
  <c r="O856" i="25"/>
  <c r="O860" i="25"/>
  <c r="O864" i="25"/>
  <c r="O868" i="25"/>
  <c r="O872" i="25"/>
  <c r="O876" i="25"/>
  <c r="O880" i="25"/>
  <c r="O884" i="25"/>
  <c r="O888" i="25"/>
  <c r="O892" i="25"/>
  <c r="O896" i="25"/>
  <c r="O900" i="25"/>
  <c r="O904" i="25"/>
  <c r="O908" i="25"/>
  <c r="O912" i="25"/>
  <c r="O916" i="25"/>
  <c r="O920" i="25"/>
  <c r="O924" i="25"/>
  <c r="O1155" i="25"/>
  <c r="O1151" i="25"/>
  <c r="O1147" i="25"/>
  <c r="O1143" i="25"/>
  <c r="O1139" i="25"/>
  <c r="O1135" i="25"/>
  <c r="O1131" i="25"/>
  <c r="O1127" i="25"/>
  <c r="O1123" i="25"/>
  <c r="O1119" i="25"/>
  <c r="O1115" i="25"/>
  <c r="O1111" i="25"/>
  <c r="O1107" i="25"/>
  <c r="O1103" i="25"/>
  <c r="O1099" i="25"/>
  <c r="O1095" i="25"/>
  <c r="O1091" i="25"/>
  <c r="O1087" i="25"/>
  <c r="O1083" i="25"/>
  <c r="O1079" i="25"/>
  <c r="O1075" i="25"/>
  <c r="O1071" i="25"/>
  <c r="O1067" i="25"/>
  <c r="O1063" i="25"/>
  <c r="O1059" i="25"/>
  <c r="O1055" i="25"/>
  <c r="O1051" i="25"/>
  <c r="O1047" i="25"/>
  <c r="O1043" i="25"/>
  <c r="O1039" i="25"/>
  <c r="O1035" i="25"/>
  <c r="O1031" i="25"/>
  <c r="O1027" i="25"/>
  <c r="O1023" i="25"/>
  <c r="O1019" i="25"/>
  <c r="O1015" i="25"/>
  <c r="O1011" i="25"/>
  <c r="O1007" i="25"/>
  <c r="O1003" i="25"/>
  <c r="O999" i="25"/>
  <c r="O995" i="25"/>
  <c r="O991" i="25"/>
  <c r="O987" i="25"/>
  <c r="O983" i="25"/>
  <c r="O979" i="25"/>
  <c r="O975" i="25"/>
  <c r="O971" i="25"/>
  <c r="O967" i="25"/>
  <c r="O963" i="25"/>
  <c r="O959" i="25"/>
  <c r="O955" i="25"/>
  <c r="O951" i="25"/>
  <c r="O947" i="25"/>
  <c r="O943" i="25"/>
  <c r="O937" i="25"/>
  <c r="O929" i="25"/>
  <c r="O917" i="25"/>
  <c r="O901" i="25"/>
  <c r="O885" i="25"/>
  <c r="O869" i="25"/>
  <c r="O853" i="25"/>
  <c r="O837" i="25"/>
  <c r="O817" i="25"/>
  <c r="O795" i="25"/>
  <c r="O774" i="25"/>
  <c r="O753" i="25"/>
  <c r="O731" i="25"/>
  <c r="O710" i="25"/>
  <c r="O689" i="25"/>
  <c r="O662" i="25"/>
  <c r="O623" i="25"/>
  <c r="O581" i="25"/>
  <c r="O538" i="25"/>
  <c r="O495" i="25"/>
  <c r="O453" i="25"/>
  <c r="O379" i="25"/>
  <c r="O193" i="25"/>
  <c r="O1154" i="25"/>
  <c r="O1150" i="25"/>
  <c r="O1146" i="25"/>
  <c r="O1142" i="25"/>
  <c r="O1138" i="25"/>
  <c r="O1134" i="25"/>
  <c r="O1130" i="25"/>
  <c r="O1126" i="25"/>
  <c r="O1122" i="25"/>
  <c r="O1118" i="25"/>
  <c r="O1114" i="25"/>
  <c r="O1110" i="25"/>
  <c r="O1106" i="25"/>
  <c r="O1102" i="25"/>
  <c r="O1098" i="25"/>
  <c r="O1094" i="25"/>
  <c r="O1090" i="25"/>
  <c r="O1086" i="25"/>
  <c r="O1082" i="25"/>
  <c r="O1078" i="25"/>
  <c r="O1074" i="25"/>
  <c r="O1070" i="25"/>
  <c r="O1066" i="25"/>
  <c r="O1062" i="25"/>
  <c r="O1058" i="25"/>
  <c r="O1054" i="25"/>
  <c r="O1050" i="25"/>
  <c r="O1046" i="25"/>
  <c r="O1042" i="25"/>
  <c r="O1038" i="25"/>
  <c r="O1034" i="25"/>
  <c r="O1030" i="25"/>
  <c r="O1026" i="25"/>
  <c r="O1022" i="25"/>
  <c r="O1018" i="25"/>
  <c r="O1014" i="25"/>
  <c r="O1010" i="25"/>
  <c r="O1006" i="25"/>
  <c r="O1002" i="25"/>
  <c r="O998" i="25"/>
  <c r="O994" i="25"/>
  <c r="O990" i="25"/>
  <c r="O986" i="25"/>
  <c r="O982" i="25"/>
  <c r="O978" i="25"/>
  <c r="O974" i="25"/>
  <c r="O970" i="25"/>
  <c r="O966" i="25"/>
  <c r="O962" i="25"/>
  <c r="O958" i="25"/>
  <c r="O954" i="25"/>
  <c r="O950" i="25"/>
  <c r="O946" i="25"/>
  <c r="O942" i="25"/>
  <c r="O936" i="25"/>
  <c r="O928" i="25"/>
  <c r="O913" i="25"/>
  <c r="O897" i="25"/>
  <c r="O881" i="25"/>
  <c r="O865" i="25"/>
  <c r="O849" i="25"/>
  <c r="O833" i="25"/>
  <c r="O811" i="25"/>
  <c r="O790" i="25"/>
  <c r="O769" i="25"/>
  <c r="O747" i="25"/>
  <c r="O726" i="25"/>
  <c r="O705" i="25"/>
  <c r="O683" i="25"/>
  <c r="O655" i="25"/>
  <c r="O613" i="25"/>
  <c r="O570" i="25"/>
  <c r="O527" i="25"/>
  <c r="O485" i="25"/>
  <c r="O442" i="25"/>
  <c r="O347" i="25"/>
  <c r="O129" i="25"/>
  <c r="O1157" i="25"/>
  <c r="O1153" i="25"/>
  <c r="O1149" i="25"/>
  <c r="O1145" i="25"/>
  <c r="O1141" i="25"/>
  <c r="O1137" i="25"/>
  <c r="O1133" i="25"/>
  <c r="O1129" i="25"/>
  <c r="O1125" i="25"/>
  <c r="O1121" i="25"/>
  <c r="O1117" i="25"/>
  <c r="O1113" i="25"/>
  <c r="O1109" i="25"/>
  <c r="O1105" i="25"/>
  <c r="O1101" i="25"/>
  <c r="O1097" i="25"/>
  <c r="O1093" i="25"/>
  <c r="O1089" i="25"/>
  <c r="O1085" i="25"/>
  <c r="O1081" i="25"/>
  <c r="O1077" i="25"/>
  <c r="O1073" i="25"/>
  <c r="O1069" i="25"/>
  <c r="O1065" i="25"/>
  <c r="O1061" i="25"/>
  <c r="O1057" i="25"/>
  <c r="O1053" i="25"/>
  <c r="O1049" i="25"/>
  <c r="O1045" i="25"/>
  <c r="O1041" i="25"/>
  <c r="O1037" i="25"/>
  <c r="O1033" i="25"/>
  <c r="O1029" i="25"/>
  <c r="O1025" i="25"/>
  <c r="O1021" i="25"/>
  <c r="O1017" i="25"/>
  <c r="O1013" i="25"/>
  <c r="O1009" i="25"/>
  <c r="O1005" i="25"/>
  <c r="O1001" i="25"/>
  <c r="O997" i="25"/>
  <c r="O993" i="25"/>
  <c r="O989" i="25"/>
  <c r="O985" i="25"/>
  <c r="O981" i="25"/>
  <c r="O977" i="25"/>
  <c r="O973" i="25"/>
  <c r="O969" i="25"/>
  <c r="O965" i="25"/>
  <c r="O961" i="25"/>
  <c r="O957" i="25"/>
  <c r="O953" i="25"/>
  <c r="O949" i="25"/>
  <c r="O945" i="25"/>
  <c r="O941" i="25"/>
  <c r="O933" i="25"/>
  <c r="O925" i="25"/>
  <c r="O909" i="25"/>
  <c r="O893" i="25"/>
  <c r="O877" i="25"/>
  <c r="O861" i="25"/>
  <c r="O845" i="25"/>
  <c r="O827" i="25"/>
  <c r="O806" i="25"/>
  <c r="O785" i="25"/>
  <c r="O763" i="25"/>
  <c r="O742" i="25"/>
  <c r="O721" i="25"/>
  <c r="O699" i="25"/>
  <c r="O677" i="25"/>
  <c r="O645" i="25"/>
  <c r="O602" i="25"/>
  <c r="O559" i="25"/>
  <c r="O517" i="25"/>
  <c r="O474" i="25"/>
  <c r="O422" i="25"/>
  <c r="O307" i="25"/>
  <c r="O65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83713-27CD-4BF6-A89A-A7BD01865AC6}" keepAlive="1" name="Query - Errors in June" description="Connection to the 'Errors in June' query in the workbook." type="5" refreshedVersion="0" background="1">
    <dbPr connection="Provider=Microsoft.Mashup.OleDb.1;Data Source=$Workbook$;Location=&quot;Errors in June&quot;;Extended Properties=&quot;&quot;" command="SELECT * FROM [Errors in June]"/>
  </connection>
  <connection id="2" xr16:uid="{D788D494-64E4-4970-9216-7DE5342A2D15}" keepAlive="1" name="Query - Errors in June (2)" description="Connection to the 'Errors in June (2)' query in the workbook." type="5" refreshedVersion="0" background="1">
    <dbPr connection="Provider=Microsoft.Mashup.OleDb.1;Data Source=$Workbook$;Location=&quot;Errors in June (2)&quot;;Extended Properties=&quot;&quot;" command="SELECT * FROM [Errors in June (2)]"/>
  </connection>
  <connection id="3" xr16:uid="{5F03D56C-0B68-49E5-84F6-659E36485760}" keepAlive="1" name="Query - June" description="Connection to the 'June' query in the workbook." type="5" refreshedVersion="7" background="1" saveData="1">
    <dbPr connection="Provider=Microsoft.Mashup.OleDb.1;Data Source=$Workbook$;Location=June;Extended Properties=&quot;&quot;" command="SELECT * FROM [June]"/>
  </connection>
  <connection id="4" xr16:uid="{30D53D39-6C48-4B53-BC5D-37EDA8B32309}" keepAlive="1" name="ThisWorkbookDataModel" description="Data Model" type="5" refreshedVersion="7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9DB70ED-C7EC-471E-A988-8BDAFA5EE85B}" name="WorksheetConnection_June.xlsx!Orders_data" type="102" refreshedVersion="7" minRefreshableVersion="5">
    <extLst>
      <ext xmlns:x15="http://schemas.microsoft.com/office/spreadsheetml/2010/11/main" uri="{DE250136-89BD-433C-8126-D09CA5730AF9}">
        <x15:connection id="Orders_data">
          <x15:rangePr sourceName="_xlcn.WorksheetConnection_June.xlsxOrders_data1"/>
        </x15:connection>
      </ext>
    </extLst>
  </connection>
  <connection id="6" xr16:uid="{300D4B7E-07B5-4CB8-9998-CA5E588296AD}" name="WorksheetConnection_June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June.xlsxTable21"/>
        </x15:connection>
      </ext>
    </extLst>
  </connection>
</connections>
</file>

<file path=xl/sharedStrings.xml><?xml version="1.0" encoding="utf-8"?>
<sst xmlns="http://schemas.openxmlformats.org/spreadsheetml/2006/main" count="2766" uniqueCount="246">
  <si>
    <t>Date</t>
  </si>
  <si>
    <t>Day</t>
  </si>
  <si>
    <t>Order ID</t>
  </si>
  <si>
    <t>Order Type (Petrol/Gas)</t>
  </si>
  <si>
    <t>Amount (Kg/Liters)</t>
  </si>
  <si>
    <t>Custumer Name</t>
  </si>
  <si>
    <t>Order Area</t>
  </si>
  <si>
    <t>Delivery Agent</t>
  </si>
  <si>
    <t>Order Time</t>
  </si>
  <si>
    <t>Fufilment Start Time</t>
  </si>
  <si>
    <t>Order Completion Time</t>
  </si>
  <si>
    <t>Order Initiation Time (mins)</t>
  </si>
  <si>
    <t>Order Fulfillment Time (mins)</t>
  </si>
  <si>
    <t>Total Time (mins)</t>
  </si>
  <si>
    <t>Station</t>
  </si>
  <si>
    <t>Comments</t>
  </si>
  <si>
    <t>Cost Price per kg/liter (Naira)</t>
  </si>
  <si>
    <t>COGS (Naira)</t>
  </si>
  <si>
    <t>Delivery Cost</t>
  </si>
  <si>
    <t>Revenue</t>
  </si>
  <si>
    <t>Sunday</t>
  </si>
  <si>
    <t>Petrol</t>
  </si>
  <si>
    <t>2</t>
  </si>
  <si>
    <t xml:space="preserve">Favour </t>
  </si>
  <si>
    <t xml:space="preserve">Oluwo </t>
  </si>
  <si>
    <t>Demafas</t>
  </si>
  <si>
    <t xml:space="preserve">The delivery was very fast </t>
  </si>
  <si>
    <t>7</t>
  </si>
  <si>
    <t>Abisoye</t>
  </si>
  <si>
    <t>harmony</t>
  </si>
  <si>
    <t>Habeeb</t>
  </si>
  <si>
    <t>Idris</t>
  </si>
  <si>
    <t>Agbede</t>
  </si>
  <si>
    <t>The rider had to handle the previous order first</t>
  </si>
  <si>
    <t>Ray</t>
  </si>
  <si>
    <t>Harmony</t>
  </si>
  <si>
    <t>Delivery was okay</t>
  </si>
  <si>
    <t>Kenny</t>
  </si>
  <si>
    <t>There was 2 orders to be delivered at the same time, hence the delay</t>
  </si>
  <si>
    <t>James</t>
  </si>
  <si>
    <t>Delivery was good</t>
  </si>
  <si>
    <t xml:space="preserve">Davedeen </t>
  </si>
  <si>
    <t>Accord</t>
  </si>
  <si>
    <t>Delivery was fast. No problem.</t>
  </si>
  <si>
    <t>Busayo</t>
  </si>
  <si>
    <t>palmview</t>
  </si>
  <si>
    <t xml:space="preserve">Delivery was good. </t>
  </si>
  <si>
    <t>Richard</t>
  </si>
  <si>
    <t>Zoo</t>
  </si>
  <si>
    <t>Delivery was fast.</t>
  </si>
  <si>
    <t xml:space="preserve">Agbede </t>
  </si>
  <si>
    <t>Not too fast.</t>
  </si>
  <si>
    <t>Delivery was okay and fast.</t>
  </si>
  <si>
    <t>8</t>
  </si>
  <si>
    <t>Daniel</t>
  </si>
  <si>
    <t>Tiger</t>
  </si>
  <si>
    <t>zoo</t>
  </si>
  <si>
    <t>Delivery was okay and not too fast.</t>
  </si>
  <si>
    <t xml:space="preserve">Olaoluwa </t>
  </si>
  <si>
    <t>Labuta</t>
  </si>
  <si>
    <t xml:space="preserve">Habeeb </t>
  </si>
  <si>
    <t>Delivery was okay but Late.</t>
  </si>
  <si>
    <t xml:space="preserve">Ayomide </t>
  </si>
  <si>
    <t>Oluwo</t>
  </si>
  <si>
    <t>Delivery was good and very late.</t>
  </si>
  <si>
    <t>Monday</t>
  </si>
  <si>
    <t>Fast and smooth.</t>
  </si>
  <si>
    <t xml:space="preserve">Mayowa </t>
  </si>
  <si>
    <t xml:space="preserve">Harmony </t>
  </si>
  <si>
    <t>very fast.</t>
  </si>
  <si>
    <t>Afolabi</t>
  </si>
  <si>
    <t>Delivery was easy and fast.</t>
  </si>
  <si>
    <t>Az</t>
  </si>
  <si>
    <t xml:space="preserve">Delivery was fast </t>
  </si>
  <si>
    <t xml:space="preserve">Delivery was good and fast. </t>
  </si>
  <si>
    <t>Olasupo</t>
  </si>
  <si>
    <t>Delivery was okay.</t>
  </si>
  <si>
    <t>Cooking Gas</t>
  </si>
  <si>
    <t>Yakub</t>
  </si>
  <si>
    <t>Gas Affairs</t>
  </si>
  <si>
    <t>Delivery was good and late.</t>
  </si>
  <si>
    <t>6</t>
  </si>
  <si>
    <t>Bukky</t>
  </si>
  <si>
    <t>Delivery was good and fast.</t>
  </si>
  <si>
    <t>Musodiq</t>
  </si>
  <si>
    <t>Isolu cele</t>
  </si>
  <si>
    <t>Delivery was good and fast</t>
  </si>
  <si>
    <t>Rey</t>
  </si>
  <si>
    <t>Delivery was good and a bit late</t>
  </si>
  <si>
    <t>Richard .</t>
  </si>
  <si>
    <t>Delivery was good and a bit late.</t>
  </si>
  <si>
    <t>Fisayo</t>
  </si>
  <si>
    <t xml:space="preserve">Delivery was good and fast </t>
  </si>
  <si>
    <t>Ayomide</t>
  </si>
  <si>
    <t>5</t>
  </si>
  <si>
    <t>Delivery was good and really fast.</t>
  </si>
  <si>
    <t>Tuesday</t>
  </si>
  <si>
    <t>10</t>
  </si>
  <si>
    <t xml:space="preserve">Kenny </t>
  </si>
  <si>
    <t>Delivery was good.</t>
  </si>
  <si>
    <t>3</t>
  </si>
  <si>
    <t>Biccky</t>
  </si>
  <si>
    <t xml:space="preserve">Tobiloba </t>
  </si>
  <si>
    <t xml:space="preserve">Delivery was okay and fast. </t>
  </si>
  <si>
    <t>Davedeen</t>
  </si>
  <si>
    <t xml:space="preserve">Delivery was delayed because of rain. </t>
  </si>
  <si>
    <t>Delivery was fast and okay.</t>
  </si>
  <si>
    <t>Mozero</t>
  </si>
  <si>
    <t xml:space="preserve">Olawale </t>
  </si>
  <si>
    <t xml:space="preserve">Labuta </t>
  </si>
  <si>
    <t>Wednesday</t>
  </si>
  <si>
    <t xml:space="preserve">Samuel </t>
  </si>
  <si>
    <t xml:space="preserve">Isolu Cele </t>
  </si>
  <si>
    <t>Samuel.</t>
  </si>
  <si>
    <t xml:space="preserve">Delivery was good </t>
  </si>
  <si>
    <t>Fash</t>
  </si>
  <si>
    <t>kenny</t>
  </si>
  <si>
    <t>Samuel</t>
  </si>
  <si>
    <t>Ayo</t>
  </si>
  <si>
    <t>Bukaz</t>
  </si>
  <si>
    <t>Delivery was good and late</t>
  </si>
  <si>
    <t>Sucy</t>
  </si>
  <si>
    <t>NF</t>
  </si>
  <si>
    <t>Bookie</t>
  </si>
  <si>
    <t>Tolu</t>
  </si>
  <si>
    <t>Thursday</t>
  </si>
  <si>
    <t>Delivery was good and smooth</t>
  </si>
  <si>
    <t xml:space="preserve">Joshua </t>
  </si>
  <si>
    <t>Random gas place</t>
  </si>
  <si>
    <t>Delivery was bad and very late.</t>
  </si>
  <si>
    <t>Feyi</t>
  </si>
  <si>
    <t>Kofesu</t>
  </si>
  <si>
    <t>Delivery was very annoying and customer delayed.</t>
  </si>
  <si>
    <t>Goodday</t>
  </si>
  <si>
    <t>Delivery was somehow and fast</t>
  </si>
  <si>
    <t>Friday</t>
  </si>
  <si>
    <t>Timi</t>
  </si>
  <si>
    <t xml:space="preserve">Isolu Ojasope </t>
  </si>
  <si>
    <t>Delivery was late.</t>
  </si>
  <si>
    <t>Delivery was late</t>
  </si>
  <si>
    <t xml:space="preserve">Delivery was  good and fast </t>
  </si>
  <si>
    <t xml:space="preserve">Dinma </t>
  </si>
  <si>
    <t>Delayed by the customer</t>
  </si>
  <si>
    <t>Saturday</t>
  </si>
  <si>
    <t xml:space="preserve">Abisoye </t>
  </si>
  <si>
    <t>Dhoris</t>
  </si>
  <si>
    <t xml:space="preserve">Delivery was postponed because there was no gas point available </t>
  </si>
  <si>
    <t xml:space="preserve">Delivery was okay </t>
  </si>
  <si>
    <t xml:space="preserve">Sucy </t>
  </si>
  <si>
    <t xml:space="preserve">Delivery was okay. </t>
  </si>
  <si>
    <t>Shalom</t>
  </si>
  <si>
    <t xml:space="preserve">Accord </t>
  </si>
  <si>
    <t xml:space="preserve">Delivery was postponed to the next day due to the rain </t>
  </si>
  <si>
    <t>Mayowa</t>
  </si>
  <si>
    <t xml:space="preserve">Dave </t>
  </si>
  <si>
    <t>Delivery was really fast</t>
  </si>
  <si>
    <t>Toby</t>
  </si>
  <si>
    <t xml:space="preserve">Andrew </t>
  </si>
  <si>
    <t xml:space="preserve">zoo </t>
  </si>
  <si>
    <t xml:space="preserve">Olasubomi </t>
  </si>
  <si>
    <t xml:space="preserve">delivery was good </t>
  </si>
  <si>
    <t xml:space="preserve">Bukaz </t>
  </si>
  <si>
    <t xml:space="preserve">Richard </t>
  </si>
  <si>
    <t xml:space="preserve">Sunday </t>
  </si>
  <si>
    <t xml:space="preserve">Delivery was good and delivered the next day. </t>
  </si>
  <si>
    <t>Joel</t>
  </si>
  <si>
    <t xml:space="preserve">Isolu cele </t>
  </si>
  <si>
    <t xml:space="preserve">Marvellous </t>
  </si>
  <si>
    <t xml:space="preserve">Jhay </t>
  </si>
  <si>
    <t>Jhay</t>
  </si>
  <si>
    <t xml:space="preserve">Harmony. </t>
  </si>
  <si>
    <t>Sucy.</t>
  </si>
  <si>
    <t>oluuwo</t>
  </si>
  <si>
    <t>samuel</t>
  </si>
  <si>
    <t>delivery was good</t>
  </si>
  <si>
    <t>Maltenk</t>
  </si>
  <si>
    <t>Marvelous</t>
  </si>
  <si>
    <t>Isolu</t>
  </si>
  <si>
    <t>Rain was falling</t>
  </si>
  <si>
    <t>Titus</t>
  </si>
  <si>
    <t>Delivery was ood</t>
  </si>
  <si>
    <t>Godday</t>
  </si>
  <si>
    <t>Ife</t>
  </si>
  <si>
    <t>D2</t>
  </si>
  <si>
    <t>AZ</t>
  </si>
  <si>
    <t>Oluowo</t>
  </si>
  <si>
    <t>oluwo</t>
  </si>
  <si>
    <t>joel</t>
  </si>
  <si>
    <t>isolu</t>
  </si>
  <si>
    <t>Dave</t>
  </si>
  <si>
    <t>bukky</t>
  </si>
  <si>
    <t>Dolan</t>
  </si>
  <si>
    <t>Yomi</t>
  </si>
  <si>
    <t>accord</t>
  </si>
  <si>
    <t>Ifeh</t>
  </si>
  <si>
    <t>Agents resumption time was 12pm</t>
  </si>
  <si>
    <t>Akin</t>
  </si>
  <si>
    <t>There was a mix up, the customer ordered for gas but the csr sent a petrol delivery which caused confusion, so this orer confirmation ttime is the the time the customer paid the complete fee for a 3kg gas</t>
  </si>
  <si>
    <t>agbede</t>
  </si>
  <si>
    <t>Pelumi</t>
  </si>
  <si>
    <t xml:space="preserve">Delivery was good, the customer enjoyed our service </t>
  </si>
  <si>
    <t xml:space="preserve">Marvelous </t>
  </si>
  <si>
    <t>Delivery was delayed due to the customer not answering his call on time</t>
  </si>
  <si>
    <t xml:space="preserve">Delivery was delayed due to the customer not answering on time </t>
  </si>
  <si>
    <t>Hilda</t>
  </si>
  <si>
    <t xml:space="preserve">Delivery was good but took much time </t>
  </si>
  <si>
    <t>James/Josh</t>
  </si>
  <si>
    <t xml:space="preserve">Delivery was fast and efficient </t>
  </si>
  <si>
    <t>Tobi</t>
  </si>
  <si>
    <t>Delivery was very good</t>
  </si>
  <si>
    <t>MTE LAB, FUNAAB</t>
  </si>
  <si>
    <t>Delivery was delayed due to the weather (it rained heavily)</t>
  </si>
  <si>
    <t xml:space="preserve">Afolabi </t>
  </si>
  <si>
    <t xml:space="preserve">Delivery was delayed because of the weather </t>
  </si>
  <si>
    <t xml:space="preserve">Delivery was delayed due to the vendor at the gas plant </t>
  </si>
  <si>
    <t>Dorris</t>
  </si>
  <si>
    <t>Delivery was very good and fast</t>
  </si>
  <si>
    <t>Olawale</t>
  </si>
  <si>
    <t>Delivery was good but slow</t>
  </si>
  <si>
    <t xml:space="preserve">Delivery was good although was delayed due to the customer not answering on time </t>
  </si>
  <si>
    <t>Hamid</t>
  </si>
  <si>
    <t>Tomiwa</t>
  </si>
  <si>
    <t>Akeem</t>
  </si>
  <si>
    <t xml:space="preserve">Zoo </t>
  </si>
  <si>
    <t>Isolu Cele</t>
  </si>
  <si>
    <t xml:space="preserve">Abiodun </t>
  </si>
  <si>
    <t>Delivery was good but a bit slow</t>
  </si>
  <si>
    <t xml:space="preserve">Delivery was very good </t>
  </si>
  <si>
    <t>Profit</t>
  </si>
  <si>
    <t>Count of Order ID</t>
  </si>
  <si>
    <t>Order fulfill</t>
  </si>
  <si>
    <t>order delivered</t>
  </si>
  <si>
    <t>avg time</t>
  </si>
  <si>
    <t>Total cost</t>
  </si>
  <si>
    <t>Sum of Profit</t>
  </si>
  <si>
    <t>Sum of Amount (Kg/Liters)</t>
  </si>
  <si>
    <t>Sum of Revenue</t>
  </si>
  <si>
    <t>Row Labels</t>
  </si>
  <si>
    <t>Grand Total</t>
  </si>
  <si>
    <t>Average of order delivered</t>
  </si>
  <si>
    <t>Column1</t>
  </si>
  <si>
    <t>Count of Order Type Petrol/Gas</t>
  </si>
  <si>
    <t>l</t>
  </si>
  <si>
    <t>Sum of Total cost</t>
  </si>
  <si>
    <t>ii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</si>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</sst>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\-mm\-dd"/>
    <numFmt numFmtId="166" formatCode="hh:mm"/>
    <numFmt numFmtId="173" formatCode="[h]:mm:ss;@"/>
    <numFmt numFmtId="175" formatCode="[&gt;=1000000]\₦0.0,,&quot;M&quot;;[&gt;=1000]\₦0.0,&quot;k&quot;;0.0"/>
    <numFmt numFmtId="176" formatCode="[&gt;=1000000]\₦0,,&quot;M&quot;;[&gt;=1000]\₦0,&quot;k&quot;;0"/>
    <numFmt numFmtId="177" formatCode="[&gt;=1000000]\₦0.0,,&quot;M&quot;;[&gt;=1000]\₦0.0,&quot;k&quot;;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rgb="FF434343"/>
      <name val="Roboto"/>
    </font>
    <font>
      <sz val="10"/>
      <color rgb="FF2A3243"/>
      <name val="Roboto"/>
    </font>
    <font>
      <sz val="10"/>
      <color rgb="FF753800"/>
      <name val="Roboto"/>
    </font>
    <font>
      <sz val="10"/>
      <color theme="1"/>
      <name val="Arial"/>
    </font>
    <font>
      <sz val="11"/>
      <color rgb="FF434343"/>
      <name val="Roboto"/>
    </font>
    <font>
      <sz val="11"/>
      <color rgb="FF753800"/>
      <name val="Roboto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E4791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/>
    <xf numFmtId="16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8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8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8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49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8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3" fontId="3" fillId="0" borderId="9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8" fontId="3" fillId="0" borderId="8" xfId="0" applyNumberFormat="1" applyFont="1" applyBorder="1" applyAlignment="1">
      <alignment vertical="center"/>
    </xf>
    <xf numFmtId="18" fontId="3" fillId="0" borderId="5" xfId="0" applyNumberFormat="1" applyFont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8" fontId="4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 wrapText="1"/>
    </xf>
    <xf numFmtId="3" fontId="4" fillId="2" borderId="9" xfId="0" applyNumberFormat="1" applyFont="1" applyFill="1" applyBorder="1" applyAlignment="1">
      <alignment horizontal="right" vertical="center"/>
    </xf>
    <xf numFmtId="0" fontId="7" fillId="0" borderId="0" xfId="0" applyFont="1" applyAlignment="1"/>
    <xf numFmtId="49" fontId="8" fillId="2" borderId="8" xfId="0" applyNumberFormat="1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18" fontId="8" fillId="2" borderId="8" xfId="0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9" fillId="2" borderId="8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 wrapText="1"/>
    </xf>
    <xf numFmtId="3" fontId="8" fillId="2" borderId="9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20" fontId="2" fillId="0" borderId="8" xfId="0" applyNumberFormat="1" applyFont="1" applyBorder="1" applyAlignment="1">
      <alignment vertical="center"/>
    </xf>
    <xf numFmtId="18" fontId="1" fillId="0" borderId="8" xfId="0" applyNumberFormat="1" applyFont="1" applyBorder="1" applyAlignment="1">
      <alignment vertical="center"/>
    </xf>
    <xf numFmtId="20" fontId="2" fillId="0" borderId="5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49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8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/>
    <xf numFmtId="0" fontId="0" fillId="0" borderId="13" xfId="0" applyFont="1" applyBorder="1" applyAlignment="1"/>
    <xf numFmtId="0" fontId="0" fillId="0" borderId="0" xfId="0" applyNumberFormat="1" applyFont="1" applyAlignment="1"/>
    <xf numFmtId="0" fontId="11" fillId="0" borderId="0" xfId="0" applyFont="1" applyAlignment="1"/>
    <xf numFmtId="166" fontId="11" fillId="0" borderId="0" xfId="0" applyNumberFormat="1" applyFont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8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9" xfId="0" applyFont="1" applyBorder="1" applyAlignment="1">
      <alignment horizontal="left"/>
    </xf>
    <xf numFmtId="0" fontId="0" fillId="0" borderId="20" xfId="0" applyNumberFormat="1" applyFont="1" applyBorder="1" applyAlignment="1"/>
    <xf numFmtId="0" fontId="0" fillId="0" borderId="17" xfId="0" applyFont="1" applyBorder="1" applyAlignment="1">
      <alignment horizontal="left"/>
    </xf>
    <xf numFmtId="173" fontId="11" fillId="0" borderId="0" xfId="0" applyNumberFormat="1" applyFont="1" applyAlignment="1"/>
    <xf numFmtId="0" fontId="0" fillId="0" borderId="17" xfId="0" applyNumberFormat="1" applyFont="1" applyBorder="1" applyAlignment="1"/>
    <xf numFmtId="175" fontId="0" fillId="0" borderId="14" xfId="0" applyNumberFormat="1" applyFont="1" applyBorder="1" applyAlignment="1"/>
    <xf numFmtId="176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9" xfId="0" applyNumberFormat="1" applyFont="1" applyBorder="1" applyAlignment="1"/>
    <xf numFmtId="0" fontId="0" fillId="0" borderId="21" xfId="0" applyNumberFormat="1" applyFont="1" applyBorder="1" applyAlignment="1"/>
    <xf numFmtId="177" fontId="0" fillId="0" borderId="14" xfId="0" applyNumberFormat="1" applyFont="1" applyBorder="1" applyAlignment="1"/>
    <xf numFmtId="0" fontId="11" fillId="0" borderId="0" xfId="0" applyNumberFormat="1" applyFont="1" applyAlignment="1"/>
    <xf numFmtId="14" fontId="11" fillId="0" borderId="0" xfId="0" applyNumberFormat="1" applyFont="1" applyAlignment="1"/>
    <xf numFmtId="173" fontId="0" fillId="0" borderId="14" xfId="0" applyNumberFormat="1" applyFont="1" applyBorder="1" applyAlignment="1"/>
    <xf numFmtId="45" fontId="0" fillId="0" borderId="13" xfId="0" applyNumberFormat="1" applyFont="1" applyBorder="1" applyAlignment="1"/>
    <xf numFmtId="45" fontId="0" fillId="0" borderId="20" xfId="0" applyNumberFormat="1" applyFont="1" applyBorder="1" applyAlignment="1"/>
    <xf numFmtId="0" fontId="0" fillId="3" borderId="0" xfId="0" applyFont="1" applyFill="1" applyAlignment="1"/>
    <xf numFmtId="177" fontId="0" fillId="0" borderId="13" xfId="0" applyNumberFormat="1" applyFont="1" applyBorder="1" applyAlignment="1"/>
    <xf numFmtId="177" fontId="0" fillId="0" borderId="20" xfId="0" applyNumberFormat="1" applyFont="1" applyBorder="1" applyAlignment="1"/>
    <xf numFmtId="0" fontId="11" fillId="3" borderId="0" xfId="0" applyFont="1" applyFill="1" applyAlignment="1"/>
  </cellXfs>
  <cellStyles count="1">
    <cellStyle name="Normal" xfId="0" builtinId="0"/>
  </cellStyles>
  <dxfs count="30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2"/>
      </font>
      <fill>
        <patternFill>
          <bgColor rgb="FF00127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rgb="FF5BABEC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numFmt numFmtId="175" formatCode="[&gt;=1000000]\₦0.0,,&quot;M&quot;;[&gt;=1000]\₦0.0,&quot;k&quot;;0.0"/>
    </dxf>
    <dxf>
      <numFmt numFmtId="176" formatCode="[&gt;=1000000]\₦0,,&quot;M&quot;;[&gt;=1000]\₦0,&quot;k&quot;;0"/>
    </dxf>
    <dxf>
      <numFmt numFmtId="177" formatCode="[&gt;=1000000]\₦0.0,,&quot;M&quot;;[&gt;=1000]\₦0.0,&quot;k&quot;;0"/>
    </dxf>
    <dxf>
      <numFmt numFmtId="28" formatCode="mm:ss"/>
    </dxf>
    <dxf>
      <numFmt numFmtId="173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73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4">
    <tableStyle name="June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SlicerStyleLight1 2" pivot="0" table="0" count="10" xr9:uid="{2DEC37C0-68BE-43DB-8107-190AEE121DCD}">
      <tableStyleElement type="wholeTable" dxfId="5"/>
      <tableStyleElement type="headerRow" dxfId="4"/>
    </tableStyle>
    <tableStyle name="SlicerStyleLight1 3" pivot="0" table="0" count="10" xr9:uid="{1569AA6A-FA73-4E06-8851-601F52291C34}">
      <tableStyleElement type="wholeTable" dxfId="3"/>
      <tableStyleElement type="headerRow" dxfId="2"/>
    </tableStyle>
    <tableStyle name="SlicerStyleLight1 4" pivot="0" table="0" count="10" xr9:uid="{8DCA0930-C5E2-4BEE-834C-052F6E97D239}">
      <tableStyleElement type="wholeTable" dxfId="1"/>
      <tableStyleElement type="headerRow" dxfId="0"/>
    </tableStyle>
  </tableStyles>
  <colors>
    <mruColors>
      <color rgb="FF00127E"/>
      <color rgb="FF5BABEC"/>
      <color rgb="FFFCFEFD"/>
      <color rgb="FF0F3CCF"/>
      <color rgb="FF30D0D0"/>
      <color rgb="FF103CCD"/>
      <color rgb="FF051C3F"/>
      <color rgb="FF001043"/>
      <color rgb="FF3D5A94"/>
    </mruColors>
  </colors>
  <extLst>
    <ext xmlns:x14="http://schemas.microsoft.com/office/spreadsheetml/2009/9/main" uri="{46F421CA-312F-682f-3DD2-61675219B42D}">
      <x14:dxfs count="7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rgb="FFFFFFF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rgb="FFFFFFF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rgb="FFFFFFF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2"/>
          </font>
          <fill>
            <patternFill patternType="solid">
              <fgColor rgb="FFFFFFF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rgb="FF000000"/>
          </font>
          <fill>
            <patternFill patternType="solid">
              <fgColor rgb="FFFFFFF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rgb="FF000000"/>
          </font>
          <fill>
            <patternFill patternType="solid">
              <fgColor rgb="FFFFFFFF"/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Light1 3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Light1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[June.xlsx]Sheet1!PivotTable6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F3CCF">
              <a:alpha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AB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ABEC">
              <a:alpha val="53000"/>
            </a:srgbClr>
          </a:solidFill>
          <a:ln>
            <a:noFill/>
          </a:ln>
          <a:effectLst/>
        </c:spPr>
        <c:dLbl>
          <c:idx val="0"/>
          <c:layout>
            <c:manualLayout>
              <c:x val="-0.10113332165389462"/>
              <c:y val="-0.168871301452559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717596337075488"/>
                  <c:h val="0.16002244525644505"/>
                </c:manualLayout>
              </c15:layout>
            </c:ext>
          </c:extLst>
        </c:dLbl>
      </c:pivotFmt>
      <c:pivotFmt>
        <c:idx val="10"/>
        <c:spPr>
          <a:solidFill>
            <a:srgbClr val="5BABEC"/>
          </a:solidFill>
          <a:ln>
            <a:noFill/>
          </a:ln>
          <a:effectLst/>
        </c:spPr>
        <c:dLbl>
          <c:idx val="0"/>
          <c:layout>
            <c:manualLayout>
              <c:x val="0.20773330934313489"/>
              <c:y val="0.10807763292963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07786770754284"/>
          <c:y val="0.15254423896219943"/>
          <c:w val="0.64764453413028999"/>
          <c:h val="0.74569663167104117"/>
        </c:manualLayout>
      </c:layout>
      <c:doughnut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ABEC"/>
            </a:solidFill>
            <a:ln>
              <a:noFill/>
            </a:ln>
          </c:spPr>
          <c:explosion val="5"/>
          <c:dPt>
            <c:idx val="0"/>
            <c:bubble3D val="0"/>
            <c:spPr>
              <a:solidFill>
                <a:srgbClr val="5BABEC">
                  <a:alpha val="53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83-42C3-B5CC-77480BC4F19B}"/>
              </c:ext>
            </c:extLst>
          </c:dPt>
          <c:dPt>
            <c:idx val="1"/>
            <c:bubble3D val="0"/>
            <c:spPr>
              <a:solidFill>
                <a:srgbClr val="5BAB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3-42C3-B5CC-77480BC4F19B}"/>
              </c:ext>
            </c:extLst>
          </c:dPt>
          <c:dLbls>
            <c:dLbl>
              <c:idx val="0"/>
              <c:layout>
                <c:manualLayout>
                  <c:x val="-0.10113332165389462"/>
                  <c:y val="-0.168871301452559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17596337075488"/>
                      <c:h val="0.160022445256445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083-42C3-B5CC-77480BC4F19B}"/>
                </c:ext>
              </c:extLst>
            </c:dLbl>
            <c:dLbl>
              <c:idx val="1"/>
              <c:layout>
                <c:manualLayout>
                  <c:x val="0.20773330934313489"/>
                  <c:y val="0.1080776329296378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3-42C3-B5CC-77480BC4F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CFEF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Sheet1!$C$5:$C$7</c:f>
              <c:strCache>
                <c:ptCount val="2"/>
                <c:pt idx="0">
                  <c:v>Cooking Gas</c:v>
                </c:pt>
                <c:pt idx="1">
                  <c:v>Petrol</c:v>
                </c:pt>
              </c:strCache>
            </c:strRef>
          </c:cat>
          <c:val>
            <c:numRef>
              <c:f>Sheet1!$D$5:$D$7</c:f>
              <c:numCache>
                <c:formatCode>[&gt;=1000000]\₦0.0,,"M";[&gt;=1000]\₦0.0,"k";0</c:formatCode>
                <c:ptCount val="2"/>
                <c:pt idx="0">
                  <c:v>190271</c:v>
                </c:pt>
                <c:pt idx="1">
                  <c:v>1320127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3-42C3-B5CC-77480BC4F1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97"/>
        <c:holeSize val="6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2436208957498"/>
          <c:y val="0.33181056629062883"/>
          <c:w val="0.26131906133224653"/>
          <c:h val="0.34175961763254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CFEF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[June.xlsx]Sheet1!PivotTable10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1043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ABEC">
              <a:alpha val="56000"/>
            </a:srgbClr>
          </a:solidFill>
          <a:ln w="19050">
            <a:noFill/>
          </a:ln>
          <a:effectLst/>
        </c:spPr>
        <c:dLbl>
          <c:idx val="0"/>
          <c:layout>
            <c:manualLayout>
              <c:x val="-0.13773283862378433"/>
              <c:y val="-2.0372408232058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79717082011857"/>
                  <c:h val="0.14495185418083661"/>
                </c:manualLayout>
              </c15:layout>
            </c:ext>
          </c:extLst>
        </c:dLbl>
      </c:pivotFmt>
      <c:pivotFmt>
        <c:idx val="6"/>
        <c:spPr>
          <a:solidFill>
            <a:srgbClr val="5BABEC"/>
          </a:solidFill>
          <a:ln w="19050">
            <a:noFill/>
          </a:ln>
          <a:effectLst/>
        </c:spPr>
        <c:dLbl>
          <c:idx val="0"/>
          <c:layout>
            <c:manualLayout>
              <c:x val="0.19282588731259145"/>
              <c:y val="0.115445161676697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CFEF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40867806615587"/>
                  <c:h val="0.1721154216341773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448591895422114"/>
          <c:y val="0.19605625638985494"/>
          <c:w val="0.58682469261766157"/>
          <c:h val="0.72333318361288279"/>
        </c:manualLayout>
      </c:layout>
      <c:doughnutChart>
        <c:varyColors val="1"/>
        <c:ser>
          <c:idx val="0"/>
          <c:order val="0"/>
          <c:tx>
            <c:strRef>
              <c:f>Sheet1!$G$12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043"/>
            </a:solidFill>
            <a:ln>
              <a:noFill/>
            </a:ln>
          </c:spPr>
          <c:dPt>
            <c:idx val="0"/>
            <c:bubble3D val="0"/>
            <c:explosion val="10"/>
            <c:spPr>
              <a:solidFill>
                <a:srgbClr val="5BABEC">
                  <a:alpha val="56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0-4D10-B3E4-8E380FE4E5EA}"/>
              </c:ext>
            </c:extLst>
          </c:dPt>
          <c:dPt>
            <c:idx val="1"/>
            <c:bubble3D val="0"/>
            <c:spPr>
              <a:solidFill>
                <a:srgbClr val="5BABE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20-4D10-B3E4-8E380FE4E5EA}"/>
              </c:ext>
            </c:extLst>
          </c:dPt>
          <c:dLbls>
            <c:dLbl>
              <c:idx val="0"/>
              <c:layout>
                <c:manualLayout>
                  <c:x val="-0.13773283862378433"/>
                  <c:y val="-2.0372408232058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CFEF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79717082011857"/>
                      <c:h val="0.144951854180836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20-4D10-B3E4-8E380FE4E5EA}"/>
                </c:ext>
              </c:extLst>
            </c:dLbl>
            <c:dLbl>
              <c:idx val="1"/>
              <c:layout>
                <c:manualLayout>
                  <c:x val="0.19282588731259145"/>
                  <c:y val="0.115445161676697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CFEF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40867806615587"/>
                      <c:h val="0.172115421634177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820-4D10-B3E4-8E380FE4E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CFEF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Sheet1!$F$13:$F$15</c:f>
              <c:strCache>
                <c:ptCount val="2"/>
                <c:pt idx="0">
                  <c:v>Cooking Gas</c:v>
                </c:pt>
                <c:pt idx="1">
                  <c:v>Petrol</c:v>
                </c:pt>
              </c:strCache>
            </c:strRef>
          </c:cat>
          <c:val>
            <c:numRef>
              <c:f>Sheet1!$G$13:$G$15</c:f>
              <c:numCache>
                <c:formatCode>General</c:formatCode>
                <c:ptCount val="2"/>
                <c:pt idx="0">
                  <c:v>118</c:v>
                </c:pt>
                <c:pt idx="1">
                  <c:v>1168.5999999999999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0-4D10-B3E4-8E380FE4E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1"/>
        <c:holeSize val="6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3834775513184"/>
          <c:y val="3.8904859070278769E-2"/>
          <c:w val="0.26480582303158395"/>
          <c:h val="0.35175536533928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CFEF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[June.xlsx]Sheet1!PivotTable12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rgbClr val="5BABEC">
                <a:alpha val="44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rgbClr val="5BABE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rgbClr val="5BABEC">
                  <a:alpha val="4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Sheet1!$H$15:$H$22</c:f>
              <c:strCache>
                <c:ptCount val="7"/>
                <c:pt idx="0">
                  <c:v>Accord</c:v>
                </c:pt>
                <c:pt idx="1">
                  <c:v>Agbede</c:v>
                </c:pt>
                <c:pt idx="2">
                  <c:v>harmony</c:v>
                </c:pt>
                <c:pt idx="3">
                  <c:v>Harmony </c:v>
                </c:pt>
                <c:pt idx="4">
                  <c:v>Oluwo</c:v>
                </c:pt>
                <c:pt idx="5">
                  <c:v>Oluwo </c:v>
                </c:pt>
                <c:pt idx="6">
                  <c:v>Zoo</c:v>
                </c:pt>
              </c:strCache>
            </c:strRef>
          </c:cat>
          <c:val>
            <c:numRef>
              <c:f>Sheet1!$I$15:$I$22</c:f>
              <c:numCache>
                <c:formatCode>General</c:formatCode>
                <c:ptCount val="7"/>
                <c:pt idx="0">
                  <c:v>84747</c:v>
                </c:pt>
                <c:pt idx="1">
                  <c:v>59500</c:v>
                </c:pt>
                <c:pt idx="2">
                  <c:v>207930</c:v>
                </c:pt>
                <c:pt idx="3">
                  <c:v>266966</c:v>
                </c:pt>
                <c:pt idx="4">
                  <c:v>235177</c:v>
                </c:pt>
                <c:pt idx="5">
                  <c:v>253081</c:v>
                </c:pt>
                <c:pt idx="6">
                  <c:v>144827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BF-4742-A4BD-AE2FC0907C36}"/>
            </c:ext>
          </c:extLst>
        </c:ser>
        <c:ser>
          <c:idx val="1"/>
          <c:order val="1"/>
          <c:tx>
            <c:strRef>
              <c:f>Sheet1!$J$14</c:f>
              <c:strCache>
                <c:ptCount val="1"/>
                <c:pt idx="0">
                  <c:v>Sum of Total cost</c:v>
                </c:pt>
              </c:strCache>
            </c:strRef>
          </c:tx>
          <c:spPr>
            <a:ln w="28575" cap="rnd">
              <a:solidFill>
                <a:srgbClr val="5BABEC"/>
              </a:solidFill>
              <a:round/>
            </a:ln>
            <a:effectLst/>
          </c:spPr>
          <c:marker>
            <c:symbol val="none"/>
          </c:marker>
          <c:cat>
            <c:strRef>
              <c:f>Sheet1!$H$15:$H$22</c:f>
              <c:strCache>
                <c:ptCount val="7"/>
                <c:pt idx="0">
                  <c:v>Accord</c:v>
                </c:pt>
                <c:pt idx="1">
                  <c:v>Agbede</c:v>
                </c:pt>
                <c:pt idx="2">
                  <c:v>harmony</c:v>
                </c:pt>
                <c:pt idx="3">
                  <c:v>Harmony </c:v>
                </c:pt>
                <c:pt idx="4">
                  <c:v>Oluwo</c:v>
                </c:pt>
                <c:pt idx="5">
                  <c:v>Oluwo </c:v>
                </c:pt>
                <c:pt idx="6">
                  <c:v>Zoo</c:v>
                </c:pt>
              </c:strCache>
            </c:strRef>
          </c:cat>
          <c:val>
            <c:numRef>
              <c:f>Sheet1!$J$15:$J$22</c:f>
              <c:numCache>
                <c:formatCode>General</c:formatCode>
                <c:ptCount val="7"/>
                <c:pt idx="0">
                  <c:v>74580</c:v>
                </c:pt>
                <c:pt idx="1">
                  <c:v>53070</c:v>
                </c:pt>
                <c:pt idx="2">
                  <c:v>184755</c:v>
                </c:pt>
                <c:pt idx="3">
                  <c:v>228525</c:v>
                </c:pt>
                <c:pt idx="4">
                  <c:v>209858</c:v>
                </c:pt>
                <c:pt idx="5">
                  <c:v>224535</c:v>
                </c:pt>
                <c:pt idx="6">
                  <c:v>129800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BF-4742-A4BD-AE2FC090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17904"/>
        <c:axId val="600621648"/>
      </c:lineChart>
      <c:catAx>
        <c:axId val="60061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CFE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21648"/>
        <c:crosses val="autoZero"/>
        <c:auto val="1"/>
        <c:lblAlgn val="ctr"/>
        <c:lblOffset val="100"/>
        <c:noMultiLvlLbl val="0"/>
      </c:catAx>
      <c:valAx>
        <c:axId val="600621648"/>
        <c:scaling>
          <c:orientation val="minMax"/>
        </c:scaling>
        <c:delete val="1"/>
        <c:axPos val="l"/>
        <c:majorGridlines>
          <c:spPr>
            <a:ln w="9525" cap="flat" cmpd="thickThin" algn="ctr">
              <a:solidFill>
                <a:srgbClr val="103CCD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006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489895013123353"/>
          <c:y val="3.6016331291921846E-2"/>
          <c:w val="0.61686876640419952"/>
          <c:h val="8.5551181102362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CFEF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[June.xlsx]Sheet1!PivotTable7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AB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48142752331602"/>
          <c:y val="9.455855533885886E-2"/>
          <c:w val="0.80220435030834225"/>
          <c:h val="0.805091177807777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ABEC"/>
            </a:solidFill>
            <a:ln>
              <a:noFill/>
            </a:ln>
            <a:effectLst/>
          </c:spPr>
          <c:invertIfNegative val="0"/>
          <c:cat>
            <c:strRef>
              <c:f>Sheet1!$C$12:$C$20</c:f>
              <c:strCache>
                <c:ptCount val="8"/>
                <c:pt idx="0">
                  <c:v>Abisoye</c:v>
                </c:pt>
                <c:pt idx="1">
                  <c:v>Ayomide </c:v>
                </c:pt>
                <c:pt idx="2">
                  <c:v>Az</c:v>
                </c:pt>
                <c:pt idx="3">
                  <c:v>Joel</c:v>
                </c:pt>
                <c:pt idx="4">
                  <c:v>Kenny</c:v>
                </c:pt>
                <c:pt idx="5">
                  <c:v>Marvelous</c:v>
                </c:pt>
                <c:pt idx="6">
                  <c:v>Marvelous </c:v>
                </c:pt>
                <c:pt idx="7">
                  <c:v>Tolu</c:v>
                </c:pt>
              </c:strCache>
            </c:strRef>
          </c:cat>
          <c:val>
            <c:numRef>
              <c:f>Sheet1!$D$12:$D$20</c:f>
              <c:numCache>
                <c:formatCode>General</c:formatCode>
                <c:ptCount val="8"/>
                <c:pt idx="0">
                  <c:v>19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E-4225-9BF0-2F2962E3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807024"/>
        <c:axId val="2043787472"/>
      </c:barChart>
      <c:catAx>
        <c:axId val="20438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CFE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87472"/>
        <c:crosses val="autoZero"/>
        <c:auto val="1"/>
        <c:lblAlgn val="ctr"/>
        <c:lblOffset val="100"/>
        <c:noMultiLvlLbl val="0"/>
      </c:catAx>
      <c:valAx>
        <c:axId val="20437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CFE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[June.xlsx]Sheet1!PivotTable11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5BABE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66710411198599"/>
          <c:y val="9.7185169313591474E-2"/>
          <c:w val="0.86733289588801399"/>
          <c:h val="0.79967706975235953"/>
        </c:manualLayout>
      </c:layout>
      <c:lineChart>
        <c:grouping val="stack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ABEC"/>
              </a:solidFill>
              <a:round/>
            </a:ln>
            <a:effectLst/>
          </c:spPr>
          <c:marker>
            <c:symbol val="none"/>
          </c:marker>
          <c:cat>
            <c:strRef>
              <c:f>Sheet1!$F$18:$F$23</c:f>
              <c:strCache>
                <c:ptCount val="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</c:strCache>
            </c:strRef>
          </c:cat>
          <c:val>
            <c:numRef>
              <c:f>Sheet1!$G$18:$G$23</c:f>
              <c:numCache>
                <c:formatCode>mm:ss</c:formatCode>
                <c:ptCount val="5"/>
                <c:pt idx="0">
                  <c:v>2.4675925925925921E-2</c:v>
                </c:pt>
                <c:pt idx="1">
                  <c:v>3.8194444444444434E-2</c:v>
                </c:pt>
                <c:pt idx="2">
                  <c:v>1.9454809286898841E-2</c:v>
                </c:pt>
                <c:pt idx="3">
                  <c:v>1.5502450980392154E-2</c:v>
                </c:pt>
                <c:pt idx="4">
                  <c:v>1.0813492063492065E-2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A-4307-A78E-BAAF3C41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42400"/>
        <c:axId val="2053654464"/>
      </c:lineChart>
      <c:catAx>
        <c:axId val="20536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CFE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4464"/>
        <c:crosses val="autoZero"/>
        <c:auto val="1"/>
        <c:lblAlgn val="ctr"/>
        <c:lblOffset val="100"/>
        <c:noMultiLvlLbl val="0"/>
      </c:catAx>
      <c:valAx>
        <c:axId val="2053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F3CCF"/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CFEF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June (2)'!A1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7.png"/><Relationship Id="rId5" Type="http://schemas.microsoft.com/office/2007/relationships/hdphoto" Target="../media/hdphoto1.wdp"/><Relationship Id="rId15" Type="http://schemas.openxmlformats.org/officeDocument/2006/relationships/chart" Target="../charts/chart4.xml"/><Relationship Id="rId10" Type="http://schemas.openxmlformats.org/officeDocument/2006/relationships/hyperlink" Target="#Sheet1!A1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68689</xdr:colOff>
      <xdr:row>12</xdr:row>
      <xdr:rowOff>91922</xdr:rowOff>
    </xdr:from>
    <xdr:to>
      <xdr:col>2</xdr:col>
      <xdr:colOff>68774</xdr:colOff>
      <xdr:row>16</xdr:row>
      <xdr:rowOff>53906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5F4CAB-7CD5-49C6-9E88-EA83842C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713" y="2043385"/>
          <a:ext cx="604110" cy="612472"/>
        </a:xfrm>
        <a:prstGeom prst="rect">
          <a:avLst/>
        </a:prstGeom>
      </xdr:spPr>
    </xdr:pic>
    <xdr:clientData/>
  </xdr:twoCellAnchor>
  <xdr:twoCellAnchor editAs="oneCell">
    <xdr:from>
      <xdr:col>3</xdr:col>
      <xdr:colOff>31829</xdr:colOff>
      <xdr:row>11</xdr:row>
      <xdr:rowOff>33224</xdr:rowOff>
    </xdr:from>
    <xdr:to>
      <xdr:col>4</xdr:col>
      <xdr:colOff>31914</xdr:colOff>
      <xdr:row>14</xdr:row>
      <xdr:rowOff>157830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1CF2EA-74C0-45DD-9046-A0A59B9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902" y="1822065"/>
          <a:ext cx="604110" cy="612472"/>
        </a:xfrm>
        <a:prstGeom prst="rect">
          <a:avLst/>
        </a:prstGeom>
      </xdr:spPr>
    </xdr:pic>
    <xdr:clientData/>
  </xdr:twoCellAnchor>
  <xdr:twoCellAnchor editAs="oneCell">
    <xdr:from>
      <xdr:col>0</xdr:col>
      <xdr:colOff>495457</xdr:colOff>
      <xdr:row>18</xdr:row>
      <xdr:rowOff>102608</xdr:rowOff>
    </xdr:from>
    <xdr:to>
      <xdr:col>1</xdr:col>
      <xdr:colOff>495543</xdr:colOff>
      <xdr:row>22</xdr:row>
      <xdr:rowOff>64593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9C3075-6BDC-4FA2-A24A-98407E33D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457" y="3029803"/>
          <a:ext cx="604110" cy="612473"/>
        </a:xfrm>
        <a:prstGeom prst="rect">
          <a:avLst/>
        </a:prstGeom>
      </xdr:spPr>
    </xdr:pic>
    <xdr:clientData/>
  </xdr:twoCellAnchor>
  <xdr:twoCellAnchor>
    <xdr:from>
      <xdr:col>4</xdr:col>
      <xdr:colOff>502417</xdr:colOff>
      <xdr:row>5</xdr:row>
      <xdr:rowOff>11616</xdr:rowOff>
    </xdr:from>
    <xdr:to>
      <xdr:col>22</xdr:col>
      <xdr:colOff>162622</xdr:colOff>
      <xdr:row>44</xdr:row>
      <xdr:rowOff>92927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1AEE851-BE12-461E-9A1E-F69CC5654AA3}"/>
            </a:ext>
          </a:extLst>
        </xdr:cNvPr>
        <xdr:cNvSpPr/>
      </xdr:nvSpPr>
      <xdr:spPr>
        <a:xfrm>
          <a:off x="2918515" y="824726"/>
          <a:ext cx="10532644" cy="6423567"/>
        </a:xfrm>
        <a:prstGeom prst="roundRect">
          <a:avLst>
            <a:gd name="adj" fmla="val 4222"/>
          </a:avLst>
        </a:prstGeom>
        <a:gradFill flip="none" rotWithShape="1">
          <a:gsLst>
            <a:gs pos="93000">
              <a:srgbClr val="99B7EA"/>
            </a:gs>
            <a:gs pos="50000">
              <a:srgbClr val="718FC5"/>
            </a:gs>
            <a:gs pos="9000">
              <a:srgbClr val="3D5A94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220700</xdr:colOff>
      <xdr:row>8</xdr:row>
      <xdr:rowOff>82703</xdr:rowOff>
    </xdr:from>
    <xdr:to>
      <xdr:col>9</xdr:col>
      <xdr:colOff>182042</xdr:colOff>
      <xdr:row>15</xdr:row>
      <xdr:rowOff>133070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50CF07D-62FC-4A11-B79D-08BFC46F51DA}"/>
            </a:ext>
          </a:extLst>
        </xdr:cNvPr>
        <xdr:cNvSpPr/>
      </xdr:nvSpPr>
      <xdr:spPr>
        <a:xfrm>
          <a:off x="3240822" y="1383679"/>
          <a:ext cx="2377440" cy="1188720"/>
        </a:xfrm>
        <a:prstGeom prst="roundRect">
          <a:avLst/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349868</xdr:colOff>
      <xdr:row>8</xdr:row>
      <xdr:rowOff>82703</xdr:rowOff>
    </xdr:from>
    <xdr:to>
      <xdr:col>13</xdr:col>
      <xdr:colOff>311211</xdr:colOff>
      <xdr:row>15</xdr:row>
      <xdr:rowOff>133070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52DDF17-6F0F-4FB6-B25A-00457A32835F}"/>
            </a:ext>
          </a:extLst>
        </xdr:cNvPr>
        <xdr:cNvSpPr/>
      </xdr:nvSpPr>
      <xdr:spPr>
        <a:xfrm>
          <a:off x="5786088" y="1383679"/>
          <a:ext cx="2377440" cy="1188720"/>
        </a:xfrm>
        <a:prstGeom prst="roundRect">
          <a:avLst/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479037</xdr:colOff>
      <xdr:row>8</xdr:row>
      <xdr:rowOff>82703</xdr:rowOff>
    </xdr:from>
    <xdr:to>
      <xdr:col>17</xdr:col>
      <xdr:colOff>440379</xdr:colOff>
      <xdr:row>15</xdr:row>
      <xdr:rowOff>133070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59F69AC-24E8-480F-8AEC-EA983D63ECBD}"/>
            </a:ext>
          </a:extLst>
        </xdr:cNvPr>
        <xdr:cNvSpPr/>
      </xdr:nvSpPr>
      <xdr:spPr>
        <a:xfrm>
          <a:off x="8331354" y="1383679"/>
          <a:ext cx="2377440" cy="1188720"/>
        </a:xfrm>
        <a:prstGeom prst="roundRect">
          <a:avLst/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4180</xdr:colOff>
      <xdr:row>8</xdr:row>
      <xdr:rowOff>82703</xdr:rowOff>
    </xdr:from>
    <xdr:to>
      <xdr:col>21</xdr:col>
      <xdr:colOff>569547</xdr:colOff>
      <xdr:row>15</xdr:row>
      <xdr:rowOff>133070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683B1C5-1AA0-4D9D-8205-5D4EDABE3C74}"/>
            </a:ext>
          </a:extLst>
        </xdr:cNvPr>
        <xdr:cNvSpPr/>
      </xdr:nvSpPr>
      <xdr:spPr>
        <a:xfrm>
          <a:off x="10876619" y="1383679"/>
          <a:ext cx="2377440" cy="1188720"/>
        </a:xfrm>
        <a:prstGeom prst="roundRect">
          <a:avLst/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562528</xdr:colOff>
      <xdr:row>30</xdr:row>
      <xdr:rowOff>23231</xdr:rowOff>
    </xdr:from>
    <xdr:to>
      <xdr:col>21</xdr:col>
      <xdr:colOff>545944</xdr:colOff>
      <xdr:row>43</xdr:row>
      <xdr:rowOff>93820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79526946-41EE-407E-BD11-6A57A041F803}"/>
            </a:ext>
          </a:extLst>
        </xdr:cNvPr>
        <xdr:cNvSpPr/>
      </xdr:nvSpPr>
      <xdr:spPr>
        <a:xfrm>
          <a:off x="8414845" y="4901890"/>
          <a:ext cx="4815611" cy="2184674"/>
        </a:xfrm>
        <a:prstGeom prst="roundRect">
          <a:avLst>
            <a:gd name="adj" fmla="val 9612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273526</xdr:colOff>
      <xdr:row>30</xdr:row>
      <xdr:rowOff>23231</xdr:rowOff>
    </xdr:from>
    <xdr:to>
      <xdr:col>13</xdr:col>
      <xdr:colOff>383322</xdr:colOff>
      <xdr:row>43</xdr:row>
      <xdr:rowOff>140282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EF375FD-B933-4E7B-B302-20E7AC7A42A6}"/>
            </a:ext>
          </a:extLst>
        </xdr:cNvPr>
        <xdr:cNvSpPr/>
      </xdr:nvSpPr>
      <xdr:spPr>
        <a:xfrm>
          <a:off x="3293648" y="4901890"/>
          <a:ext cx="4941991" cy="2231136"/>
        </a:xfrm>
        <a:prstGeom prst="roundRect">
          <a:avLst>
            <a:gd name="adj" fmla="val 10788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484005</xdr:colOff>
      <xdr:row>16</xdr:row>
      <xdr:rowOff>106181</xdr:rowOff>
    </xdr:from>
    <xdr:to>
      <xdr:col>21</xdr:col>
      <xdr:colOff>545946</xdr:colOff>
      <xdr:row>29</xdr:row>
      <xdr:rowOff>92927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C346DAD-CC03-4203-B427-27B626E76EA5}"/>
            </a:ext>
          </a:extLst>
        </xdr:cNvPr>
        <xdr:cNvSpPr/>
      </xdr:nvSpPr>
      <xdr:spPr>
        <a:xfrm>
          <a:off x="8336322" y="2708132"/>
          <a:ext cx="4894136" cy="2100832"/>
        </a:xfrm>
        <a:prstGeom prst="roundRect">
          <a:avLst>
            <a:gd name="adj" fmla="val 11376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378766</xdr:colOff>
      <xdr:row>16</xdr:row>
      <xdr:rowOff>106181</xdr:rowOff>
    </xdr:from>
    <xdr:to>
      <xdr:col>13</xdr:col>
      <xdr:colOff>340109</xdr:colOff>
      <xdr:row>29</xdr:row>
      <xdr:rowOff>95215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58059FED-69E6-4C0E-AD01-E141A7E80266}"/>
            </a:ext>
          </a:extLst>
        </xdr:cNvPr>
        <xdr:cNvSpPr/>
      </xdr:nvSpPr>
      <xdr:spPr>
        <a:xfrm>
          <a:off x="5814986" y="2708132"/>
          <a:ext cx="2377440" cy="2103120"/>
        </a:xfrm>
        <a:prstGeom prst="roundRect">
          <a:avLst>
            <a:gd name="adj" fmla="val 9613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273528</xdr:colOff>
      <xdr:row>16</xdr:row>
      <xdr:rowOff>106181</xdr:rowOff>
    </xdr:from>
    <xdr:to>
      <xdr:col>9</xdr:col>
      <xdr:colOff>234870</xdr:colOff>
      <xdr:row>29</xdr:row>
      <xdr:rowOff>95215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8EBDA6F-FDD4-4431-B507-702414612155}"/>
            </a:ext>
          </a:extLst>
        </xdr:cNvPr>
        <xdr:cNvSpPr/>
      </xdr:nvSpPr>
      <xdr:spPr>
        <a:xfrm>
          <a:off x="3293650" y="2708132"/>
          <a:ext cx="2377440" cy="2103120"/>
        </a:xfrm>
        <a:prstGeom prst="roundRect">
          <a:avLst>
            <a:gd name="adj" fmla="val 10200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543392</xdr:colOff>
      <xdr:row>3</xdr:row>
      <xdr:rowOff>151005</xdr:rowOff>
    </xdr:from>
    <xdr:to>
      <xdr:col>17</xdr:col>
      <xdr:colOff>168111</xdr:colOff>
      <xdr:row>7</xdr:row>
      <xdr:rowOff>127774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CDF9524-861F-4650-A22E-AE7A82E0E3E4}"/>
            </a:ext>
          </a:extLst>
        </xdr:cNvPr>
        <xdr:cNvSpPr/>
      </xdr:nvSpPr>
      <xdr:spPr>
        <a:xfrm>
          <a:off x="5979612" y="638871"/>
          <a:ext cx="4456914" cy="627257"/>
        </a:xfrm>
        <a:prstGeom prst="roundRect">
          <a:avLst>
            <a:gd name="adj" fmla="val 50000"/>
          </a:avLst>
        </a:prstGeom>
        <a:solidFill>
          <a:srgbClr val="001043">
            <a:alpha val="39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81311</xdr:colOff>
      <xdr:row>5</xdr:row>
      <xdr:rowOff>46464</xdr:rowOff>
    </xdr:from>
    <xdr:to>
      <xdr:col>7</xdr:col>
      <xdr:colOff>384373</xdr:colOff>
      <xdr:row>7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DE4E8A5-B7D1-4725-AACD-814E0536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70000" contrast="-7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88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433" y="859574"/>
          <a:ext cx="1511111" cy="278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185352</xdr:colOff>
      <xdr:row>5</xdr:row>
      <xdr:rowOff>46789</xdr:rowOff>
    </xdr:from>
    <xdr:to>
      <xdr:col>13</xdr:col>
      <xdr:colOff>368232</xdr:colOff>
      <xdr:row>6</xdr:row>
      <xdr:rowOff>69368</xdr:rowOff>
    </xdr:to>
    <xdr:pic>
      <xdr:nvPicPr>
        <xdr:cNvPr id="3" name="Picture 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631110-C5E2-4B0E-832E-DFD6F08BA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7669" y="859899"/>
          <a:ext cx="182880" cy="185201"/>
        </a:xfrm>
        <a:prstGeom prst="rect">
          <a:avLst/>
        </a:prstGeom>
      </xdr:spPr>
    </xdr:pic>
    <xdr:clientData/>
  </xdr:twoCellAnchor>
  <xdr:twoCellAnchor editAs="oneCell">
    <xdr:from>
      <xdr:col>10</xdr:col>
      <xdr:colOff>532316</xdr:colOff>
      <xdr:row>5</xdr:row>
      <xdr:rowOff>46683</xdr:rowOff>
    </xdr:from>
    <xdr:to>
      <xdr:col>11</xdr:col>
      <xdr:colOff>111172</xdr:colOff>
      <xdr:row>6</xdr:row>
      <xdr:rowOff>69473</xdr:rowOff>
    </xdr:to>
    <xdr:pic>
      <xdr:nvPicPr>
        <xdr:cNvPr id="7" name="Picture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90C07C-4249-4B6F-B980-003A0146B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560" y="859793"/>
          <a:ext cx="182880" cy="185412"/>
        </a:xfrm>
        <a:prstGeom prst="rect">
          <a:avLst/>
        </a:prstGeom>
      </xdr:spPr>
    </xdr:pic>
    <xdr:clientData/>
  </xdr:twoCellAnchor>
  <xdr:twoCellAnchor editAs="oneCell">
    <xdr:from>
      <xdr:col>15</xdr:col>
      <xdr:colOff>442412</xdr:colOff>
      <xdr:row>5</xdr:row>
      <xdr:rowOff>46683</xdr:rowOff>
    </xdr:from>
    <xdr:to>
      <xdr:col>16</xdr:col>
      <xdr:colOff>21268</xdr:colOff>
      <xdr:row>6</xdr:row>
      <xdr:rowOff>69473</xdr:rowOff>
    </xdr:to>
    <xdr:pic>
      <xdr:nvPicPr>
        <xdr:cNvPr id="13" name="Pictur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DAB805-49DC-412E-A1C0-C4AF6ACE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778" y="859793"/>
          <a:ext cx="182880" cy="185412"/>
        </a:xfrm>
        <a:prstGeom prst="rect">
          <a:avLst/>
        </a:prstGeom>
      </xdr:spPr>
    </xdr:pic>
    <xdr:clientData/>
  </xdr:twoCellAnchor>
  <xdr:twoCellAnchor>
    <xdr:from>
      <xdr:col>5</xdr:col>
      <xdr:colOff>383324</xdr:colOff>
      <xdr:row>8</xdr:row>
      <xdr:rowOff>139389</xdr:rowOff>
    </xdr:from>
    <xdr:to>
      <xdr:col>7</xdr:col>
      <xdr:colOff>557561</xdr:colOff>
      <xdr:row>11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691D43-EF53-49EB-8C6B-2752B4CC7200}"/>
            </a:ext>
          </a:extLst>
        </xdr:cNvPr>
        <xdr:cNvSpPr txBox="1"/>
      </xdr:nvSpPr>
      <xdr:spPr>
        <a:xfrm>
          <a:off x="3403446" y="1440365"/>
          <a:ext cx="1382286" cy="34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 b="1">
              <a:solidFill>
                <a:srgbClr val="FCFEFD"/>
              </a:solidFill>
              <a:latin typeface="+mn-lt"/>
              <a:ea typeface="+mn-ea"/>
              <a:cs typeface="+mn-cs"/>
            </a:rPr>
            <a:t>Revenue</a:t>
          </a:r>
        </a:p>
      </xdr:txBody>
    </xdr:sp>
    <xdr:clientData/>
  </xdr:twoCellAnchor>
  <xdr:twoCellAnchor>
    <xdr:from>
      <xdr:col>18</xdr:col>
      <xdr:colOff>140785</xdr:colOff>
      <xdr:row>8</xdr:row>
      <xdr:rowOff>152399</xdr:rowOff>
    </xdr:from>
    <xdr:to>
      <xdr:col>19</xdr:col>
      <xdr:colOff>534330</xdr:colOff>
      <xdr:row>11</xdr:row>
      <xdr:rowOff>92927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2F1A37A-F262-4952-B4A5-5BE0445C028A}"/>
            </a:ext>
          </a:extLst>
        </xdr:cNvPr>
        <xdr:cNvSpPr txBox="1"/>
      </xdr:nvSpPr>
      <xdr:spPr>
        <a:xfrm>
          <a:off x="11013224" y="1453375"/>
          <a:ext cx="997569" cy="428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FCFEFD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14</xdr:col>
      <xdr:colOff>2789</xdr:colOff>
      <xdr:row>8</xdr:row>
      <xdr:rowOff>142177</xdr:rowOff>
    </xdr:from>
    <xdr:to>
      <xdr:col>16</xdr:col>
      <xdr:colOff>209086</xdr:colOff>
      <xdr:row>12</xdr:row>
      <xdr:rowOff>49252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E79634B-CDEA-4CDD-83EF-08D7B988E46B}"/>
            </a:ext>
          </a:extLst>
        </xdr:cNvPr>
        <xdr:cNvSpPr txBox="1"/>
      </xdr:nvSpPr>
      <xdr:spPr>
        <a:xfrm>
          <a:off x="8459130" y="1443153"/>
          <a:ext cx="1414346" cy="557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FCFEFD"/>
              </a:solidFill>
              <a:latin typeface="+mn-lt"/>
              <a:ea typeface="+mn-ea"/>
              <a:cs typeface="+mn-cs"/>
            </a:rPr>
            <a:t>Order</a:t>
          </a:r>
          <a:r>
            <a:rPr lang="en-US" sz="2000" b="1" baseline="0">
              <a:solidFill>
                <a:srgbClr val="FCFEFD"/>
              </a:solidFill>
              <a:latin typeface="+mn-lt"/>
              <a:ea typeface="+mn-ea"/>
              <a:cs typeface="+mn-cs"/>
            </a:rPr>
            <a:t> no.</a:t>
          </a:r>
          <a:endParaRPr lang="en-US" sz="2000" b="1">
            <a:solidFill>
              <a:srgbClr val="FCFEFD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422353</xdr:colOff>
      <xdr:row>8</xdr:row>
      <xdr:rowOff>108723</xdr:rowOff>
    </xdr:from>
    <xdr:to>
      <xdr:col>12</xdr:col>
      <xdr:colOff>336859</xdr:colOff>
      <xdr:row>11</xdr:row>
      <xdr:rowOff>92927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89A230F-7994-4CEE-9700-EE4093B214F8}"/>
            </a:ext>
          </a:extLst>
        </xdr:cNvPr>
        <xdr:cNvSpPr txBox="1"/>
      </xdr:nvSpPr>
      <xdr:spPr>
        <a:xfrm>
          <a:off x="5858573" y="1409699"/>
          <a:ext cx="1726579" cy="472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FCFEFD"/>
              </a:solidFill>
            </a:rPr>
            <a:t>Quantity </a:t>
          </a:r>
        </a:p>
      </xdr:txBody>
    </xdr:sp>
    <xdr:clientData/>
  </xdr:twoCellAnchor>
  <xdr:twoCellAnchor>
    <xdr:from>
      <xdr:col>13</xdr:col>
      <xdr:colOff>574754</xdr:colOff>
      <xdr:row>16</xdr:row>
      <xdr:rowOff>110119</xdr:rowOff>
    </xdr:from>
    <xdr:to>
      <xdr:col>18</xdr:col>
      <xdr:colOff>348476</xdr:colOff>
      <xdr:row>18</xdr:row>
      <xdr:rowOff>92927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D312B39-8573-4FB6-A2C4-F6EE078C6338}"/>
            </a:ext>
          </a:extLst>
        </xdr:cNvPr>
        <xdr:cNvSpPr txBox="1"/>
      </xdr:nvSpPr>
      <xdr:spPr>
        <a:xfrm>
          <a:off x="8427071" y="2712070"/>
          <a:ext cx="2793844" cy="308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rgbClr val="FCFEFD"/>
              </a:solidFill>
              <a:latin typeface="Berlin Sans FB Demi" panose="020E0802020502020306" pitchFamily="34" charset="0"/>
              <a:ea typeface="+mn-ea"/>
              <a:cs typeface="+mn-cs"/>
            </a:rPr>
            <a:t>Find out where we get the most order</a:t>
          </a:r>
        </a:p>
      </xdr:txBody>
    </xdr:sp>
    <xdr:clientData/>
  </xdr:twoCellAnchor>
  <xdr:twoCellAnchor>
    <xdr:from>
      <xdr:col>6</xdr:col>
      <xdr:colOff>174239</xdr:colOff>
      <xdr:row>10</xdr:row>
      <xdr:rowOff>151006</xdr:rowOff>
    </xdr:from>
    <xdr:to>
      <xdr:col>8</xdr:col>
      <xdr:colOff>220702</xdr:colOff>
      <xdr:row>13</xdr:row>
      <xdr:rowOff>127775</xdr:rowOff>
    </xdr:to>
    <xdr:sp macro="" textlink="revenue">
      <xdr:nvSpPr>
        <xdr:cNvPr id="35" name="TextBox 34">
          <a:extLst>
            <a:ext uri="{FF2B5EF4-FFF2-40B4-BE49-F238E27FC236}">
              <a16:creationId xmlns:a16="http://schemas.microsoft.com/office/drawing/2014/main" id="{B8765FB9-E241-4F38-856E-C3B1D0D802DD}"/>
            </a:ext>
          </a:extLst>
        </xdr:cNvPr>
        <xdr:cNvSpPr txBox="1"/>
      </xdr:nvSpPr>
      <xdr:spPr>
        <a:xfrm>
          <a:off x="3798385" y="1777226"/>
          <a:ext cx="1254512" cy="4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469D41-C2DB-422D-9A33-5168A225860C}" type="TxLink">
            <a:rPr lang="en-US" sz="2800" b="1" i="0" u="none" strike="noStrike">
              <a:solidFill>
                <a:srgbClr val="FCFEFD"/>
              </a:solidFill>
              <a:latin typeface="Arial"/>
              <a:cs typeface="Arial"/>
            </a:rPr>
            <a:t>₦1.5M</a:t>
          </a:fld>
          <a:endParaRPr lang="en-US" sz="3600" b="1">
            <a:solidFill>
              <a:srgbClr val="FCFEFD"/>
            </a:solidFill>
          </a:endParaRPr>
        </a:p>
      </xdr:txBody>
    </xdr:sp>
    <xdr:clientData/>
  </xdr:twoCellAnchor>
  <xdr:twoCellAnchor>
    <xdr:from>
      <xdr:col>18</xdr:col>
      <xdr:colOff>512490</xdr:colOff>
      <xdr:row>11</xdr:row>
      <xdr:rowOff>1392</xdr:rowOff>
    </xdr:from>
    <xdr:to>
      <xdr:col>20</xdr:col>
      <xdr:colOff>558953</xdr:colOff>
      <xdr:row>13</xdr:row>
      <xdr:rowOff>140782</xdr:rowOff>
    </xdr:to>
    <xdr:sp macro="" textlink="profit">
      <xdr:nvSpPr>
        <xdr:cNvPr id="36" name="TextBox 35">
          <a:extLst>
            <a:ext uri="{FF2B5EF4-FFF2-40B4-BE49-F238E27FC236}">
              <a16:creationId xmlns:a16="http://schemas.microsoft.com/office/drawing/2014/main" id="{A8EE0A80-1945-46EB-8CF0-7FE12E66471C}"/>
            </a:ext>
          </a:extLst>
        </xdr:cNvPr>
        <xdr:cNvSpPr txBox="1"/>
      </xdr:nvSpPr>
      <xdr:spPr>
        <a:xfrm>
          <a:off x="11384929" y="1790233"/>
          <a:ext cx="1254512" cy="4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BDA2B8A-AA62-4F26-BCFC-466CBF8F5BE9}" type="TxLink">
            <a:rPr lang="en-US" sz="2800" b="1" i="0" u="none" strike="noStrike">
              <a:solidFill>
                <a:srgbClr val="FCFEFD"/>
              </a:solidFill>
              <a:latin typeface="Arial"/>
              <a:ea typeface="+mn-ea"/>
              <a:cs typeface="Arial"/>
            </a:rPr>
            <a:pPr marL="0" indent="0"/>
            <a:t>₦175k</a:t>
          </a:fld>
          <a:endParaRPr lang="en-US" sz="2800" b="1" i="0" u="none" strike="noStrike">
            <a:solidFill>
              <a:srgbClr val="FCFEFD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280174</xdr:colOff>
      <xdr:row>11</xdr:row>
      <xdr:rowOff>2788</xdr:rowOff>
    </xdr:from>
    <xdr:to>
      <xdr:col>12</xdr:col>
      <xdr:colOff>347083</xdr:colOff>
      <xdr:row>13</xdr:row>
      <xdr:rowOff>142178</xdr:rowOff>
    </xdr:to>
    <xdr:sp macro="" textlink="qty">
      <xdr:nvSpPr>
        <xdr:cNvPr id="37" name="TextBox 36">
          <a:extLst>
            <a:ext uri="{FF2B5EF4-FFF2-40B4-BE49-F238E27FC236}">
              <a16:creationId xmlns:a16="http://schemas.microsoft.com/office/drawing/2014/main" id="{55255AF0-654E-45A9-9C50-FEBC9B094D01}"/>
            </a:ext>
          </a:extLst>
        </xdr:cNvPr>
        <xdr:cNvSpPr txBox="1"/>
      </xdr:nvSpPr>
      <xdr:spPr>
        <a:xfrm>
          <a:off x="6320418" y="1791629"/>
          <a:ext cx="1274958" cy="4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1C0E4CA-D916-497A-AC7D-A685C01A245B}" type="TxLink">
            <a:rPr lang="en-US" sz="2800" b="1" i="0" u="none" strike="noStrike">
              <a:solidFill>
                <a:srgbClr val="FCFEFD"/>
              </a:solidFill>
              <a:latin typeface="Arial"/>
              <a:ea typeface="+mn-ea"/>
              <a:cs typeface="Arial"/>
            </a:rPr>
            <a:pPr marL="0" indent="0"/>
            <a:t>1286.6</a:t>
          </a:fld>
          <a:endParaRPr lang="en-US" sz="2800" b="1" i="0" u="none" strike="noStrike">
            <a:solidFill>
              <a:srgbClr val="FCFEFD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15</xdr:col>
      <xdr:colOff>139390</xdr:colOff>
      <xdr:row>11</xdr:row>
      <xdr:rowOff>27412</xdr:rowOff>
    </xdr:from>
    <xdr:to>
      <xdr:col>17</xdr:col>
      <xdr:colOff>185853</xdr:colOff>
      <xdr:row>14</xdr:row>
      <xdr:rowOff>4180</xdr:rowOff>
    </xdr:to>
    <xdr:sp macro="" textlink="ordernum">
      <xdr:nvSpPr>
        <xdr:cNvPr id="38" name="TextBox 37">
          <a:extLst>
            <a:ext uri="{FF2B5EF4-FFF2-40B4-BE49-F238E27FC236}">
              <a16:creationId xmlns:a16="http://schemas.microsoft.com/office/drawing/2014/main" id="{8E92063B-A0AF-4BF9-9EC6-88F671158E68}"/>
            </a:ext>
          </a:extLst>
        </xdr:cNvPr>
        <xdr:cNvSpPr txBox="1"/>
      </xdr:nvSpPr>
      <xdr:spPr>
        <a:xfrm>
          <a:off x="9199756" y="1816253"/>
          <a:ext cx="1254512" cy="464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68E2C8-2BED-4F8C-A865-12EE909501C0}" type="TxLink">
            <a:rPr lang="en-US" sz="2800" b="1" i="0" u="none" strike="noStrike">
              <a:solidFill>
                <a:srgbClr val="FCFEFD"/>
              </a:solidFill>
              <a:latin typeface="Arial"/>
              <a:ea typeface="+mn-ea"/>
              <a:cs typeface="Arial"/>
            </a:rPr>
            <a:pPr marL="0" indent="0"/>
            <a:t>204</a:t>
          </a:fld>
          <a:endParaRPr lang="en-US" sz="2800" b="1" i="0" u="none" strike="noStrike">
            <a:solidFill>
              <a:srgbClr val="FCFEFD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204530</xdr:colOff>
      <xdr:row>12</xdr:row>
      <xdr:rowOff>1639</xdr:rowOff>
    </xdr:from>
    <xdr:to>
      <xdr:col>13</xdr:col>
      <xdr:colOff>534330</xdr:colOff>
      <xdr:row>13</xdr:row>
      <xdr:rowOff>127775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69705CC-3348-493E-9F69-6252B222E4E9}"/>
            </a:ext>
          </a:extLst>
        </xdr:cNvPr>
        <xdr:cNvSpPr txBox="1"/>
      </xdr:nvSpPr>
      <xdr:spPr>
        <a:xfrm>
          <a:off x="7452823" y="1953102"/>
          <a:ext cx="933824" cy="288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FCFEFD"/>
              </a:solidFill>
            </a:rPr>
            <a:t>(kg/ltr)</a:t>
          </a:r>
        </a:p>
      </xdr:txBody>
    </xdr:sp>
    <xdr:clientData/>
  </xdr:twoCellAnchor>
  <xdr:twoCellAnchor>
    <xdr:from>
      <xdr:col>5</xdr:col>
      <xdr:colOff>425140</xdr:colOff>
      <xdr:row>6</xdr:row>
      <xdr:rowOff>146361</xdr:rowOff>
    </xdr:from>
    <xdr:to>
      <xdr:col>10</xdr:col>
      <xdr:colOff>464634</xdr:colOff>
      <xdr:row>8</xdr:row>
      <xdr:rowOff>104543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4906857-3C95-4402-A48C-FE097B7A4FD9}"/>
            </a:ext>
          </a:extLst>
        </xdr:cNvPr>
        <xdr:cNvSpPr txBox="1"/>
      </xdr:nvSpPr>
      <xdr:spPr>
        <a:xfrm>
          <a:off x="3445262" y="1122093"/>
          <a:ext cx="3059616" cy="283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FCFEFD"/>
              </a:solidFill>
              <a:latin typeface="Berlin Sans FB Demi" panose="020E0802020502020306" pitchFamily="34" charset="0"/>
            </a:rPr>
            <a:t>June</a:t>
          </a:r>
          <a:r>
            <a:rPr lang="en-US" sz="1200" b="0" baseline="0">
              <a:solidFill>
                <a:srgbClr val="FCFEFD"/>
              </a:solidFill>
              <a:latin typeface="Berlin Sans FB Demi" panose="020E0802020502020306" pitchFamily="34" charset="0"/>
            </a:rPr>
            <a:t> sales performance (gas/petrol)</a:t>
          </a:r>
          <a:endParaRPr lang="en-US" sz="1200" b="0">
            <a:solidFill>
              <a:srgbClr val="FCFEFD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9</xdr:col>
      <xdr:colOff>406554</xdr:colOff>
      <xdr:row>17</xdr:row>
      <xdr:rowOff>1639</xdr:rowOff>
    </xdr:from>
    <xdr:to>
      <xdr:col>13</xdr:col>
      <xdr:colOff>313628</xdr:colOff>
      <xdr:row>28</xdr:row>
      <xdr:rowOff>92927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0830B2F-D41F-40E3-8BC3-ED6417F27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296760</xdr:colOff>
      <xdr:row>17</xdr:row>
      <xdr:rowOff>46465</xdr:rowOff>
    </xdr:from>
    <xdr:to>
      <xdr:col>9</xdr:col>
      <xdr:colOff>185853</xdr:colOff>
      <xdr:row>28</xdr:row>
      <xdr:rowOff>127775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2290AAE-C3F9-4FEF-91A2-238CC0A8B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77450</xdr:colOff>
      <xdr:row>17</xdr:row>
      <xdr:rowOff>127775</xdr:rowOff>
    </xdr:from>
    <xdr:to>
      <xdr:col>21</xdr:col>
      <xdr:colOff>421279</xdr:colOff>
      <xdr:row>29</xdr:row>
      <xdr:rowOff>58079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A516526-2176-4E5D-B358-4B6329083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273526</xdr:colOff>
      <xdr:row>30</xdr:row>
      <xdr:rowOff>23231</xdr:rowOff>
    </xdr:from>
    <xdr:to>
      <xdr:col>13</xdr:col>
      <xdr:colOff>209085</xdr:colOff>
      <xdr:row>43</xdr:row>
      <xdr:rowOff>58079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D539624-67FB-4625-ADEA-2A551E3C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86278</xdr:colOff>
      <xdr:row>30</xdr:row>
      <xdr:rowOff>81310</xdr:rowOff>
    </xdr:from>
    <xdr:to>
      <xdr:col>21</xdr:col>
      <xdr:colOff>430107</xdr:colOff>
      <xdr:row>43</xdr:row>
      <xdr:rowOff>58079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A2441E5-4F06-416E-88D0-239FE13A2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576147</xdr:colOff>
      <xdr:row>29</xdr:row>
      <xdr:rowOff>146360</xdr:rowOff>
    </xdr:from>
    <xdr:to>
      <xdr:col>8</xdr:col>
      <xdr:colOff>325244</xdr:colOff>
      <xdr:row>31</xdr:row>
      <xdr:rowOff>129169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6734993-FADD-4D91-B474-63840D7CAA40}"/>
            </a:ext>
          </a:extLst>
        </xdr:cNvPr>
        <xdr:cNvSpPr txBox="1"/>
      </xdr:nvSpPr>
      <xdr:spPr>
        <a:xfrm>
          <a:off x="3596269" y="4862397"/>
          <a:ext cx="1561170" cy="308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rgbClr val="FCFEFD"/>
              </a:solidFill>
              <a:latin typeface="Berlin Sans FB Demi" panose="020E0802020502020306" pitchFamily="34" charset="0"/>
              <a:ea typeface="+mn-ea"/>
              <a:cs typeface="+mn-cs"/>
            </a:rPr>
            <a:t>Our top customers </a:t>
          </a:r>
        </a:p>
      </xdr:txBody>
    </xdr:sp>
    <xdr:clientData/>
  </xdr:twoCellAnchor>
  <xdr:twoCellAnchor>
    <xdr:from>
      <xdr:col>14</xdr:col>
      <xdr:colOff>333609</xdr:colOff>
      <xdr:row>29</xdr:row>
      <xdr:rowOff>147754</xdr:rowOff>
    </xdr:from>
    <xdr:to>
      <xdr:col>19</xdr:col>
      <xdr:colOff>107331</xdr:colOff>
      <xdr:row>31</xdr:row>
      <xdr:rowOff>130563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99E5B17-9478-4A90-8E10-EC679C90F51B}"/>
            </a:ext>
          </a:extLst>
        </xdr:cNvPr>
        <xdr:cNvSpPr txBox="1"/>
      </xdr:nvSpPr>
      <xdr:spPr>
        <a:xfrm>
          <a:off x="8789950" y="4863791"/>
          <a:ext cx="2793844" cy="308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rgbClr val="FCFEFD"/>
              </a:solidFill>
              <a:latin typeface="Berlin Sans FB Demi" panose="020E0802020502020306" pitchFamily="34" charset="0"/>
              <a:ea typeface="+mn-ea"/>
              <a:cs typeface="+mn-cs"/>
            </a:rPr>
            <a:t>Order delivery time per week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lekan" refreshedDate="45856.353709374998" createdVersion="7" refreshedVersion="7" minRefreshableVersion="3" recordCount="205" xr:uid="{5CE67385-6CB0-4711-B595-8D6B607C623A}">
  <cacheSource type="worksheet">
    <worksheetSource ref="A1:V1048576" sheet="June (2)"/>
  </cacheSource>
  <cacheFields count="22">
    <cacheField name="Date" numFmtId="0">
      <sharedItems containsNonDate="0" containsDate="1" containsString="0" containsBlank="1" minDate="2025-06-01T00:00:00" maxDate="2026-06-09T00:00:00"/>
    </cacheField>
    <cacheField name="Day" numFmtId="0">
      <sharedItems containsBlank="1"/>
    </cacheField>
    <cacheField name="Order ID" numFmtId="0">
      <sharedItems containsString="0" containsBlank="1" containsNumber="1" containsInteger="1" minValue="1" maxValue="204"/>
    </cacheField>
    <cacheField name="Order Type Petrol/Gas" numFmtId="0">
      <sharedItems containsBlank="1" count="3">
        <s v="Petrol"/>
        <s v="Cooking Gas"/>
        <m/>
      </sharedItems>
    </cacheField>
    <cacheField name="Amount (Kg/Liters)" numFmtId="0">
      <sharedItems containsString="0" containsBlank="1" containsNumber="1" minValue="1" maxValue="20" count="17">
        <n v="2"/>
        <n v="7"/>
        <n v="10"/>
        <n v="5"/>
        <n v="8"/>
        <n v="9.3000000000000007"/>
        <n v="3"/>
        <n v="9"/>
        <n v="6"/>
        <n v="20"/>
        <n v="4"/>
        <n v="4.5"/>
        <n v="15"/>
        <n v="12"/>
        <n v="1"/>
        <n v="3.8"/>
        <m/>
      </sharedItems>
    </cacheField>
    <cacheField name="Custumer Name" numFmtId="0">
      <sharedItems containsBlank="1" count="84">
        <s v="Favour "/>
        <s v="Abisoye"/>
        <s v="Idris"/>
        <s v="Ray"/>
        <s v="Kenny"/>
        <s v="James"/>
        <s v="Habeeb"/>
        <s v="Davedeen "/>
        <s v="Busayo"/>
        <s v="Richard"/>
        <s v="Daniel"/>
        <s v="Tiger"/>
        <s v="Olaoluwa "/>
        <s v="Ayomide "/>
        <s v="Mayowa "/>
        <s v="Afolabi"/>
        <s v="Az"/>
        <s v="Olasupo"/>
        <s v="Yakub"/>
        <s v="Bukky"/>
        <s v="Musodiq"/>
        <s v="Rey"/>
        <s v="Richard ."/>
        <s v="Fisayo"/>
        <s v="Ayomide"/>
        <s v="Kenny "/>
        <s v="Biccky"/>
        <s v="Tobiloba "/>
        <s v="Davedeen"/>
        <s v="Mozero"/>
        <s v="Olawale "/>
        <s v="Fash"/>
        <s v="Ayo"/>
        <s v="Bukaz"/>
        <s v="Sucy"/>
        <s v="NF"/>
        <s v="Bookie"/>
        <s v="Tolu"/>
        <s v="Joshua "/>
        <s v="Feyi"/>
        <s v="Goodday"/>
        <s v="Timi"/>
        <s v="Samuel "/>
        <s v="Dinma "/>
        <s v="Abisoye "/>
        <s v="Dhoris"/>
        <s v="Sucy "/>
        <s v="Shalom"/>
        <s v="Mayowa"/>
        <s v="Dave "/>
        <s v="Toby"/>
        <s v="Andrew "/>
        <s v="Olasubomi "/>
        <s v="Bukaz "/>
        <s v="Richard "/>
        <s v="Joel"/>
        <s v="Marvellous "/>
        <s v="Jhay "/>
        <s v="Jhay"/>
        <s v="Sucy."/>
        <s v="Maltenk"/>
        <s v="Marvelous"/>
        <s v="Titus"/>
        <s v="Godday"/>
        <s v="Ife"/>
        <s v="D2"/>
        <s v="Dave"/>
        <s v="Dolan"/>
        <s v="Yomi"/>
        <s v="Ifeh"/>
        <s v="Akin"/>
        <s v="Pelumi"/>
        <s v="Marvelous "/>
        <s v="Hilda"/>
        <s v="James/Josh"/>
        <s v="Tobi"/>
        <s v="Afolabi "/>
        <s v="Dorris"/>
        <s v="Olawale"/>
        <s v="Hamid"/>
        <s v="Tomiwa"/>
        <s v="Akeem"/>
        <s v="Abiodun "/>
        <m/>
      </sharedItems>
    </cacheField>
    <cacheField name="Order Area" numFmtId="0">
      <sharedItems containsBlank="1" count="23">
        <s v="Oluwo "/>
        <s v="harmony"/>
        <s v="Agbede"/>
        <s v="Accord"/>
        <s v="palmview"/>
        <s v="Zoo"/>
        <s v="Agbede "/>
        <s v="Labuta"/>
        <s v="Oluwo"/>
        <s v="Harmony "/>
        <s v="Isolu cele"/>
        <s v="Labuta "/>
        <s v="Isolu Cele "/>
        <s v="Kofesu"/>
        <s v="Isolu Ojasope "/>
        <s v="Accord "/>
        <s v="zoo "/>
        <s v="Harmony. "/>
        <s v="oluuwo"/>
        <s v="Isolu"/>
        <s v="Oluowo"/>
        <s v="MTE LAB, FUNAAB"/>
        <m/>
      </sharedItems>
    </cacheField>
    <cacheField name="Delivery Agent" numFmtId="0">
      <sharedItems containsBlank="1" count="5">
        <s v="Favour "/>
        <s v="Habeeb"/>
        <s v="Habeeb "/>
        <s v="Samuel"/>
        <m/>
      </sharedItems>
    </cacheField>
    <cacheField name="Order Time" numFmtId="0">
      <sharedItems containsNonDate="0" containsDate="1" containsString="0" containsBlank="1" minDate="1899-12-30T07:30:00" maxDate="1899-12-30T21:45:00"/>
    </cacheField>
    <cacheField name="Fufilment Start Time" numFmtId="0">
      <sharedItems containsNonDate="0" containsDate="1" containsString="0" containsBlank="1" minDate="1899-12-30T07:30:00" maxDate="1899-12-30T22:16:00"/>
    </cacheField>
    <cacheField name="Order Completion Time" numFmtId="0">
      <sharedItems containsNonDate="0" containsDate="1" containsString="0" containsBlank="1" minDate="1899-12-30T07:42:00" maxDate="1899-12-30T22:12:00"/>
    </cacheField>
    <cacheField name="Order fulfill" numFmtId="0">
      <sharedItems containsNonDate="0" containsDate="1" containsString="0" containsBlank="1" minDate="1899-12-30T00:00:00" maxDate="1899-12-31T00:00:00"/>
    </cacheField>
    <cacheField name="order delivered" numFmtId="0">
      <sharedItems containsNonDate="0" containsDate="1" containsString="0" containsBlank="1" minDate="1899-12-30T00:03:00" maxDate="1899-12-30T17:37:00" count="50">
        <d v="1899-12-30T00:12:00"/>
        <d v="1899-12-30T00:10:00"/>
        <d v="1899-12-30T00:19:00"/>
        <d v="1899-12-30T00:16:00"/>
        <d v="1899-12-30T00:25:00"/>
        <d v="1899-12-30T00:17:00"/>
        <d v="1899-12-30T00:20:00"/>
        <d v="1899-12-30T00:14:00"/>
        <d v="1899-12-30T00:23:00"/>
        <d v="1899-12-30T00:07:00"/>
        <d v="1899-12-30T00:08:00"/>
        <d v="1899-12-30T00:09:00"/>
        <d v="1899-12-30T00:36:00"/>
        <d v="1899-12-30T00:43:00"/>
        <d v="1899-12-30T00:15:00"/>
        <d v="1899-12-30T00:22:00"/>
        <d v="1899-12-30T00:18:00"/>
        <d v="1899-12-30T00:05:00"/>
        <d v="1899-12-30T00:31:00"/>
        <d v="1899-12-30T00:45:00"/>
        <d v="1899-12-30T00:06:00"/>
        <d v="1899-12-30T00:03:00"/>
        <d v="1899-12-30T00:13:00"/>
        <d v="1899-12-30T00:21:00"/>
        <d v="1899-12-30T00:47:00"/>
        <d v="1899-12-30T00:34:00"/>
        <d v="1899-12-30T00:27:00"/>
        <d v="1899-12-30T00:33:00"/>
        <d v="1899-12-30T01:31:00"/>
        <d v="1899-12-30T01:01:00"/>
        <d v="1899-12-30T01:05:00"/>
        <d v="1899-12-30T00:56:00"/>
        <d v="1899-12-30T00:48:00"/>
        <d v="1899-12-30T00:24:00"/>
        <d v="1899-12-30T00:28:00"/>
        <d v="1899-12-30T00:39:00"/>
        <d v="1899-12-30T17:37:00"/>
        <d v="1899-12-30T00:55:00"/>
        <d v="1899-12-30T11:52:00"/>
        <d v="1899-12-30T01:15:00"/>
        <d v="1899-12-30T00:11:00"/>
        <d v="1899-12-30T00:29:00"/>
        <d v="1899-12-30T11:06:00"/>
        <d v="1899-12-30T00:26:00"/>
        <d v="1899-12-30T00:32:00"/>
        <d v="1899-12-30T00:35:00"/>
        <d v="1899-12-30T01:08:00"/>
        <d v="1899-12-30T01:03:00"/>
        <d v="1899-12-30T00:58:00"/>
        <m/>
      </sharedItems>
      <fieldGroup par="21" base="12">
        <rangePr groupBy="minutes" startDate="1899-12-30T00:03:00" endDate="1899-12-30T17:37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avg time" numFmtId="0">
      <sharedItems containsNonDate="0" containsDate="1" containsString="0" containsBlank="1" minDate="1899-12-30T00:32:11" maxDate="1899-12-30T00:32:11"/>
    </cacheField>
    <cacheField name="Station" numFmtId="0">
      <sharedItems containsBlank="1"/>
    </cacheField>
    <cacheField name="Cost Price per kg/liter (Naira)" numFmtId="0">
      <sharedItems containsString="0" containsBlank="1" containsNumber="1" containsInteger="1" minValue="900" maxValue="1350"/>
    </cacheField>
    <cacheField name="COGS (Naira)" numFmtId="0">
      <sharedItems containsString="0" containsBlank="1" containsNumber="1" containsInteger="1" minValue="950" maxValue="18700"/>
    </cacheField>
    <cacheField name="Delivery Cost" numFmtId="0">
      <sharedItems containsString="0" containsBlank="1" containsNumber="1" containsInteger="1" minValue="0" maxValue="2000"/>
    </cacheField>
    <cacheField name="Total cost" numFmtId="0">
      <sharedItems containsString="0" containsBlank="1" containsNumber="1" containsInteger="1" minValue="1600" maxValue="19500" count="85">
        <n v="2500"/>
        <n v="6900"/>
        <n v="9700"/>
        <n v="5200"/>
        <n v="7900"/>
        <n v="5300"/>
        <n v="9070"/>
        <n v="3500"/>
        <n v="5700"/>
        <n v="8900"/>
        <n v="6000"/>
        <n v="3200"/>
        <n v="18800"/>
        <n v="7000"/>
        <n v="6100"/>
        <n v="2900"/>
        <n v="9500"/>
        <n v="4400"/>
        <n v="4750"/>
        <n v="5100"/>
        <n v="4300"/>
        <n v="8700"/>
        <n v="5500"/>
        <n v="9800"/>
        <n v="3550"/>
        <n v="9600"/>
        <n v="3400"/>
        <n v="14300"/>
        <n v="3300"/>
        <n v="6200"/>
        <n v="4850"/>
        <n v="4350"/>
        <n v="3100"/>
        <n v="5800"/>
        <n v="6300"/>
        <n v="7800"/>
        <n v="3800"/>
        <n v="7100"/>
        <n v="8800"/>
        <n v="5000"/>
        <n v="18700"/>
        <n v="12700"/>
        <n v="4150"/>
        <n v="3850"/>
        <n v="8100"/>
        <n v="5900"/>
        <n v="5150"/>
        <n v="1600"/>
        <n v="11600"/>
        <n v="4480"/>
        <n v="5400"/>
        <n v="19000"/>
        <n v="4380"/>
        <n v="4500"/>
        <n v="10200"/>
        <n v="10000"/>
        <n v="6400"/>
        <n v="4050"/>
        <n v="4800"/>
        <n v="4600"/>
        <n v="4700"/>
        <n v="6620"/>
        <n v="2740"/>
        <n v="3910"/>
        <n v="4440"/>
        <n v="3505"/>
        <n v="4910"/>
        <n v="19500"/>
        <n v="4540"/>
        <n v="10150"/>
        <n v="8560"/>
        <n v="3605"/>
        <n v="4880"/>
        <n v="5475"/>
        <n v="5175"/>
        <n v="7345"/>
        <n v="4210"/>
        <n v="2170"/>
        <n v="5375"/>
        <n v="2640"/>
        <n v="8760"/>
        <n v="7245"/>
        <n v="4353"/>
        <n v="14525"/>
        <m/>
      </sharedItems>
    </cacheField>
    <cacheField name="Profit" numFmtId="0">
      <sharedItems containsString="0" containsBlank="1" containsNumber="1" containsInteger="1" minValue="-550" maxValue="4950"/>
    </cacheField>
    <cacheField name="Revenue" numFmtId="0">
      <sharedItems containsString="0" containsBlank="1" containsNumber="1" containsInteger="1" minValue="2300" maxValue="21980"/>
    </cacheField>
    <cacheField name="Hours" numFmtId="0" databaseField="0">
      <fieldGroup base="12">
        <rangePr groupBy="hours" startDate="1899-12-30T00:03:00" endDate="1899-12-30T17:37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lekan" refreshedDate="45856.362068750001" createdVersion="7" refreshedVersion="7" minRefreshableVersion="3" recordCount="1156" xr:uid="{E551111C-501B-45E5-903E-8A0A1D0BC9E6}">
  <cacheSource type="worksheet">
    <worksheetSource name="June"/>
  </cacheSource>
  <cacheFields count="34">
    <cacheField name="Date" numFmtId="14">
      <sharedItems containsNonDate="0" containsDate="1" containsString="0" containsBlank="1" minDate="2025-06-01T00:00:00" maxDate="2026-06-09T00:00:00"/>
    </cacheField>
    <cacheField name="Day" numFmtId="0">
      <sharedItems containsBlank="1"/>
    </cacheField>
    <cacheField name="Column1" numFmtId="0">
      <sharedItems containsSemiMixedTypes="0" containsString="0" containsNumber="1" containsInteger="1" minValue="0" maxValue="27" count="6">
        <n v="23"/>
        <n v="24"/>
        <n v="25"/>
        <n v="26"/>
        <n v="27"/>
        <n v="0"/>
      </sharedItems>
    </cacheField>
    <cacheField name="Order ID" numFmtId="0">
      <sharedItems containsString="0" containsBlank="1" containsNumber="1" containsInteger="1" minValue="1" maxValue="204"/>
    </cacheField>
    <cacheField name="Order Type (Petrol/Gas)" numFmtId="0">
      <sharedItems containsBlank="1"/>
    </cacheField>
    <cacheField name="Amount (Kg/Liters)" numFmtId="0">
      <sharedItems containsString="0" containsBlank="1" containsNumber="1" minValue="1" maxValue="20"/>
    </cacheField>
    <cacheField name="Custumer Name" numFmtId="0">
      <sharedItems containsBlank="1"/>
    </cacheField>
    <cacheField name="Order Area" numFmtId="0">
      <sharedItems containsBlank="1"/>
    </cacheField>
    <cacheField name="Delivery Agent" numFmtId="0">
      <sharedItems containsBlank="1"/>
    </cacheField>
    <cacheField name="Order Time" numFmtId="173">
      <sharedItems containsNonDate="0" containsDate="1" containsString="0" containsBlank="1" minDate="1899-12-30T07:30:00" maxDate="1899-12-30T21:45:00" count="175">
        <d v="1899-12-30T07:30:00"/>
        <d v="1899-12-30T09:02:00"/>
        <d v="1899-12-30T09:01:00"/>
        <d v="1899-12-30T12:45:00"/>
        <d v="1899-12-30T12:49:00"/>
        <d v="1899-12-30T13:08:00"/>
        <d v="1899-12-30T11:03:00"/>
        <d v="1899-12-30T17:53:00"/>
        <d v="1899-12-30T18:31:00"/>
        <d v="1899-12-30T19:13:00"/>
        <d v="1899-12-30T19:21:00"/>
        <d v="1899-12-30T19:29:00"/>
        <d v="1899-12-30T19:56:00"/>
        <d v="1899-12-30T19:57:00"/>
        <d v="1899-12-30T20:11:00"/>
        <d v="1899-12-30T20:17:00"/>
        <d v="1899-12-30T09:32:00"/>
        <d v="1899-12-30T09:50:00"/>
        <d v="1899-12-30T10:28:00"/>
        <d v="1899-12-30T12:12:00"/>
        <d v="1899-12-30T12:57:00"/>
        <d v="1899-12-30T13:03:00"/>
        <d v="1899-12-30T15:10:00"/>
        <d v="1899-12-30T15:22:00"/>
        <d v="1899-12-30T13:22:00"/>
        <d v="1899-12-30T18:09:00"/>
        <d v="1899-12-30T19:09:00"/>
        <d v="1899-12-30T19:17:00"/>
        <d v="1899-12-30T20:10:00"/>
        <d v="1899-12-30T20:52:00"/>
        <d v="1899-12-30T21:45:00"/>
        <d v="1899-12-30T08:43:00"/>
        <d v="1899-12-30T11:07:00"/>
        <d v="1899-12-30T12:22:00"/>
        <d v="1899-12-30T13:53:00"/>
        <d v="1899-12-30T15:05:00"/>
        <d v="1899-12-30T17:00:00"/>
        <d v="1899-12-30T19:08:00"/>
        <d v="1899-12-30T19:25:00"/>
        <d v="1899-12-30T20:24:00"/>
        <d v="1899-12-30T20:43:00"/>
        <d v="1899-12-30T21:11:00"/>
        <d v="1899-12-30T09:09:00"/>
        <d v="1899-12-30T10:23:00"/>
        <d v="1899-12-30T10:39:00"/>
        <d v="1899-12-30T11:19:00"/>
        <d v="1899-12-30T12:09:00"/>
        <d v="1899-12-30T14:36:00"/>
        <d v="1899-12-30T15:12:00"/>
        <d v="1899-12-30T19:12:00"/>
        <d v="1899-12-30T19:45:00"/>
        <d v="1899-12-30T20:04:00"/>
        <d v="1899-12-30T20:36:00"/>
        <d v="1899-12-30T15:42:00"/>
        <d v="1899-12-30T19:54:00"/>
        <d v="1899-12-30T20:26:00"/>
        <d v="1899-12-30T08:32:00"/>
        <d v="1899-12-30T09:08:00"/>
        <d v="1899-12-30T09:49:00"/>
        <d v="1899-12-30T10:54:00"/>
        <d v="1899-12-30T17:24:00"/>
        <d v="1899-12-30T19:47:00"/>
        <d v="1899-12-30T21:02:00"/>
        <d v="1899-12-30T11:39:00"/>
        <d v="1899-12-30T11:40:00"/>
        <d v="1899-12-30T16:09:00"/>
        <d v="1899-12-30T19:10:00"/>
        <d v="1899-12-30T19:26:00"/>
        <d v="1899-12-30T19:33:00"/>
        <d v="1899-12-30T20:08:00"/>
        <d v="1899-12-30T20:37:00"/>
        <d v="1899-12-30T11:58:00"/>
        <d v="1899-12-30T13:49:00"/>
        <d v="1899-12-30T16:12:00"/>
        <d v="1899-12-30T16:58:00"/>
        <d v="1899-12-30T17:03:00"/>
        <d v="1899-12-30T18:06:00"/>
        <d v="1899-12-30T18:23:00"/>
        <d v="1899-12-30T19:55:00"/>
        <d v="1899-12-30T11:04:00"/>
        <d v="1899-12-30T12:31:00"/>
        <d v="1899-12-30T21:00:00"/>
        <d v="1899-12-30T09:37:00"/>
        <d v="1899-12-30T13:05:00"/>
        <d v="1899-12-30T17:26:00"/>
        <d v="1899-12-30T16:45:00"/>
        <d v="1899-12-30T18:58:00"/>
        <d v="1899-12-30T19:04:00"/>
        <d v="1899-12-30T19:35:00"/>
        <d v="1899-12-30T20:12:00"/>
        <d v="1899-12-30T11:20:00"/>
        <d v="1899-12-30T10:47:00"/>
        <d v="1899-12-30T16:15:00"/>
        <d v="1899-12-30T16:19:00"/>
        <d v="1899-12-30T19:40:00"/>
        <d v="1899-12-30T19:41:00"/>
        <d v="1899-12-30T20:30:00"/>
        <d v="1899-12-30T21:28:00"/>
        <d v="1899-12-30T08:39:00"/>
        <d v="1899-12-30T11:15:00"/>
        <d v="1899-12-30T12:08:00"/>
        <d v="1899-12-30T13:26:00"/>
        <d v="1899-12-30T15:46:00"/>
        <d v="1899-12-30T18:44:00"/>
        <d v="1899-12-30T18:53:00"/>
        <d v="1899-12-30T19:14:00"/>
        <d v="1899-12-30T19:18:00"/>
        <d v="1899-12-30T19:22:00"/>
        <d v="1899-12-30T19:48:00"/>
        <d v="1899-12-30T10:00:00"/>
        <d v="1899-12-30T12:55:00"/>
        <d v="1899-12-30T13:00:00"/>
        <d v="1899-12-30T13:43:00"/>
        <d v="1899-12-30T14:34:00"/>
        <d v="1899-12-30T19:38:00"/>
        <d v="1899-12-30T19:53:00"/>
        <d v="1899-12-30T20:32:00"/>
        <d v="1899-12-30T12:18:00"/>
        <d v="1899-12-30T13:58:00"/>
        <d v="1899-12-30T16:40:00"/>
        <d v="1899-12-30T14:14:00"/>
        <d v="1899-12-30T17:47:00"/>
        <d v="1899-12-30T18:52:00"/>
        <d v="1899-12-30T19:00:00"/>
        <d v="1899-12-30T19:36:00"/>
        <d v="1899-12-30T20:15:00"/>
        <d v="1899-12-30T20:55:00"/>
        <d v="1899-12-30T09:47:00"/>
        <d v="1899-12-30T12:19:00"/>
        <d v="1899-12-30T16:33:00"/>
        <d v="1899-12-30T18:13:00"/>
        <d v="1899-12-30T18:42:00"/>
        <d v="1899-12-30T18:45:00"/>
        <d v="1899-12-30T19:27:00"/>
        <d v="1899-12-30T19:30:00"/>
        <d v="1899-12-30T19:42:00"/>
        <d v="1899-12-30T21:21:00"/>
        <d v="1899-12-30T09:44:00"/>
        <d v="1899-12-30T10:06:00"/>
        <d v="1899-12-30T15:19:00"/>
        <d v="1899-12-30T17:02:00"/>
        <d v="1899-12-30T20:34:00"/>
        <d v="1899-12-30T11:00:00"/>
        <d v="1899-12-30T11:23:00"/>
        <d v="1899-12-30T12:29:00"/>
        <d v="1899-12-30T09:46:00"/>
        <d v="1899-12-30T09:56:00"/>
        <d v="1899-12-30T12:28:00"/>
        <d v="1899-12-30T17:20:00"/>
        <d v="1899-12-30T10:01:00"/>
        <d v="1899-12-30T11:35:00"/>
        <d v="1899-12-30T19:24:00"/>
        <d v="1899-12-30T09:25:00"/>
        <d v="1899-12-30T14:07:00"/>
        <d v="1899-12-30T16:27:00"/>
        <d v="1899-12-30T17:54:00"/>
        <d v="1899-12-30T21:19:00"/>
        <d v="1899-12-30T11:41:00"/>
        <d v="1899-12-30T12:44:00"/>
        <d v="1899-12-30T14:29:00"/>
        <d v="1899-12-30T17:40:00"/>
        <d v="1899-12-30T19:52:00"/>
        <d v="1899-12-30T11:09:00"/>
        <d v="1899-12-30T19:49:00"/>
        <d v="1899-12-30T20:41:00"/>
        <d v="1899-12-30T10:11:00"/>
        <d v="1899-12-30T10:45:00"/>
        <d v="1899-12-30T15:15:00"/>
        <d v="1899-12-30T17:07:00"/>
        <d v="1899-12-30T18:11:00"/>
        <d v="1899-12-30T18:48:00"/>
        <d v="1899-12-30T20:22:00"/>
        <d v="1899-12-30T20:28:00"/>
        <d v="1899-12-30T12:34:00"/>
        <m/>
      </sharedItems>
      <fieldGroup par="33" base="9">
        <rangePr groupBy="minutes" startDate="1899-12-30T07:30:00" endDate="1899-12-30T21:45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Fufilment Start Time" numFmtId="173">
      <sharedItems containsNonDate="0" containsDate="1" containsString="0" containsBlank="1" minDate="1899-12-30T07:30:00" maxDate="1899-12-30T22:03:00"/>
    </cacheField>
    <cacheField name="Order Completion Time" numFmtId="173">
      <sharedItems containsNonDate="0" containsDate="1" containsString="0" containsBlank="1" minDate="1899-12-30T07:42:00" maxDate="1899-12-30T22:12:00"/>
    </cacheField>
    <cacheField name="Order fulfill" numFmtId="173">
      <sharedItems containsSemiMixedTypes="0" containsNonDate="0" containsDate="1" containsString="0" minDate="1899-12-30T00:00:00" maxDate="1899-12-31T00:00:00"/>
    </cacheField>
    <cacheField name="order delivered" numFmtId="173">
      <sharedItems containsSemiMixedTypes="0" containsNonDate="0" containsDate="1" containsString="0" minDate="1899-12-30T00:00:00" maxDate="1899-12-30T17:37:00"/>
    </cacheField>
    <cacheField name="avg time" numFmtId="173">
      <sharedItems containsSemiMixedTypes="0" containsNonDate="0" containsDate="1" containsString="0" minDate="1899-12-30T00:05:41" maxDate="1899-12-30T00:05:41"/>
    </cacheField>
    <cacheField name="Station" numFmtId="0">
      <sharedItems containsBlank="1"/>
    </cacheField>
    <cacheField name="Cost Price per kg/liter (Naira)" numFmtId="0">
      <sharedItems containsString="0" containsBlank="1" containsNumber="1" containsInteger="1" minValue="900" maxValue="1350"/>
    </cacheField>
    <cacheField name="COGS (Naira)" numFmtId="0">
      <sharedItems containsString="0" containsBlank="1" containsNumber="1" containsInteger="1" minValue="950" maxValue="1184765"/>
    </cacheField>
    <cacheField name="Delivery Cost" numFmtId="0">
      <sharedItems containsString="0" containsBlank="1" containsNumber="1" containsInteger="1" minValue="0" maxValue="154700"/>
    </cacheField>
    <cacheField name="Total cost" numFmtId="0">
      <sharedItems containsSemiMixedTypes="0" containsString="0" containsNumber="1" containsInteger="1" minValue="0" maxValue="1339465"/>
    </cacheField>
    <cacheField name="Profit" numFmtId="0">
      <sharedItems containsSemiMixedTypes="0" containsString="0" containsNumber="1" containsInteger="1" minValue="-550" maxValue="220933"/>
    </cacheField>
    <cacheField name="Revenue" numFmtId="0">
      <sharedItems containsString="0" containsBlank="1" containsNumber="1" containsInteger="1" minValue="2300" maxValue="1560398"/>
    </cacheField>
    <cacheField name="Column21" numFmtId="0">
      <sharedItems containsNonDate="0" containsString="0" containsBlank="1"/>
    </cacheField>
    <cacheField name="Column22" numFmtId="0">
      <sharedItems containsNonDate="0" containsString="0" containsBlank="1"/>
    </cacheField>
    <cacheField name="Column23" numFmtId="0">
      <sharedItems containsNonDate="0" containsString="0" containsBlank="1"/>
    </cacheField>
    <cacheField name="Column24" numFmtId="0">
      <sharedItems containsNonDate="0" containsString="0" containsBlank="1"/>
    </cacheField>
    <cacheField name="Column25" numFmtId="0">
      <sharedItems containsNonDate="0" containsString="0" containsBlank="1"/>
    </cacheField>
    <cacheField name="Column26" numFmtId="0">
      <sharedItems containsNonDate="0" containsString="0" containsBlank="1"/>
    </cacheField>
    <cacheField name="Column27" numFmtId="0">
      <sharedItems containsNonDate="0" containsString="0" containsBlank="1"/>
    </cacheField>
    <cacheField name="Column28" numFmtId="0">
      <sharedItems containsNonDate="0" containsString="0" containsBlank="1"/>
    </cacheField>
    <cacheField name="Column29" numFmtId="0">
      <sharedItems containsNonDate="0" containsString="0" containsBlank="1"/>
    </cacheField>
    <cacheField name="Column30" numFmtId="0">
      <sharedItems containsNonDate="0" containsString="0" containsBlank="1"/>
    </cacheField>
    <cacheField name="Column31" numFmtId="0">
      <sharedItems containsNonDate="0" containsString="0" containsBlank="1"/>
    </cacheField>
    <cacheField name="Hours" numFmtId="0" databaseField="0">
      <fieldGroup base="9">
        <rangePr groupBy="hours" startDate="1899-12-30T07:30:00" endDate="1899-12-30T21:4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d v="2025-06-01T00:00:00"/>
    <s v="Sunday"/>
    <n v="1"/>
    <x v="0"/>
    <x v="0"/>
    <x v="0"/>
    <x v="0"/>
    <x v="0"/>
    <d v="1899-12-30T07:30:00"/>
    <d v="1899-12-30T07:30:00"/>
    <d v="1899-12-30T07:42:00"/>
    <d v="1899-12-30T00:00:00"/>
    <x v="0"/>
    <d v="1899-12-30T00:32:11"/>
    <s v="Demafas"/>
    <n v="900"/>
    <n v="1800"/>
    <n v="700"/>
    <x v="0"/>
    <n v="200"/>
    <n v="2700"/>
  </r>
  <r>
    <d v="2025-06-01T00:00:00"/>
    <s v="Sunday"/>
    <n v="2"/>
    <x v="0"/>
    <x v="1"/>
    <x v="1"/>
    <x v="1"/>
    <x v="1"/>
    <d v="1899-12-30T09:02:00"/>
    <d v="1899-12-30T09:03:00"/>
    <d v="1899-12-30T09:12:00"/>
    <d v="1899-12-30T00:01:00"/>
    <x v="1"/>
    <d v="1899-12-30T00:32:11"/>
    <s v="Demafas"/>
    <n v="900"/>
    <n v="6300"/>
    <n v="600"/>
    <x v="1"/>
    <n v="800"/>
    <n v="7700"/>
  </r>
  <r>
    <d v="2025-06-01T00:00:00"/>
    <s v="Sunday"/>
    <n v="3"/>
    <x v="0"/>
    <x v="2"/>
    <x v="2"/>
    <x v="2"/>
    <x v="1"/>
    <d v="1899-12-30T09:01:00"/>
    <d v="1899-12-30T09:12:00"/>
    <d v="1899-12-30T09:20:00"/>
    <d v="1899-12-30T00:11:00"/>
    <x v="2"/>
    <d v="1899-12-30T00:32:11"/>
    <s v="Demafas"/>
    <n v="900"/>
    <n v="9000"/>
    <n v="700"/>
    <x v="2"/>
    <n v="1000"/>
    <n v="10700"/>
  </r>
  <r>
    <d v="2025-06-01T00:00:00"/>
    <s v="Sunday"/>
    <n v="4"/>
    <x v="0"/>
    <x v="3"/>
    <x v="3"/>
    <x v="1"/>
    <x v="1"/>
    <d v="1899-12-30T12:45:00"/>
    <d v="1899-12-30T12:46:00"/>
    <d v="1899-12-30T13:01:00"/>
    <d v="1899-12-30T00:01:00"/>
    <x v="3"/>
    <d v="1899-12-30T00:32:11"/>
    <s v="Demafas"/>
    <n v="900"/>
    <n v="4500"/>
    <n v="700"/>
    <x v="3"/>
    <n v="500"/>
    <n v="5700"/>
  </r>
  <r>
    <d v="2025-06-01T00:00:00"/>
    <s v="Sunday"/>
    <n v="5"/>
    <x v="0"/>
    <x v="2"/>
    <x v="4"/>
    <x v="2"/>
    <x v="1"/>
    <d v="1899-12-30T12:49:00"/>
    <d v="1899-12-30T12:51:00"/>
    <d v="1899-12-30T13:14:00"/>
    <d v="1899-12-30T00:02:00"/>
    <x v="4"/>
    <d v="1899-12-30T00:32:11"/>
    <s v="Demafas"/>
    <n v="900"/>
    <n v="9000"/>
    <n v="700"/>
    <x v="2"/>
    <n v="1000"/>
    <n v="10700"/>
  </r>
  <r>
    <d v="2025-06-01T00:00:00"/>
    <s v="Sunday"/>
    <n v="6"/>
    <x v="0"/>
    <x v="4"/>
    <x v="5"/>
    <x v="1"/>
    <x v="1"/>
    <d v="1899-12-30T13:08:00"/>
    <d v="1899-12-30T13:09:00"/>
    <d v="1899-12-30T13:25:00"/>
    <d v="1899-12-30T00:01:00"/>
    <x v="5"/>
    <d v="1899-12-30T00:32:11"/>
    <s v="Demafas"/>
    <n v="900"/>
    <n v="7200"/>
    <n v="700"/>
    <x v="4"/>
    <n v="800"/>
    <n v="8700"/>
  </r>
  <r>
    <d v="2025-06-01T00:00:00"/>
    <s v="Sunday"/>
    <n v="7"/>
    <x v="0"/>
    <x v="3"/>
    <x v="6"/>
    <x v="2"/>
    <x v="1"/>
    <d v="1899-12-30T11:03:00"/>
    <d v="1899-12-30T11:06:00"/>
    <d v="1899-12-30T11:23:00"/>
    <d v="1899-12-30T00:03:00"/>
    <x v="6"/>
    <d v="1899-12-30T00:32:11"/>
    <s v="Demafas"/>
    <n v="900"/>
    <n v="4500"/>
    <n v="700"/>
    <x v="3"/>
    <n v="500"/>
    <n v="5700"/>
  </r>
  <r>
    <d v="2025-06-01T00:00:00"/>
    <s v="Sunday"/>
    <n v="8"/>
    <x v="0"/>
    <x v="4"/>
    <x v="7"/>
    <x v="3"/>
    <x v="1"/>
    <d v="1899-12-30T17:53:00"/>
    <d v="1899-12-30T17:55:00"/>
    <d v="1899-12-30T18:07:00"/>
    <d v="1899-12-30T00:02:00"/>
    <x v="7"/>
    <d v="1899-12-30T00:32:11"/>
    <s v="Demafas"/>
    <n v="900"/>
    <n v="7200"/>
    <n v="700"/>
    <x v="4"/>
    <n v="800"/>
    <n v="8700"/>
  </r>
  <r>
    <d v="2025-06-01T00:00:00"/>
    <s v="Sunday"/>
    <n v="9"/>
    <x v="0"/>
    <x v="3"/>
    <x v="8"/>
    <x v="4"/>
    <x v="1"/>
    <d v="1899-12-30T18:31:00"/>
    <d v="1899-12-30T18:32:00"/>
    <d v="1899-12-30T18:54:00"/>
    <d v="1899-12-30T00:01:00"/>
    <x v="8"/>
    <d v="1899-12-30T00:32:11"/>
    <s v="Demafas"/>
    <n v="900"/>
    <n v="4500"/>
    <n v="800"/>
    <x v="5"/>
    <n v="400"/>
    <n v="5700"/>
  </r>
  <r>
    <d v="2025-06-01T00:00:00"/>
    <s v="Sunday"/>
    <n v="10"/>
    <x v="0"/>
    <x v="3"/>
    <x v="9"/>
    <x v="5"/>
    <x v="1"/>
    <d v="1899-12-30T19:13:00"/>
    <d v="1899-12-30T19:16:00"/>
    <d v="1899-12-30T19:20:00"/>
    <d v="1899-12-30T00:03:00"/>
    <x v="9"/>
    <d v="1899-12-30T00:32:11"/>
    <s v="Demafas"/>
    <n v="900"/>
    <n v="4500"/>
    <n v="700"/>
    <x v="3"/>
    <n v="500"/>
    <n v="5700"/>
  </r>
  <r>
    <d v="2025-06-01T00:00:00"/>
    <s v="Sunday"/>
    <n v="11"/>
    <x v="0"/>
    <x v="3"/>
    <x v="2"/>
    <x v="6"/>
    <x v="1"/>
    <d v="1899-12-30T19:21:00"/>
    <d v="1899-12-30T20:16:00"/>
    <d v="1899-12-30T19:37:00"/>
    <d v="1899-12-30T00:55:00"/>
    <x v="3"/>
    <d v="1899-12-30T00:32:11"/>
    <s v="Demafas"/>
    <n v="900"/>
    <n v="4500"/>
    <n v="700"/>
    <x v="3"/>
    <n v="500"/>
    <n v="5700"/>
  </r>
  <r>
    <d v="2025-06-01T00:00:00"/>
    <s v="Sunday"/>
    <n v="12"/>
    <x v="0"/>
    <x v="5"/>
    <x v="4"/>
    <x v="2"/>
    <x v="1"/>
    <d v="1899-12-30T19:29:00"/>
    <d v="1899-12-30T21:16:00"/>
    <d v="1899-12-30T19:37:00"/>
    <d v="1899-12-30T01:47:00"/>
    <x v="10"/>
    <d v="1899-12-30T00:32:11"/>
    <s v="Demafas"/>
    <n v="900"/>
    <n v="8370"/>
    <n v="700"/>
    <x v="6"/>
    <n v="930"/>
    <n v="10000"/>
  </r>
  <r>
    <d v="2025-06-01T00:00:00"/>
    <s v="Sunday"/>
    <n v="13"/>
    <x v="0"/>
    <x v="4"/>
    <x v="10"/>
    <x v="3"/>
    <x v="1"/>
    <d v="1899-12-30T19:56:00"/>
    <d v="1899-12-30T22:16:00"/>
    <d v="1899-12-30T20:05:00"/>
    <d v="1899-12-30T02:20:00"/>
    <x v="11"/>
    <d v="1899-12-30T00:32:11"/>
    <s v="Demafas"/>
    <n v="900"/>
    <n v="7200"/>
    <n v="700"/>
    <x v="4"/>
    <n v="800"/>
    <n v="8700"/>
  </r>
  <r>
    <d v="2025-06-01T00:00:00"/>
    <s v="Sunday"/>
    <n v="14"/>
    <x v="0"/>
    <x v="6"/>
    <x v="11"/>
    <x v="5"/>
    <x v="1"/>
    <d v="1899-12-30T19:57:00"/>
    <d v="1899-12-30T20:13:00"/>
    <d v="1899-12-30T20:13:00"/>
    <d v="1899-12-30T00:16:00"/>
    <x v="3"/>
    <d v="1899-12-30T00:32:11"/>
    <s v="Demafas"/>
    <n v="900"/>
    <n v="2700"/>
    <n v="800"/>
    <x v="7"/>
    <n v="200"/>
    <n v="3700"/>
  </r>
  <r>
    <d v="2025-06-01T00:00:00"/>
    <s v="Sunday"/>
    <n v="15"/>
    <x v="0"/>
    <x v="3"/>
    <x v="12"/>
    <x v="7"/>
    <x v="2"/>
    <d v="1899-12-30T20:11:00"/>
    <d v="1899-12-30T20:23:00"/>
    <d v="1899-12-30T20:47:00"/>
    <d v="1899-12-30T00:12:00"/>
    <x v="12"/>
    <d v="1899-12-30T00:32:11"/>
    <s v="Demafas"/>
    <n v="900"/>
    <n v="4500"/>
    <n v="1200"/>
    <x v="8"/>
    <n v="200"/>
    <n v="5900"/>
  </r>
  <r>
    <d v="2025-06-01T00:00:00"/>
    <s v="Sunday"/>
    <n v="16"/>
    <x v="0"/>
    <x v="7"/>
    <x v="13"/>
    <x v="8"/>
    <x v="1"/>
    <d v="1899-12-30T20:17:00"/>
    <d v="1899-12-30T20:49:00"/>
    <d v="1899-12-30T21:00:00"/>
    <d v="1899-12-30T00:32:00"/>
    <x v="13"/>
    <d v="1899-12-30T00:32:11"/>
    <s v="Demafas"/>
    <n v="900"/>
    <n v="8100"/>
    <n v="800"/>
    <x v="9"/>
    <n v="800"/>
    <n v="9700"/>
  </r>
  <r>
    <d v="2025-06-02T00:00:00"/>
    <s v="Monday"/>
    <n v="17"/>
    <x v="0"/>
    <x v="8"/>
    <x v="1"/>
    <x v="1"/>
    <x v="1"/>
    <d v="1899-12-30T09:32:00"/>
    <d v="1899-12-30T09:34:00"/>
    <d v="1899-12-30T09:46:00"/>
    <d v="1899-12-30T00:02:00"/>
    <x v="7"/>
    <d v="1899-12-30T00:32:11"/>
    <s v="Demafas"/>
    <n v="900"/>
    <n v="5400"/>
    <n v="600"/>
    <x v="10"/>
    <n v="700"/>
    <n v="6700"/>
  </r>
  <r>
    <d v="2025-06-02T00:00:00"/>
    <s v="Monday"/>
    <n v="18"/>
    <x v="0"/>
    <x v="6"/>
    <x v="14"/>
    <x v="9"/>
    <x v="2"/>
    <d v="1899-12-30T09:50:00"/>
    <d v="1899-12-30T09:51:00"/>
    <d v="1899-12-30T09:59:00"/>
    <d v="1899-12-30T00:01:00"/>
    <x v="11"/>
    <d v="1899-12-30T00:32:11"/>
    <s v="Demafas"/>
    <n v="900"/>
    <n v="2700"/>
    <n v="500"/>
    <x v="11"/>
    <n v="500"/>
    <n v="3700"/>
  </r>
  <r>
    <d v="2025-06-02T00:00:00"/>
    <s v="Monday"/>
    <n v="19"/>
    <x v="0"/>
    <x v="9"/>
    <x v="15"/>
    <x v="8"/>
    <x v="1"/>
    <d v="1899-12-30T10:28:00"/>
    <d v="1899-12-30T10:29:00"/>
    <d v="1899-12-30T10:43:00"/>
    <d v="1899-12-30T00:01:00"/>
    <x v="14"/>
    <d v="1899-12-30T00:32:11"/>
    <s v="Demafas"/>
    <n v="900"/>
    <n v="18000"/>
    <n v="800"/>
    <x v="12"/>
    <n v="2100"/>
    <n v="20900"/>
  </r>
  <r>
    <d v="2025-06-02T00:00:00"/>
    <s v="Monday"/>
    <n v="20"/>
    <x v="0"/>
    <x v="6"/>
    <x v="16"/>
    <x v="0"/>
    <x v="1"/>
    <d v="1899-12-30T12:12:00"/>
    <d v="1899-12-30T12:16:00"/>
    <d v="1899-12-30T12:24:00"/>
    <d v="1899-12-30T00:04:00"/>
    <x v="0"/>
    <d v="1899-12-30T00:32:11"/>
    <s v="Demafas"/>
    <n v="900"/>
    <n v="2700"/>
    <n v="800"/>
    <x v="7"/>
    <n v="200"/>
    <n v="3700"/>
  </r>
  <r>
    <d v="2025-06-02T00:00:00"/>
    <s v="Monday"/>
    <n v="21"/>
    <x v="0"/>
    <x v="1"/>
    <x v="2"/>
    <x v="2"/>
    <x v="2"/>
    <d v="1899-12-30T12:57:00"/>
    <d v="1899-12-30T12:59:00"/>
    <d v="1899-12-30T13:06:00"/>
    <d v="1899-12-30T00:02:00"/>
    <x v="11"/>
    <d v="1899-12-30T00:32:11"/>
    <s v="Demafas"/>
    <n v="900"/>
    <n v="6300"/>
    <n v="700"/>
    <x v="13"/>
    <n v="700"/>
    <n v="7700"/>
  </r>
  <r>
    <d v="2025-06-02T00:00:00"/>
    <s v="Monday"/>
    <n v="22"/>
    <x v="0"/>
    <x v="8"/>
    <x v="17"/>
    <x v="8"/>
    <x v="2"/>
    <d v="1899-12-30T13:03:00"/>
    <d v="1899-12-30T13:07:00"/>
    <d v="1899-12-30T13:17:00"/>
    <d v="1899-12-30T00:04:00"/>
    <x v="7"/>
    <d v="1899-12-30T00:32:11"/>
    <s v="Demafas"/>
    <n v="900"/>
    <n v="5400"/>
    <n v="700"/>
    <x v="14"/>
    <n v="600"/>
    <n v="6700"/>
  </r>
  <r>
    <d v="2025-06-02T00:00:00"/>
    <s v="Monday"/>
    <n v="23"/>
    <x v="1"/>
    <x v="0"/>
    <x v="18"/>
    <x v="3"/>
    <x v="1"/>
    <d v="1899-12-30T15:10:00"/>
    <d v="1899-12-30T15:15:00"/>
    <d v="1899-12-30T15:32:00"/>
    <d v="1899-12-30T00:05:00"/>
    <x v="15"/>
    <d v="1899-12-30T00:32:11"/>
    <s v="Gas Affairs"/>
    <n v="950"/>
    <n v="1900"/>
    <n v="1000"/>
    <x v="15"/>
    <n v="898"/>
    <n v="3798"/>
  </r>
  <r>
    <d v="2025-06-02T00:00:00"/>
    <s v="Monday"/>
    <n v="24"/>
    <x v="0"/>
    <x v="8"/>
    <x v="19"/>
    <x v="0"/>
    <x v="1"/>
    <d v="1899-12-30T15:22:00"/>
    <d v="1899-12-30T15:32:00"/>
    <d v="1899-12-30T15:40:00"/>
    <d v="1899-12-30T00:10:00"/>
    <x v="16"/>
    <d v="1899-12-30T00:32:11"/>
    <s v="Demafas"/>
    <n v="900"/>
    <n v="5400"/>
    <n v="700"/>
    <x v="14"/>
    <n v="800"/>
    <n v="6900"/>
  </r>
  <r>
    <d v="2025-06-02T00:00:00"/>
    <s v="Monday"/>
    <n v="25"/>
    <x v="0"/>
    <x v="2"/>
    <x v="1"/>
    <x v="9"/>
    <x v="1"/>
    <d v="1899-12-30T13:22:00"/>
    <d v="1899-12-30T13:23:00"/>
    <d v="1899-12-30T13:27:00"/>
    <d v="1899-12-30T00:01:00"/>
    <x v="17"/>
    <d v="1899-12-30T00:32:11"/>
    <s v="Demafas"/>
    <n v="900"/>
    <n v="9000"/>
    <n v="500"/>
    <x v="16"/>
    <n v="1200"/>
    <n v="10700"/>
  </r>
  <r>
    <d v="2025-06-02T00:00:00"/>
    <s v="Monday"/>
    <n v="26"/>
    <x v="0"/>
    <x v="3"/>
    <x v="17"/>
    <x v="0"/>
    <x v="2"/>
    <d v="1899-12-30T18:09:00"/>
    <d v="1899-12-30T18:12:00"/>
    <d v="1899-12-30T18:26:00"/>
    <d v="1899-12-30T00:03:00"/>
    <x v="5"/>
    <d v="1899-12-30T00:32:11"/>
    <s v="Demafas"/>
    <n v="900"/>
    <n v="4500"/>
    <n v="800"/>
    <x v="5"/>
    <n v="600"/>
    <n v="5900"/>
  </r>
  <r>
    <d v="2025-06-02T00:00:00"/>
    <s v="Monday"/>
    <n v="27"/>
    <x v="0"/>
    <x v="10"/>
    <x v="20"/>
    <x v="10"/>
    <x v="2"/>
    <d v="1899-12-30T19:09:00"/>
    <d v="1899-12-30T19:15:00"/>
    <d v="1899-12-30T19:25:00"/>
    <d v="1899-12-30T00:06:00"/>
    <x v="3"/>
    <d v="1899-12-30T00:32:11"/>
    <s v="Demafas"/>
    <n v="900"/>
    <n v="3600"/>
    <n v="800"/>
    <x v="17"/>
    <n v="500"/>
    <n v="4900"/>
  </r>
  <r>
    <d v="2025-06-02T00:00:00"/>
    <s v="Monday"/>
    <n v="28"/>
    <x v="0"/>
    <x v="11"/>
    <x v="21"/>
    <x v="9"/>
    <x v="2"/>
    <d v="1899-12-30T19:13:00"/>
    <d v="1899-12-30T19:38:00"/>
    <d v="1899-12-30T19:44:00"/>
    <d v="1899-12-30T00:25:00"/>
    <x v="18"/>
    <d v="1899-12-30T00:32:11"/>
    <s v="Demafas"/>
    <n v="900"/>
    <n v="4050"/>
    <n v="700"/>
    <x v="18"/>
    <n v="550"/>
    <n v="5300"/>
  </r>
  <r>
    <d v="2025-06-02T00:00:00"/>
    <s v="Monday"/>
    <n v="29"/>
    <x v="0"/>
    <x v="3"/>
    <x v="22"/>
    <x v="5"/>
    <x v="2"/>
    <d v="1899-12-30T19:17:00"/>
    <d v="1899-12-30T19:45:00"/>
    <d v="1899-12-30T20:02:00"/>
    <d v="1899-12-30T00:28:00"/>
    <x v="19"/>
    <d v="1899-12-30T00:32:11"/>
    <s v="Demafas"/>
    <n v="900"/>
    <n v="4500"/>
    <n v="600"/>
    <x v="19"/>
    <n v="600"/>
    <n v="5700"/>
  </r>
  <r>
    <d v="2025-06-02T00:00:00"/>
    <s v="Monday"/>
    <n v="30"/>
    <x v="0"/>
    <x v="10"/>
    <x v="23"/>
    <x v="9"/>
    <x v="1"/>
    <d v="1899-12-30T20:10:00"/>
    <d v="1899-12-30T20:15:00"/>
    <d v="1899-12-30T20:19:00"/>
    <d v="1899-12-30T00:05:00"/>
    <x v="11"/>
    <d v="1899-12-30T00:32:11"/>
    <s v="Demafas"/>
    <n v="900"/>
    <n v="3600"/>
    <n v="700"/>
    <x v="20"/>
    <n v="500"/>
    <n v="4800"/>
  </r>
  <r>
    <d v="2025-06-02T00:00:00"/>
    <s v="Monday"/>
    <n v="31"/>
    <x v="0"/>
    <x v="10"/>
    <x v="2"/>
    <x v="2"/>
    <x v="1"/>
    <d v="1899-12-30T20:52:00"/>
    <d v="1899-12-30T20:54:00"/>
    <d v="1899-12-30T20:58:00"/>
    <d v="1899-12-30T00:02:00"/>
    <x v="20"/>
    <d v="1899-12-30T00:32:11"/>
    <s v="Demafas"/>
    <n v="900"/>
    <n v="3600"/>
    <n v="800"/>
    <x v="17"/>
    <n v="500"/>
    <n v="4900"/>
  </r>
  <r>
    <d v="2025-06-02T00:00:00"/>
    <s v="Monday"/>
    <n v="32"/>
    <x v="0"/>
    <x v="7"/>
    <x v="24"/>
    <x v="0"/>
    <x v="2"/>
    <d v="1899-12-30T20:52:00"/>
    <d v="1899-12-30T21:00:00"/>
    <d v="1899-12-30T21:12:00"/>
    <d v="1899-12-30T00:08:00"/>
    <x v="6"/>
    <d v="1899-12-30T00:32:11"/>
    <s v="Demafas"/>
    <n v="900"/>
    <n v="8100"/>
    <n v="600"/>
    <x v="21"/>
    <n v="1000"/>
    <n v="9700"/>
  </r>
  <r>
    <d v="2025-06-02T00:00:00"/>
    <s v="Monday"/>
    <n v="33"/>
    <x v="0"/>
    <x v="3"/>
    <x v="4"/>
    <x v="8"/>
    <x v="2"/>
    <d v="1899-12-30T21:45:00"/>
    <d v="1899-12-30T21:45:00"/>
    <d v="1899-12-30T21:48:00"/>
    <d v="1899-12-30T00:00:00"/>
    <x v="21"/>
    <d v="1899-12-30T00:32:11"/>
    <s v="Demafas"/>
    <n v="900"/>
    <n v="4500"/>
    <n v="1000"/>
    <x v="22"/>
    <n v="500"/>
    <n v="6000"/>
  </r>
  <r>
    <d v="2025-06-03T00:00:00"/>
    <s v="Tuesday"/>
    <n v="34"/>
    <x v="0"/>
    <x v="2"/>
    <x v="25"/>
    <x v="8"/>
    <x v="1"/>
    <d v="1899-12-30T08:43:00"/>
    <d v="1899-12-30T08:43:00"/>
    <d v="1899-12-30T09:05:00"/>
    <d v="1899-12-30T00:00:00"/>
    <x v="15"/>
    <d v="1899-12-30T00:32:11"/>
    <s v="Demafas"/>
    <n v="900"/>
    <n v="9000"/>
    <n v="800"/>
    <x v="23"/>
    <n v="1100"/>
    <n v="10900"/>
  </r>
  <r>
    <d v="2025-06-03T00:00:00"/>
    <s v="Tuesday"/>
    <n v="35"/>
    <x v="1"/>
    <x v="6"/>
    <x v="26"/>
    <x v="8"/>
    <x v="1"/>
    <d v="1899-12-30T11:07:00"/>
    <d v="1899-12-30T11:10:00"/>
    <d v="1899-12-30T11:21:00"/>
    <d v="1899-12-30T00:03:00"/>
    <x v="7"/>
    <d v="1899-12-30T00:32:11"/>
    <s v="Gas Affairs"/>
    <n v="950"/>
    <n v="2850"/>
    <n v="700"/>
    <x v="24"/>
    <n v="1647"/>
    <n v="5197"/>
  </r>
  <r>
    <d v="2025-06-03T00:00:00"/>
    <s v="Tuesday"/>
    <n v="36"/>
    <x v="0"/>
    <x v="10"/>
    <x v="27"/>
    <x v="5"/>
    <x v="2"/>
    <d v="1899-12-30T12:22:00"/>
    <d v="1899-12-30T12:23:00"/>
    <d v="1899-12-30T12:44:00"/>
    <d v="1899-12-30T00:01:00"/>
    <x v="15"/>
    <d v="1899-12-30T00:32:11"/>
    <s v="Demafas"/>
    <n v="900"/>
    <n v="3600"/>
    <n v="700"/>
    <x v="20"/>
    <n v="500"/>
    <n v="4800"/>
  </r>
  <r>
    <d v="2025-06-03T00:00:00"/>
    <s v="Tuesday"/>
    <n v="37"/>
    <x v="0"/>
    <x v="2"/>
    <x v="4"/>
    <x v="6"/>
    <x v="1"/>
    <d v="1899-12-30T13:53:00"/>
    <d v="1899-12-30T13:57:00"/>
    <d v="1899-12-30T14:02:00"/>
    <d v="1899-12-30T00:04:00"/>
    <x v="11"/>
    <d v="1899-12-30T00:32:11"/>
    <s v="Demafas"/>
    <n v="900"/>
    <n v="9000"/>
    <n v="600"/>
    <x v="25"/>
    <n v="1100"/>
    <n v="10700"/>
  </r>
  <r>
    <d v="2025-06-03T00:00:00"/>
    <s v="Tuesday"/>
    <n v="38"/>
    <x v="0"/>
    <x v="3"/>
    <x v="28"/>
    <x v="3"/>
    <x v="1"/>
    <d v="1899-12-30T15:05:00"/>
    <d v="1899-12-30T15:17:00"/>
    <d v="1899-12-30T15:28:00"/>
    <d v="1899-12-30T00:12:00"/>
    <x v="8"/>
    <d v="1899-12-30T00:32:11"/>
    <s v="Demafas"/>
    <n v="900"/>
    <n v="4500"/>
    <n v="700"/>
    <x v="3"/>
    <n v="600"/>
    <n v="5800"/>
  </r>
  <r>
    <d v="2025-06-03T00:00:00"/>
    <s v="Tuesday"/>
    <n v="39"/>
    <x v="0"/>
    <x v="9"/>
    <x v="15"/>
    <x v="8"/>
    <x v="2"/>
    <d v="1899-12-30T17:00:00"/>
    <d v="1899-12-30T17:02:00"/>
    <d v="1899-12-30T17:13:00"/>
    <d v="1899-12-30T00:02:00"/>
    <x v="22"/>
    <d v="1899-12-30T00:32:11"/>
    <s v="Demafas"/>
    <n v="900"/>
    <n v="18000"/>
    <n v="800"/>
    <x v="12"/>
    <n v="2100"/>
    <n v="20900"/>
  </r>
  <r>
    <d v="2025-06-03T00:00:00"/>
    <s v="Tuesday"/>
    <n v="40"/>
    <x v="0"/>
    <x v="1"/>
    <x v="1"/>
    <x v="9"/>
    <x v="2"/>
    <d v="1899-12-30T19:08:00"/>
    <d v="1899-12-30T19:11:00"/>
    <d v="1899-12-30T19:15:00"/>
    <d v="1899-12-30T00:03:00"/>
    <x v="9"/>
    <d v="1899-12-30T00:32:11"/>
    <s v="Demafas"/>
    <n v="900"/>
    <n v="6300"/>
    <n v="600"/>
    <x v="1"/>
    <n v="800"/>
    <n v="7700"/>
  </r>
  <r>
    <d v="2025-06-03T00:00:00"/>
    <s v="Tuesday"/>
    <n v="41"/>
    <x v="0"/>
    <x v="3"/>
    <x v="29"/>
    <x v="9"/>
    <x v="2"/>
    <d v="1899-12-30T19:25:00"/>
    <d v="1899-12-30T19:25:00"/>
    <d v="1899-12-30T19:33:00"/>
    <d v="1899-12-30T00:00:00"/>
    <x v="10"/>
    <d v="1899-12-30T00:32:11"/>
    <s v="Demafas"/>
    <n v="900"/>
    <n v="4500"/>
    <n v="600"/>
    <x v="19"/>
    <n v="600"/>
    <n v="5700"/>
  </r>
  <r>
    <d v="2025-06-03T00:00:00"/>
    <s v="Tuesday"/>
    <n v="42"/>
    <x v="0"/>
    <x v="3"/>
    <x v="30"/>
    <x v="11"/>
    <x v="2"/>
    <d v="1899-12-30T20:24:00"/>
    <d v="1899-12-30T20:31:00"/>
    <d v="1899-12-30T20:45:00"/>
    <d v="1899-12-30T00:07:00"/>
    <x v="23"/>
    <d v="1899-12-30T00:32:11"/>
    <s v="Demafas"/>
    <n v="900"/>
    <n v="4500"/>
    <n v="800"/>
    <x v="5"/>
    <n v="600"/>
    <n v="5900"/>
  </r>
  <r>
    <d v="2025-06-03T00:00:00"/>
    <s v="Tuesday"/>
    <n v="43"/>
    <x v="0"/>
    <x v="7"/>
    <x v="13"/>
    <x v="0"/>
    <x v="2"/>
    <d v="1899-12-30T20:43:00"/>
    <d v="1899-12-30T20:57:00"/>
    <d v="1899-12-30T21:03:00"/>
    <d v="1899-12-30T00:14:00"/>
    <x v="6"/>
    <d v="1899-12-30T00:32:11"/>
    <s v="Demafas"/>
    <n v="900"/>
    <n v="8100"/>
    <n v="800"/>
    <x v="9"/>
    <n v="800"/>
    <n v="9700"/>
  </r>
  <r>
    <d v="2025-06-03T00:00:00"/>
    <s v="Tuesday"/>
    <n v="44"/>
    <x v="0"/>
    <x v="3"/>
    <x v="23"/>
    <x v="9"/>
    <x v="2"/>
    <d v="1899-12-30T21:11:00"/>
    <d v="1899-12-30T21:14:00"/>
    <d v="1899-12-30T21:19:00"/>
    <d v="1899-12-30T00:03:00"/>
    <x v="10"/>
    <d v="1899-12-30T00:32:11"/>
    <s v="Demafas"/>
    <n v="900"/>
    <n v="4500"/>
    <n v="700"/>
    <x v="3"/>
    <n v="600"/>
    <n v="5800"/>
  </r>
  <r>
    <d v="2025-06-04T00:00:00"/>
    <s v="Wednesday"/>
    <n v="45"/>
    <x v="0"/>
    <x v="6"/>
    <x v="16"/>
    <x v="0"/>
    <x v="3"/>
    <d v="1899-12-30T09:09:00"/>
    <d v="1899-12-30T09:11:00"/>
    <d v="1899-12-30T09:21:00"/>
    <d v="1899-12-30T00:02:00"/>
    <x v="0"/>
    <d v="1899-12-30T00:32:11"/>
    <s v="Demafas"/>
    <n v="900"/>
    <n v="2700"/>
    <n v="700"/>
    <x v="26"/>
    <n v="400"/>
    <n v="3800"/>
  </r>
  <r>
    <d v="2025-06-04T00:00:00"/>
    <s v="Wednesday"/>
    <n v="46"/>
    <x v="0"/>
    <x v="3"/>
    <x v="8"/>
    <x v="12"/>
    <x v="3"/>
    <d v="1899-12-30T10:23:00"/>
    <d v="1899-12-30T10:24:00"/>
    <d v="1899-12-30T10:40:00"/>
    <d v="1899-12-30T00:01:00"/>
    <x v="5"/>
    <d v="1899-12-30T00:32:11"/>
    <s v="Demafas"/>
    <n v="900"/>
    <n v="4500"/>
    <n v="800"/>
    <x v="5"/>
    <n v="600"/>
    <n v="5900"/>
  </r>
  <r>
    <d v="2025-06-04T00:00:00"/>
    <s v="Wednesday"/>
    <n v="47"/>
    <x v="0"/>
    <x v="12"/>
    <x v="31"/>
    <x v="0"/>
    <x v="3"/>
    <d v="1899-12-30T10:39:00"/>
    <d v="1899-12-30T10:41:00"/>
    <d v="1899-12-30T11:00:00"/>
    <d v="1899-12-30T00:02:00"/>
    <x v="23"/>
    <d v="1899-12-30T00:32:11"/>
    <s v="Demafas"/>
    <n v="900"/>
    <n v="13500"/>
    <n v="800"/>
    <x v="27"/>
    <n v="1650"/>
    <n v="15950"/>
  </r>
  <r>
    <d v="2025-06-04T00:00:00"/>
    <s v="Wednesday"/>
    <n v="48"/>
    <x v="0"/>
    <x v="12"/>
    <x v="4"/>
    <x v="8"/>
    <x v="3"/>
    <d v="1899-12-30T10:39:00"/>
    <d v="1899-12-30T11:20:00"/>
    <d v="1899-12-30T11:26:00"/>
    <d v="1899-12-30T00:41:00"/>
    <x v="24"/>
    <d v="1899-12-30T00:32:11"/>
    <s v="Demafas"/>
    <n v="900"/>
    <n v="13500"/>
    <n v="800"/>
    <x v="27"/>
    <n v="1650"/>
    <n v="15950"/>
  </r>
  <r>
    <d v="2025-06-04T00:00:00"/>
    <s v="Wednesday"/>
    <n v="49"/>
    <x v="0"/>
    <x v="10"/>
    <x v="32"/>
    <x v="5"/>
    <x v="3"/>
    <d v="1899-12-30T11:19:00"/>
    <d v="1899-12-30T11:26:00"/>
    <d v="1899-12-30T11:53:00"/>
    <d v="1899-12-30T00:07:00"/>
    <x v="25"/>
    <d v="1899-12-30T00:32:11"/>
    <s v="Demafas"/>
    <n v="900"/>
    <n v="3600"/>
    <n v="700"/>
    <x v="20"/>
    <n v="400"/>
    <n v="4700"/>
  </r>
  <r>
    <d v="2025-06-04T00:00:00"/>
    <s v="Wednesday"/>
    <n v="50"/>
    <x v="0"/>
    <x v="3"/>
    <x v="33"/>
    <x v="8"/>
    <x v="3"/>
    <d v="1899-12-30T12:09:00"/>
    <d v="1899-12-30T12:11:00"/>
    <d v="1899-12-30T12:28:00"/>
    <d v="1899-12-30T00:02:00"/>
    <x v="2"/>
    <d v="1899-12-30T00:32:11"/>
    <s v="Demafas"/>
    <n v="900"/>
    <n v="4500"/>
    <n v="600"/>
    <x v="19"/>
    <n v="600"/>
    <n v="5700"/>
  </r>
  <r>
    <d v="2025-06-04T00:00:00"/>
    <s v="Wednesday"/>
    <n v="51"/>
    <x v="0"/>
    <x v="8"/>
    <x v="1"/>
    <x v="9"/>
    <x v="3"/>
    <d v="1899-12-30T14:36:00"/>
    <d v="1899-12-30T14:37:00"/>
    <d v="1899-12-30T14:53:00"/>
    <d v="1899-12-30T00:01:00"/>
    <x v="5"/>
    <d v="1899-12-30T00:32:11"/>
    <s v="Demafas"/>
    <n v="900"/>
    <n v="5400"/>
    <n v="600"/>
    <x v="10"/>
    <n v="700"/>
    <n v="6700"/>
  </r>
  <r>
    <d v="2025-06-04T00:00:00"/>
    <s v="Wednesday"/>
    <n v="52"/>
    <x v="0"/>
    <x v="3"/>
    <x v="34"/>
    <x v="5"/>
    <x v="3"/>
    <d v="1899-12-30T15:12:00"/>
    <d v="1899-12-30T15:12:00"/>
    <d v="1899-12-30T15:34:00"/>
    <d v="1899-12-30T00:00:00"/>
    <x v="15"/>
    <d v="1899-12-30T00:32:11"/>
    <s v="Demafas"/>
    <n v="900"/>
    <n v="4500"/>
    <n v="700"/>
    <x v="3"/>
    <n v="600"/>
    <n v="5800"/>
  </r>
  <r>
    <d v="2025-06-04T00:00:00"/>
    <s v="Wednesday"/>
    <n v="53"/>
    <x v="0"/>
    <x v="3"/>
    <x v="1"/>
    <x v="1"/>
    <x v="3"/>
    <d v="1899-12-30T19:12:00"/>
    <d v="1899-12-30T19:13:00"/>
    <d v="1899-12-30T19:29:00"/>
    <d v="1899-12-30T00:01:00"/>
    <x v="5"/>
    <d v="1899-12-30T00:32:11"/>
    <s v="Demafas"/>
    <n v="900"/>
    <n v="4500"/>
    <n v="600"/>
    <x v="19"/>
    <n v="600"/>
    <n v="5700"/>
  </r>
  <r>
    <d v="2025-06-04T00:00:00"/>
    <s v="Wednesday"/>
    <n v="54"/>
    <x v="0"/>
    <x v="3"/>
    <x v="8"/>
    <x v="12"/>
    <x v="3"/>
    <d v="1899-12-30T19:45:00"/>
    <d v="1899-12-30T19:46:00"/>
    <d v="1899-12-30T19:58:00"/>
    <d v="1899-12-30T00:01:00"/>
    <x v="22"/>
    <d v="1899-12-30T00:32:11"/>
    <s v="Demafas"/>
    <n v="900"/>
    <n v="4500"/>
    <n v="800"/>
    <x v="5"/>
    <n v="600"/>
    <n v="5900"/>
  </r>
  <r>
    <d v="2025-06-04T00:00:00"/>
    <s v="Wednesday"/>
    <n v="55"/>
    <x v="0"/>
    <x v="6"/>
    <x v="35"/>
    <x v="9"/>
    <x v="3"/>
    <d v="1899-12-30T20:04:00"/>
    <d v="1899-12-30T20:05:00"/>
    <d v="1899-12-30T20:18:00"/>
    <d v="1899-12-30T00:01:00"/>
    <x v="7"/>
    <d v="1899-12-30T00:32:11"/>
    <s v="Demafas"/>
    <n v="900"/>
    <n v="2700"/>
    <n v="600"/>
    <x v="28"/>
    <n v="400"/>
    <n v="3700"/>
  </r>
  <r>
    <d v="2025-06-04T00:00:00"/>
    <s v="Wednesday"/>
    <n v="56"/>
    <x v="0"/>
    <x v="2"/>
    <x v="36"/>
    <x v="0"/>
    <x v="3"/>
    <d v="1899-12-30T20:24:00"/>
    <d v="1899-12-30T20:25:00"/>
    <d v="1899-12-30T20:39:00"/>
    <d v="1899-12-30T00:01:00"/>
    <x v="14"/>
    <d v="1899-12-30T00:32:11"/>
    <s v="Demafas"/>
    <n v="900"/>
    <n v="9000"/>
    <n v="800"/>
    <x v="23"/>
    <n v="1150"/>
    <n v="10950"/>
  </r>
  <r>
    <d v="2025-06-04T00:00:00"/>
    <s v="Wednesday"/>
    <n v="57"/>
    <x v="0"/>
    <x v="9"/>
    <x v="37"/>
    <x v="0"/>
    <x v="3"/>
    <d v="1899-12-30T20:36:00"/>
    <d v="1899-12-30T20:40:00"/>
    <d v="1899-12-30T21:03:00"/>
    <d v="1899-12-30T00:04:00"/>
    <x v="26"/>
    <d v="1899-12-30T00:32:11"/>
    <s v="Demafas"/>
    <n v="900"/>
    <n v="18000"/>
    <n v="800"/>
    <x v="12"/>
    <n v="2150"/>
    <n v="20950"/>
  </r>
  <r>
    <d v="2025-06-05T00:00:00"/>
    <s v="Thursday"/>
    <n v="58"/>
    <x v="0"/>
    <x v="3"/>
    <x v="1"/>
    <x v="9"/>
    <x v="3"/>
    <d v="1899-12-30T15:42:00"/>
    <d v="1899-12-30T15:43:00"/>
    <d v="1899-12-30T15:58:00"/>
    <d v="1899-12-30T00:01:00"/>
    <x v="3"/>
    <d v="1899-12-30T00:32:11"/>
    <s v="Demafas"/>
    <n v="900"/>
    <n v="4500"/>
    <n v="600"/>
    <x v="19"/>
    <n v="600"/>
    <n v="5700"/>
  </r>
  <r>
    <d v="2025-06-05T00:00:00"/>
    <s v="Thursday"/>
    <n v="59"/>
    <x v="1"/>
    <x v="0"/>
    <x v="38"/>
    <x v="6"/>
    <x v="3"/>
    <d v="1899-12-30T19:54:00"/>
    <d v="1899-12-30T19:56:00"/>
    <d v="1899-12-30T20:27:00"/>
    <d v="1899-12-30T00:02:00"/>
    <x v="27"/>
    <d v="1899-12-30T00:32:11"/>
    <s v="Random gas place"/>
    <n v="1300"/>
    <n v="2600"/>
    <n v="300"/>
    <x v="15"/>
    <n v="900"/>
    <n v="3800"/>
  </r>
  <r>
    <d v="2025-06-05T00:00:00"/>
    <s v="Thursday"/>
    <n v="60"/>
    <x v="1"/>
    <x v="8"/>
    <x v="39"/>
    <x v="13"/>
    <x v="3"/>
    <d v="1899-12-30T20:26:00"/>
    <d v="1899-12-30T20:29:00"/>
    <d v="1899-12-30T21:57:00"/>
    <d v="1899-12-30T00:03:00"/>
    <x v="28"/>
    <d v="1899-12-30T00:32:11"/>
    <s v="Random gas place"/>
    <n v="1300"/>
    <n v="7800"/>
    <n v="900"/>
    <x v="21"/>
    <n v="700"/>
    <n v="9400"/>
  </r>
  <r>
    <d v="2025-06-05T00:00:00"/>
    <s v="Thursday"/>
    <n v="61"/>
    <x v="0"/>
    <x v="8"/>
    <x v="40"/>
    <x v="7"/>
    <x v="3"/>
    <d v="1899-12-30T21:11:00"/>
    <d v="1899-12-30T22:03:00"/>
    <d v="1899-12-30T22:12:00"/>
    <d v="1899-12-30T00:52:00"/>
    <x v="29"/>
    <d v="1899-12-30T00:32:11"/>
    <s v="Demafas"/>
    <n v="900"/>
    <n v="5400"/>
    <n v="800"/>
    <x v="29"/>
    <n v="600"/>
    <n v="6800"/>
  </r>
  <r>
    <d v="2025-06-06T00:00:00"/>
    <s v="Friday"/>
    <n v="62"/>
    <x v="1"/>
    <x v="6"/>
    <x v="41"/>
    <x v="1"/>
    <x v="3"/>
    <d v="1899-12-30T08:32:00"/>
    <d v="1899-12-30T08:33:00"/>
    <d v="1899-12-30T09:37:00"/>
    <d v="1899-12-30T00:01:00"/>
    <x v="30"/>
    <d v="1899-12-30T00:32:11"/>
    <s v="Random gas place"/>
    <n v="1350"/>
    <n v="4050"/>
    <n v="800"/>
    <x v="30"/>
    <n v="350"/>
    <n v="5200"/>
  </r>
  <r>
    <d v="2025-06-06T00:00:00"/>
    <s v="Friday"/>
    <n v="63"/>
    <x v="1"/>
    <x v="6"/>
    <x v="42"/>
    <x v="14"/>
    <x v="3"/>
    <d v="1899-12-30T09:08:00"/>
    <d v="1899-12-30T09:41:00"/>
    <d v="1899-12-30T10:04:00"/>
    <d v="1899-12-30T00:33:00"/>
    <x v="31"/>
    <d v="1899-12-30T00:32:11"/>
    <s v="Gas Affairs"/>
    <n v="950"/>
    <n v="2850"/>
    <n v="1500"/>
    <x v="31"/>
    <n v="850"/>
    <n v="5200"/>
  </r>
  <r>
    <d v="2025-06-06T00:00:00"/>
    <s v="Friday"/>
    <n v="64"/>
    <x v="0"/>
    <x v="8"/>
    <x v="36"/>
    <x v="0"/>
    <x v="3"/>
    <d v="1899-12-30T09:49:00"/>
    <d v="1899-12-30T10:15:00"/>
    <d v="1899-12-30T10:37:00"/>
    <d v="1899-12-30T00:26:00"/>
    <x v="32"/>
    <d v="1899-12-30T00:32:11"/>
    <s v="Demafas"/>
    <n v="900"/>
    <n v="5400"/>
    <n v="800"/>
    <x v="29"/>
    <n v="1700"/>
    <n v="7900"/>
  </r>
  <r>
    <d v="2025-06-06T00:00:00"/>
    <s v="Friday"/>
    <n v="65"/>
    <x v="0"/>
    <x v="3"/>
    <x v="42"/>
    <x v="8"/>
    <x v="3"/>
    <d v="1899-12-30T10:54:00"/>
    <d v="1899-12-30T10:56:00"/>
    <d v="1899-12-30T11:07:00"/>
    <d v="1899-12-30T00:02:00"/>
    <x v="22"/>
    <d v="1899-12-30T00:32:11"/>
    <s v="Demafas"/>
    <n v="900"/>
    <n v="4500"/>
    <n v="800"/>
    <x v="5"/>
    <n v="600"/>
    <n v="5900"/>
  </r>
  <r>
    <d v="2025-06-06T00:00:00"/>
    <s v="Friday"/>
    <n v="66"/>
    <x v="1"/>
    <x v="0"/>
    <x v="43"/>
    <x v="9"/>
    <x v="3"/>
    <d v="1899-12-30T17:24:00"/>
    <d v="1899-12-30T17:26:00"/>
    <d v="1899-12-30T17:48:00"/>
    <d v="1899-12-30T00:02:00"/>
    <x v="33"/>
    <d v="1899-12-30T00:32:11"/>
    <s v="Gas Affairs"/>
    <n v="950"/>
    <n v="1900"/>
    <n v="1200"/>
    <x v="32"/>
    <n v="700"/>
    <n v="3800"/>
  </r>
  <r>
    <d v="2025-06-06T00:00:00"/>
    <s v="Friday"/>
    <n v="67"/>
    <x v="0"/>
    <x v="8"/>
    <x v="1"/>
    <x v="9"/>
    <x v="3"/>
    <d v="1899-12-30T19:47:00"/>
    <d v="1899-12-30T19:48:00"/>
    <d v="1899-12-30T20:00:00"/>
    <d v="1899-12-30T00:01:00"/>
    <x v="22"/>
    <d v="1899-12-30T00:32:11"/>
    <s v="Demafas"/>
    <n v="900"/>
    <n v="5400"/>
    <n v="600"/>
    <x v="10"/>
    <n v="700"/>
    <n v="6700"/>
  </r>
  <r>
    <d v="2025-06-06T00:00:00"/>
    <s v="Friday"/>
    <n v="68"/>
    <x v="0"/>
    <x v="3"/>
    <x v="11"/>
    <x v="5"/>
    <x v="3"/>
    <d v="1899-12-30T21:02:00"/>
    <d v="1899-12-30T21:03:00"/>
    <d v="1899-12-30T21:23:00"/>
    <d v="1899-12-30T00:01:00"/>
    <x v="23"/>
    <d v="1899-12-30T00:32:11"/>
    <s v="Demafas"/>
    <n v="900"/>
    <n v="4500"/>
    <n v="800"/>
    <x v="5"/>
    <n v="500"/>
    <n v="5800"/>
  </r>
  <r>
    <d v="2025-06-07T00:00:00"/>
    <s v="Saturday"/>
    <n v="69"/>
    <x v="0"/>
    <x v="8"/>
    <x v="44"/>
    <x v="9"/>
    <x v="3"/>
    <d v="1899-12-30T11:39:00"/>
    <d v="1899-12-30T11:47:00"/>
    <d v="1899-12-30T12:07:00"/>
    <d v="1899-12-30T00:08:00"/>
    <x v="34"/>
    <d v="1899-12-30T00:32:11"/>
    <s v="Demafas"/>
    <n v="900"/>
    <n v="5400"/>
    <n v="400"/>
    <x v="33"/>
    <n v="4950"/>
    <n v="10750"/>
  </r>
  <r>
    <d v="2025-06-07T00:00:00"/>
    <s v="Saturday"/>
    <n v="70"/>
    <x v="1"/>
    <x v="8"/>
    <x v="1"/>
    <x v="9"/>
    <x v="3"/>
    <d v="1899-12-30T11:40:00"/>
    <d v="1899-12-30T12:08:00"/>
    <d v="1899-12-30T12:19:00"/>
    <d v="1899-12-30T00:28:00"/>
    <x v="35"/>
    <d v="1899-12-30T00:32:11"/>
    <s v="Gas Affairs"/>
    <n v="950"/>
    <n v="5700"/>
    <n v="600"/>
    <x v="34"/>
    <n v="3100"/>
    <n v="9400"/>
  </r>
  <r>
    <d v="2026-06-07T00:00:00"/>
    <s v="Saturday"/>
    <n v="71"/>
    <x v="0"/>
    <x v="3"/>
    <x v="33"/>
    <x v="0"/>
    <x v="3"/>
    <d v="1899-12-30T16:09:00"/>
    <d v="1899-12-30T16:11:00"/>
    <d v="1899-12-30T16:27:00"/>
    <d v="1899-12-30T00:02:00"/>
    <x v="16"/>
    <d v="1899-12-30T00:32:11"/>
    <s v="Demafas"/>
    <n v="900"/>
    <n v="4500"/>
    <n v="800"/>
    <x v="5"/>
    <n v="600"/>
    <n v="5900"/>
  </r>
  <r>
    <d v="2025-06-07T00:00:00"/>
    <s v="Saturday"/>
    <n v="72"/>
    <x v="0"/>
    <x v="8"/>
    <x v="40"/>
    <x v="7"/>
    <x v="3"/>
    <d v="1899-12-30T19:10:00"/>
    <d v="1899-12-30T19:11:00"/>
    <d v="1899-12-30T19:38:00"/>
    <d v="1899-12-30T00:01:00"/>
    <x v="34"/>
    <d v="1899-12-30T00:32:11"/>
    <s v="Demafas"/>
    <n v="900"/>
    <n v="5400"/>
    <n v="800"/>
    <x v="29"/>
    <n v="700"/>
    <n v="6900"/>
  </r>
  <r>
    <d v="2025-06-07T00:00:00"/>
    <s v="Saturday"/>
    <n v="73"/>
    <x v="0"/>
    <x v="4"/>
    <x v="45"/>
    <x v="9"/>
    <x v="3"/>
    <d v="1899-12-30T19:26:00"/>
    <d v="1899-12-30T19:45:00"/>
    <d v="1899-12-30T19:57:00"/>
    <d v="1899-12-30T00:19:00"/>
    <x v="18"/>
    <d v="1899-12-30T00:32:11"/>
    <s v="Demafas"/>
    <n v="900"/>
    <n v="7200"/>
    <n v="600"/>
    <x v="35"/>
    <n v="900"/>
    <n v="8700"/>
  </r>
  <r>
    <d v="2025-06-07T00:00:00"/>
    <s v="Saturday"/>
    <n v="74"/>
    <x v="1"/>
    <x v="0"/>
    <x v="45"/>
    <x v="9"/>
    <x v="3"/>
    <d v="1899-12-30T19:33:00"/>
    <d v="1899-12-30T12:56:00"/>
    <d v="1899-12-30T13:10:00"/>
    <d v="1899-12-30T17:23:00"/>
    <x v="36"/>
    <d v="1899-12-30T00:32:11"/>
    <s v="Random gas place"/>
    <n v="1300"/>
    <n v="2600"/>
    <n v="800"/>
    <x v="26"/>
    <n v="400"/>
    <n v="3800"/>
  </r>
  <r>
    <d v="2025-06-07T00:00:00"/>
    <s v="Saturday"/>
    <n v="75"/>
    <x v="0"/>
    <x v="7"/>
    <x v="13"/>
    <x v="8"/>
    <x v="3"/>
    <d v="1899-12-30T20:08:00"/>
    <d v="1899-12-30T20:20:00"/>
    <d v="1899-12-30T20:36:00"/>
    <d v="1899-12-30T00:12:00"/>
    <x v="34"/>
    <d v="1899-12-30T00:32:11"/>
    <s v="Demafas"/>
    <n v="900"/>
    <n v="8100"/>
    <n v="600"/>
    <x v="21"/>
    <n v="1000"/>
    <n v="9700"/>
  </r>
  <r>
    <d v="2025-06-07T00:00:00"/>
    <s v="Saturday"/>
    <n v="76"/>
    <x v="0"/>
    <x v="3"/>
    <x v="26"/>
    <x v="1"/>
    <x v="3"/>
    <d v="1899-12-30T20:37:00"/>
    <d v="1899-12-30T20:41:00"/>
    <d v="1899-12-30T20:52:00"/>
    <d v="1899-12-30T00:04:00"/>
    <x v="14"/>
    <d v="1899-12-30T00:32:11"/>
    <s v="Demafas"/>
    <n v="900"/>
    <n v="4500"/>
    <n v="600"/>
    <x v="19"/>
    <n v="600"/>
    <n v="5700"/>
  </r>
  <r>
    <d v="2025-06-08T00:00:00"/>
    <s v="Sunday"/>
    <n v="77"/>
    <x v="0"/>
    <x v="8"/>
    <x v="40"/>
    <x v="7"/>
    <x v="1"/>
    <d v="1899-12-30T11:58:00"/>
    <d v="1899-12-30T12:24:00"/>
    <d v="1899-12-30T12:41:00"/>
    <d v="1899-12-30T00:26:00"/>
    <x v="13"/>
    <d v="1899-12-30T00:32:11"/>
    <s v="Demafas"/>
    <n v="900"/>
    <n v="5400"/>
    <n v="800"/>
    <x v="29"/>
    <n v="700"/>
    <n v="6900"/>
  </r>
  <r>
    <d v="2025-06-08T00:00:00"/>
    <s v="Sunday"/>
    <n v="78"/>
    <x v="0"/>
    <x v="7"/>
    <x v="24"/>
    <x v="0"/>
    <x v="3"/>
    <d v="1899-12-30T13:49:00"/>
    <d v="1899-12-30T13:50:00"/>
    <d v="1899-12-30T14:06:00"/>
    <d v="1899-12-30T00:01:00"/>
    <x v="5"/>
    <d v="1899-12-30T00:32:11"/>
    <s v="Demafas"/>
    <n v="900"/>
    <n v="8100"/>
    <n v="600"/>
    <x v="21"/>
    <n v="1000"/>
    <n v="9700"/>
  </r>
  <r>
    <d v="2025-06-08T00:00:00"/>
    <s v="Sunday"/>
    <n v="79"/>
    <x v="0"/>
    <x v="10"/>
    <x v="16"/>
    <x v="0"/>
    <x v="3"/>
    <d v="1899-12-30T16:12:00"/>
    <d v="1899-12-30T16:15:00"/>
    <d v="1899-12-30T16:26:00"/>
    <d v="1899-12-30T00:03:00"/>
    <x v="7"/>
    <d v="1899-12-30T00:32:11"/>
    <s v="Demafas"/>
    <n v="900"/>
    <n v="3600"/>
    <n v="700"/>
    <x v="20"/>
    <n v="500"/>
    <n v="4800"/>
  </r>
  <r>
    <d v="2025-06-08T00:00:00"/>
    <s v="Sunday"/>
    <n v="80"/>
    <x v="0"/>
    <x v="2"/>
    <x v="25"/>
    <x v="6"/>
    <x v="3"/>
    <d v="1899-12-30T16:58:00"/>
    <d v="1899-12-30T17:00:00"/>
    <d v="1899-12-30T17:14:00"/>
    <d v="1899-12-30T00:02:00"/>
    <x v="3"/>
    <d v="1899-12-30T00:32:11"/>
    <s v="Demafas"/>
    <n v="900"/>
    <n v="9000"/>
    <n v="600"/>
    <x v="25"/>
    <n v="1150"/>
    <n v="10750"/>
  </r>
  <r>
    <d v="2025-06-08T00:00:00"/>
    <s v="Sunday"/>
    <n v="81"/>
    <x v="0"/>
    <x v="2"/>
    <x v="46"/>
    <x v="5"/>
    <x v="3"/>
    <d v="1899-12-30T17:03:00"/>
    <d v="1899-12-30T17:14:00"/>
    <d v="1899-12-30T17:31:00"/>
    <d v="1899-12-30T00:11:00"/>
    <x v="34"/>
    <d v="1899-12-30T00:32:11"/>
    <s v="Demafas"/>
    <n v="900"/>
    <n v="9000"/>
    <n v="700"/>
    <x v="2"/>
    <n v="1150"/>
    <n v="10850"/>
  </r>
  <r>
    <d v="2025-06-08T00:00:00"/>
    <s v="Sunday"/>
    <n v="82"/>
    <x v="0"/>
    <x v="8"/>
    <x v="40"/>
    <x v="5"/>
    <x v="3"/>
    <d v="1899-12-30T18:06:00"/>
    <d v="1899-12-30T18:06:00"/>
    <d v="1899-12-30T18:25:00"/>
    <d v="1899-12-30T00:00:00"/>
    <x v="2"/>
    <d v="1899-12-30T00:32:11"/>
    <s v="Demafas"/>
    <n v="900"/>
    <n v="5400"/>
    <n v="800"/>
    <x v="29"/>
    <n v="700"/>
    <n v="6900"/>
  </r>
  <r>
    <d v="2026-06-08T00:00:00"/>
    <s v="Sunday"/>
    <n v="83"/>
    <x v="1"/>
    <x v="0"/>
    <x v="47"/>
    <x v="9"/>
    <x v="3"/>
    <d v="1899-12-30T18:23:00"/>
    <d v="1899-12-30T18:26:00"/>
    <d v="1899-12-30T19:18:00"/>
    <d v="1899-12-30T00:03:00"/>
    <x v="37"/>
    <d v="1899-12-30T00:32:11"/>
    <s v="Random gas place"/>
    <n v="1300"/>
    <n v="2600"/>
    <n v="1200"/>
    <x v="36"/>
    <n v="-200"/>
    <n v="3600"/>
  </r>
  <r>
    <d v="2025-06-08T00:00:00"/>
    <s v="Sunday"/>
    <n v="84"/>
    <x v="0"/>
    <x v="10"/>
    <x v="42"/>
    <x v="8"/>
    <x v="3"/>
    <d v="1899-12-30T19:55:00"/>
    <d v="1899-12-30T19:56:00"/>
    <d v="1899-12-30T20:19:00"/>
    <d v="1899-12-30T00:01:00"/>
    <x v="33"/>
    <d v="1899-12-30T00:32:11"/>
    <s v="Demafas"/>
    <n v="900"/>
    <n v="3600"/>
    <n v="800"/>
    <x v="17"/>
    <n v="500"/>
    <n v="4900"/>
  </r>
  <r>
    <d v="2025-06-09T00:00:00"/>
    <s v="Monday"/>
    <n v="85"/>
    <x v="0"/>
    <x v="1"/>
    <x v="10"/>
    <x v="15"/>
    <x v="3"/>
    <d v="1899-12-30T11:04:00"/>
    <d v="1899-12-30T11:05:00"/>
    <d v="1899-12-30T11:17:00"/>
    <d v="1899-12-30T00:01:00"/>
    <x v="22"/>
    <d v="1899-12-30T00:32:11"/>
    <s v="Demafas"/>
    <n v="900"/>
    <n v="6300"/>
    <n v="700"/>
    <x v="13"/>
    <n v="800"/>
    <n v="7800"/>
  </r>
  <r>
    <d v="2025-06-09T00:00:00"/>
    <s v="Monday"/>
    <n v="86"/>
    <x v="0"/>
    <x v="2"/>
    <x v="7"/>
    <x v="3"/>
    <x v="3"/>
    <d v="1899-12-30T12:31:00"/>
    <d v="1899-12-30T12:36:00"/>
    <d v="1899-12-30T12:51:00"/>
    <d v="1899-12-30T00:05:00"/>
    <x v="6"/>
    <d v="1899-12-30T00:32:11"/>
    <s v="Demafas"/>
    <n v="900"/>
    <n v="9000"/>
    <n v="600"/>
    <x v="25"/>
    <n v="1250"/>
    <n v="10850"/>
  </r>
  <r>
    <d v="2025-06-09T00:00:00"/>
    <s v="Monday"/>
    <n v="87"/>
    <x v="0"/>
    <x v="2"/>
    <x v="7"/>
    <x v="15"/>
    <x v="3"/>
    <d v="1899-12-30T20:11:00"/>
    <d v="1899-12-30T08:11:00"/>
    <d v="1899-12-30T20:24:00"/>
    <d v="1899-12-30T12:00:00"/>
    <x v="22"/>
    <d v="1899-12-30T00:32:11"/>
    <s v="Demafas"/>
    <n v="900"/>
    <n v="9000"/>
    <n v="600"/>
    <x v="25"/>
    <n v="1250"/>
    <n v="10850"/>
  </r>
  <r>
    <d v="2025-06-09T00:00:00"/>
    <s v="Monday"/>
    <n v="88"/>
    <x v="0"/>
    <x v="7"/>
    <x v="13"/>
    <x v="0"/>
    <x v="3"/>
    <d v="1899-12-30T21:00:00"/>
    <d v="1899-12-30T21:32:00"/>
    <d v="1899-12-30T08:52:00"/>
    <d v="1899-12-30T00:32:00"/>
    <x v="38"/>
    <d v="1899-12-30T00:32:11"/>
    <s v="Demafas"/>
    <n v="900"/>
    <n v="8100"/>
    <n v="800"/>
    <x v="9"/>
    <n v="1000"/>
    <n v="9900"/>
  </r>
  <r>
    <d v="2025-06-11T00:00:00"/>
    <s v="Wednesday"/>
    <n v="89"/>
    <x v="1"/>
    <x v="0"/>
    <x v="48"/>
    <x v="9"/>
    <x v="3"/>
    <d v="1899-12-30T09:37:00"/>
    <d v="1899-12-30T09:38:00"/>
    <d v="1899-12-30T10:52:00"/>
    <d v="1899-12-30T00:01:00"/>
    <x v="39"/>
    <d v="1899-12-30T00:32:11"/>
    <s v="Gas Affairs"/>
    <n v="950"/>
    <n v="1900"/>
    <n v="1300"/>
    <x v="11"/>
    <n v="598"/>
    <n v="3798"/>
  </r>
  <r>
    <d v="2025-06-12T00:00:00"/>
    <s v="Thursday"/>
    <n v="90"/>
    <x v="0"/>
    <x v="6"/>
    <x v="49"/>
    <x v="3"/>
    <x v="3"/>
    <d v="1899-12-30T13:05:00"/>
    <d v="1899-12-30T13:06:00"/>
    <d v="1899-12-30T13:16:00"/>
    <d v="1899-12-30T00:01:00"/>
    <x v="40"/>
    <d v="1899-12-30T00:32:11"/>
    <s v="Demafas"/>
    <n v="900"/>
    <n v="2700"/>
    <n v="600"/>
    <x v="28"/>
    <n v="500"/>
    <n v="3800"/>
  </r>
  <r>
    <d v="2025-06-13T00:00:00"/>
    <s v="Friday"/>
    <n v="91"/>
    <x v="0"/>
    <x v="2"/>
    <x v="1"/>
    <x v="1"/>
    <x v="3"/>
    <d v="1899-12-30T17:26:00"/>
    <d v="1899-12-30T17:27:00"/>
    <d v="1899-12-30T17:36:00"/>
    <d v="1899-12-30T00:01:00"/>
    <x v="1"/>
    <d v="1899-12-30T00:32:11"/>
    <s v="Demafas"/>
    <n v="900"/>
    <n v="9000"/>
    <n v="500"/>
    <x v="16"/>
    <n v="1300"/>
    <n v="10800"/>
  </r>
  <r>
    <d v="2025-06-14T00:00:00"/>
    <s v="Saturday"/>
    <n v="92"/>
    <x v="0"/>
    <x v="3"/>
    <x v="5"/>
    <x v="9"/>
    <x v="3"/>
    <d v="1899-12-30T16:45:00"/>
    <d v="1899-12-30T16:45:00"/>
    <d v="1899-12-30T17:06:00"/>
    <d v="1899-12-30T00:00:00"/>
    <x v="23"/>
    <d v="1899-12-30T00:32:11"/>
    <s v="Demafas"/>
    <n v="900"/>
    <n v="4500"/>
    <n v="600"/>
    <x v="19"/>
    <n v="600"/>
    <n v="5700"/>
  </r>
  <r>
    <d v="2025-06-14T00:00:00"/>
    <s v="Saturday"/>
    <n v="93"/>
    <x v="0"/>
    <x v="3"/>
    <x v="50"/>
    <x v="9"/>
    <x v="3"/>
    <d v="1899-12-30T18:58:00"/>
    <d v="1899-12-30T19:01:00"/>
    <d v="1899-12-30T19:11:00"/>
    <d v="1899-12-30T00:03:00"/>
    <x v="22"/>
    <d v="1899-12-30T00:32:11"/>
    <s v="Demafas"/>
    <n v="900"/>
    <n v="4500"/>
    <n v="600"/>
    <x v="19"/>
    <n v="600"/>
    <n v="5700"/>
  </r>
  <r>
    <d v="2025-06-14T00:00:00"/>
    <s v="Saturday"/>
    <n v="94"/>
    <x v="0"/>
    <x v="8"/>
    <x v="51"/>
    <x v="9"/>
    <x v="3"/>
    <d v="1899-12-30T19:04:00"/>
    <d v="1899-12-30T19:11:00"/>
    <d v="1899-12-30T19:19:00"/>
    <d v="1899-12-30T00:07:00"/>
    <x v="14"/>
    <d v="1899-12-30T00:32:11"/>
    <s v="Demafas"/>
    <n v="900"/>
    <n v="5400"/>
    <n v="600"/>
    <x v="10"/>
    <n v="700"/>
    <n v="6700"/>
  </r>
  <r>
    <d v="2025-06-14T00:00:00"/>
    <s v="Saturday"/>
    <n v="95"/>
    <x v="0"/>
    <x v="2"/>
    <x v="1"/>
    <x v="9"/>
    <x v="3"/>
    <d v="1899-12-30T19:35:00"/>
    <d v="1899-12-30T19:41:00"/>
    <d v="1899-12-30T19:44:00"/>
    <d v="1899-12-30T00:06:00"/>
    <x v="11"/>
    <d v="1899-12-30T00:32:11"/>
    <s v="Demafas"/>
    <n v="900"/>
    <n v="9000"/>
    <n v="500"/>
    <x v="16"/>
    <n v="1350"/>
    <n v="10850"/>
  </r>
  <r>
    <d v="2025-06-14T00:00:00"/>
    <s v="Saturday"/>
    <n v="96"/>
    <x v="0"/>
    <x v="2"/>
    <x v="19"/>
    <x v="8"/>
    <x v="3"/>
    <d v="1899-12-30T20:12:00"/>
    <d v="1899-12-30T20:12:00"/>
    <d v="1899-12-30T20:21:00"/>
    <d v="1899-12-30T00:00:00"/>
    <x v="11"/>
    <d v="1899-12-30T00:32:11"/>
    <s v="Demafas"/>
    <n v="900"/>
    <n v="9000"/>
    <n v="800"/>
    <x v="23"/>
    <n v="1150"/>
    <n v="10950"/>
  </r>
  <r>
    <d v="2025-06-15T00:00:00"/>
    <s v="Sunday"/>
    <n v="97"/>
    <x v="0"/>
    <x v="10"/>
    <x v="13"/>
    <x v="0"/>
    <x v="1"/>
    <d v="1899-12-30T11:20:00"/>
    <d v="1899-12-30T11:20:00"/>
    <d v="1899-12-30T11:26:00"/>
    <d v="1899-12-30T00:00:00"/>
    <x v="20"/>
    <d v="1899-12-30T00:32:11"/>
    <s v="Demafas"/>
    <n v="900"/>
    <n v="3600"/>
    <n v="800"/>
    <x v="17"/>
    <n v="500"/>
    <n v="4900"/>
  </r>
  <r>
    <d v="2025-06-15T00:00:00"/>
    <s v="Sunday"/>
    <n v="98"/>
    <x v="0"/>
    <x v="3"/>
    <x v="34"/>
    <x v="16"/>
    <x v="2"/>
    <d v="1899-12-30T10:47:00"/>
    <d v="1899-12-30T10:47:00"/>
    <d v="1899-12-30T10:59:00"/>
    <d v="1899-12-30T00:00:00"/>
    <x v="0"/>
    <d v="1899-12-30T00:32:11"/>
    <s v="Demafas"/>
    <n v="900"/>
    <n v="4500"/>
    <n v="700"/>
    <x v="3"/>
    <n v="600"/>
    <n v="5800"/>
  </r>
  <r>
    <d v="2025-06-15T00:00:00"/>
    <s v="Sunday"/>
    <n v="99"/>
    <x v="0"/>
    <x v="3"/>
    <x v="52"/>
    <x v="10"/>
    <x v="3"/>
    <d v="1899-12-30T16:15:00"/>
    <d v="1899-12-30T16:17:00"/>
    <d v="1899-12-30T16:35:00"/>
    <d v="1899-12-30T00:02:00"/>
    <x v="6"/>
    <d v="1899-12-30T00:32:11"/>
    <s v="Demafas"/>
    <n v="900"/>
    <n v="4500"/>
    <n v="800"/>
    <x v="5"/>
    <n v="600"/>
    <n v="5900"/>
  </r>
  <r>
    <d v="2025-06-15T00:00:00"/>
    <s v="Sunday"/>
    <n v="100"/>
    <x v="0"/>
    <x v="9"/>
    <x v="37"/>
    <x v="0"/>
    <x v="3"/>
    <d v="1899-12-30T16:19:00"/>
    <d v="1899-12-30T16:38:00"/>
    <d v="1899-12-30T16:50:00"/>
    <d v="1899-12-30T00:19:00"/>
    <x v="18"/>
    <d v="1899-12-30T00:32:11"/>
    <s v="Demafas"/>
    <n v="900"/>
    <n v="18000"/>
    <n v="800"/>
    <x v="12"/>
    <n v="2150"/>
    <n v="20950"/>
  </r>
  <r>
    <d v="2025-06-15T00:00:00"/>
    <s v="Sunday"/>
    <n v="101"/>
    <x v="0"/>
    <x v="3"/>
    <x v="7"/>
    <x v="15"/>
    <x v="3"/>
    <d v="1899-12-30T19:40:00"/>
    <d v="1899-12-30T19:41:00"/>
    <d v="1899-12-30T19:53:00"/>
    <d v="1899-12-30T00:01:00"/>
    <x v="22"/>
    <d v="1899-12-30T00:32:11"/>
    <s v="Demafas"/>
    <n v="900"/>
    <n v="4500"/>
    <n v="700"/>
    <x v="3"/>
    <n v="600"/>
    <n v="5800"/>
  </r>
  <r>
    <d v="2025-06-15T00:00:00"/>
    <s v="Sunday"/>
    <n v="102"/>
    <x v="0"/>
    <x v="10"/>
    <x v="42"/>
    <x v="0"/>
    <x v="3"/>
    <d v="1899-12-30T19:41:00"/>
    <d v="1899-12-30T19:53:00"/>
    <d v="1899-12-30T20:09:00"/>
    <d v="1899-12-30T00:12:00"/>
    <x v="34"/>
    <d v="1899-12-30T00:32:11"/>
    <s v="Demafas"/>
    <n v="900"/>
    <n v="3600"/>
    <n v="800"/>
    <x v="17"/>
    <n v="500"/>
    <n v="4900"/>
  </r>
  <r>
    <d v="2025-06-15T00:00:00"/>
    <s v="Sunday"/>
    <n v="103"/>
    <x v="0"/>
    <x v="3"/>
    <x v="53"/>
    <x v="0"/>
    <x v="3"/>
    <d v="1899-12-30T20:11:00"/>
    <d v="1899-12-30T20:13:00"/>
    <d v="1899-12-30T20:25:00"/>
    <d v="1899-12-30T00:02:00"/>
    <x v="7"/>
    <d v="1899-12-30T00:32:11"/>
    <s v="Demafas"/>
    <n v="900"/>
    <n v="4500"/>
    <n v="800"/>
    <x v="5"/>
    <n v="600"/>
    <n v="5900"/>
  </r>
  <r>
    <d v="2025-06-15T00:00:00"/>
    <s v="Sunday"/>
    <n v="104"/>
    <x v="0"/>
    <x v="3"/>
    <x v="54"/>
    <x v="5"/>
    <x v="3"/>
    <d v="1899-12-30T20:30:00"/>
    <d v="1899-12-30T20:43:00"/>
    <d v="1899-12-30T20:59:00"/>
    <d v="1899-12-30T00:13:00"/>
    <x v="41"/>
    <d v="1899-12-30T00:32:11"/>
    <s v="Demafas"/>
    <n v="900"/>
    <n v="4500"/>
    <n v="700"/>
    <x v="3"/>
    <n v="600"/>
    <n v="5800"/>
  </r>
  <r>
    <d v="2025-06-15T00:00:00"/>
    <s v="Sunday "/>
    <n v="105"/>
    <x v="0"/>
    <x v="2"/>
    <x v="1"/>
    <x v="9"/>
    <x v="3"/>
    <d v="1899-12-30T21:28:00"/>
    <d v="1899-12-30T21:32:00"/>
    <d v="1899-12-30T08:34:00"/>
    <d v="1899-12-30T00:04:00"/>
    <x v="42"/>
    <d v="1899-12-30T00:32:11"/>
    <s v="Demafas"/>
    <n v="900"/>
    <n v="9000"/>
    <n v="500"/>
    <x v="16"/>
    <n v="1350"/>
    <n v="10850"/>
  </r>
  <r>
    <d v="2025-06-16T00:00:00"/>
    <s v="Monday"/>
    <n v="106"/>
    <x v="0"/>
    <x v="1"/>
    <x v="19"/>
    <x v="0"/>
    <x v="3"/>
    <d v="1899-12-30T08:39:00"/>
    <d v="1899-12-30T08:41:00"/>
    <d v="1899-12-30T08:54:00"/>
    <d v="1899-12-30T00:02:00"/>
    <x v="14"/>
    <d v="1899-12-30T00:32:11"/>
    <s v="Demafas"/>
    <n v="900"/>
    <n v="6300"/>
    <n v="800"/>
    <x v="37"/>
    <n v="800"/>
    <n v="7900"/>
  </r>
  <r>
    <d v="2025-06-16T00:00:00"/>
    <s v="Monday"/>
    <n v="107"/>
    <x v="0"/>
    <x v="3"/>
    <x v="55"/>
    <x v="12"/>
    <x v="3"/>
    <d v="1899-12-30T11:15:00"/>
    <d v="1899-12-30T11:16:00"/>
    <d v="1899-12-30T11:34:00"/>
    <d v="1899-12-30T00:01:00"/>
    <x v="2"/>
    <d v="1899-12-30T00:32:11"/>
    <s v="Demafas"/>
    <n v="900"/>
    <n v="4500"/>
    <n v="800"/>
    <x v="5"/>
    <n v="600"/>
    <n v="5900"/>
  </r>
  <r>
    <d v="2025-06-16T00:00:00"/>
    <s v="Monday"/>
    <n v="108"/>
    <x v="0"/>
    <x v="7"/>
    <x v="13"/>
    <x v="0"/>
    <x v="3"/>
    <d v="1899-12-30T12:08:00"/>
    <d v="1899-12-30T12:09:00"/>
    <d v="1899-12-30T12:25:00"/>
    <d v="1899-12-30T00:01:00"/>
    <x v="5"/>
    <d v="1899-12-30T00:32:11"/>
    <s v="Demafas"/>
    <n v="900"/>
    <n v="8100"/>
    <n v="800"/>
    <x v="9"/>
    <n v="1000"/>
    <n v="9900"/>
  </r>
  <r>
    <d v="2025-06-16T00:00:00"/>
    <s v="Monday"/>
    <n v="109"/>
    <x v="0"/>
    <x v="7"/>
    <x v="50"/>
    <x v="9"/>
    <x v="3"/>
    <d v="1899-12-30T13:26:00"/>
    <d v="1899-12-30T13:27:00"/>
    <d v="1899-12-30T13:38:00"/>
    <d v="1899-12-30T00:01:00"/>
    <x v="0"/>
    <d v="1899-12-30T00:32:11"/>
    <s v="Demafas"/>
    <n v="900"/>
    <n v="8100"/>
    <n v="700"/>
    <x v="38"/>
    <n v="1000"/>
    <n v="9800"/>
  </r>
  <r>
    <d v="2025-06-16T00:00:00"/>
    <s v="Monday"/>
    <n v="110"/>
    <x v="0"/>
    <x v="0"/>
    <x v="32"/>
    <x v="5"/>
    <x v="3"/>
    <d v="1899-12-30T15:46:00"/>
    <d v="1899-12-30T15:47:00"/>
    <d v="1899-12-30T16:02:00"/>
    <d v="1899-12-30T00:01:00"/>
    <x v="3"/>
    <d v="1899-12-30T00:32:11"/>
    <s v="Demafas"/>
    <n v="900"/>
    <n v="1800"/>
    <n v="700"/>
    <x v="0"/>
    <n v="300"/>
    <n v="2800"/>
  </r>
  <r>
    <d v="2025-06-16T00:00:00"/>
    <s v="Monday"/>
    <n v="111"/>
    <x v="0"/>
    <x v="10"/>
    <x v="16"/>
    <x v="8"/>
    <x v="3"/>
    <d v="1899-12-30T18:44:00"/>
    <d v="1899-12-30T18:49:00"/>
    <d v="1899-12-30T19:03:00"/>
    <d v="1899-12-30T00:05:00"/>
    <x v="2"/>
    <d v="1899-12-30T00:32:11"/>
    <s v="Demafas"/>
    <n v="900"/>
    <n v="3600"/>
    <n v="800"/>
    <x v="17"/>
    <n v="500"/>
    <n v="4900"/>
  </r>
  <r>
    <d v="2025-06-16T00:00:00"/>
    <s v="Monday"/>
    <n v="112"/>
    <x v="0"/>
    <x v="6"/>
    <x v="55"/>
    <x v="0"/>
    <x v="3"/>
    <d v="1899-12-30T18:53:00"/>
    <d v="1899-12-30T19:07:00"/>
    <d v="1899-12-30T19:21:00"/>
    <d v="1899-12-30T00:14:00"/>
    <x v="34"/>
    <d v="1899-12-30T00:32:11"/>
    <s v="Demafas"/>
    <n v="900"/>
    <n v="2700"/>
    <n v="800"/>
    <x v="7"/>
    <n v="400"/>
    <n v="3900"/>
  </r>
  <r>
    <d v="2025-06-16T00:00:00"/>
    <s v="Monday"/>
    <n v="113"/>
    <x v="0"/>
    <x v="3"/>
    <x v="34"/>
    <x v="5"/>
    <x v="3"/>
    <d v="1899-12-30T19:14:00"/>
    <d v="1899-12-30T19:22:00"/>
    <d v="1899-12-30T19:40:00"/>
    <d v="1899-12-30T00:08:00"/>
    <x v="43"/>
    <d v="1899-12-30T00:32:11"/>
    <s v="Demafas"/>
    <n v="900"/>
    <n v="4500"/>
    <n v="700"/>
    <x v="3"/>
    <n v="600"/>
    <n v="5800"/>
  </r>
  <r>
    <d v="2025-06-16T00:00:00"/>
    <s v="Monday"/>
    <n v="114"/>
    <x v="0"/>
    <x v="2"/>
    <x v="1"/>
    <x v="9"/>
    <x v="2"/>
    <d v="1899-12-30T19:18:00"/>
    <d v="1899-12-30T19:20:00"/>
    <d v="1899-12-30T19:36:00"/>
    <d v="1899-12-30T00:02:00"/>
    <x v="16"/>
    <d v="1899-12-30T00:32:11"/>
    <s v="Demafas"/>
    <n v="900"/>
    <n v="9000"/>
    <n v="500"/>
    <x v="16"/>
    <n v="1350"/>
    <n v="10850"/>
  </r>
  <r>
    <d v="2025-06-16T00:00:00"/>
    <s v="Monday"/>
    <n v="115"/>
    <x v="0"/>
    <x v="3"/>
    <x v="56"/>
    <x v="9"/>
    <x v="2"/>
    <d v="1899-12-30T19:22:00"/>
    <d v="1899-12-30T19:35:00"/>
    <d v="1899-12-30T19:45:00"/>
    <d v="1899-12-30T00:13:00"/>
    <x v="8"/>
    <d v="1899-12-30T00:32:11"/>
    <s v="Demafas"/>
    <n v="900"/>
    <n v="4500"/>
    <n v="500"/>
    <x v="39"/>
    <n v="700"/>
    <n v="5700"/>
  </r>
  <r>
    <d v="2025-06-16T00:00:00"/>
    <s v="Monday"/>
    <n v="116"/>
    <x v="0"/>
    <x v="9"/>
    <x v="37"/>
    <x v="0"/>
    <x v="2"/>
    <d v="1899-12-30T19:48:00"/>
    <d v="1899-12-30T19:48:00"/>
    <d v="1899-12-30T20:02:00"/>
    <d v="1899-12-30T00:00:00"/>
    <x v="7"/>
    <d v="1899-12-30T00:32:11"/>
    <s v="Demafas"/>
    <n v="900"/>
    <n v="18000"/>
    <n v="700"/>
    <x v="40"/>
    <n v="2100"/>
    <n v="20800"/>
  </r>
  <r>
    <d v="2025-06-17T00:00:00"/>
    <s v="Tuesday"/>
    <n v="117"/>
    <x v="1"/>
    <x v="13"/>
    <x v="57"/>
    <x v="9"/>
    <x v="3"/>
    <d v="1899-12-30T10:00:00"/>
    <d v="1899-12-30T10:02:00"/>
    <d v="1899-12-30T10:32:00"/>
    <d v="1899-12-30T00:02:00"/>
    <x v="44"/>
    <d v="1899-12-30T00:32:11"/>
    <s v="Gas Affairs"/>
    <n v="950"/>
    <n v="11400"/>
    <n v="1300"/>
    <x v="41"/>
    <n v="3900"/>
    <n v="16600"/>
  </r>
  <r>
    <d v="2025-06-17T00:00:00"/>
    <s v="Tuesday"/>
    <n v="118"/>
    <x v="0"/>
    <x v="6"/>
    <x v="11"/>
    <x v="5"/>
    <x v="3"/>
    <d v="1899-12-30T12:55:00"/>
    <d v="1899-12-30T12:58:00"/>
    <d v="1899-12-30T13:10:00"/>
    <d v="1899-12-30T00:03:00"/>
    <x v="14"/>
    <d v="1899-12-30T00:32:11"/>
    <s v="Demafas"/>
    <n v="900"/>
    <n v="2700"/>
    <n v="700"/>
    <x v="26"/>
    <n v="400"/>
    <n v="3800"/>
  </r>
  <r>
    <d v="2025-06-17T00:00:00"/>
    <s v="Tuesday"/>
    <n v="119"/>
    <x v="0"/>
    <x v="2"/>
    <x v="58"/>
    <x v="17"/>
    <x v="3"/>
    <d v="1899-12-30T13:00:00"/>
    <d v="1899-12-30T13:10:00"/>
    <d v="1899-12-30T13:19:00"/>
    <d v="1899-12-30T00:10:00"/>
    <x v="2"/>
    <d v="1899-12-30T00:32:11"/>
    <s v="Demafas"/>
    <n v="900"/>
    <n v="9000"/>
    <n v="600"/>
    <x v="25"/>
    <n v="1150"/>
    <n v="10750"/>
  </r>
  <r>
    <d v="2025-06-17T00:00:00"/>
    <s v="Tuesday"/>
    <n v="120"/>
    <x v="1"/>
    <x v="6"/>
    <x v="48"/>
    <x v="2"/>
    <x v="3"/>
    <d v="1899-12-30T13:43:00"/>
    <d v="1899-12-30T13:44:00"/>
    <d v="1899-12-30T13:58:00"/>
    <d v="1899-12-30T00:01:00"/>
    <x v="14"/>
    <d v="1899-12-30T00:32:11"/>
    <s v="Gas Affairs"/>
    <n v="950"/>
    <n v="2850"/>
    <n v="1300"/>
    <x v="42"/>
    <n v="750"/>
    <n v="4900"/>
  </r>
  <r>
    <d v="2025-06-17T00:00:00"/>
    <s v="Tuesday"/>
    <n v="121"/>
    <x v="0"/>
    <x v="10"/>
    <x v="16"/>
    <x v="0"/>
    <x v="3"/>
    <d v="1899-12-30T13:53:00"/>
    <d v="1899-12-30T14:02:00"/>
    <d v="1899-12-30T14:10:00"/>
    <d v="1899-12-30T00:09:00"/>
    <x v="5"/>
    <d v="1899-12-30T00:32:11"/>
    <s v="Demafas"/>
    <n v="900"/>
    <n v="3600"/>
    <n v="800"/>
    <x v="17"/>
    <n v="500"/>
    <n v="4900"/>
  </r>
  <r>
    <d v="2025-06-17T00:00:00"/>
    <s v="Tuesday"/>
    <n v="122"/>
    <x v="0"/>
    <x v="2"/>
    <x v="1"/>
    <x v="9"/>
    <x v="3"/>
    <d v="1899-12-30T14:34:00"/>
    <d v="1899-12-30T14:34:00"/>
    <d v="1899-12-30T14:42:00"/>
    <d v="1899-12-30T00:00:00"/>
    <x v="10"/>
    <d v="1899-12-30T00:32:11"/>
    <s v="Demafas"/>
    <n v="900"/>
    <n v="9000"/>
    <n v="500"/>
    <x v="16"/>
    <n v="1200"/>
    <n v="10700"/>
  </r>
  <r>
    <d v="2025-06-17T00:00:00"/>
    <s v="Tuesday"/>
    <n v="123"/>
    <x v="0"/>
    <x v="10"/>
    <x v="56"/>
    <x v="9"/>
    <x v="3"/>
    <d v="1899-12-30T19:38:00"/>
    <d v="1899-12-30T19:40:00"/>
    <d v="1899-12-30T19:57:00"/>
    <d v="1899-12-30T00:02:00"/>
    <x v="2"/>
    <d v="1899-12-30T00:32:11"/>
    <s v="Demafas"/>
    <n v="900"/>
    <n v="3600"/>
    <n v="700"/>
    <x v="20"/>
    <n v="500"/>
    <n v="4800"/>
  </r>
  <r>
    <d v="2025-06-17T00:00:00"/>
    <s v="Tuesday"/>
    <n v="124"/>
    <x v="0"/>
    <x v="0"/>
    <x v="32"/>
    <x v="5"/>
    <x v="3"/>
    <d v="1899-12-30T19:40:00"/>
    <d v="1899-12-30T19:58:00"/>
    <d v="1899-12-30T20:15:00"/>
    <d v="1899-12-30T00:18:00"/>
    <x v="45"/>
    <d v="1899-12-30T00:32:11"/>
    <s v="Demafas"/>
    <n v="900"/>
    <n v="1800"/>
    <n v="700"/>
    <x v="0"/>
    <n v="300"/>
    <n v="2800"/>
  </r>
  <r>
    <d v="2025-06-17T00:00:00"/>
    <s v="Tuesday"/>
    <n v="125"/>
    <x v="0"/>
    <x v="3"/>
    <x v="59"/>
    <x v="5"/>
    <x v="3"/>
    <d v="1899-12-30T19:53:00"/>
    <d v="1899-12-30T19:58:00"/>
    <d v="1899-12-30T20:18:00"/>
    <d v="1899-12-30T00:05:00"/>
    <x v="4"/>
    <d v="1899-12-30T00:32:11"/>
    <s v="Demafas"/>
    <n v="900"/>
    <n v="4500"/>
    <n v="700"/>
    <x v="3"/>
    <n v="600"/>
    <n v="5800"/>
  </r>
  <r>
    <d v="2025-06-17T00:00:00"/>
    <s v="Tuesday"/>
    <n v="126"/>
    <x v="0"/>
    <x v="3"/>
    <x v="41"/>
    <x v="10"/>
    <x v="3"/>
    <d v="1899-12-30T20:32:00"/>
    <d v="1899-12-30T20:32:00"/>
    <d v="1899-12-30T20:39:00"/>
    <d v="1899-12-30T00:00:00"/>
    <x v="9"/>
    <d v="1899-12-30T00:32:11"/>
    <s v="Demafas"/>
    <n v="900"/>
    <n v="4500"/>
    <n v="800"/>
    <x v="5"/>
    <n v="600"/>
    <n v="5900"/>
  </r>
  <r>
    <d v="2025-06-18T00:00:00"/>
    <s v="Wednesday"/>
    <n v="127"/>
    <x v="0"/>
    <x v="2"/>
    <x v="45"/>
    <x v="18"/>
    <x v="3"/>
    <d v="1899-12-30T12:18:00"/>
    <d v="1899-12-30T12:18:00"/>
    <d v="1899-12-30T12:31:00"/>
    <d v="1899-12-30T00:00:00"/>
    <x v="22"/>
    <d v="1899-12-30T00:32:11"/>
    <s v="Demafas"/>
    <n v="900"/>
    <n v="9000"/>
    <n v="800"/>
    <x v="23"/>
    <n v="1150"/>
    <n v="10950"/>
  </r>
  <r>
    <d v="2025-06-18T00:00:00"/>
    <s v="Wednesday"/>
    <n v="128"/>
    <x v="0"/>
    <x v="8"/>
    <x v="10"/>
    <x v="3"/>
    <x v="3"/>
    <d v="1899-12-30T13:58:00"/>
    <d v="1899-12-30T13:59:00"/>
    <d v="1899-12-30T14:18:00"/>
    <d v="1899-12-30T00:01:00"/>
    <x v="6"/>
    <d v="1899-12-30T00:32:11"/>
    <s v="Demafas"/>
    <n v="900"/>
    <n v="5400"/>
    <n v="700"/>
    <x v="14"/>
    <n v="700"/>
    <n v="6800"/>
  </r>
  <r>
    <d v="2025-06-18T00:00:00"/>
    <s v="Wednesday"/>
    <n v="129"/>
    <x v="0"/>
    <x v="8"/>
    <x v="51"/>
    <x v="1"/>
    <x v="3"/>
    <d v="1899-12-30T16:40:00"/>
    <d v="1899-12-30T16:41:00"/>
    <d v="1899-12-30T16:52:00"/>
    <d v="1899-12-30T00:01:00"/>
    <x v="0"/>
    <d v="1899-12-30T00:32:11"/>
    <s v="Demafas"/>
    <n v="900"/>
    <n v="5400"/>
    <n v="600"/>
    <x v="10"/>
    <n v="700"/>
    <n v="6700"/>
  </r>
  <r>
    <d v="2025-06-18T00:00:00"/>
    <s v="Wednesday"/>
    <n v="130"/>
    <x v="1"/>
    <x v="6"/>
    <x v="60"/>
    <x v="5"/>
    <x v="3"/>
    <d v="1899-12-30T16:58:00"/>
    <d v="1899-12-30T16:58:00"/>
    <d v="1899-12-30T17:23:00"/>
    <d v="1899-12-30T00:00:00"/>
    <x v="4"/>
    <d v="1899-12-30T00:32:11"/>
    <s v="Gas Affairs"/>
    <n v="950"/>
    <n v="2850"/>
    <n v="1000"/>
    <x v="43"/>
    <n v="1050"/>
    <n v="4900"/>
  </r>
  <r>
    <d v="2025-06-18T00:00:00"/>
    <s v="Wednesday"/>
    <n v="131"/>
    <x v="0"/>
    <x v="8"/>
    <x v="61"/>
    <x v="1"/>
    <x v="3"/>
    <d v="1899-12-30T19:33:00"/>
    <d v="1899-12-30T19:33:00"/>
    <d v="1899-12-30T19:40:00"/>
    <d v="1899-12-30T00:00:00"/>
    <x v="9"/>
    <d v="1899-12-30T00:32:11"/>
    <s v="Demafas"/>
    <n v="900"/>
    <n v="5400"/>
    <n v="700"/>
    <x v="14"/>
    <n v="700"/>
    <n v="6800"/>
  </r>
  <r>
    <d v="2025-06-19T00:00:00"/>
    <s v="Thursday"/>
    <n v="132"/>
    <x v="0"/>
    <x v="3"/>
    <x v="55"/>
    <x v="19"/>
    <x v="3"/>
    <d v="1899-12-30T14:14:00"/>
    <d v="1899-12-30T14:15:00"/>
    <d v="1899-12-30T14:57:00"/>
    <d v="1899-12-30T00:01:00"/>
    <x v="13"/>
    <d v="1899-12-30T00:32:11"/>
    <s v="Demafas"/>
    <n v="900"/>
    <n v="4500"/>
    <n v="800"/>
    <x v="5"/>
    <n v="600"/>
    <n v="5900"/>
  </r>
  <r>
    <d v="2025-06-19T00:00:00"/>
    <s v="Thursday"/>
    <n v="133"/>
    <x v="0"/>
    <x v="2"/>
    <x v="62"/>
    <x v="19"/>
    <x v="3"/>
    <d v="1899-12-30T17:47:00"/>
    <d v="1899-12-30T17:47:00"/>
    <d v="1899-12-30T18:06:00"/>
    <d v="1899-12-30T00:00:00"/>
    <x v="2"/>
    <d v="1899-12-30T00:32:11"/>
    <s v="Demafas"/>
    <n v="900"/>
    <n v="9000"/>
    <n v="800"/>
    <x v="23"/>
    <n v="1150"/>
    <n v="10950"/>
  </r>
  <r>
    <d v="2025-06-19T00:00:00"/>
    <s v="Thursday"/>
    <n v="134"/>
    <x v="0"/>
    <x v="3"/>
    <x v="33"/>
    <x v="8"/>
    <x v="3"/>
    <d v="1899-12-30T18:52:00"/>
    <d v="1899-12-30T18:52:00"/>
    <d v="1899-12-30T19:09:00"/>
    <d v="1899-12-30T00:00:00"/>
    <x v="5"/>
    <d v="1899-12-30T00:32:11"/>
    <s v="Demafas"/>
    <n v="900"/>
    <n v="4500"/>
    <n v="800"/>
    <x v="5"/>
    <n v="600"/>
    <n v="5900"/>
  </r>
  <r>
    <d v="2025-06-19T00:00:00"/>
    <s v="Thursday"/>
    <n v="135"/>
    <x v="0"/>
    <x v="7"/>
    <x v="50"/>
    <x v="1"/>
    <x v="3"/>
    <d v="1899-12-30T19:00:00"/>
    <d v="1899-12-30T19:01:00"/>
    <d v="1899-12-30T19:19:00"/>
    <d v="1899-12-30T00:01:00"/>
    <x v="2"/>
    <d v="1899-12-30T00:32:11"/>
    <s v="Demafas"/>
    <n v="900"/>
    <n v="8100"/>
    <n v="0"/>
    <x v="44"/>
    <n v="1600"/>
    <n v="9700"/>
  </r>
  <r>
    <d v="2025-06-19T00:00:00"/>
    <s v="Thursday"/>
    <n v="136"/>
    <x v="0"/>
    <x v="8"/>
    <x v="63"/>
    <x v="7"/>
    <x v="3"/>
    <d v="1899-12-30T19:33:00"/>
    <d v="1899-12-30T19:34:00"/>
    <d v="1899-12-30T19:45:00"/>
    <d v="1899-12-30T00:01:00"/>
    <x v="0"/>
    <d v="1899-12-30T00:32:11"/>
    <s v="Demafas"/>
    <n v="900"/>
    <n v="5400"/>
    <n v="800"/>
    <x v="29"/>
    <n v="700"/>
    <n v="6900"/>
  </r>
  <r>
    <d v="2025-06-19T00:00:00"/>
    <s v="Thursday"/>
    <n v="137"/>
    <x v="0"/>
    <x v="4"/>
    <x v="64"/>
    <x v="5"/>
    <x v="3"/>
    <d v="1899-12-30T19:36:00"/>
    <d v="1899-12-30T19:36:00"/>
    <d v="1899-12-30T20:00:00"/>
    <d v="1899-12-30T00:00:00"/>
    <x v="33"/>
    <d v="1899-12-30T00:32:11"/>
    <s v="Demafas"/>
    <n v="900"/>
    <n v="7200"/>
    <n v="700"/>
    <x v="4"/>
    <n v="900"/>
    <n v="8800"/>
  </r>
  <r>
    <d v="2025-06-19T00:00:00"/>
    <s v="Thursday"/>
    <n v="138"/>
    <x v="0"/>
    <x v="7"/>
    <x v="65"/>
    <x v="1"/>
    <x v="3"/>
    <d v="1899-12-30T19:53:00"/>
    <d v="1899-12-30T19:53:00"/>
    <d v="1899-12-30T20:15:00"/>
    <d v="1899-12-30T00:00:00"/>
    <x v="15"/>
    <d v="1899-12-30T00:32:11"/>
    <s v="Demafas"/>
    <n v="900"/>
    <n v="8100"/>
    <n v="700"/>
    <x v="38"/>
    <n v="1000"/>
    <n v="9800"/>
  </r>
  <r>
    <d v="2025-06-19T00:00:00"/>
    <s v="Thursday"/>
    <n v="139"/>
    <x v="0"/>
    <x v="8"/>
    <x v="1"/>
    <x v="1"/>
    <x v="3"/>
    <d v="1899-12-30T20:15:00"/>
    <d v="1899-12-30T20:15:00"/>
    <d v="1899-12-30T20:24:00"/>
    <d v="1899-12-30T00:00:00"/>
    <x v="11"/>
    <d v="1899-12-30T00:32:11"/>
    <s v="Demafas"/>
    <n v="900"/>
    <n v="5400"/>
    <n v="500"/>
    <x v="45"/>
    <n v="800"/>
    <n v="6700"/>
  </r>
  <r>
    <d v="2025-06-19T00:00:00"/>
    <s v="Thursday"/>
    <n v="140"/>
    <x v="0"/>
    <x v="10"/>
    <x v="61"/>
    <x v="1"/>
    <x v="3"/>
    <d v="1899-12-30T20:55:00"/>
    <d v="1899-12-30T20:56:00"/>
    <d v="1899-12-30T21:05:00"/>
    <d v="1899-12-30T00:01:00"/>
    <x v="1"/>
    <d v="1899-12-30T00:32:11"/>
    <s v="Demafas"/>
    <n v="900"/>
    <n v="3600"/>
    <n v="700"/>
    <x v="20"/>
    <n v="500"/>
    <n v="4800"/>
  </r>
  <r>
    <d v="2025-06-20T00:00:00"/>
    <s v="Friday"/>
    <n v="141"/>
    <x v="0"/>
    <x v="3"/>
    <x v="16"/>
    <x v="20"/>
    <x v="3"/>
    <d v="1899-12-30T09:47:00"/>
    <d v="1899-12-30T09:49:00"/>
    <d v="1899-12-30T10:03:00"/>
    <d v="1899-12-30T00:02:00"/>
    <x v="3"/>
    <d v="1899-12-30T00:32:11"/>
    <s v="Demafas"/>
    <n v="900"/>
    <n v="4500"/>
    <n v="650"/>
    <x v="46"/>
    <n v="750"/>
    <n v="5900"/>
  </r>
  <r>
    <d v="2025-06-20T00:00:00"/>
    <s v="Friday"/>
    <n v="142"/>
    <x v="1"/>
    <x v="14"/>
    <x v="16"/>
    <x v="8"/>
    <x v="3"/>
    <d v="1899-12-30T09:47:00"/>
    <d v="1899-12-30T09:49:00"/>
    <d v="1899-12-30T10:12:00"/>
    <d v="1899-12-30T00:02:00"/>
    <x v="4"/>
    <d v="1899-12-30T00:32:11"/>
    <s v="Gas Affairs"/>
    <n v="950"/>
    <n v="950"/>
    <n v="650"/>
    <x v="47"/>
    <n v="700"/>
    <n v="2300"/>
  </r>
  <r>
    <d v="2025-06-20T00:00:00"/>
    <s v="Friday"/>
    <n v="143"/>
    <x v="0"/>
    <x v="2"/>
    <x v="8"/>
    <x v="8"/>
    <x v="3"/>
    <d v="1899-12-30T12:19:00"/>
    <d v="1899-12-30T12:19:00"/>
    <d v="1899-12-30T12:32:00"/>
    <d v="1899-12-30T00:00:00"/>
    <x v="22"/>
    <d v="1899-12-30T00:32:11"/>
    <s v="Demafas"/>
    <n v="900"/>
    <n v="9000"/>
    <n v="800"/>
    <x v="23"/>
    <n v="1150"/>
    <n v="10950"/>
  </r>
  <r>
    <d v="2025-06-20T00:00:00"/>
    <s v="Friday"/>
    <n v="144"/>
    <x v="0"/>
    <x v="2"/>
    <x v="1"/>
    <x v="1"/>
    <x v="3"/>
    <d v="1899-12-30T15:05:00"/>
    <d v="1899-12-30T15:05:00"/>
    <d v="1899-12-30T15:17:00"/>
    <d v="1899-12-30T00:00:00"/>
    <x v="0"/>
    <d v="1899-12-30T00:32:11"/>
    <s v="Demafas"/>
    <n v="900"/>
    <n v="9000"/>
    <n v="600"/>
    <x v="25"/>
    <n v="1150"/>
    <n v="10750"/>
  </r>
  <r>
    <d v="2025-06-20T00:00:00"/>
    <s v="Friday"/>
    <n v="145"/>
    <x v="0"/>
    <x v="3"/>
    <x v="9"/>
    <x v="5"/>
    <x v="3"/>
    <d v="1899-12-30T16:33:00"/>
    <d v="1899-12-30T16:33:00"/>
    <d v="1899-12-30T16:52:00"/>
    <d v="1899-12-30T00:00:00"/>
    <x v="2"/>
    <d v="1899-12-30T00:32:11"/>
    <s v="Demafas"/>
    <n v="900"/>
    <n v="4500"/>
    <n v="700"/>
    <x v="3"/>
    <n v="600"/>
    <n v="5800"/>
  </r>
  <r>
    <d v="2025-06-20T00:00:00"/>
    <s v="Friday"/>
    <n v="146"/>
    <x v="0"/>
    <x v="3"/>
    <x v="33"/>
    <x v="8"/>
    <x v="3"/>
    <d v="1899-12-30T18:13:00"/>
    <d v="1899-12-30T18:13:00"/>
    <d v="1899-12-30T18:26:00"/>
    <d v="1899-12-30T00:00:00"/>
    <x v="22"/>
    <d v="1899-12-30T00:32:11"/>
    <s v="Demafas"/>
    <n v="900"/>
    <n v="4500"/>
    <n v="800"/>
    <x v="5"/>
    <n v="600"/>
    <n v="5900"/>
  </r>
  <r>
    <d v="2025-06-20T00:00:00"/>
    <s v="Friday"/>
    <n v="147"/>
    <x v="0"/>
    <x v="10"/>
    <x v="55"/>
    <x v="19"/>
    <x v="3"/>
    <d v="1899-12-30T18:42:00"/>
    <d v="1899-12-30T18:43:00"/>
    <d v="1899-12-30T18:57:00"/>
    <d v="1899-12-30T00:01:00"/>
    <x v="14"/>
    <d v="1899-12-30T00:32:11"/>
    <s v="Demafas"/>
    <n v="900"/>
    <n v="3600"/>
    <n v="800"/>
    <x v="17"/>
    <n v="500"/>
    <n v="4900"/>
  </r>
  <r>
    <d v="2025-06-20T00:00:00"/>
    <s v="Friday"/>
    <n v="148"/>
    <x v="0"/>
    <x v="9"/>
    <x v="37"/>
    <x v="8"/>
    <x v="3"/>
    <d v="1899-12-30T18:45:00"/>
    <d v="1899-12-30T18:45:00"/>
    <d v="1899-12-30T19:13:00"/>
    <d v="1899-12-30T00:00:00"/>
    <x v="34"/>
    <d v="1899-12-30T00:32:11"/>
    <s v="Demafas"/>
    <n v="900"/>
    <n v="18000"/>
    <n v="700"/>
    <x v="40"/>
    <n v="2150"/>
    <n v="20850"/>
  </r>
  <r>
    <d v="2025-06-20T00:00:00"/>
    <s v="Friday"/>
    <n v="149"/>
    <x v="0"/>
    <x v="8"/>
    <x v="66"/>
    <x v="3"/>
    <x v="3"/>
    <d v="1899-12-30T19:27:00"/>
    <d v="1899-12-30T19:27:00"/>
    <d v="1899-12-30T19:40:00"/>
    <d v="1899-12-30T00:00:00"/>
    <x v="22"/>
    <d v="1899-12-30T00:32:11"/>
    <s v="Demafas"/>
    <n v="900"/>
    <n v="5400"/>
    <n v="700"/>
    <x v="14"/>
    <n v="700"/>
    <n v="6800"/>
  </r>
  <r>
    <d v="2025-06-20T00:00:00"/>
    <s v="Friday"/>
    <n v="150"/>
    <x v="0"/>
    <x v="3"/>
    <x v="34"/>
    <x v="5"/>
    <x v="3"/>
    <d v="1899-12-30T19:30:00"/>
    <d v="1899-12-30T19:31:00"/>
    <d v="1899-12-30T19:47:00"/>
    <d v="1899-12-30T00:01:00"/>
    <x v="5"/>
    <d v="1899-12-30T00:32:11"/>
    <s v="Demafas"/>
    <n v="900"/>
    <n v="4500"/>
    <n v="700"/>
    <x v="3"/>
    <n v="600"/>
    <n v="5800"/>
  </r>
  <r>
    <d v="2025-06-20T00:00:00"/>
    <s v="Friday"/>
    <n v="151"/>
    <x v="0"/>
    <x v="10"/>
    <x v="61"/>
    <x v="1"/>
    <x v="3"/>
    <d v="1899-12-30T19:42:00"/>
    <d v="1899-12-30T19:42:00"/>
    <d v="1899-12-30T19:57:00"/>
    <d v="1899-12-30T00:00:00"/>
    <x v="14"/>
    <d v="1899-12-30T00:32:11"/>
    <s v="Demafas"/>
    <n v="900"/>
    <n v="3600"/>
    <n v="700"/>
    <x v="20"/>
    <n v="500"/>
    <n v="4800"/>
  </r>
  <r>
    <d v="2025-06-20T00:00:00"/>
    <s v="Friday"/>
    <n v="152"/>
    <x v="0"/>
    <x v="13"/>
    <x v="19"/>
    <x v="8"/>
    <x v="3"/>
    <d v="1899-12-30T20:17:00"/>
    <d v="1899-12-30T20:17:00"/>
    <d v="1899-12-30T20:40:00"/>
    <d v="1899-12-30T00:00:00"/>
    <x v="8"/>
    <d v="1899-12-30T00:32:11"/>
    <s v="Demafas"/>
    <n v="900"/>
    <n v="10800"/>
    <n v="800"/>
    <x v="48"/>
    <n v="1350"/>
    <n v="12950"/>
  </r>
  <r>
    <d v="2025-06-20T00:00:00"/>
    <s v="Friday"/>
    <n v="153"/>
    <x v="0"/>
    <x v="10"/>
    <x v="45"/>
    <x v="1"/>
    <x v="3"/>
    <d v="1899-12-30T20:26:00"/>
    <d v="1899-12-30T20:27:00"/>
    <d v="1899-12-30T20:55:00"/>
    <d v="1899-12-30T00:01:00"/>
    <x v="41"/>
    <d v="1899-12-30T00:32:11"/>
    <s v="Demafas"/>
    <n v="900"/>
    <n v="3600"/>
    <n v="700"/>
    <x v="20"/>
    <n v="500"/>
    <n v="4800"/>
  </r>
  <r>
    <d v="2025-06-20T00:00:00"/>
    <s v="Friday"/>
    <n v="154"/>
    <x v="0"/>
    <x v="10"/>
    <x v="11"/>
    <x v="5"/>
    <x v="3"/>
    <d v="1899-12-30T21:21:00"/>
    <d v="1899-12-30T21:23:00"/>
    <d v="1899-12-30T21:30:00"/>
    <d v="1899-12-30T00:02:00"/>
    <x v="11"/>
    <d v="1899-12-30T00:32:11"/>
    <s v="Demafas"/>
    <n v="900"/>
    <n v="3600"/>
    <n v="700"/>
    <x v="20"/>
    <n v="500"/>
    <n v="4800"/>
  </r>
  <r>
    <d v="2025-06-21T00:00:00"/>
    <s v="Saturday"/>
    <n v="155"/>
    <x v="0"/>
    <x v="10"/>
    <x v="16"/>
    <x v="8"/>
    <x v="3"/>
    <d v="1899-12-30T09:44:00"/>
    <d v="1899-12-30T09:45:00"/>
    <d v="1899-12-30T09:56:00"/>
    <d v="1899-12-30T00:01:00"/>
    <x v="0"/>
    <d v="1899-12-30T00:32:11"/>
    <s v="Demafas"/>
    <n v="920"/>
    <n v="3680"/>
    <n v="800"/>
    <x v="49"/>
    <n v="420"/>
    <n v="4900"/>
  </r>
  <r>
    <d v="2025-06-21T00:00:00"/>
    <s v="Saturday"/>
    <n v="156"/>
    <x v="0"/>
    <x v="3"/>
    <x v="24"/>
    <x v="1"/>
    <x v="3"/>
    <d v="1899-12-30T10:06:00"/>
    <d v="1899-12-30T10:06:00"/>
    <d v="1899-12-30T10:15:00"/>
    <d v="1899-12-30T00:00:00"/>
    <x v="11"/>
    <d v="1899-12-30T00:32:11"/>
    <s v="Demafas"/>
    <n v="920"/>
    <n v="4600"/>
    <n v="800"/>
    <x v="50"/>
    <n v="500"/>
    <n v="5900"/>
  </r>
  <r>
    <d v="2025-06-21T00:00:00"/>
    <s v="Saturday"/>
    <n v="157"/>
    <x v="0"/>
    <x v="9"/>
    <x v="1"/>
    <x v="1"/>
    <x v="3"/>
    <d v="1899-12-30T10:39:00"/>
    <d v="1899-12-30T10:39:00"/>
    <d v="1899-12-30T10:57:00"/>
    <d v="1899-12-30T00:00:00"/>
    <x v="16"/>
    <d v="1899-12-30T00:32:11"/>
    <s v="Demafas"/>
    <n v="920"/>
    <n v="18400"/>
    <n v="600"/>
    <x v="51"/>
    <n v="2150"/>
    <n v="21150"/>
  </r>
  <r>
    <d v="2025-06-21T00:00:00"/>
    <s v="Saturday"/>
    <n v="158"/>
    <x v="0"/>
    <x v="10"/>
    <x v="61"/>
    <x v="1"/>
    <x v="1"/>
    <d v="1899-12-30T10:47:00"/>
    <d v="1899-12-30T10:47:00"/>
    <d v="1899-12-30T10:58:00"/>
    <d v="1899-12-30T00:00:00"/>
    <x v="40"/>
    <d v="1899-12-30T00:32:11"/>
    <s v="Demafas"/>
    <n v="920"/>
    <n v="3680"/>
    <n v="700"/>
    <x v="52"/>
    <n v="500"/>
    <n v="4880"/>
  </r>
  <r>
    <d v="2025-06-21T00:00:00"/>
    <s v="Saturday"/>
    <n v="159"/>
    <x v="1"/>
    <x v="6"/>
    <x v="67"/>
    <x v="1"/>
    <x v="3"/>
    <d v="1899-12-30T15:19:00"/>
    <d v="1899-12-30T15:19:00"/>
    <d v="1899-12-30T15:46:00"/>
    <d v="1899-12-30T00:00:00"/>
    <x v="26"/>
    <d v="1899-12-30T00:32:11"/>
    <s v="Gas Affairs"/>
    <n v="950"/>
    <n v="2850"/>
    <n v="1500"/>
    <x v="31"/>
    <n v="550"/>
    <n v="4900"/>
  </r>
  <r>
    <d v="2025-06-21T00:00:00"/>
    <s v="Saturday"/>
    <n v="160"/>
    <x v="1"/>
    <x v="10"/>
    <x v="68"/>
    <x v="3"/>
    <x v="3"/>
    <d v="1899-12-30T17:02:00"/>
    <d v="1899-12-30T17:07:00"/>
    <d v="1899-12-30T17:29:00"/>
    <d v="1899-12-30T00:05:00"/>
    <x v="26"/>
    <d v="1899-12-30T00:32:11"/>
    <s v="Gas Affairs"/>
    <n v="950"/>
    <n v="3800"/>
    <n v="1300"/>
    <x v="19"/>
    <n v="1100"/>
    <n v="6200"/>
  </r>
  <r>
    <d v="2025-06-21T00:00:00"/>
    <s v="Saturday"/>
    <n v="161"/>
    <x v="0"/>
    <x v="10"/>
    <x v="61"/>
    <x v="1"/>
    <x v="3"/>
    <d v="1899-12-30T19:45:00"/>
    <d v="1899-12-30T19:45:00"/>
    <d v="1899-12-30T20:01:00"/>
    <d v="1899-12-30T00:00:00"/>
    <x v="3"/>
    <d v="1899-12-30T00:32:11"/>
    <s v="Demafas"/>
    <n v="950"/>
    <n v="3800"/>
    <n v="700"/>
    <x v="53"/>
    <n v="500"/>
    <n v="5000"/>
  </r>
  <r>
    <d v="2025-06-21T00:00:00"/>
    <s v="Saturday"/>
    <n v="162"/>
    <x v="0"/>
    <x v="2"/>
    <x v="45"/>
    <x v="1"/>
    <x v="3"/>
    <d v="1899-12-30T20:30:00"/>
    <d v="1899-12-30T20:30:00"/>
    <d v="1899-12-30T20:46:00"/>
    <d v="1899-12-30T00:00:00"/>
    <x v="3"/>
    <d v="1899-12-30T00:32:11"/>
    <s v="Demafas"/>
    <n v="950"/>
    <n v="9500"/>
    <n v="700"/>
    <x v="54"/>
    <n v="1150"/>
    <n v="11350"/>
  </r>
  <r>
    <d v="2025-06-21T00:00:00"/>
    <s v="Saturday"/>
    <n v="163"/>
    <x v="0"/>
    <x v="2"/>
    <x v="24"/>
    <x v="1"/>
    <x v="3"/>
    <d v="1899-12-30T20:34:00"/>
    <d v="1899-12-30T20:42:00"/>
    <d v="1899-12-30T20:58:00"/>
    <d v="1899-12-30T00:08:00"/>
    <x v="33"/>
    <d v="1899-12-30T00:32:11"/>
    <s v="Demafas"/>
    <n v="950"/>
    <n v="9500"/>
    <n v="500"/>
    <x v="55"/>
    <n v="1250"/>
    <n v="11250"/>
  </r>
  <r>
    <d v="2025-06-22T00:00:00"/>
    <s v="Sunday"/>
    <n v="164"/>
    <x v="1"/>
    <x v="6"/>
    <x v="69"/>
    <x v="5"/>
    <x v="1"/>
    <d v="1899-12-30T11:00:00"/>
    <d v="1899-12-30T11:03:00"/>
    <d v="1899-12-30T12:08:00"/>
    <d v="1899-12-30T00:03:00"/>
    <x v="46"/>
    <d v="1899-12-30T00:32:11"/>
    <s v="Random gas place"/>
    <n v="1300"/>
    <n v="3900"/>
    <n v="1100"/>
    <x v="39"/>
    <n v="200"/>
    <n v="5200"/>
  </r>
  <r>
    <d v="2025-06-22T00:00:00"/>
    <s v="Sunday"/>
    <n v="165"/>
    <x v="0"/>
    <x v="8"/>
    <x v="10"/>
    <x v="3"/>
    <x v="1"/>
    <d v="1899-12-30T11:23:00"/>
    <d v="1899-12-30T11:24:00"/>
    <d v="1899-12-30T11:34:00"/>
    <d v="1899-12-30T00:01:00"/>
    <x v="40"/>
    <d v="1899-12-30T00:32:11"/>
    <s v="Demafas"/>
    <n v="950"/>
    <n v="5700"/>
    <n v="700"/>
    <x v="56"/>
    <n v="700"/>
    <n v="7100"/>
  </r>
  <r>
    <d v="2025-06-22T00:00:00"/>
    <s v="Sunday"/>
    <n v="166"/>
    <x v="1"/>
    <x v="6"/>
    <x v="55"/>
    <x v="19"/>
    <x v="1"/>
    <d v="1899-12-30T12:12:00"/>
    <d v="1899-12-30T12:13:00"/>
    <d v="1899-12-30T12:25:00"/>
    <d v="1899-12-30T00:01:00"/>
    <x v="22"/>
    <d v="1899-12-30T00:32:11"/>
    <s v="Random gas place"/>
    <n v="1300"/>
    <n v="3900"/>
    <n v="1100"/>
    <x v="39"/>
    <n v="200"/>
    <n v="5200"/>
  </r>
  <r>
    <d v="2025-06-22T00:00:00"/>
    <s v="Sunday"/>
    <n v="167"/>
    <x v="0"/>
    <x v="10"/>
    <x v="61"/>
    <x v="1"/>
    <x v="1"/>
    <d v="1899-12-30T12:29:00"/>
    <d v="1899-12-30T12:29:00"/>
    <d v="1899-12-30T12:37:00"/>
    <d v="1899-12-30T00:00:00"/>
    <x v="10"/>
    <d v="1899-12-30T00:32:11"/>
    <s v="Demafas"/>
    <n v="950"/>
    <n v="3800"/>
    <n v="700"/>
    <x v="53"/>
    <n v="500"/>
    <n v="5000"/>
  </r>
  <r>
    <d v="2025-06-22T00:00:00"/>
    <s v="Sunday"/>
    <n v="168"/>
    <x v="0"/>
    <x v="10"/>
    <x v="70"/>
    <x v="3"/>
    <x v="3"/>
    <d v="1899-12-30T20:04:00"/>
    <d v="1899-12-30T20:05:00"/>
    <d v="1899-12-30T20:21:00"/>
    <d v="1899-12-30T00:01:00"/>
    <x v="5"/>
    <d v="1899-12-30T00:32:11"/>
    <s v="Demafas"/>
    <n v="950"/>
    <n v="3800"/>
    <n v="700"/>
    <x v="53"/>
    <n v="500"/>
    <n v="5000"/>
  </r>
  <r>
    <d v="2025-06-23T00:00:00"/>
    <s v="Monday"/>
    <n v="169"/>
    <x v="1"/>
    <x v="6"/>
    <x v="27"/>
    <x v="5"/>
    <x v="3"/>
    <d v="1899-12-30T09:46:00"/>
    <d v="1899-12-30T09:46:00"/>
    <d v="1899-12-30T09:55:00"/>
    <d v="1899-12-30T00:00:00"/>
    <x v="11"/>
    <d v="1899-12-30T00:32:11"/>
    <s v="Gas Affairs"/>
    <n v="950"/>
    <n v="2850"/>
    <n v="1200"/>
    <x v="57"/>
    <n v="850"/>
    <n v="4900"/>
  </r>
  <r>
    <d v="2025-06-23T00:00:00"/>
    <s v="Monday"/>
    <n v="170"/>
    <x v="1"/>
    <x v="10"/>
    <x v="29"/>
    <x v="1"/>
    <x v="3"/>
    <d v="1899-12-30T09:56:00"/>
    <d v="1899-12-30T09:58:00"/>
    <d v="1899-12-30T10:20:00"/>
    <d v="1899-12-30T00:02:00"/>
    <x v="33"/>
    <d v="1899-12-30T00:32:11"/>
    <s v="Gas Affairs"/>
    <n v="950"/>
    <n v="3800"/>
    <n v="1000"/>
    <x v="58"/>
    <n v="1400"/>
    <n v="6200"/>
  </r>
  <r>
    <d v="2025-06-23T00:00:00"/>
    <s v="Monday"/>
    <n v="171"/>
    <x v="1"/>
    <x v="6"/>
    <x v="4"/>
    <x v="2"/>
    <x v="3"/>
    <d v="1899-12-30T12:28:00"/>
    <d v="1899-12-30T12:30:00"/>
    <d v="1899-12-30T12:57:00"/>
    <d v="1899-12-30T00:02:00"/>
    <x v="41"/>
    <d v="1899-12-30T00:32:11"/>
    <s v="Gas Affairs"/>
    <n v="950"/>
    <n v="2850"/>
    <n v="1000"/>
    <x v="43"/>
    <n v="1050"/>
    <n v="4900"/>
  </r>
  <r>
    <d v="2025-06-23T00:00:00"/>
    <s v="Monday"/>
    <n v="172"/>
    <x v="0"/>
    <x v="10"/>
    <x v="61"/>
    <x v="1"/>
    <x v="1"/>
    <d v="1899-12-30T12:29:00"/>
    <d v="1899-12-30T12:32:00"/>
    <d v="1899-12-30T12:46:00"/>
    <d v="1899-12-30T00:03:00"/>
    <x v="5"/>
    <d v="1899-12-30T00:32:11"/>
    <s v="Demafas"/>
    <n v="950"/>
    <n v="3800"/>
    <n v="700"/>
    <x v="53"/>
    <n v="500"/>
    <n v="5000"/>
  </r>
  <r>
    <d v="2025-06-23T00:00:00"/>
    <s v="Monday"/>
    <n v="173"/>
    <x v="0"/>
    <x v="10"/>
    <x v="55"/>
    <x v="19"/>
    <x v="3"/>
    <d v="1899-12-30T17:20:00"/>
    <d v="1899-12-30T17:20:00"/>
    <d v="1899-12-30T17:32:00"/>
    <d v="1899-12-30T00:00:00"/>
    <x v="0"/>
    <d v="1899-12-30T00:32:11"/>
    <s v="Demafas"/>
    <n v="950"/>
    <n v="3800"/>
    <n v="800"/>
    <x v="59"/>
    <n v="-550"/>
    <n v="4050"/>
  </r>
  <r>
    <d v="2025-06-24T00:00:00"/>
    <s v="Tuesday"/>
    <n v="174"/>
    <x v="1"/>
    <x v="6"/>
    <x v="71"/>
    <x v="3"/>
    <x v="3"/>
    <d v="1899-12-30T10:01:00"/>
    <d v="1899-12-30T10:03:00"/>
    <d v="1899-12-30T10:24:00"/>
    <d v="1899-12-30T00:02:00"/>
    <x v="8"/>
    <d v="1899-12-30T00:32:11"/>
    <s v="Random gas place"/>
    <n v="1300"/>
    <n v="3900"/>
    <n v="800"/>
    <x v="60"/>
    <n v="299"/>
    <n v="4999"/>
  </r>
  <r>
    <d v="2025-06-24T00:00:00"/>
    <s v="Tuesday"/>
    <n v="175"/>
    <x v="0"/>
    <x v="10"/>
    <x v="72"/>
    <x v="9"/>
    <x v="3"/>
    <d v="1899-12-30T11:35:00"/>
    <d v="1899-12-30T11:38:00"/>
    <d v="1899-12-30T11:52:00"/>
    <d v="1899-12-30T00:03:00"/>
    <x v="5"/>
    <d v="1899-12-30T00:32:11"/>
    <s v="Demafas"/>
    <n v="950"/>
    <n v="3800"/>
    <n v="700"/>
    <x v="53"/>
    <n v="500"/>
    <n v="5000"/>
  </r>
  <r>
    <d v="2025-06-24T00:00:00"/>
    <s v="Tuesday"/>
    <n v="176"/>
    <x v="0"/>
    <x v="10"/>
    <x v="72"/>
    <x v="9"/>
    <x v="3"/>
    <d v="1899-12-30T19:24:00"/>
    <d v="1899-12-30T19:29:00"/>
    <d v="1899-12-30T19:39:00"/>
    <d v="1899-12-30T00:05:00"/>
    <x v="14"/>
    <d v="1899-12-30T00:32:11"/>
    <s v="Demafas"/>
    <n v="950"/>
    <n v="3800"/>
    <n v="700"/>
    <x v="53"/>
    <n v="500"/>
    <n v="5000"/>
  </r>
  <r>
    <d v="2025-06-25T00:00:00"/>
    <s v="Wednesday"/>
    <n v="177"/>
    <x v="1"/>
    <x v="8"/>
    <x v="39"/>
    <x v="13"/>
    <x v="3"/>
    <d v="1899-12-30T09:25:00"/>
    <d v="1899-12-30T09:26:00"/>
    <d v="1899-12-30T09:58:00"/>
    <d v="1899-12-30T00:01:00"/>
    <x v="27"/>
    <d v="1899-12-30T00:32:11"/>
    <s v="Gas Affairs"/>
    <n v="970"/>
    <n v="5820"/>
    <n v="800"/>
    <x v="61"/>
    <n v="2179"/>
    <n v="8799"/>
  </r>
  <r>
    <d v="2025-06-25T00:00:00"/>
    <s v="Wednesday"/>
    <n v="178"/>
    <x v="1"/>
    <x v="0"/>
    <x v="73"/>
    <x v="9"/>
    <x v="3"/>
    <d v="1899-12-30T14:07:00"/>
    <d v="1899-12-30T14:11:00"/>
    <d v="1899-12-30T14:34:00"/>
    <d v="1899-12-30T00:04:00"/>
    <x v="26"/>
    <d v="1899-12-30T00:32:11"/>
    <s v="Gas Affairs"/>
    <n v="970"/>
    <n v="1940"/>
    <n v="800"/>
    <x v="62"/>
    <n v="857"/>
    <n v="3597"/>
  </r>
  <r>
    <d v="2025-06-25T00:00:00"/>
    <s v="Wednesday"/>
    <n v="179"/>
    <x v="1"/>
    <x v="6"/>
    <x v="74"/>
    <x v="9"/>
    <x v="3"/>
    <d v="1899-12-30T16:27:00"/>
    <d v="1899-12-30T16:28:00"/>
    <d v="1899-12-30T16:55:00"/>
    <d v="1899-12-30T00:01:00"/>
    <x v="34"/>
    <d v="1899-12-30T00:32:11"/>
    <s v="Gas Affairs"/>
    <n v="970"/>
    <n v="2910"/>
    <n v="1000"/>
    <x v="63"/>
    <n v="986"/>
    <n v="4896"/>
  </r>
  <r>
    <d v="2025-06-25T00:00:00"/>
    <s v="Wednesday"/>
    <n v="180"/>
    <x v="0"/>
    <x v="10"/>
    <x v="72"/>
    <x v="9"/>
    <x v="3"/>
    <d v="1899-12-30T17:54:00"/>
    <d v="1899-12-30T17:55:00"/>
    <d v="1899-12-30T18:06:00"/>
    <d v="1899-12-30T00:01:00"/>
    <x v="0"/>
    <d v="1899-12-30T00:32:11"/>
    <s v="Demafas"/>
    <n v="935"/>
    <n v="3740"/>
    <n v="700"/>
    <x v="64"/>
    <n v="560"/>
    <n v="5000"/>
  </r>
  <r>
    <d v="2025-06-25T00:00:00"/>
    <s v="Wednesday"/>
    <n v="181"/>
    <x v="0"/>
    <x v="6"/>
    <x v="75"/>
    <x v="5"/>
    <x v="3"/>
    <d v="1899-12-30T21:19:00"/>
    <d v="1899-12-30T21:20:00"/>
    <d v="1899-12-30T21:25:00"/>
    <d v="1899-12-30T00:01:00"/>
    <x v="20"/>
    <d v="1899-12-30T00:32:11"/>
    <s v="Demafas"/>
    <n v="935"/>
    <n v="2805"/>
    <n v="700"/>
    <x v="65"/>
    <n v="352"/>
    <n v="3857"/>
  </r>
  <r>
    <d v="2025-06-26T00:00:00"/>
    <s v="Thursday"/>
    <n v="182"/>
    <x v="1"/>
    <x v="6"/>
    <x v="6"/>
    <x v="21"/>
    <x v="3"/>
    <d v="1899-12-30T11:41:00"/>
    <d v="1899-12-30T11:42:00"/>
    <d v="1899-12-30T12:44:00"/>
    <d v="1899-12-30T00:01:00"/>
    <x v="47"/>
    <d v="1899-12-30T00:32:11"/>
    <s v="Gas Affairs"/>
    <n v="970"/>
    <n v="2910"/>
    <n v="2000"/>
    <x v="66"/>
    <n v="-14"/>
    <n v="4896"/>
  </r>
  <r>
    <d v="2025-06-26T00:00:00"/>
    <s v="Thursday"/>
    <n v="183"/>
    <x v="0"/>
    <x v="9"/>
    <x v="76"/>
    <x v="8"/>
    <x v="3"/>
    <d v="1899-12-30T12:44:00"/>
    <d v="1899-12-30T12:47:00"/>
    <d v="1899-12-30T13:31:00"/>
    <d v="1899-12-30T00:03:00"/>
    <x v="24"/>
    <d v="1899-12-30T00:32:11"/>
    <s v="Demafas"/>
    <n v="935"/>
    <n v="18700"/>
    <n v="800"/>
    <x v="67"/>
    <n v="2480"/>
    <n v="21980"/>
  </r>
  <r>
    <d v="2025-06-26T00:00:00"/>
    <s v="Thursday"/>
    <n v="184"/>
    <x v="0"/>
    <x v="10"/>
    <x v="72"/>
    <x v="9"/>
    <x v="2"/>
    <d v="1899-12-30T14:29:00"/>
    <d v="1899-12-30T14:31:00"/>
    <d v="1899-12-30T14:49:00"/>
    <d v="1899-12-30T00:02:00"/>
    <x v="6"/>
    <d v="1899-12-30T00:32:11"/>
    <s v="Demafas"/>
    <n v="935"/>
    <n v="3740"/>
    <n v="800"/>
    <x v="68"/>
    <n v="460"/>
    <n v="5000"/>
  </r>
  <r>
    <d v="2025-06-26T00:00:00"/>
    <s v="Thursday"/>
    <n v="185"/>
    <x v="0"/>
    <x v="2"/>
    <x v="37"/>
    <x v="0"/>
    <x v="3"/>
    <d v="1899-12-30T17:40:00"/>
    <d v="1899-12-30T17:43:00"/>
    <d v="1899-12-30T18:02:00"/>
    <d v="1899-12-30T00:03:00"/>
    <x v="15"/>
    <d v="1899-12-30T00:32:11"/>
    <s v="Demafas"/>
    <n v="935"/>
    <n v="9350"/>
    <n v="800"/>
    <x v="69"/>
    <n v="1190"/>
    <n v="11340"/>
  </r>
  <r>
    <d v="2025-06-26T00:00:00"/>
    <s v="Thursday"/>
    <n v="186"/>
    <x v="1"/>
    <x v="4"/>
    <x v="37"/>
    <x v="0"/>
    <x v="3"/>
    <d v="1899-12-30T17:40:00"/>
    <d v="1899-12-30T17:44:00"/>
    <d v="1899-12-30T18:38:00"/>
    <d v="1899-12-30T00:04:00"/>
    <x v="48"/>
    <d v="1899-12-30T00:32:11"/>
    <s v="Gas Affairs"/>
    <n v="970"/>
    <n v="7760"/>
    <n v="800"/>
    <x v="70"/>
    <n v="2881"/>
    <n v="11441"/>
  </r>
  <r>
    <d v="2025-06-26T00:00:00"/>
    <s v="Thursday"/>
    <n v="187"/>
    <x v="0"/>
    <x v="2"/>
    <x v="31"/>
    <x v="0"/>
    <x v="3"/>
    <d v="1899-12-30T19:52:00"/>
    <d v="1899-12-30T19:54:00"/>
    <d v="1899-12-30T20:12:00"/>
    <d v="1899-12-30T00:02:00"/>
    <x v="6"/>
    <d v="1899-12-30T00:32:11"/>
    <s v="Demafas"/>
    <n v="935"/>
    <n v="9350"/>
    <n v="800"/>
    <x v="69"/>
    <n v="1400"/>
    <n v="11550"/>
  </r>
  <r>
    <d v="2025-06-26T00:00:00"/>
    <s v="Thursday"/>
    <n v="188"/>
    <x v="0"/>
    <x v="10"/>
    <x v="72"/>
    <x v="9"/>
    <x v="3"/>
    <d v="1899-12-30T20:37:00"/>
    <d v="1899-12-30T20:38:00"/>
    <d v="1899-12-30T20:53:00"/>
    <d v="1899-12-30T00:01:00"/>
    <x v="3"/>
    <d v="1899-12-30T00:32:11"/>
    <s v="Demafas"/>
    <n v="935"/>
    <n v="3740"/>
    <n v="800"/>
    <x v="68"/>
    <n v="460"/>
    <n v="5000"/>
  </r>
  <r>
    <d v="2025-06-26T00:00:00"/>
    <s v="Thursday"/>
    <n v="189"/>
    <x v="0"/>
    <x v="6"/>
    <x v="77"/>
    <x v="8"/>
    <x v="3"/>
    <d v="1899-12-30T20:52:00"/>
    <d v="1899-12-30T20:53:00"/>
    <d v="1899-12-30T21:08:00"/>
    <d v="1899-12-30T00:01:00"/>
    <x v="3"/>
    <d v="1899-12-30T00:32:11"/>
    <s v="Demafas"/>
    <n v="935"/>
    <n v="2805"/>
    <n v="800"/>
    <x v="71"/>
    <n v="345"/>
    <n v="3950"/>
  </r>
  <r>
    <d v="2025-06-27T00:00:00"/>
    <s v="Friday"/>
    <n v="190"/>
    <x v="1"/>
    <x v="10"/>
    <x v="70"/>
    <x v="3"/>
    <x v="3"/>
    <d v="1899-12-30T11:09:00"/>
    <d v="1899-12-30T11:11:00"/>
    <d v="1899-12-30T11:33:00"/>
    <d v="1899-12-30T00:02:00"/>
    <x v="33"/>
    <d v="1899-12-30T00:32:11"/>
    <s v="Gas Affairs"/>
    <n v="970"/>
    <n v="3880"/>
    <n v="1000"/>
    <x v="72"/>
    <n v="1320"/>
    <n v="6200"/>
  </r>
  <r>
    <d v="2025-06-27T00:00:00"/>
    <s v="Friday"/>
    <n v="191"/>
    <x v="0"/>
    <x v="3"/>
    <x v="8"/>
    <x v="0"/>
    <x v="3"/>
    <d v="1899-12-30T19:04:00"/>
    <d v="1899-12-30T19:05:00"/>
    <d v="1899-12-30T19:15:00"/>
    <d v="1899-12-30T00:01:00"/>
    <x v="40"/>
    <d v="1899-12-30T00:32:11"/>
    <s v="Demafas"/>
    <n v="935"/>
    <n v="4675"/>
    <n v="800"/>
    <x v="73"/>
    <n v="775"/>
    <n v="6250"/>
  </r>
  <r>
    <d v="2025-06-27T00:00:00"/>
    <s v="Friday"/>
    <n v="192"/>
    <x v="0"/>
    <x v="3"/>
    <x v="1"/>
    <x v="1"/>
    <x v="3"/>
    <d v="1899-12-30T19:49:00"/>
    <d v="1899-12-30T19:50:00"/>
    <d v="1899-12-30T19:54:00"/>
    <d v="1899-12-30T00:01:00"/>
    <x v="17"/>
    <d v="1899-12-30T00:32:11"/>
    <s v="Demafas"/>
    <n v="935"/>
    <n v="4675"/>
    <n v="500"/>
    <x v="74"/>
    <n v="1075"/>
    <n v="6250"/>
  </r>
  <r>
    <d v="2025-06-27T00:00:00"/>
    <s v="Friday"/>
    <n v="193"/>
    <x v="0"/>
    <x v="1"/>
    <x v="78"/>
    <x v="7"/>
    <x v="3"/>
    <d v="1899-12-30T20:41:00"/>
    <d v="1899-12-30T20:43:00"/>
    <d v="1899-12-30T20:58:00"/>
    <d v="1899-12-30T00:02:00"/>
    <x v="5"/>
    <d v="1899-12-30T00:32:11"/>
    <s v="Demafas"/>
    <n v="935"/>
    <n v="6545"/>
    <n v="800"/>
    <x v="75"/>
    <n v="905"/>
    <n v="8250"/>
  </r>
  <r>
    <d v="2025-06-28T00:00:00"/>
    <s v="Saturday"/>
    <n v="194"/>
    <x v="1"/>
    <x v="6"/>
    <x v="42"/>
    <x v="19"/>
    <x v="3"/>
    <d v="1899-12-30T10:11:00"/>
    <d v="1899-12-30T10:12:00"/>
    <d v="1899-12-30T10:37:00"/>
    <d v="1899-12-30T00:01:00"/>
    <x v="43"/>
    <d v="1899-12-30T00:32:11"/>
    <s v="Gas Affairs"/>
    <n v="970"/>
    <n v="2910"/>
    <n v="1300"/>
    <x v="76"/>
    <n v="690"/>
    <n v="4900"/>
  </r>
  <r>
    <d v="2025-06-28T00:00:00"/>
    <s v="Saturday"/>
    <n v="195"/>
    <x v="1"/>
    <x v="14"/>
    <x v="16"/>
    <x v="8"/>
    <x v="3"/>
    <d v="1899-12-30T10:45:00"/>
    <d v="1899-12-30T10:47:00"/>
    <d v="1899-12-30T10:59:00"/>
    <d v="1899-12-30T00:02:00"/>
    <x v="7"/>
    <d v="1899-12-30T00:32:11"/>
    <s v="Gas Affairs"/>
    <n v="970"/>
    <n v="970"/>
    <n v="1200"/>
    <x v="77"/>
    <n v="130"/>
    <n v="2300"/>
  </r>
  <r>
    <d v="2025-06-28T00:00:00"/>
    <s v="Saturday"/>
    <n v="196"/>
    <x v="0"/>
    <x v="10"/>
    <x v="72"/>
    <x v="9"/>
    <x v="3"/>
    <d v="1899-12-30T15:15:00"/>
    <d v="1899-12-30T15:15:00"/>
    <d v="1899-12-30T15:34:00"/>
    <d v="1899-12-30T00:00:00"/>
    <x v="2"/>
    <d v="1899-12-30T00:32:11"/>
    <s v="Demafas"/>
    <n v="935"/>
    <n v="3740"/>
    <n v="700"/>
    <x v="64"/>
    <n v="560"/>
    <n v="5000"/>
  </r>
  <r>
    <d v="2025-06-28T00:00:00"/>
    <s v="Saturday"/>
    <n v="197"/>
    <x v="0"/>
    <x v="3"/>
    <x v="79"/>
    <x v="5"/>
    <x v="3"/>
    <d v="1899-12-30T17:07:00"/>
    <d v="1899-12-30T17:07:00"/>
    <d v="1899-12-30T17:19:00"/>
    <d v="1899-12-30T00:00:00"/>
    <x v="0"/>
    <d v="1899-12-30T00:32:11"/>
    <s v="Demafas"/>
    <n v="935"/>
    <n v="4675"/>
    <n v="700"/>
    <x v="78"/>
    <n v="675"/>
    <n v="6050"/>
  </r>
  <r>
    <d v="2025-06-30T00:00:00"/>
    <s v="Monday"/>
    <n v="198"/>
    <x v="1"/>
    <x v="0"/>
    <x v="80"/>
    <x v="9"/>
    <x v="3"/>
    <d v="1899-12-30T12:45:00"/>
    <d v="1899-12-30T12:46:00"/>
    <d v="1899-12-30T12:59:00"/>
    <d v="1899-12-30T00:01:00"/>
    <x v="7"/>
    <d v="1899-12-30T00:32:11"/>
    <s v="Gas Affairs"/>
    <n v="970"/>
    <n v="1940"/>
    <n v="700"/>
    <x v="79"/>
    <n v="960"/>
    <n v="3600"/>
  </r>
  <r>
    <d v="2025-06-30T00:00:00"/>
    <s v="Monday"/>
    <n v="199"/>
    <x v="1"/>
    <x v="4"/>
    <x v="81"/>
    <x v="16"/>
    <x v="3"/>
    <d v="1899-12-30T18:11:00"/>
    <d v="1899-12-30T18:12:00"/>
    <d v="1899-12-30T18:31:00"/>
    <d v="1899-12-30T00:01:00"/>
    <x v="6"/>
    <d v="1899-12-30T00:32:11"/>
    <s v="Gas Affairs"/>
    <n v="970"/>
    <n v="7760"/>
    <n v="1000"/>
    <x v="80"/>
    <n v="2690"/>
    <n v="11450"/>
  </r>
  <r>
    <d v="2025-06-30T00:00:00"/>
    <s v="Monday"/>
    <n v="200"/>
    <x v="0"/>
    <x v="3"/>
    <x v="41"/>
    <x v="10"/>
    <x v="3"/>
    <d v="1899-12-30T18:48:00"/>
    <d v="1899-12-30T18:49:00"/>
    <d v="1899-12-30T19:07:00"/>
    <d v="1899-12-30T00:01:00"/>
    <x v="2"/>
    <d v="1899-12-30T00:32:11"/>
    <s v="Demafas"/>
    <n v="935"/>
    <n v="4675"/>
    <n v="800"/>
    <x v="73"/>
    <n v="600"/>
    <n v="6075"/>
  </r>
  <r>
    <d v="2025-06-30T00:00:00"/>
    <s v="Monday"/>
    <n v="201"/>
    <x v="0"/>
    <x v="1"/>
    <x v="82"/>
    <x v="5"/>
    <x v="3"/>
    <d v="1899-12-30T20:22:00"/>
    <d v="1899-12-30T20:23:00"/>
    <d v="1899-12-30T20:35:00"/>
    <d v="1899-12-30T00:01:00"/>
    <x v="22"/>
    <d v="1899-12-30T00:32:11"/>
    <s v="Demafas"/>
    <n v="935"/>
    <n v="6545"/>
    <n v="700"/>
    <x v="81"/>
    <n v="800"/>
    <n v="8045"/>
  </r>
  <r>
    <d v="2025-06-30T00:00:00"/>
    <s v="Monday"/>
    <n v="202"/>
    <x v="0"/>
    <x v="15"/>
    <x v="16"/>
    <x v="8"/>
    <x v="3"/>
    <d v="1899-12-30T20:28:00"/>
    <d v="1899-12-30T20:30:00"/>
    <d v="1899-12-30T20:50:00"/>
    <d v="1899-12-30T00:02:00"/>
    <x v="15"/>
    <d v="1899-12-30T00:32:11"/>
    <s v="Demafas"/>
    <n v="935"/>
    <n v="3553"/>
    <n v="800"/>
    <x v="82"/>
    <n v="547"/>
    <n v="4900"/>
  </r>
  <r>
    <d v="2025-07-01T00:00:00"/>
    <s v="Tuesday"/>
    <n v="203"/>
    <x v="0"/>
    <x v="12"/>
    <x v="1"/>
    <x v="9"/>
    <x v="3"/>
    <d v="1899-12-30T09:49:00"/>
    <d v="1899-12-30T21:51:00"/>
    <d v="1899-12-30T09:59:00"/>
    <d v="1899-12-30T12:02:00"/>
    <x v="1"/>
    <d v="1899-12-30T00:32:11"/>
    <s v="Demafas"/>
    <n v="935"/>
    <n v="14025"/>
    <n v="500"/>
    <x v="83"/>
    <n v="1750"/>
    <n v="16275"/>
  </r>
  <r>
    <d v="2025-07-01T00:00:00"/>
    <s v="Tuesday"/>
    <n v="204"/>
    <x v="0"/>
    <x v="3"/>
    <x v="34"/>
    <x v="5"/>
    <x v="3"/>
    <d v="1899-12-30T12:34:00"/>
    <d v="1899-12-30T12:36:00"/>
    <d v="1899-12-30T12:45:00"/>
    <d v="1899-12-30T00:02:00"/>
    <x v="40"/>
    <d v="1899-12-30T00:32:11"/>
    <s v="Demafas"/>
    <n v="935"/>
    <n v="4675"/>
    <n v="700"/>
    <x v="78"/>
    <n v="550"/>
    <n v="5925"/>
  </r>
  <r>
    <m/>
    <m/>
    <m/>
    <x v="2"/>
    <x v="16"/>
    <x v="83"/>
    <x v="22"/>
    <x v="4"/>
    <m/>
    <m/>
    <m/>
    <m/>
    <x v="49"/>
    <m/>
    <m/>
    <m/>
    <m/>
    <m/>
    <x v="8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d v="2025-06-01T00:00:00"/>
    <s v="Sunday"/>
    <x v="0"/>
    <n v="1"/>
    <s v="Petrol"/>
    <n v="2"/>
    <s v="Favour "/>
    <s v="Oluwo "/>
    <s v="Favour "/>
    <x v="0"/>
    <d v="1899-12-30T07:30:00"/>
    <d v="1899-12-30T07:42:00"/>
    <d v="1899-12-30T00:00:00"/>
    <d v="1899-12-30T00:12:00"/>
    <d v="1899-12-30T00:05:41"/>
    <s v="Demafas"/>
    <n v="900"/>
    <n v="1800"/>
    <n v="700"/>
    <n v="2500"/>
    <n v="200"/>
    <n v="2700"/>
    <m/>
    <m/>
    <m/>
    <m/>
    <m/>
    <m/>
    <m/>
    <m/>
    <m/>
    <m/>
    <m/>
  </r>
  <r>
    <d v="2025-06-01T00:00:00"/>
    <s v="Sunday"/>
    <x v="0"/>
    <n v="2"/>
    <s v="Petrol"/>
    <n v="7"/>
    <s v="Abisoye"/>
    <s v="harmony"/>
    <s v="Habeeb"/>
    <x v="1"/>
    <d v="1899-12-30T09:03:00"/>
    <d v="1899-12-30T09:12:00"/>
    <d v="1899-12-30T00:01:00"/>
    <d v="1899-12-30T00:10:00"/>
    <d v="1899-12-30T00:05:41"/>
    <s v="Demafas"/>
    <n v="900"/>
    <n v="6300"/>
    <n v="600"/>
    <n v="6900"/>
    <n v="800"/>
    <n v="7700"/>
    <m/>
    <m/>
    <m/>
    <m/>
    <m/>
    <m/>
    <m/>
    <m/>
    <m/>
    <m/>
    <m/>
  </r>
  <r>
    <d v="2025-06-01T00:00:00"/>
    <s v="Sunday"/>
    <x v="0"/>
    <n v="3"/>
    <s v="Petrol"/>
    <n v="10"/>
    <s v="Idris"/>
    <s v="Agbede"/>
    <s v="Habeeb"/>
    <x v="2"/>
    <d v="1899-12-30T09:12:00"/>
    <d v="1899-12-30T09:20:00"/>
    <d v="1899-12-30T00:11:00"/>
    <d v="1899-12-30T00:19:00"/>
    <d v="1899-12-30T00:05:41"/>
    <s v="Demafas"/>
    <n v="900"/>
    <n v="9000"/>
    <n v="700"/>
    <n v="9700"/>
    <n v="1000"/>
    <n v="10700"/>
    <m/>
    <m/>
    <m/>
    <m/>
    <m/>
    <m/>
    <m/>
    <m/>
    <m/>
    <m/>
    <m/>
  </r>
  <r>
    <d v="2025-06-01T00:00:00"/>
    <s v="Sunday"/>
    <x v="0"/>
    <n v="4"/>
    <s v="Petrol"/>
    <n v="5"/>
    <s v="Ray"/>
    <s v="harmony"/>
    <s v="Habeeb"/>
    <x v="3"/>
    <d v="1899-12-30T12:46:00"/>
    <d v="1899-12-30T13:01:00"/>
    <d v="1899-12-30T00:01:00"/>
    <d v="1899-12-30T00:16:00"/>
    <d v="1899-12-30T00:05:41"/>
    <s v="Demafas"/>
    <n v="900"/>
    <n v="4500"/>
    <n v="700"/>
    <n v="5200"/>
    <n v="500"/>
    <n v="5700"/>
    <m/>
    <m/>
    <m/>
    <m/>
    <m/>
    <m/>
    <m/>
    <m/>
    <m/>
    <m/>
    <m/>
  </r>
  <r>
    <d v="2025-06-01T00:00:00"/>
    <s v="Sunday"/>
    <x v="0"/>
    <n v="5"/>
    <s v="Petrol"/>
    <n v="10"/>
    <s v="Kenny"/>
    <s v="Agbede"/>
    <s v="Habeeb"/>
    <x v="4"/>
    <d v="1899-12-30T12:51:00"/>
    <d v="1899-12-30T13:14:00"/>
    <d v="1899-12-30T00:02:00"/>
    <d v="1899-12-30T00:25:00"/>
    <d v="1899-12-30T00:05:41"/>
    <s v="Demafas"/>
    <n v="900"/>
    <n v="9000"/>
    <n v="700"/>
    <n v="9700"/>
    <n v="1000"/>
    <n v="10700"/>
    <m/>
    <m/>
    <m/>
    <m/>
    <m/>
    <m/>
    <m/>
    <m/>
    <m/>
    <m/>
    <m/>
  </r>
  <r>
    <d v="2025-06-01T00:00:00"/>
    <s v="Sunday"/>
    <x v="0"/>
    <n v="6"/>
    <s v="Petrol"/>
    <n v="8"/>
    <s v="James"/>
    <s v="harmony"/>
    <s v="Habeeb"/>
    <x v="5"/>
    <d v="1899-12-30T13:09:00"/>
    <d v="1899-12-30T13:25:00"/>
    <d v="1899-12-30T00:01:00"/>
    <d v="1899-12-30T00:17:00"/>
    <d v="1899-12-30T00:05:41"/>
    <s v="Demafas"/>
    <n v="900"/>
    <n v="7200"/>
    <n v="700"/>
    <n v="7900"/>
    <n v="800"/>
    <n v="8700"/>
    <m/>
    <m/>
    <m/>
    <m/>
    <m/>
    <m/>
    <m/>
    <m/>
    <m/>
    <m/>
    <m/>
  </r>
  <r>
    <d v="2025-06-01T00:00:00"/>
    <s v="Sunday"/>
    <x v="0"/>
    <n v="7"/>
    <s v="Petrol"/>
    <n v="5"/>
    <s v="Habeeb"/>
    <s v="Agbede"/>
    <s v="Habeeb"/>
    <x v="6"/>
    <d v="1899-12-30T11:06:00"/>
    <d v="1899-12-30T11:23:00"/>
    <d v="1899-12-30T00:03:00"/>
    <d v="1899-12-30T00:20:00"/>
    <d v="1899-12-30T00:05:41"/>
    <s v="Demafas"/>
    <n v="900"/>
    <n v="4500"/>
    <n v="700"/>
    <n v="5200"/>
    <n v="500"/>
    <n v="5700"/>
    <m/>
    <m/>
    <m/>
    <m/>
    <m/>
    <m/>
    <m/>
    <m/>
    <m/>
    <m/>
    <m/>
  </r>
  <r>
    <d v="2025-06-01T00:00:00"/>
    <s v="Sunday"/>
    <x v="0"/>
    <n v="8"/>
    <s v="Petrol"/>
    <n v="8"/>
    <s v="Davedeen "/>
    <s v="Accord"/>
    <s v="Habeeb"/>
    <x v="7"/>
    <d v="1899-12-30T17:55:00"/>
    <d v="1899-12-30T18:07:00"/>
    <d v="1899-12-30T00:02:00"/>
    <d v="1899-12-30T00:14:00"/>
    <d v="1899-12-30T00:05:41"/>
    <s v="Demafas"/>
    <n v="900"/>
    <n v="7200"/>
    <n v="700"/>
    <n v="7900"/>
    <n v="800"/>
    <n v="8700"/>
    <m/>
    <m/>
    <m/>
    <m/>
    <m/>
    <m/>
    <m/>
    <m/>
    <m/>
    <m/>
    <m/>
  </r>
  <r>
    <d v="2025-06-01T00:00:00"/>
    <s v="Sunday"/>
    <x v="0"/>
    <n v="9"/>
    <s v="Petrol"/>
    <n v="5"/>
    <s v="Busayo"/>
    <s v="palmview"/>
    <s v="Habeeb"/>
    <x v="8"/>
    <d v="1899-12-30T18:32:00"/>
    <d v="1899-12-30T18:54:00"/>
    <d v="1899-12-30T00:01:00"/>
    <d v="1899-12-30T00:23:00"/>
    <d v="1899-12-30T00:05:41"/>
    <s v="Demafas"/>
    <n v="900"/>
    <n v="4500"/>
    <n v="800"/>
    <n v="5300"/>
    <n v="400"/>
    <n v="5700"/>
    <m/>
    <m/>
    <m/>
    <m/>
    <m/>
    <m/>
    <m/>
    <m/>
    <m/>
    <m/>
    <m/>
  </r>
  <r>
    <d v="2025-06-01T00:00:00"/>
    <s v="Sunday"/>
    <x v="0"/>
    <n v="10"/>
    <s v="Petrol"/>
    <n v="5"/>
    <s v="Richard"/>
    <s v="Zoo"/>
    <s v="Habeeb"/>
    <x v="9"/>
    <d v="1899-12-30T19:16:00"/>
    <d v="1899-12-30T19:20:00"/>
    <d v="1899-12-30T00:03:00"/>
    <d v="1899-12-30T00:07:00"/>
    <d v="1899-12-30T00:05:41"/>
    <s v="Demafas"/>
    <n v="900"/>
    <n v="4500"/>
    <n v="700"/>
    <n v="5200"/>
    <n v="500"/>
    <n v="5700"/>
    <m/>
    <m/>
    <m/>
    <m/>
    <m/>
    <m/>
    <m/>
    <m/>
    <m/>
    <m/>
    <m/>
  </r>
  <r>
    <d v="2025-06-01T00:00:00"/>
    <s v="Sunday"/>
    <x v="0"/>
    <n v="11"/>
    <s v="Petrol"/>
    <n v="5"/>
    <s v="Idris"/>
    <s v="Agbede "/>
    <s v="Habeeb"/>
    <x v="10"/>
    <d v="1899-12-30T19:31:00"/>
    <d v="1899-12-30T19:37:00"/>
    <d v="1899-12-30T00:10:00"/>
    <d v="1899-12-30T00:16:00"/>
    <d v="1899-12-30T00:05:41"/>
    <s v="Demafas"/>
    <n v="900"/>
    <n v="4500"/>
    <n v="700"/>
    <n v="5200"/>
    <n v="500"/>
    <n v="5700"/>
    <m/>
    <m/>
    <m/>
    <m/>
    <m/>
    <m/>
    <m/>
    <m/>
    <m/>
    <m/>
    <m/>
  </r>
  <r>
    <d v="2025-06-01T00:00:00"/>
    <s v="Sunday"/>
    <x v="0"/>
    <n v="12"/>
    <s v="Petrol"/>
    <n v="9.3000000000000007"/>
    <s v="Kenny"/>
    <s v="Agbede"/>
    <s v="Habeeb"/>
    <x v="11"/>
    <d v="1899-12-30T19:31:00"/>
    <d v="1899-12-30T19:37:00"/>
    <d v="1899-12-30T00:02:00"/>
    <d v="1899-12-30T00:08:00"/>
    <d v="1899-12-30T00:05:41"/>
    <s v="Demafas"/>
    <n v="900"/>
    <n v="8370"/>
    <n v="700"/>
    <n v="9070"/>
    <n v="930"/>
    <n v="10000"/>
    <m/>
    <m/>
    <m/>
    <m/>
    <m/>
    <m/>
    <m/>
    <m/>
    <m/>
    <m/>
    <m/>
  </r>
  <r>
    <d v="2025-06-01T00:00:00"/>
    <s v="Sunday"/>
    <x v="0"/>
    <n v="13"/>
    <s v="Petrol"/>
    <n v="8"/>
    <s v="Daniel"/>
    <s v="Accord"/>
    <s v="Habeeb"/>
    <x v="12"/>
    <d v="1899-12-30T19:57:00"/>
    <d v="1899-12-30T20:05:00"/>
    <d v="1899-12-30T00:01:00"/>
    <d v="1899-12-30T00:09:00"/>
    <d v="1899-12-30T00:05:41"/>
    <s v="Demafas"/>
    <n v="900"/>
    <n v="7200"/>
    <n v="700"/>
    <n v="7900"/>
    <n v="800"/>
    <n v="8700"/>
    <m/>
    <m/>
    <m/>
    <m/>
    <m/>
    <m/>
    <m/>
    <m/>
    <m/>
    <m/>
    <m/>
  </r>
  <r>
    <d v="2025-06-01T00:00:00"/>
    <s v="Sunday"/>
    <x v="0"/>
    <n v="14"/>
    <s v="Petrol"/>
    <n v="3"/>
    <s v="Tiger"/>
    <s v="Zoo"/>
    <s v="Habeeb"/>
    <x v="13"/>
    <d v="1899-12-30T20:13:00"/>
    <d v="1899-12-30T20:13:00"/>
    <d v="1899-12-30T00:16:00"/>
    <d v="1899-12-30T00:16:00"/>
    <d v="1899-12-30T00:05:41"/>
    <s v="Demafas"/>
    <n v="900"/>
    <n v="2700"/>
    <n v="800"/>
    <n v="3500"/>
    <n v="200"/>
    <n v="3700"/>
    <m/>
    <m/>
    <m/>
    <m/>
    <m/>
    <m/>
    <m/>
    <m/>
    <m/>
    <m/>
    <m/>
  </r>
  <r>
    <d v="2025-06-01T00:00:00"/>
    <s v="Sunday"/>
    <x v="0"/>
    <n v="15"/>
    <s v="Petrol"/>
    <n v="9"/>
    <s v="Olaoluwa "/>
    <s v="Labuta"/>
    <s v="Habeeb "/>
    <x v="14"/>
    <d v="1899-12-30T20:23:00"/>
    <d v="1899-12-30T20:47:00"/>
    <d v="1899-12-30T00:12:00"/>
    <d v="1899-12-30T00:36:00"/>
    <d v="1899-12-30T00:05:41"/>
    <s v="Demafas"/>
    <n v="900"/>
    <n v="4500"/>
    <n v="1200"/>
    <n v="5700"/>
    <n v="200"/>
    <n v="5900"/>
    <m/>
    <m/>
    <m/>
    <m/>
    <m/>
    <m/>
    <m/>
    <m/>
    <m/>
    <m/>
    <m/>
  </r>
  <r>
    <d v="2025-06-01T00:00:00"/>
    <s v="Sunday"/>
    <x v="0"/>
    <n v="16"/>
    <s v="Petrol"/>
    <n v="5"/>
    <s v="Ayomide "/>
    <s v="Oluwo"/>
    <s v="Habeeb"/>
    <x v="15"/>
    <d v="1899-12-30T20:49:00"/>
    <d v="1899-12-30T21:00:00"/>
    <d v="1899-12-30T00:32:00"/>
    <d v="1899-12-30T00:43:00"/>
    <d v="1899-12-30T00:05:41"/>
    <s v="Demafas"/>
    <n v="900"/>
    <n v="8100"/>
    <n v="800"/>
    <n v="8900"/>
    <n v="50800"/>
    <n v="59700"/>
    <m/>
    <m/>
    <m/>
    <m/>
    <m/>
    <m/>
    <m/>
    <m/>
    <m/>
    <m/>
    <m/>
  </r>
  <r>
    <d v="2025-06-02T00:00:00"/>
    <s v="Monday"/>
    <x v="0"/>
    <n v="17"/>
    <s v="Petrol"/>
    <n v="6"/>
    <s v="Abisoye"/>
    <s v="harmony"/>
    <s v="Habeeb"/>
    <x v="16"/>
    <d v="1899-12-30T09:34:00"/>
    <d v="1899-12-30T09:46:00"/>
    <d v="1899-12-30T00:02:00"/>
    <d v="1899-12-30T00:14:00"/>
    <d v="1899-12-30T00:05:41"/>
    <s v="Demafas"/>
    <n v="900"/>
    <n v="5400"/>
    <n v="600"/>
    <n v="6000"/>
    <n v="700"/>
    <n v="6700"/>
    <m/>
    <m/>
    <m/>
    <m/>
    <m/>
    <m/>
    <m/>
    <m/>
    <m/>
    <m/>
    <m/>
  </r>
  <r>
    <d v="2025-06-02T00:00:00"/>
    <s v="Monday"/>
    <x v="0"/>
    <n v="18"/>
    <s v="Petrol"/>
    <n v="3"/>
    <s v="Mayowa "/>
    <s v="Harmony "/>
    <s v="Habeeb "/>
    <x v="17"/>
    <d v="1899-12-30T09:51:00"/>
    <d v="1899-12-30T09:59:00"/>
    <d v="1899-12-30T00:01:00"/>
    <d v="1899-12-30T00:09:00"/>
    <d v="1899-12-30T00:05:41"/>
    <s v="Demafas"/>
    <n v="900"/>
    <n v="2700"/>
    <n v="500"/>
    <n v="3200"/>
    <n v="500"/>
    <n v="3700"/>
    <m/>
    <m/>
    <m/>
    <m/>
    <m/>
    <m/>
    <m/>
    <m/>
    <m/>
    <m/>
    <m/>
  </r>
  <r>
    <d v="2025-06-02T00:00:00"/>
    <s v="Monday"/>
    <x v="0"/>
    <n v="19"/>
    <s v="Petrol"/>
    <n v="20"/>
    <s v="Afolabi"/>
    <s v="Oluwo"/>
    <s v="Habeeb"/>
    <x v="18"/>
    <d v="1899-12-30T10:29:00"/>
    <d v="1899-12-30T10:43:00"/>
    <d v="1899-12-30T00:01:00"/>
    <d v="1899-12-30T00:15:00"/>
    <d v="1899-12-30T00:05:41"/>
    <s v="Demafas"/>
    <n v="900"/>
    <n v="18000"/>
    <n v="800"/>
    <n v="18800"/>
    <n v="2100"/>
    <n v="20900"/>
    <m/>
    <m/>
    <m/>
    <m/>
    <m/>
    <m/>
    <m/>
    <m/>
    <m/>
    <m/>
    <m/>
  </r>
  <r>
    <d v="2025-06-02T00:00:00"/>
    <s v="Monday"/>
    <x v="0"/>
    <n v="20"/>
    <s v="Petrol"/>
    <n v="3"/>
    <s v="Az"/>
    <s v="Oluwo "/>
    <s v="Habeeb"/>
    <x v="19"/>
    <d v="1899-12-30T12:16:00"/>
    <d v="1899-12-30T12:24:00"/>
    <d v="1899-12-30T00:04:00"/>
    <d v="1899-12-30T00:12:00"/>
    <d v="1899-12-30T00:05:41"/>
    <s v="Demafas"/>
    <n v="900"/>
    <n v="2700"/>
    <n v="800"/>
    <n v="3500"/>
    <n v="200"/>
    <n v="3700"/>
    <m/>
    <m/>
    <m/>
    <m/>
    <m/>
    <m/>
    <m/>
    <m/>
    <m/>
    <m/>
    <m/>
  </r>
  <r>
    <d v="2025-06-02T00:00:00"/>
    <s v="Monday"/>
    <x v="0"/>
    <n v="21"/>
    <s v="Petrol"/>
    <n v="7"/>
    <s v="Idris"/>
    <s v="Agbede"/>
    <s v="Habeeb "/>
    <x v="20"/>
    <d v="1899-12-30T12:59:00"/>
    <d v="1899-12-30T13:06:00"/>
    <d v="1899-12-30T00:02:00"/>
    <d v="1899-12-30T00:09:00"/>
    <d v="1899-12-30T00:05:41"/>
    <s v="Demafas"/>
    <n v="900"/>
    <n v="6300"/>
    <n v="700"/>
    <n v="7000"/>
    <n v="700"/>
    <n v="7700"/>
    <m/>
    <m/>
    <m/>
    <m/>
    <m/>
    <m/>
    <m/>
    <m/>
    <m/>
    <m/>
    <m/>
  </r>
  <r>
    <d v="2025-06-02T00:00:00"/>
    <s v="Monday"/>
    <x v="0"/>
    <n v="22"/>
    <s v="Petrol"/>
    <n v="6"/>
    <s v="Olasupo"/>
    <s v="Oluwo"/>
    <s v="Habeeb "/>
    <x v="21"/>
    <d v="1899-12-30T13:07:00"/>
    <d v="1899-12-30T13:17:00"/>
    <d v="1899-12-30T00:04:00"/>
    <d v="1899-12-30T00:14:00"/>
    <d v="1899-12-30T00:05:41"/>
    <s v="Demafas"/>
    <n v="900"/>
    <n v="5400"/>
    <n v="700"/>
    <n v="6100"/>
    <n v="600"/>
    <n v="6700"/>
    <m/>
    <m/>
    <m/>
    <m/>
    <m/>
    <m/>
    <m/>
    <m/>
    <m/>
    <m/>
    <m/>
  </r>
  <r>
    <d v="2025-06-02T00:00:00"/>
    <s v="Monday"/>
    <x v="0"/>
    <n v="23"/>
    <s v="Cooking Gas"/>
    <n v="2"/>
    <s v="Yakub"/>
    <s v="Accord"/>
    <s v="Habeeb"/>
    <x v="22"/>
    <d v="1899-12-30T15:15:00"/>
    <d v="1899-12-30T15:32:00"/>
    <d v="1899-12-30T00:05:00"/>
    <d v="1899-12-30T00:22:00"/>
    <d v="1899-12-30T00:05:41"/>
    <s v="Gas Affairs"/>
    <n v="950"/>
    <n v="2850"/>
    <n v="1000"/>
    <n v="3850"/>
    <n v="-52"/>
    <n v="3798"/>
    <m/>
    <m/>
    <m/>
    <m/>
    <m/>
    <m/>
    <m/>
    <m/>
    <m/>
    <m/>
    <m/>
  </r>
  <r>
    <d v="2025-06-02T00:00:00"/>
    <s v="Monday"/>
    <x v="0"/>
    <n v="24"/>
    <s v="Petrol"/>
    <n v="6"/>
    <s v="Bukky"/>
    <s v="Oluwo "/>
    <s v="Habeeb"/>
    <x v="23"/>
    <d v="1899-12-30T15:32:00"/>
    <d v="1899-12-30T15:40:00"/>
    <d v="1899-12-30T00:10:00"/>
    <d v="1899-12-30T00:18:00"/>
    <d v="1899-12-30T00:05:41"/>
    <s v="Demafas"/>
    <n v="900"/>
    <n v="5400"/>
    <n v="700"/>
    <n v="6100"/>
    <n v="800"/>
    <n v="6900"/>
    <m/>
    <m/>
    <m/>
    <m/>
    <m/>
    <m/>
    <m/>
    <m/>
    <m/>
    <m/>
    <m/>
  </r>
  <r>
    <d v="2025-06-02T00:00:00"/>
    <s v="Monday"/>
    <x v="0"/>
    <n v="25"/>
    <s v="Petrol"/>
    <n v="10"/>
    <s v="Abisoye"/>
    <s v="Harmony "/>
    <s v="Habeeb"/>
    <x v="24"/>
    <d v="1899-12-30T13:23:00"/>
    <d v="1899-12-30T13:27:00"/>
    <d v="1899-12-30T00:01:00"/>
    <d v="1899-12-30T00:05:00"/>
    <d v="1899-12-30T00:05:41"/>
    <s v="Demafas"/>
    <n v="900"/>
    <n v="9000"/>
    <n v="500"/>
    <n v="9500"/>
    <n v="1200"/>
    <n v="10700"/>
    <m/>
    <m/>
    <m/>
    <m/>
    <m/>
    <m/>
    <m/>
    <m/>
    <m/>
    <m/>
    <m/>
  </r>
  <r>
    <d v="2025-06-02T00:00:00"/>
    <s v="Monday"/>
    <x v="0"/>
    <n v="26"/>
    <s v="Petrol"/>
    <n v="5"/>
    <s v="Olasupo"/>
    <s v="Oluwo "/>
    <s v="Habeeb "/>
    <x v="25"/>
    <d v="1899-12-30T18:12:00"/>
    <d v="1899-12-30T18:26:00"/>
    <d v="1899-12-30T00:03:00"/>
    <d v="1899-12-30T00:17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2T00:00:00"/>
    <s v="Monday"/>
    <x v="0"/>
    <n v="27"/>
    <s v="Petrol"/>
    <n v="4"/>
    <s v="Musodiq"/>
    <s v="Isolu cele"/>
    <s v="Habeeb "/>
    <x v="26"/>
    <d v="1899-12-30T19:15:00"/>
    <d v="1899-12-30T19:25:00"/>
    <d v="1899-12-30T00:06:00"/>
    <d v="1899-12-30T00:16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02T00:00:00"/>
    <s v="Monday"/>
    <x v="0"/>
    <n v="28"/>
    <s v="Petrol"/>
    <n v="4.5"/>
    <s v="Rey"/>
    <s v="Harmony "/>
    <s v="Habeeb "/>
    <x v="9"/>
    <d v="1899-12-30T19:38:00"/>
    <d v="1899-12-30T19:44:00"/>
    <d v="1899-12-30T00:25:00"/>
    <d v="1899-12-30T00:31:00"/>
    <d v="1899-12-30T00:05:41"/>
    <s v="Demafas"/>
    <n v="900"/>
    <n v="4050"/>
    <n v="700"/>
    <n v="4750"/>
    <n v="550"/>
    <n v="5300"/>
    <m/>
    <m/>
    <m/>
    <m/>
    <m/>
    <m/>
    <m/>
    <m/>
    <m/>
    <m/>
    <m/>
  </r>
  <r>
    <d v="2025-06-02T00:00:00"/>
    <s v="Monday"/>
    <x v="0"/>
    <n v="29"/>
    <s v="Petrol"/>
    <n v="5"/>
    <s v="Richard ."/>
    <s v="Zoo"/>
    <s v="Habeeb "/>
    <x v="27"/>
    <d v="1899-12-30T19:45:00"/>
    <d v="1899-12-30T20:02:00"/>
    <d v="1899-12-30T00:28:00"/>
    <d v="1899-12-30T00:45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2T00:00:00"/>
    <s v="Monday"/>
    <x v="0"/>
    <n v="30"/>
    <s v="Petrol"/>
    <n v="4"/>
    <s v="Fisayo"/>
    <s v="Harmony "/>
    <s v="Habeeb"/>
    <x v="28"/>
    <d v="1899-12-30T20:15:00"/>
    <d v="1899-12-30T20:19:00"/>
    <d v="1899-12-30T00:05:00"/>
    <d v="1899-12-30T00:09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02T00:00:00"/>
    <s v="Monday"/>
    <x v="0"/>
    <n v="31"/>
    <s v="Petrol"/>
    <n v="4"/>
    <s v="Idris"/>
    <s v="Agbede"/>
    <s v="Habeeb"/>
    <x v="29"/>
    <d v="1899-12-30T20:54:00"/>
    <d v="1899-12-30T20:58:00"/>
    <d v="1899-12-30T00:02:00"/>
    <d v="1899-12-30T00:06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02T00:00:00"/>
    <s v="Monday"/>
    <x v="0"/>
    <n v="32"/>
    <s v="Petrol"/>
    <n v="9"/>
    <s v="Ayomide"/>
    <s v="Oluwo "/>
    <s v="Habeeb "/>
    <x v="29"/>
    <d v="1899-12-30T21:00:00"/>
    <d v="1899-12-30T21:12:00"/>
    <d v="1899-12-30T00:08:00"/>
    <d v="1899-12-30T00:20:00"/>
    <d v="1899-12-30T00:05:41"/>
    <s v="Demafas"/>
    <n v="900"/>
    <n v="8100"/>
    <n v="600"/>
    <n v="8700"/>
    <n v="1000"/>
    <n v="9700"/>
    <m/>
    <m/>
    <m/>
    <m/>
    <m/>
    <m/>
    <m/>
    <m/>
    <m/>
    <m/>
    <m/>
  </r>
  <r>
    <d v="2025-06-02T00:00:00"/>
    <s v="Monday"/>
    <x v="0"/>
    <n v="33"/>
    <s v="Petrol"/>
    <n v="5"/>
    <s v="Kenny"/>
    <s v="Oluwo"/>
    <s v="Habeeb "/>
    <x v="30"/>
    <d v="1899-12-30T21:45:00"/>
    <d v="1899-12-30T21:48:00"/>
    <d v="1899-12-30T00:00:00"/>
    <d v="1899-12-30T00:03:00"/>
    <d v="1899-12-30T00:05:41"/>
    <s v="Demafas"/>
    <n v="900"/>
    <n v="4500"/>
    <n v="1000"/>
    <n v="5500"/>
    <n v="500"/>
    <n v="6000"/>
    <m/>
    <m/>
    <m/>
    <m/>
    <m/>
    <m/>
    <m/>
    <m/>
    <m/>
    <m/>
    <m/>
  </r>
  <r>
    <d v="2025-06-03T00:00:00"/>
    <s v="Tuesday"/>
    <x v="0"/>
    <n v="34"/>
    <s v="Petrol"/>
    <n v="10"/>
    <s v="Kenny "/>
    <s v="Oluwo"/>
    <s v="Habeeb"/>
    <x v="31"/>
    <d v="1899-12-30T08:43:00"/>
    <d v="1899-12-30T09:05:00"/>
    <d v="1899-12-30T00:00:00"/>
    <d v="1899-12-30T00:22:00"/>
    <d v="1899-12-30T00:05:41"/>
    <s v="Demafas"/>
    <n v="900"/>
    <n v="9000"/>
    <n v="800"/>
    <n v="9800"/>
    <n v="1100"/>
    <n v="10900"/>
    <m/>
    <m/>
    <m/>
    <m/>
    <m/>
    <m/>
    <m/>
    <m/>
    <m/>
    <m/>
    <m/>
  </r>
  <r>
    <d v="2025-06-03T00:00:00"/>
    <s v="Tuesday"/>
    <x v="0"/>
    <n v="35"/>
    <s v="Cooking Gas"/>
    <n v="3"/>
    <s v="Biccky"/>
    <s v="Oluwo"/>
    <s v="Habeeb"/>
    <x v="32"/>
    <d v="1899-12-30T11:10:00"/>
    <d v="1899-12-30T11:21:00"/>
    <d v="1899-12-30T00:03:00"/>
    <d v="1899-12-30T00:14:00"/>
    <d v="1899-12-30T00:05:41"/>
    <s v="Gas Affairs"/>
    <n v="950"/>
    <n v="4197"/>
    <n v="700"/>
    <n v="4897"/>
    <n v="300"/>
    <n v="5197"/>
    <m/>
    <m/>
    <m/>
    <m/>
    <m/>
    <m/>
    <m/>
    <m/>
    <m/>
    <m/>
    <m/>
  </r>
  <r>
    <d v="2025-06-03T00:00:00"/>
    <s v="Tuesday"/>
    <x v="0"/>
    <n v="36"/>
    <s v="Petrol"/>
    <n v="4"/>
    <s v="Tobiloba "/>
    <s v="Zoo"/>
    <s v="Habeeb "/>
    <x v="33"/>
    <d v="1899-12-30T12:23:00"/>
    <d v="1899-12-30T12:44:00"/>
    <d v="1899-12-30T00:01:00"/>
    <d v="1899-12-30T00:22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03T00:00:00"/>
    <s v="Tuesday"/>
    <x v="0"/>
    <n v="37"/>
    <s v="Petrol"/>
    <n v="10"/>
    <s v="Kenny"/>
    <s v="Agbede "/>
    <s v="Habeeb"/>
    <x v="34"/>
    <d v="1899-12-30T13:57:00"/>
    <d v="1899-12-30T14:02:00"/>
    <d v="1899-12-30T00:04:00"/>
    <d v="1899-12-30T00:09:00"/>
    <d v="1899-12-30T00:05:41"/>
    <s v="Demafas"/>
    <n v="900"/>
    <n v="9000"/>
    <n v="600"/>
    <n v="9600"/>
    <n v="1100"/>
    <n v="10700"/>
    <m/>
    <m/>
    <m/>
    <m/>
    <m/>
    <m/>
    <m/>
    <m/>
    <m/>
    <m/>
    <m/>
  </r>
  <r>
    <d v="2025-06-03T00:00:00"/>
    <s v="Tuesday"/>
    <x v="0"/>
    <n v="38"/>
    <s v="Petrol"/>
    <n v="5"/>
    <s v="Davedeen"/>
    <s v="Accord"/>
    <s v="Habeeb"/>
    <x v="35"/>
    <d v="1899-12-30T15:17:00"/>
    <d v="1899-12-30T15:28:00"/>
    <d v="1899-12-30T00:12:00"/>
    <d v="1899-12-30T00:23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03T00:00:00"/>
    <s v="Tuesday"/>
    <x v="0"/>
    <n v="39"/>
    <s v="Petrol"/>
    <n v="20"/>
    <s v="Afolabi"/>
    <s v="Oluwo"/>
    <s v="Habeeb "/>
    <x v="36"/>
    <d v="1899-12-30T17:02:00"/>
    <d v="1899-12-30T17:13:00"/>
    <d v="1899-12-30T00:02:00"/>
    <d v="1899-12-30T00:13:00"/>
    <d v="1899-12-30T00:05:41"/>
    <s v="Demafas"/>
    <n v="900"/>
    <n v="18000"/>
    <n v="800"/>
    <n v="18800"/>
    <n v="2100"/>
    <n v="20900"/>
    <m/>
    <m/>
    <m/>
    <m/>
    <m/>
    <m/>
    <m/>
    <m/>
    <m/>
    <m/>
    <m/>
  </r>
  <r>
    <d v="2025-06-03T00:00:00"/>
    <s v="Tuesday"/>
    <x v="0"/>
    <n v="40"/>
    <s v="Petrol"/>
    <n v="7"/>
    <s v="Abisoye"/>
    <s v="Harmony "/>
    <s v="Habeeb "/>
    <x v="37"/>
    <d v="1899-12-30T19:11:00"/>
    <d v="1899-12-30T19:15:00"/>
    <d v="1899-12-30T00:03:00"/>
    <d v="1899-12-30T00:07:00"/>
    <d v="1899-12-30T00:05:41"/>
    <s v="Demafas"/>
    <n v="900"/>
    <n v="6300"/>
    <n v="600"/>
    <n v="6900"/>
    <n v="800"/>
    <n v="7700"/>
    <m/>
    <m/>
    <m/>
    <m/>
    <m/>
    <m/>
    <m/>
    <m/>
    <m/>
    <m/>
    <m/>
  </r>
  <r>
    <d v="2025-06-03T00:00:00"/>
    <s v="Tuesday"/>
    <x v="0"/>
    <n v="41"/>
    <s v="Petrol"/>
    <n v="5"/>
    <s v="Mozero"/>
    <s v="Harmony "/>
    <s v="Habeeb "/>
    <x v="38"/>
    <d v="1899-12-30T19:25:00"/>
    <d v="1899-12-30T19:33:00"/>
    <d v="1899-12-30T00:00:00"/>
    <d v="1899-12-30T00:08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3T00:00:00"/>
    <s v="Tuesday"/>
    <x v="0"/>
    <n v="42"/>
    <s v="Petrol"/>
    <n v="5"/>
    <s v="Olawale "/>
    <s v="Labuta "/>
    <s v="Habeeb "/>
    <x v="39"/>
    <d v="1899-12-30T20:31:00"/>
    <d v="1899-12-30T20:45:00"/>
    <d v="1899-12-30T00:07:00"/>
    <d v="1899-12-30T00:21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3T00:00:00"/>
    <s v="Tuesday"/>
    <x v="0"/>
    <n v="43"/>
    <s v="Petrol"/>
    <n v="9"/>
    <s v="Ayomide "/>
    <s v="Oluwo "/>
    <s v="Habeeb "/>
    <x v="40"/>
    <d v="1899-12-30T20:57:00"/>
    <d v="1899-12-30T21:03:00"/>
    <d v="1899-12-30T00:14:00"/>
    <d v="1899-12-30T00:20:00"/>
    <d v="1899-12-30T00:05:41"/>
    <s v="Demafas"/>
    <n v="900"/>
    <n v="8100"/>
    <n v="800"/>
    <n v="8900"/>
    <n v="800"/>
    <n v="9700"/>
    <m/>
    <m/>
    <m/>
    <m/>
    <m/>
    <m/>
    <m/>
    <m/>
    <m/>
    <m/>
    <m/>
  </r>
  <r>
    <d v="2025-06-03T00:00:00"/>
    <s v="Tuesday"/>
    <x v="0"/>
    <n v="44"/>
    <s v="Petrol"/>
    <n v="5"/>
    <s v="Fisayo"/>
    <s v="Harmony "/>
    <s v="Habeeb "/>
    <x v="41"/>
    <d v="1899-12-30T21:14:00"/>
    <d v="1899-12-30T21:19:00"/>
    <d v="1899-12-30T00:03:00"/>
    <d v="1899-12-30T00:08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04T00:00:00"/>
    <s v="Wednesday"/>
    <x v="0"/>
    <n v="45"/>
    <s v="Petrol"/>
    <n v="3"/>
    <s v="Az"/>
    <s v="Oluwo "/>
    <s v="Samuel "/>
    <x v="42"/>
    <d v="1899-12-30T09:11:00"/>
    <d v="1899-12-30T09:21:00"/>
    <d v="1899-12-30T00:02:00"/>
    <d v="1899-12-30T00:12:00"/>
    <d v="1899-12-30T00:05:41"/>
    <s v="Demafas"/>
    <n v="900"/>
    <n v="2700"/>
    <n v="700"/>
    <n v="3400"/>
    <n v="400"/>
    <n v="3800"/>
    <m/>
    <m/>
    <m/>
    <m/>
    <m/>
    <m/>
    <m/>
    <m/>
    <m/>
    <m/>
    <m/>
  </r>
  <r>
    <d v="2025-06-04T00:00:00"/>
    <s v="Wednesday"/>
    <x v="0"/>
    <n v="46"/>
    <s v="Petrol"/>
    <n v="5"/>
    <s v="Busayo"/>
    <s v="Isolu Cele "/>
    <s v="Samuel."/>
    <x v="43"/>
    <d v="1899-12-30T10:24:00"/>
    <d v="1899-12-30T10:40:00"/>
    <d v="1899-12-30T00:01:00"/>
    <d v="1899-12-30T00:17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4T00:00:00"/>
    <s v="Wednesday"/>
    <x v="0"/>
    <n v="47"/>
    <s v="Petrol"/>
    <n v="15"/>
    <s v="Fash"/>
    <s v="Oluwo "/>
    <s v="Samuel "/>
    <x v="44"/>
    <d v="1899-12-30T10:41:00"/>
    <d v="1899-12-30T11:00:00"/>
    <d v="1899-12-30T00:02:00"/>
    <d v="1899-12-30T00:21:00"/>
    <d v="1899-12-30T00:05:41"/>
    <s v="Demafas"/>
    <n v="900"/>
    <n v="13500"/>
    <n v="800"/>
    <n v="14300"/>
    <n v="1650"/>
    <n v="15950"/>
    <m/>
    <m/>
    <m/>
    <m/>
    <m/>
    <m/>
    <m/>
    <m/>
    <m/>
    <m/>
    <m/>
  </r>
  <r>
    <d v="2025-06-04T00:00:00"/>
    <s v="Wednesday"/>
    <x v="0"/>
    <n v="48"/>
    <s v="Petrol"/>
    <n v="15"/>
    <s v="kenny"/>
    <s v="Oluwo"/>
    <s v="Samuel"/>
    <x v="44"/>
    <d v="1899-12-30T11:20:00"/>
    <d v="1899-12-30T11:26:00"/>
    <d v="1899-12-30T00:41:00"/>
    <d v="1899-12-30T00:47:00"/>
    <d v="1899-12-30T00:05:41"/>
    <s v="Demafas"/>
    <n v="900"/>
    <n v="13500"/>
    <n v="800"/>
    <n v="14300"/>
    <n v="1650"/>
    <n v="15950"/>
    <m/>
    <m/>
    <m/>
    <m/>
    <m/>
    <m/>
    <m/>
    <m/>
    <m/>
    <m/>
    <m/>
  </r>
  <r>
    <d v="2025-06-04T00:00:00"/>
    <s v="Wednesday"/>
    <x v="0"/>
    <n v="49"/>
    <s v="Petrol"/>
    <n v="4"/>
    <s v="Ayo"/>
    <s v="Zoo"/>
    <s v="Samuel "/>
    <x v="45"/>
    <d v="1899-12-30T11:26:00"/>
    <d v="1899-12-30T11:53:00"/>
    <d v="1899-12-30T00:07:00"/>
    <d v="1899-12-30T00:34:00"/>
    <d v="1899-12-30T00:05:41"/>
    <s v="Demafas"/>
    <n v="900"/>
    <n v="3600"/>
    <n v="700"/>
    <n v="4300"/>
    <n v="400"/>
    <n v="4700"/>
    <m/>
    <m/>
    <m/>
    <m/>
    <m/>
    <m/>
    <m/>
    <m/>
    <m/>
    <m/>
    <m/>
  </r>
  <r>
    <d v="2025-06-04T00:00:00"/>
    <s v="Wednesday"/>
    <x v="0"/>
    <n v="50"/>
    <s v="Petrol"/>
    <n v="5"/>
    <s v="Bukaz"/>
    <s v="Oluwo"/>
    <s v="Samuel "/>
    <x v="46"/>
    <d v="1899-12-30T12:11:00"/>
    <d v="1899-12-30T12:28:00"/>
    <d v="1899-12-30T00:02:00"/>
    <d v="1899-12-30T00:19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4T00:00:00"/>
    <s v="Wednesday"/>
    <x v="0"/>
    <n v="51"/>
    <s v="Petrol"/>
    <n v="6"/>
    <s v="Abisoye"/>
    <s v="Harmony "/>
    <s v="Samuel"/>
    <x v="47"/>
    <d v="1899-12-30T14:37:00"/>
    <d v="1899-12-30T14:53:00"/>
    <d v="1899-12-30T00:01:00"/>
    <d v="1899-12-30T00:17:00"/>
    <d v="1899-12-30T00:05:41"/>
    <s v="Demafas"/>
    <n v="900"/>
    <n v="5400"/>
    <n v="600"/>
    <n v="6000"/>
    <n v="700"/>
    <n v="6700"/>
    <m/>
    <m/>
    <m/>
    <m/>
    <m/>
    <m/>
    <m/>
    <m/>
    <m/>
    <m/>
    <m/>
  </r>
  <r>
    <d v="2025-06-04T00:00:00"/>
    <s v="Wednesday"/>
    <x v="0"/>
    <n v="52"/>
    <s v="Petrol"/>
    <n v="5"/>
    <s v="Sucy"/>
    <s v="Zoo"/>
    <s v="Samuel"/>
    <x v="48"/>
    <d v="1899-12-30T15:12:00"/>
    <d v="1899-12-30T15:34:00"/>
    <d v="1899-12-30T00:00:00"/>
    <d v="1899-12-30T00:22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04T00:00:00"/>
    <s v="Wednesday"/>
    <x v="0"/>
    <n v="53"/>
    <s v="Petrol"/>
    <n v="5"/>
    <s v="Abisoye"/>
    <s v="harmony"/>
    <s v="Samuel "/>
    <x v="49"/>
    <d v="1899-12-30T19:13:00"/>
    <d v="1899-12-30T19:29:00"/>
    <d v="1899-12-30T00:01:00"/>
    <d v="1899-12-30T00:17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4T00:00:00"/>
    <s v="Wednesday"/>
    <x v="0"/>
    <n v="54"/>
    <s v="Petrol"/>
    <n v="5"/>
    <s v="Busayo"/>
    <s v="Isolu Cele "/>
    <s v="Samuel"/>
    <x v="50"/>
    <d v="1899-12-30T19:46:00"/>
    <d v="1899-12-30T19:58:00"/>
    <d v="1899-12-30T00:01:00"/>
    <d v="1899-12-30T00:13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4T00:00:00"/>
    <s v="Wednesday"/>
    <x v="0"/>
    <n v="55"/>
    <s v="Petrol"/>
    <n v="3"/>
    <s v="NF"/>
    <s v="Harmony "/>
    <s v="Samuel"/>
    <x v="51"/>
    <d v="1899-12-30T20:05:00"/>
    <d v="1899-12-30T20:18:00"/>
    <d v="1899-12-30T00:01:00"/>
    <d v="1899-12-30T00:14:00"/>
    <d v="1899-12-30T00:05:41"/>
    <s v="Demafas"/>
    <n v="900"/>
    <n v="2700"/>
    <n v="600"/>
    <n v="3300"/>
    <n v="400"/>
    <n v="3700"/>
    <m/>
    <m/>
    <m/>
    <m/>
    <m/>
    <m/>
    <m/>
    <m/>
    <m/>
    <m/>
    <m/>
  </r>
  <r>
    <d v="2025-06-04T00:00:00"/>
    <s v="Wednesday"/>
    <x v="0"/>
    <n v="56"/>
    <s v="Petrol"/>
    <n v="10"/>
    <s v="Bookie"/>
    <s v="Oluwo "/>
    <s v="Samuel"/>
    <x v="39"/>
    <d v="1899-12-30T20:25:00"/>
    <d v="1899-12-30T20:39:00"/>
    <d v="1899-12-30T00:01:00"/>
    <d v="1899-12-30T00:15:00"/>
    <d v="1899-12-30T00:05:41"/>
    <s v="Demafas"/>
    <n v="900"/>
    <n v="9000"/>
    <n v="800"/>
    <n v="9800"/>
    <n v="1150"/>
    <n v="10950"/>
    <m/>
    <m/>
    <m/>
    <m/>
    <m/>
    <m/>
    <m/>
    <m/>
    <m/>
    <m/>
    <m/>
  </r>
  <r>
    <d v="2025-06-04T00:00:00"/>
    <s v="Wednesday"/>
    <x v="0"/>
    <n v="57"/>
    <s v="Petrol"/>
    <n v="20"/>
    <s v="Tolu"/>
    <s v="Oluwo "/>
    <s v="Samuel "/>
    <x v="52"/>
    <d v="1899-12-30T20:40:00"/>
    <d v="1899-12-30T21:03:00"/>
    <d v="1899-12-30T00:04:00"/>
    <d v="1899-12-30T00:27:00"/>
    <d v="1899-12-30T00:05:41"/>
    <s v="Demafas"/>
    <n v="900"/>
    <n v="18000"/>
    <n v="800"/>
    <n v="18800"/>
    <n v="2150"/>
    <n v="20950"/>
    <m/>
    <m/>
    <m/>
    <m/>
    <m/>
    <m/>
    <m/>
    <m/>
    <m/>
    <m/>
    <m/>
  </r>
  <r>
    <d v="2025-06-05T00:00:00"/>
    <s v="Thursday"/>
    <x v="0"/>
    <n v="58"/>
    <s v="Petrol"/>
    <n v="5"/>
    <s v="Abisoye"/>
    <s v="Harmony "/>
    <s v="Samuel "/>
    <x v="53"/>
    <d v="1899-12-30T15:43:00"/>
    <d v="1899-12-30T15:58:00"/>
    <d v="1899-12-30T00:01:00"/>
    <d v="1899-12-30T00:16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5T00:00:00"/>
    <s v="Thursday"/>
    <x v="0"/>
    <n v="59"/>
    <s v="Cooking Gas"/>
    <n v="2"/>
    <s v="Joshua "/>
    <s v="Agbede "/>
    <s v="Samuel"/>
    <x v="54"/>
    <d v="1899-12-30T19:56:00"/>
    <d v="1899-12-30T20:27:00"/>
    <d v="1899-12-30T00:02:00"/>
    <d v="1899-12-30T00:33:00"/>
    <d v="1899-12-30T00:05:41"/>
    <s v="Random gas place"/>
    <n v="1300"/>
    <n v="2600"/>
    <n v="300"/>
    <n v="2900"/>
    <n v="900"/>
    <n v="3800"/>
    <m/>
    <m/>
    <m/>
    <m/>
    <m/>
    <m/>
    <m/>
    <m/>
    <m/>
    <m/>
    <m/>
  </r>
  <r>
    <d v="2025-06-05T00:00:00"/>
    <s v="Thursday"/>
    <x v="0"/>
    <n v="60"/>
    <s v="Cooking Gas"/>
    <n v="6"/>
    <s v="Feyi"/>
    <s v="Kofesu"/>
    <s v="Samuel"/>
    <x v="55"/>
    <d v="1899-12-30T20:29:00"/>
    <d v="1899-12-30T21:57:00"/>
    <d v="1899-12-30T00:03:00"/>
    <d v="1899-12-30T01:31:00"/>
    <d v="1899-12-30T00:05:41"/>
    <s v="Random gas place"/>
    <n v="1300"/>
    <n v="7800"/>
    <n v="900"/>
    <n v="8700"/>
    <n v="700"/>
    <n v="9400"/>
    <m/>
    <m/>
    <m/>
    <m/>
    <m/>
    <m/>
    <m/>
    <m/>
    <m/>
    <m/>
    <m/>
  </r>
  <r>
    <d v="2025-06-05T00:00:00"/>
    <s v="Thursday"/>
    <x v="0"/>
    <n v="61"/>
    <s v="Petrol"/>
    <n v="6"/>
    <s v="Goodday"/>
    <s v="Labuta"/>
    <s v="Samuel "/>
    <x v="41"/>
    <d v="1899-12-30T22:03:00"/>
    <d v="1899-12-30T22:12:00"/>
    <d v="1899-12-30T00:52:00"/>
    <d v="1899-12-30T01:01:00"/>
    <d v="1899-12-30T00:05:41"/>
    <s v="Demafas"/>
    <n v="900"/>
    <n v="5400"/>
    <n v="800"/>
    <n v="6200"/>
    <n v="600"/>
    <n v="6800"/>
    <m/>
    <m/>
    <m/>
    <m/>
    <m/>
    <m/>
    <m/>
    <m/>
    <m/>
    <m/>
    <m/>
  </r>
  <r>
    <d v="2025-06-06T00:00:00"/>
    <s v="Friday"/>
    <x v="0"/>
    <n v="62"/>
    <s v="Cooking Gas"/>
    <n v="3"/>
    <s v="Timi"/>
    <s v="harmony"/>
    <s v="Samuel "/>
    <x v="56"/>
    <d v="1899-12-30T08:33:00"/>
    <d v="1899-12-30T09:37:00"/>
    <d v="1899-12-30T00:01:00"/>
    <d v="1899-12-30T01:05:00"/>
    <d v="1899-12-30T00:05:41"/>
    <s v="Random gas place"/>
    <n v="1350"/>
    <n v="3950"/>
    <n v="800"/>
    <n v="4750"/>
    <n v="450"/>
    <n v="5200"/>
    <m/>
    <m/>
    <m/>
    <m/>
    <m/>
    <m/>
    <m/>
    <m/>
    <m/>
    <m/>
    <m/>
  </r>
  <r>
    <d v="2025-06-06T00:00:00"/>
    <s v="Friday"/>
    <x v="0"/>
    <n v="63"/>
    <s v="Cooking Gas"/>
    <n v="3"/>
    <s v="Samuel "/>
    <s v="Isolu Ojasope "/>
    <s v="Samuel "/>
    <x v="57"/>
    <d v="1899-12-30T09:41:00"/>
    <d v="1899-12-30T10:04:00"/>
    <d v="1899-12-30T00:33:00"/>
    <d v="1899-12-30T00:56:00"/>
    <d v="1899-12-30T00:05:41"/>
    <s v="Gas Affairs"/>
    <n v="950"/>
    <n v="2850"/>
    <n v="1500"/>
    <n v="4350"/>
    <n v="850"/>
    <n v="5200"/>
    <m/>
    <m/>
    <m/>
    <m/>
    <m/>
    <m/>
    <m/>
    <m/>
    <m/>
    <m/>
    <m/>
  </r>
  <r>
    <d v="2025-06-06T00:00:00"/>
    <s v="Friday"/>
    <x v="0"/>
    <n v="64"/>
    <s v="Petrol"/>
    <n v="6"/>
    <s v="Bookie"/>
    <s v="Oluwo "/>
    <s v="Samuel "/>
    <x v="58"/>
    <d v="1899-12-30T10:15:00"/>
    <d v="1899-12-30T10:37:00"/>
    <d v="1899-12-30T00:26:00"/>
    <d v="1899-12-30T00:48:00"/>
    <d v="1899-12-30T00:05:41"/>
    <s v="Demafas"/>
    <n v="900"/>
    <n v="6300"/>
    <n v="800"/>
    <n v="7100"/>
    <n v="800"/>
    <n v="7900"/>
    <m/>
    <m/>
    <m/>
    <m/>
    <m/>
    <m/>
    <m/>
    <m/>
    <m/>
    <m/>
    <m/>
  </r>
  <r>
    <d v="2025-06-06T00:00:00"/>
    <s v="Friday"/>
    <x v="0"/>
    <n v="65"/>
    <s v="Petrol"/>
    <n v="5"/>
    <s v="Samuel "/>
    <s v="Oluwo"/>
    <s v="Samuel "/>
    <x v="59"/>
    <d v="1899-12-30T10:56:00"/>
    <d v="1899-12-30T11:07:00"/>
    <d v="1899-12-30T00:02:00"/>
    <d v="1899-12-30T00:13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6T00:00:00"/>
    <s v="Friday"/>
    <x v="0"/>
    <n v="66"/>
    <s v="Cooking Gas"/>
    <n v="2"/>
    <s v="Dinma "/>
    <s v="Harmony "/>
    <s v="Samuel "/>
    <x v="60"/>
    <d v="1899-12-30T17:26:00"/>
    <d v="1899-12-30T17:48:00"/>
    <d v="1899-12-30T00:02:00"/>
    <d v="1899-12-30T00:24:00"/>
    <d v="1899-12-30T00:05:41"/>
    <s v="Gas Affairs"/>
    <n v="950"/>
    <n v="1900"/>
    <n v="1200"/>
    <n v="3100"/>
    <n v="700"/>
    <n v="3800"/>
    <m/>
    <m/>
    <m/>
    <m/>
    <m/>
    <m/>
    <m/>
    <m/>
    <m/>
    <m/>
    <m/>
  </r>
  <r>
    <d v="2025-06-06T00:00:00"/>
    <s v="Friday"/>
    <x v="0"/>
    <n v="67"/>
    <s v="Petrol"/>
    <n v="6"/>
    <s v="Abisoye"/>
    <s v="Harmony "/>
    <s v="Samuel "/>
    <x v="61"/>
    <d v="1899-12-30T19:48:00"/>
    <d v="1899-12-30T20:00:00"/>
    <d v="1899-12-30T00:01:00"/>
    <d v="1899-12-30T00:13:00"/>
    <d v="1899-12-30T00:05:41"/>
    <s v="Demafas"/>
    <n v="900"/>
    <n v="5400"/>
    <n v="600"/>
    <n v="6000"/>
    <n v="700"/>
    <n v="6700"/>
    <m/>
    <m/>
    <m/>
    <m/>
    <m/>
    <m/>
    <m/>
    <m/>
    <m/>
    <m/>
    <m/>
  </r>
  <r>
    <d v="2025-06-06T00:00:00"/>
    <s v="Friday"/>
    <x v="0"/>
    <n v="68"/>
    <s v="Petrol"/>
    <n v="5"/>
    <s v="Tiger"/>
    <s v="Zoo"/>
    <s v="Samuel "/>
    <x v="62"/>
    <d v="1899-12-30T21:03:00"/>
    <d v="1899-12-30T21:23:00"/>
    <d v="1899-12-30T00:01:00"/>
    <d v="1899-12-30T00:21:00"/>
    <d v="1899-12-30T00:05:41"/>
    <s v="Demafas"/>
    <n v="900"/>
    <n v="4500"/>
    <n v="800"/>
    <n v="5300"/>
    <n v="500"/>
    <n v="5800"/>
    <m/>
    <m/>
    <m/>
    <m/>
    <m/>
    <m/>
    <m/>
    <m/>
    <m/>
    <m/>
    <m/>
  </r>
  <r>
    <d v="2025-06-07T00:00:00"/>
    <s v="Saturday"/>
    <x v="0"/>
    <n v="69"/>
    <s v="Petrol"/>
    <n v="6"/>
    <s v="Abisoye "/>
    <s v="Harmony "/>
    <s v="Samuel "/>
    <x v="63"/>
    <d v="1899-12-30T11:47:00"/>
    <d v="1899-12-30T12:07:00"/>
    <d v="1899-12-30T00:08:00"/>
    <d v="1899-12-30T00:28:00"/>
    <d v="1899-12-30T00:05:41"/>
    <s v="Demafas"/>
    <n v="900"/>
    <n v="9000"/>
    <n v="400"/>
    <n v="9400"/>
    <n v="1350"/>
    <n v="10750"/>
    <m/>
    <m/>
    <m/>
    <m/>
    <m/>
    <m/>
    <m/>
    <m/>
    <m/>
    <m/>
    <m/>
  </r>
  <r>
    <d v="2025-06-07T00:00:00"/>
    <s v="Saturday"/>
    <x v="0"/>
    <n v="70"/>
    <s v="Cooking Gas"/>
    <n v="10"/>
    <s v="Abisoye"/>
    <s v="Harmony "/>
    <s v="Samuel "/>
    <x v="64"/>
    <d v="1899-12-30T12:08:00"/>
    <d v="1899-12-30T12:19:00"/>
    <d v="1899-12-30T00:28:00"/>
    <d v="1899-12-30T00:39:00"/>
    <d v="1899-12-30T00:05:41"/>
    <s v="Gas Affairs"/>
    <n v="950"/>
    <n v="5700"/>
    <n v="600"/>
    <n v="6300"/>
    <n v="3100"/>
    <n v="9400"/>
    <m/>
    <m/>
    <m/>
    <m/>
    <m/>
    <m/>
    <m/>
    <m/>
    <m/>
    <m/>
    <m/>
  </r>
  <r>
    <d v="2026-06-07T00:00:00"/>
    <s v="Saturday"/>
    <x v="1"/>
    <n v="71"/>
    <s v="Petrol"/>
    <n v="5"/>
    <s v="Bukaz"/>
    <s v="Oluwo "/>
    <s v="Samuel "/>
    <x v="65"/>
    <d v="1899-12-30T16:11:00"/>
    <d v="1899-12-30T16:27:00"/>
    <d v="1899-12-30T00:02:00"/>
    <d v="1899-12-30T00:18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07T00:00:00"/>
    <s v="Saturday"/>
    <x v="0"/>
    <n v="72"/>
    <s v="Petrol"/>
    <n v="6"/>
    <s v="Goodday"/>
    <s v="Labuta"/>
    <s v="Samuel "/>
    <x v="66"/>
    <d v="1899-12-30T19:11:00"/>
    <d v="1899-12-30T19:38:00"/>
    <d v="1899-12-30T00:01:00"/>
    <d v="1899-12-30T00:28:00"/>
    <d v="1899-12-30T00:05:41"/>
    <s v="Demafas"/>
    <n v="900"/>
    <n v="5400"/>
    <n v="800"/>
    <n v="6200"/>
    <n v="700"/>
    <n v="6900"/>
    <m/>
    <m/>
    <m/>
    <m/>
    <m/>
    <m/>
    <m/>
    <m/>
    <m/>
    <m/>
    <m/>
  </r>
  <r>
    <d v="2025-06-07T00:00:00"/>
    <s v="Saturday"/>
    <x v="0"/>
    <n v="73"/>
    <s v="Petrol"/>
    <n v="8"/>
    <s v="Dhoris"/>
    <s v="Harmony "/>
    <s v="Samuel "/>
    <x v="67"/>
    <d v="1899-12-30T19:45:00"/>
    <d v="1899-12-30T19:57:00"/>
    <d v="1899-12-30T00:19:00"/>
    <d v="1899-12-30T00:31:00"/>
    <d v="1899-12-30T00:05:41"/>
    <s v="Demafas"/>
    <n v="900"/>
    <n v="7200"/>
    <n v="600"/>
    <n v="7800"/>
    <n v="900"/>
    <n v="8700"/>
    <m/>
    <m/>
    <m/>
    <m/>
    <m/>
    <m/>
    <m/>
    <m/>
    <m/>
    <m/>
    <m/>
  </r>
  <r>
    <d v="2025-06-07T00:00:00"/>
    <s v="Saturday"/>
    <x v="0"/>
    <n v="74"/>
    <s v="Cooking Gas"/>
    <n v="2"/>
    <s v="Dhoris"/>
    <s v="Harmony "/>
    <s v="Samuel "/>
    <x v="68"/>
    <d v="1899-12-30T12:56:00"/>
    <d v="1899-12-30T13:10:00"/>
    <d v="1899-12-30T17:23:00"/>
    <d v="1899-12-30T17:37:00"/>
    <d v="1899-12-30T00:05:41"/>
    <s v="Random gas place"/>
    <n v="1300"/>
    <n v="2600"/>
    <n v="800"/>
    <n v="3400"/>
    <n v="400"/>
    <n v="3800"/>
    <m/>
    <m/>
    <m/>
    <m/>
    <m/>
    <m/>
    <m/>
    <m/>
    <m/>
    <m/>
    <m/>
  </r>
  <r>
    <d v="2025-06-07T00:00:00"/>
    <s v="Saturday"/>
    <x v="0"/>
    <n v="75"/>
    <s v="Petrol"/>
    <n v="9"/>
    <s v="Ayomide "/>
    <s v="Oluwo"/>
    <s v="Samuel "/>
    <x v="69"/>
    <d v="1899-12-30T20:20:00"/>
    <d v="1899-12-30T20:36:00"/>
    <d v="1899-12-30T00:12:00"/>
    <d v="1899-12-30T00:28:00"/>
    <d v="1899-12-30T00:05:41"/>
    <s v="Demafas"/>
    <n v="900"/>
    <n v="8100"/>
    <n v="600"/>
    <n v="8700"/>
    <n v="1000"/>
    <n v="9700"/>
    <m/>
    <m/>
    <m/>
    <m/>
    <m/>
    <m/>
    <m/>
    <m/>
    <m/>
    <m/>
    <m/>
  </r>
  <r>
    <d v="2025-06-07T00:00:00"/>
    <s v="Saturday"/>
    <x v="0"/>
    <n v="76"/>
    <s v="Petrol"/>
    <n v="5"/>
    <s v="Biccky"/>
    <s v="harmony"/>
    <s v="Samuel "/>
    <x v="70"/>
    <d v="1899-12-30T20:41:00"/>
    <d v="1899-12-30T20:52:00"/>
    <d v="1899-12-30T00:04:00"/>
    <d v="1899-12-30T00:15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08T00:00:00"/>
    <s v="Sunday"/>
    <x v="1"/>
    <n v="77"/>
    <s v="Petrol"/>
    <n v="6"/>
    <s v="Goodday"/>
    <s v="Labuta"/>
    <s v="Habeeb"/>
    <x v="71"/>
    <d v="1899-12-30T12:24:00"/>
    <d v="1899-12-30T12:41:00"/>
    <d v="1899-12-30T00:26:00"/>
    <d v="1899-12-30T00:43:00"/>
    <d v="1899-12-30T00:05:41"/>
    <s v="Demafas"/>
    <n v="900"/>
    <n v="5400"/>
    <n v="800"/>
    <n v="6200"/>
    <n v="700"/>
    <n v="6900"/>
    <m/>
    <m/>
    <m/>
    <m/>
    <m/>
    <m/>
    <m/>
    <m/>
    <m/>
    <m/>
    <m/>
  </r>
  <r>
    <d v="2025-06-08T00:00:00"/>
    <s v="Sunday"/>
    <x v="1"/>
    <n v="78"/>
    <s v="Petrol"/>
    <n v="9"/>
    <s v="Ayomide"/>
    <s v="Oluwo "/>
    <s v="Samuel "/>
    <x v="72"/>
    <d v="1899-12-30T13:50:00"/>
    <d v="1899-12-30T14:06:00"/>
    <d v="1899-12-30T00:01:00"/>
    <d v="1899-12-30T00:17:00"/>
    <d v="1899-12-30T00:05:41"/>
    <s v="Demafas"/>
    <n v="900"/>
    <n v="8100"/>
    <n v="600"/>
    <n v="8700"/>
    <n v="1000"/>
    <n v="9700"/>
    <m/>
    <m/>
    <m/>
    <m/>
    <m/>
    <m/>
    <m/>
    <m/>
    <m/>
    <m/>
    <m/>
  </r>
  <r>
    <d v="2025-06-08T00:00:00"/>
    <s v="Sunday"/>
    <x v="1"/>
    <n v="79"/>
    <s v="Petrol"/>
    <n v="4"/>
    <s v="Az"/>
    <s v="Oluwo "/>
    <s v="Samuel "/>
    <x v="73"/>
    <d v="1899-12-30T16:15:00"/>
    <d v="1899-12-30T16:26:00"/>
    <d v="1899-12-30T00:03:00"/>
    <d v="1899-12-30T00:14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08T00:00:00"/>
    <s v="Sunday"/>
    <x v="1"/>
    <n v="80"/>
    <s v="Petrol"/>
    <n v="10"/>
    <s v="Kenny "/>
    <s v="Agbede "/>
    <s v="Samuel "/>
    <x v="74"/>
    <d v="1899-12-30T17:00:00"/>
    <d v="1899-12-30T17:14:00"/>
    <d v="1899-12-30T00:02:00"/>
    <d v="1899-12-30T00:16:00"/>
    <d v="1899-12-30T00:05:41"/>
    <s v="Demafas"/>
    <n v="900"/>
    <n v="9000"/>
    <n v="600"/>
    <n v="9600"/>
    <n v="1150"/>
    <n v="10750"/>
    <m/>
    <m/>
    <m/>
    <m/>
    <m/>
    <m/>
    <m/>
    <m/>
    <m/>
    <m/>
    <m/>
  </r>
  <r>
    <d v="2025-06-08T00:00:00"/>
    <s v="Sunday"/>
    <x v="1"/>
    <n v="81"/>
    <s v="Petrol"/>
    <n v="10"/>
    <s v="Sucy "/>
    <s v="Zoo"/>
    <s v="Samuel "/>
    <x v="75"/>
    <d v="1899-12-30T17:14:00"/>
    <d v="1899-12-30T17:31:00"/>
    <d v="1899-12-30T00:11:00"/>
    <d v="1899-12-30T00:28:00"/>
    <d v="1899-12-30T00:05:41"/>
    <s v="Demafas"/>
    <n v="900"/>
    <n v="9000"/>
    <n v="700"/>
    <n v="9700"/>
    <n v="1150"/>
    <n v="10850"/>
    <m/>
    <m/>
    <m/>
    <m/>
    <m/>
    <m/>
    <m/>
    <m/>
    <m/>
    <m/>
    <m/>
  </r>
  <r>
    <d v="2025-06-08T00:00:00"/>
    <s v="Sunday"/>
    <x v="1"/>
    <n v="82"/>
    <s v="Petrol"/>
    <n v="6"/>
    <s v="Goodday"/>
    <s v="Zoo"/>
    <s v="Samuel "/>
    <x v="76"/>
    <d v="1899-12-30T18:06:00"/>
    <d v="1899-12-30T18:25:00"/>
    <d v="1899-12-30T00:00:00"/>
    <d v="1899-12-30T00:19:00"/>
    <d v="1899-12-30T00:05:41"/>
    <s v="Demafas"/>
    <n v="900"/>
    <n v="5400"/>
    <n v="800"/>
    <n v="6200"/>
    <n v="700"/>
    <n v="6900"/>
    <m/>
    <m/>
    <m/>
    <m/>
    <m/>
    <m/>
    <m/>
    <m/>
    <m/>
    <m/>
    <m/>
  </r>
  <r>
    <d v="2026-06-08T00:00:00"/>
    <s v="Sunday"/>
    <x v="1"/>
    <n v="83"/>
    <s v="Cooking Gas"/>
    <n v="2"/>
    <s v="Shalom"/>
    <s v="Harmony "/>
    <s v="Samuel "/>
    <x v="77"/>
    <d v="1899-12-30T18:26:00"/>
    <d v="1899-12-30T19:18:00"/>
    <d v="1899-12-30T00:03:00"/>
    <d v="1899-12-30T00:55:00"/>
    <d v="1899-12-30T00:05:41"/>
    <s v="Random gas place"/>
    <n v="1300"/>
    <n v="2600"/>
    <n v="1200"/>
    <n v="3800"/>
    <n v="-200"/>
    <n v="3600"/>
    <m/>
    <m/>
    <m/>
    <m/>
    <m/>
    <m/>
    <m/>
    <m/>
    <m/>
    <m/>
    <m/>
  </r>
  <r>
    <d v="2025-06-08T00:00:00"/>
    <s v="Sunday"/>
    <x v="1"/>
    <n v="84"/>
    <s v="Petrol"/>
    <n v="4"/>
    <s v="Samuel "/>
    <s v="Oluwo"/>
    <s v="Samuel "/>
    <x v="78"/>
    <d v="1899-12-30T19:56:00"/>
    <d v="1899-12-30T20:19:00"/>
    <d v="1899-12-30T00:01:00"/>
    <d v="1899-12-30T00:24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09T00:00:00"/>
    <s v="Monday"/>
    <x v="1"/>
    <n v="85"/>
    <s v="Petrol"/>
    <n v="7"/>
    <s v="Daniel"/>
    <s v="Accord "/>
    <s v="Samuel "/>
    <x v="79"/>
    <d v="1899-12-30T11:05:00"/>
    <d v="1899-12-30T11:17:00"/>
    <d v="1899-12-30T00:01:00"/>
    <d v="1899-12-30T00:13:00"/>
    <d v="1899-12-30T00:05:41"/>
    <s v="Demafas"/>
    <n v="900"/>
    <n v="6300"/>
    <n v="700"/>
    <n v="7000"/>
    <n v="800"/>
    <n v="7800"/>
    <m/>
    <m/>
    <m/>
    <m/>
    <m/>
    <m/>
    <m/>
    <m/>
    <m/>
    <m/>
    <m/>
  </r>
  <r>
    <d v="2025-06-09T00:00:00"/>
    <s v="Monday"/>
    <x v="1"/>
    <n v="86"/>
    <s v="Petrol"/>
    <n v="10"/>
    <s v="Davedeen "/>
    <s v="Accord"/>
    <s v="Samuel "/>
    <x v="80"/>
    <d v="1899-12-30T12:36:00"/>
    <d v="1899-12-30T12:51:00"/>
    <d v="1899-12-30T00:05:00"/>
    <d v="1899-12-30T00:20:00"/>
    <d v="1899-12-30T00:05:41"/>
    <s v="Demafas"/>
    <n v="900"/>
    <n v="9000"/>
    <n v="600"/>
    <n v="9600"/>
    <n v="1250"/>
    <n v="10850"/>
    <m/>
    <m/>
    <m/>
    <m/>
    <m/>
    <m/>
    <m/>
    <m/>
    <m/>
    <m/>
    <m/>
  </r>
  <r>
    <d v="2025-06-09T00:00:00"/>
    <s v="Monday"/>
    <x v="1"/>
    <n v="87"/>
    <s v="Petrol"/>
    <n v="10"/>
    <s v="Davedeen "/>
    <s v="Accord "/>
    <s v="Samuel "/>
    <x v="14"/>
    <d v="1899-12-30T08:11:00"/>
    <d v="1899-12-30T20:24:00"/>
    <d v="1899-12-30T12:00:00"/>
    <d v="1899-12-30T00:13:00"/>
    <d v="1899-12-30T00:05:41"/>
    <s v="Demafas"/>
    <n v="900"/>
    <n v="9000"/>
    <n v="600"/>
    <n v="9600"/>
    <n v="1250"/>
    <n v="10850"/>
    <m/>
    <m/>
    <m/>
    <m/>
    <m/>
    <m/>
    <m/>
    <m/>
    <m/>
    <m/>
    <m/>
  </r>
  <r>
    <d v="2025-06-09T00:00:00"/>
    <s v="Monday"/>
    <x v="1"/>
    <n v="88"/>
    <s v="Petrol"/>
    <n v="9"/>
    <s v="Ayomide "/>
    <s v="Oluwo "/>
    <s v="Samuel "/>
    <x v="81"/>
    <d v="1899-12-30T21:32:00"/>
    <d v="1899-12-30T08:52:00"/>
    <d v="1899-12-30T00:32:00"/>
    <d v="1899-12-30T11:52:00"/>
    <d v="1899-12-30T00:05:41"/>
    <s v="Demafas"/>
    <n v="900"/>
    <n v="8100"/>
    <n v="800"/>
    <n v="8900"/>
    <n v="1000"/>
    <n v="9900"/>
    <m/>
    <m/>
    <m/>
    <m/>
    <m/>
    <m/>
    <m/>
    <m/>
    <m/>
    <m/>
    <m/>
  </r>
  <r>
    <d v="2025-06-11T00:00:00"/>
    <s v="Wednesday"/>
    <x v="1"/>
    <n v="89"/>
    <s v="Cooking Gas"/>
    <n v="2"/>
    <s v="Mayowa"/>
    <s v="Harmony "/>
    <s v="Samuel "/>
    <x v="82"/>
    <d v="1899-12-30T09:38:00"/>
    <d v="1899-12-30T10:52:00"/>
    <d v="1899-12-30T00:01:00"/>
    <d v="1899-12-30T01:15:00"/>
    <d v="1899-12-30T00:05:41"/>
    <s v="Gas Affairs"/>
    <n v="950"/>
    <n v="1900"/>
    <n v="1300"/>
    <n v="3200"/>
    <n v="598"/>
    <n v="3798"/>
    <m/>
    <m/>
    <m/>
    <m/>
    <m/>
    <m/>
    <m/>
    <m/>
    <m/>
    <m/>
    <m/>
  </r>
  <r>
    <d v="2025-06-12T00:00:00"/>
    <s v="Thursday"/>
    <x v="1"/>
    <n v="90"/>
    <s v="Petrol"/>
    <n v="3"/>
    <s v="Dave "/>
    <s v="Accord"/>
    <s v="Samuel "/>
    <x v="83"/>
    <d v="1899-12-30T13:06:00"/>
    <d v="1899-12-30T13:16:00"/>
    <d v="1899-12-30T00:01:00"/>
    <d v="1899-12-30T00:11:00"/>
    <d v="1899-12-30T00:05:41"/>
    <s v="Demafas"/>
    <n v="900"/>
    <n v="2700"/>
    <n v="600"/>
    <n v="3300"/>
    <n v="500"/>
    <n v="3800"/>
    <m/>
    <m/>
    <m/>
    <m/>
    <m/>
    <m/>
    <m/>
    <m/>
    <m/>
    <m/>
    <m/>
  </r>
  <r>
    <d v="2025-06-13T00:00:00"/>
    <s v="Friday"/>
    <x v="1"/>
    <n v="91"/>
    <s v="Petrol"/>
    <n v="10"/>
    <s v="Abisoye"/>
    <s v="harmony"/>
    <s v="Samuel "/>
    <x v="84"/>
    <d v="1899-12-30T17:27:00"/>
    <d v="1899-12-30T17:36:00"/>
    <d v="1899-12-30T00:01:00"/>
    <d v="1899-12-30T00:10:00"/>
    <d v="1899-12-30T00:05:41"/>
    <s v="Demafas"/>
    <n v="900"/>
    <n v="9000"/>
    <n v="500"/>
    <n v="9500"/>
    <n v="1300"/>
    <n v="10800"/>
    <m/>
    <m/>
    <m/>
    <m/>
    <m/>
    <m/>
    <m/>
    <m/>
    <m/>
    <m/>
    <m/>
  </r>
  <r>
    <d v="2025-06-14T00:00:00"/>
    <s v="Saturday"/>
    <x v="1"/>
    <n v="92"/>
    <s v="Petrol"/>
    <n v="5"/>
    <s v="James"/>
    <s v="Harmony "/>
    <s v="Samuel "/>
    <x v="85"/>
    <d v="1899-12-30T16:45:00"/>
    <d v="1899-12-30T17:06:00"/>
    <d v="1899-12-30T00:00:00"/>
    <d v="1899-12-30T00:21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14T00:00:00"/>
    <s v="Saturday"/>
    <x v="1"/>
    <n v="93"/>
    <s v="Petrol"/>
    <n v="5"/>
    <s v="Toby"/>
    <s v="Harmony "/>
    <s v="Samuel "/>
    <x v="86"/>
    <d v="1899-12-30T19:01:00"/>
    <d v="1899-12-30T19:11:00"/>
    <d v="1899-12-30T00:03:00"/>
    <d v="1899-12-30T00:13:00"/>
    <d v="1899-12-30T00:05:41"/>
    <s v="Demafas"/>
    <n v="900"/>
    <n v="4500"/>
    <n v="600"/>
    <n v="5100"/>
    <n v="600"/>
    <n v="5700"/>
    <m/>
    <m/>
    <m/>
    <m/>
    <m/>
    <m/>
    <m/>
    <m/>
    <m/>
    <m/>
    <m/>
  </r>
  <r>
    <d v="2025-06-14T00:00:00"/>
    <s v="Saturday"/>
    <x v="1"/>
    <n v="94"/>
    <s v="Petrol"/>
    <n v="6"/>
    <s v="Andrew "/>
    <s v="Harmony "/>
    <s v="Samuel "/>
    <x v="87"/>
    <d v="1899-12-30T19:11:00"/>
    <d v="1899-12-30T19:19:00"/>
    <d v="1899-12-30T00:07:00"/>
    <d v="1899-12-30T00:15:00"/>
    <d v="1899-12-30T00:05:41"/>
    <s v="Demafas"/>
    <n v="900"/>
    <n v="5400"/>
    <n v="600"/>
    <n v="6000"/>
    <n v="700"/>
    <n v="6700"/>
    <m/>
    <m/>
    <m/>
    <m/>
    <m/>
    <m/>
    <m/>
    <m/>
    <m/>
    <m/>
    <m/>
  </r>
  <r>
    <d v="2025-06-14T00:00:00"/>
    <s v="Saturday"/>
    <x v="1"/>
    <n v="95"/>
    <s v="Petrol"/>
    <n v="10"/>
    <s v="Abisoye"/>
    <s v="Harmony "/>
    <s v="Samuel "/>
    <x v="88"/>
    <d v="1899-12-30T19:41:00"/>
    <d v="1899-12-30T19:44:00"/>
    <d v="1899-12-30T00:06:00"/>
    <d v="1899-12-30T00:09:00"/>
    <d v="1899-12-30T00:05:41"/>
    <s v="Demafas"/>
    <n v="900"/>
    <n v="9000"/>
    <n v="500"/>
    <n v="9500"/>
    <n v="1350"/>
    <n v="10850"/>
    <m/>
    <m/>
    <m/>
    <m/>
    <m/>
    <m/>
    <m/>
    <m/>
    <m/>
    <m/>
    <m/>
  </r>
  <r>
    <d v="2025-06-14T00:00:00"/>
    <s v="Saturday"/>
    <x v="1"/>
    <n v="96"/>
    <s v="Petrol"/>
    <n v="10"/>
    <s v="Bukky"/>
    <s v="Oluwo"/>
    <s v="Samuel "/>
    <x v="89"/>
    <d v="1899-12-30T20:12:00"/>
    <d v="1899-12-30T20:21:00"/>
    <d v="1899-12-30T00:00:00"/>
    <d v="1899-12-30T00:09:00"/>
    <d v="1899-12-30T00:05:41"/>
    <s v="Demafas"/>
    <n v="900"/>
    <n v="9000"/>
    <n v="800"/>
    <n v="9800"/>
    <n v="1150"/>
    <n v="10950"/>
    <m/>
    <m/>
    <m/>
    <m/>
    <m/>
    <m/>
    <m/>
    <m/>
    <m/>
    <m/>
    <m/>
  </r>
  <r>
    <d v="2025-06-15T00:00:00"/>
    <s v="Sunday"/>
    <x v="2"/>
    <n v="97"/>
    <s v="Petrol"/>
    <n v="4"/>
    <s v="Ayomide "/>
    <s v="Oluwo "/>
    <s v="Habeeb"/>
    <x v="90"/>
    <d v="1899-12-30T11:20:00"/>
    <d v="1899-12-30T11:26:00"/>
    <d v="1899-12-30T00:00:00"/>
    <d v="1899-12-30T00:06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15T00:00:00"/>
    <s v="Sunday"/>
    <x v="2"/>
    <n v="98"/>
    <s v="Petrol"/>
    <n v="5"/>
    <s v="Sucy"/>
    <s v="zoo "/>
    <s v="Habeeb "/>
    <x v="91"/>
    <d v="1899-12-30T10:47:00"/>
    <d v="1899-12-30T10:59:00"/>
    <d v="1899-12-30T00:00:00"/>
    <d v="1899-12-30T00:12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15T00:00:00"/>
    <s v="Sunday"/>
    <x v="2"/>
    <n v="99"/>
    <s v="Petrol"/>
    <n v="5"/>
    <s v="Olasubomi "/>
    <s v="Isolu cele"/>
    <s v="Samuel "/>
    <x v="92"/>
    <d v="1899-12-30T16:17:00"/>
    <d v="1899-12-30T16:35:00"/>
    <d v="1899-12-30T00:02:00"/>
    <d v="1899-12-30T00:20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5T00:00:00"/>
    <s v="Sunday"/>
    <x v="2"/>
    <n v="100"/>
    <s v="Petrol"/>
    <n v="20"/>
    <s v="Tolu"/>
    <s v="Oluwo "/>
    <s v="Samuel "/>
    <x v="93"/>
    <d v="1899-12-30T16:38:00"/>
    <d v="1899-12-30T16:50:00"/>
    <d v="1899-12-30T00:19:00"/>
    <d v="1899-12-30T00:31:00"/>
    <d v="1899-12-30T00:05:41"/>
    <s v="Demafas"/>
    <n v="900"/>
    <n v="18000"/>
    <n v="800"/>
    <n v="18800"/>
    <n v="2150"/>
    <n v="20950"/>
    <m/>
    <m/>
    <m/>
    <m/>
    <m/>
    <m/>
    <m/>
    <m/>
    <m/>
    <m/>
    <m/>
  </r>
  <r>
    <d v="2025-06-15T00:00:00"/>
    <s v="Sunday"/>
    <x v="2"/>
    <n v="101"/>
    <s v="Petrol"/>
    <n v="5"/>
    <s v="Davedeen "/>
    <s v="Accord "/>
    <s v="Samuel "/>
    <x v="94"/>
    <d v="1899-12-30T19:41:00"/>
    <d v="1899-12-30T19:53:00"/>
    <d v="1899-12-30T00:01:00"/>
    <d v="1899-12-30T00:13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15T00:00:00"/>
    <s v="Sunday"/>
    <x v="2"/>
    <n v="102"/>
    <s v="Petrol"/>
    <n v="4"/>
    <s v="Samuel "/>
    <s v="Oluwo "/>
    <s v="Samuel "/>
    <x v="95"/>
    <d v="1899-12-30T19:53:00"/>
    <d v="1899-12-30T20:09:00"/>
    <d v="1899-12-30T00:12:00"/>
    <d v="1899-12-30T00:28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15T00:00:00"/>
    <s v="Sunday"/>
    <x v="2"/>
    <n v="103"/>
    <s v="Petrol"/>
    <n v="5"/>
    <s v="Bukaz "/>
    <s v="Oluwo "/>
    <s v="Samuel "/>
    <x v="14"/>
    <d v="1899-12-30T20:13:00"/>
    <d v="1899-12-30T20:25:00"/>
    <d v="1899-12-30T00:02:00"/>
    <d v="1899-12-30T00:14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5T00:00:00"/>
    <s v="Sunday"/>
    <x v="2"/>
    <n v="104"/>
    <s v="Petrol"/>
    <n v="5"/>
    <s v="Richard "/>
    <s v="Zoo"/>
    <s v="Samuel "/>
    <x v="96"/>
    <d v="1899-12-30T20:43:00"/>
    <d v="1899-12-30T20:59:00"/>
    <d v="1899-12-30T00:13:00"/>
    <d v="1899-12-30T00:29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15T00:00:00"/>
    <s v="Sunday "/>
    <x v="2"/>
    <n v="105"/>
    <s v="Petrol"/>
    <n v="10"/>
    <s v="Abisoye"/>
    <s v="Harmony "/>
    <s v="Samuel"/>
    <x v="97"/>
    <d v="1899-12-30T21:32:00"/>
    <d v="1899-12-30T08:34:00"/>
    <d v="1899-12-30T00:04:00"/>
    <d v="1899-12-30T11:06:00"/>
    <d v="1899-12-30T00:05:41"/>
    <s v="Demafas"/>
    <n v="900"/>
    <n v="9000"/>
    <n v="500"/>
    <n v="9500"/>
    <n v="1350"/>
    <n v="10850"/>
    <m/>
    <m/>
    <m/>
    <m/>
    <m/>
    <m/>
    <m/>
    <m/>
    <m/>
    <m/>
    <m/>
  </r>
  <r>
    <d v="2025-06-16T00:00:00"/>
    <s v="Monday"/>
    <x v="2"/>
    <n v="106"/>
    <s v="Petrol"/>
    <n v="7"/>
    <s v="Bukky"/>
    <s v="Oluwo "/>
    <s v="Samuel "/>
    <x v="98"/>
    <d v="1899-12-30T08:41:00"/>
    <d v="1899-12-30T08:54:00"/>
    <d v="1899-12-30T00:02:00"/>
    <d v="1899-12-30T00:15:00"/>
    <d v="1899-12-30T00:05:41"/>
    <s v="Demafas"/>
    <n v="900"/>
    <n v="6300"/>
    <n v="800"/>
    <n v="7100"/>
    <n v="800"/>
    <n v="7900"/>
    <m/>
    <m/>
    <m/>
    <m/>
    <m/>
    <m/>
    <m/>
    <m/>
    <m/>
    <m/>
    <m/>
  </r>
  <r>
    <d v="2025-06-16T00:00:00"/>
    <s v="Monday"/>
    <x v="2"/>
    <n v="107"/>
    <s v="Petrol"/>
    <n v="5"/>
    <s v="Joel"/>
    <s v="Isolu Cele "/>
    <s v="Samuel "/>
    <x v="99"/>
    <d v="1899-12-30T11:16:00"/>
    <d v="1899-12-30T11:34:00"/>
    <d v="1899-12-30T00:01:00"/>
    <d v="1899-12-30T00:19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6T00:00:00"/>
    <s v="Monday"/>
    <x v="2"/>
    <n v="108"/>
    <s v="Petrol"/>
    <n v="9"/>
    <s v="Ayomide "/>
    <s v="Oluwo "/>
    <s v="Samuel "/>
    <x v="100"/>
    <d v="1899-12-30T12:09:00"/>
    <d v="1899-12-30T12:25:00"/>
    <d v="1899-12-30T00:01:00"/>
    <d v="1899-12-30T00:17:00"/>
    <d v="1899-12-30T00:05:41"/>
    <s v="Demafas"/>
    <n v="900"/>
    <n v="8100"/>
    <n v="800"/>
    <n v="8900"/>
    <n v="1000"/>
    <n v="9900"/>
    <m/>
    <m/>
    <m/>
    <m/>
    <m/>
    <m/>
    <m/>
    <m/>
    <m/>
    <m/>
    <m/>
  </r>
  <r>
    <d v="2025-06-16T00:00:00"/>
    <s v="Monday"/>
    <x v="2"/>
    <n v="109"/>
    <s v="Petrol"/>
    <n v="9"/>
    <s v="Toby"/>
    <s v="Harmony "/>
    <s v="Samuel "/>
    <x v="101"/>
    <d v="1899-12-30T13:27:00"/>
    <d v="1899-12-30T13:38:00"/>
    <d v="1899-12-30T00:01:00"/>
    <d v="1899-12-30T00:12:00"/>
    <d v="1899-12-30T00:05:41"/>
    <s v="Demafas"/>
    <n v="900"/>
    <n v="8100"/>
    <n v="700"/>
    <n v="8800"/>
    <n v="1000"/>
    <n v="9800"/>
    <m/>
    <m/>
    <m/>
    <m/>
    <m/>
    <m/>
    <m/>
    <m/>
    <m/>
    <m/>
    <m/>
  </r>
  <r>
    <d v="2025-06-16T00:00:00"/>
    <s v="Monday"/>
    <x v="2"/>
    <n v="110"/>
    <s v="Petrol"/>
    <n v="2"/>
    <s v="Ayo"/>
    <s v="Zoo"/>
    <s v="Samuel "/>
    <x v="102"/>
    <d v="1899-12-30T15:47:00"/>
    <d v="1899-12-30T16:02:00"/>
    <d v="1899-12-30T00:01:00"/>
    <d v="1899-12-30T00:16:00"/>
    <d v="1899-12-30T00:05:41"/>
    <s v="Demafas"/>
    <n v="900"/>
    <n v="1800"/>
    <n v="700"/>
    <n v="2500"/>
    <n v="300"/>
    <n v="2800"/>
    <m/>
    <m/>
    <m/>
    <m/>
    <m/>
    <m/>
    <m/>
    <m/>
    <m/>
    <m/>
    <m/>
  </r>
  <r>
    <d v="2025-06-16T00:00:00"/>
    <s v="Monday"/>
    <x v="2"/>
    <n v="111"/>
    <s v="Petrol"/>
    <n v="4"/>
    <s v="Az"/>
    <s v="Oluwo"/>
    <s v="Samuel"/>
    <x v="103"/>
    <d v="1899-12-30T18:49:00"/>
    <d v="1899-12-30T19:03:00"/>
    <d v="1899-12-30T00:05:00"/>
    <d v="1899-12-30T00:19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16T00:00:00"/>
    <s v="Monday"/>
    <x v="2"/>
    <n v="112"/>
    <s v="Petrol"/>
    <n v="3"/>
    <s v="Joel"/>
    <s v="Oluwo "/>
    <s v="Samuel "/>
    <x v="104"/>
    <d v="1899-12-30T19:07:00"/>
    <d v="1899-12-30T19:21:00"/>
    <d v="1899-12-30T00:14:00"/>
    <d v="1899-12-30T00:28:00"/>
    <d v="1899-12-30T00:05:41"/>
    <s v="Demafas"/>
    <n v="900"/>
    <n v="2700"/>
    <n v="800"/>
    <n v="3500"/>
    <n v="400"/>
    <n v="3900"/>
    <m/>
    <m/>
    <m/>
    <m/>
    <m/>
    <m/>
    <m/>
    <m/>
    <m/>
    <m/>
    <m/>
  </r>
  <r>
    <d v="2025-06-16T00:00:00"/>
    <s v="Monday"/>
    <x v="2"/>
    <n v="113"/>
    <s v="Petrol"/>
    <n v="5"/>
    <s v="Sucy"/>
    <s v="Zoo"/>
    <s v="Samuel "/>
    <x v="105"/>
    <d v="1899-12-30T19:22:00"/>
    <d v="1899-12-30T19:40:00"/>
    <d v="1899-12-30T00:08:00"/>
    <d v="1899-12-30T00:26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16T00:00:00"/>
    <s v="Monday"/>
    <x v="2"/>
    <n v="114"/>
    <s v="Petrol"/>
    <n v="10"/>
    <s v="Abisoye"/>
    <s v="Harmony "/>
    <s v="Habeeb "/>
    <x v="106"/>
    <d v="1899-12-30T19:20:00"/>
    <d v="1899-12-30T19:36:00"/>
    <d v="1899-12-30T00:02:00"/>
    <d v="1899-12-30T00:18:00"/>
    <d v="1899-12-30T00:05:41"/>
    <s v="Demafas"/>
    <n v="900"/>
    <n v="9000"/>
    <n v="500"/>
    <n v="9500"/>
    <n v="1350"/>
    <n v="10850"/>
    <m/>
    <m/>
    <m/>
    <m/>
    <m/>
    <m/>
    <m/>
    <m/>
    <m/>
    <m/>
    <m/>
  </r>
  <r>
    <d v="2025-06-16T00:00:00"/>
    <s v="Monday"/>
    <x v="2"/>
    <n v="115"/>
    <s v="Petrol"/>
    <n v="5"/>
    <s v="Marvellous "/>
    <s v="Harmony "/>
    <s v="Habeeb "/>
    <x v="107"/>
    <d v="1899-12-30T19:35:00"/>
    <d v="1899-12-30T19:45:00"/>
    <d v="1899-12-30T00:13:00"/>
    <d v="1899-12-30T00:23:00"/>
    <d v="1899-12-30T00:05:41"/>
    <s v="Demafas"/>
    <n v="900"/>
    <n v="4500"/>
    <n v="500"/>
    <n v="5000"/>
    <n v="700"/>
    <n v="5700"/>
    <m/>
    <m/>
    <m/>
    <m/>
    <m/>
    <m/>
    <m/>
    <m/>
    <m/>
    <m/>
    <m/>
  </r>
  <r>
    <d v="2025-06-16T00:00:00"/>
    <s v="Monday"/>
    <x v="2"/>
    <n v="116"/>
    <s v="Petrol"/>
    <n v="20"/>
    <s v="Tolu"/>
    <s v="Oluwo "/>
    <s v="Habeeb "/>
    <x v="108"/>
    <d v="1899-12-30T19:48:00"/>
    <d v="1899-12-30T20:02:00"/>
    <d v="1899-12-30T00:00:00"/>
    <d v="1899-12-30T00:14:00"/>
    <d v="1899-12-30T00:05:41"/>
    <s v="Demafas"/>
    <n v="900"/>
    <n v="18000"/>
    <n v="700"/>
    <n v="18700"/>
    <n v="2100"/>
    <n v="20800"/>
    <m/>
    <m/>
    <m/>
    <m/>
    <m/>
    <m/>
    <m/>
    <m/>
    <m/>
    <m/>
    <m/>
  </r>
  <r>
    <d v="2025-06-17T00:00:00"/>
    <s v="Tuesday"/>
    <x v="2"/>
    <n v="117"/>
    <s v="Cooking Gas"/>
    <n v="12"/>
    <s v="Jhay "/>
    <s v="Harmony "/>
    <s v="Samuel "/>
    <x v="109"/>
    <d v="1899-12-30T10:02:00"/>
    <d v="1899-12-30T10:32:00"/>
    <d v="1899-12-30T00:02:00"/>
    <d v="1899-12-30T00:32:00"/>
    <d v="1899-12-30T00:05:41"/>
    <s v="Gas Affairs"/>
    <n v="950"/>
    <n v="11400"/>
    <n v="1300"/>
    <n v="12700"/>
    <n v="3900"/>
    <n v="16600"/>
    <m/>
    <m/>
    <m/>
    <m/>
    <m/>
    <m/>
    <m/>
    <m/>
    <m/>
    <m/>
    <m/>
  </r>
  <r>
    <d v="2025-06-17T00:00:00"/>
    <s v="Tuesday"/>
    <x v="2"/>
    <n v="118"/>
    <s v="Petrol"/>
    <n v="3"/>
    <s v="Tiger"/>
    <s v="Zoo"/>
    <s v="Samuel "/>
    <x v="110"/>
    <d v="1899-12-30T12:58:00"/>
    <d v="1899-12-30T13:10:00"/>
    <d v="1899-12-30T00:03:00"/>
    <d v="1899-12-30T00:15:00"/>
    <d v="1899-12-30T00:05:41"/>
    <s v="Demafas"/>
    <n v="900"/>
    <n v="2700"/>
    <n v="700"/>
    <n v="3400"/>
    <n v="400"/>
    <n v="3800"/>
    <m/>
    <m/>
    <m/>
    <m/>
    <m/>
    <m/>
    <m/>
    <m/>
    <m/>
    <m/>
    <m/>
  </r>
  <r>
    <d v="2025-06-17T00:00:00"/>
    <s v="Tuesday"/>
    <x v="2"/>
    <n v="119"/>
    <s v="Petrol"/>
    <n v="10"/>
    <s v="Jhay"/>
    <s v="Harmony. "/>
    <s v="Samuel "/>
    <x v="111"/>
    <d v="1899-12-30T13:10:00"/>
    <d v="1899-12-30T13:19:00"/>
    <d v="1899-12-30T00:10:00"/>
    <d v="1899-12-30T00:19:00"/>
    <d v="1899-12-30T00:05:41"/>
    <s v="Demafas"/>
    <n v="900"/>
    <n v="9000"/>
    <n v="600"/>
    <n v="9600"/>
    <n v="1150"/>
    <n v="10750"/>
    <m/>
    <m/>
    <m/>
    <m/>
    <m/>
    <m/>
    <m/>
    <m/>
    <m/>
    <m/>
    <m/>
  </r>
  <r>
    <d v="2025-06-17T00:00:00"/>
    <s v="Tuesday"/>
    <x v="2"/>
    <n v="120"/>
    <s v="Cooking Gas"/>
    <n v="3"/>
    <s v="Mayowa"/>
    <s v="Agbede"/>
    <s v="Samuel "/>
    <x v="112"/>
    <d v="1899-12-30T13:44:00"/>
    <d v="1899-12-30T13:58:00"/>
    <d v="1899-12-30T00:01:00"/>
    <d v="1899-12-30T00:15:00"/>
    <d v="1899-12-30T00:05:41"/>
    <s v="Gas Affairs"/>
    <n v="950"/>
    <n v="2850"/>
    <n v="1300"/>
    <n v="4150"/>
    <n v="750"/>
    <n v="4900"/>
    <m/>
    <m/>
    <m/>
    <m/>
    <m/>
    <m/>
    <m/>
    <m/>
    <m/>
    <m/>
    <m/>
  </r>
  <r>
    <d v="2025-06-17T00:00:00"/>
    <s v="Tuesday"/>
    <x v="2"/>
    <n v="121"/>
    <s v="Petrol"/>
    <n v="4"/>
    <s v="Az"/>
    <s v="Oluwo "/>
    <s v="Samuel "/>
    <x v="34"/>
    <d v="1899-12-30T14:02:00"/>
    <d v="1899-12-30T14:10:00"/>
    <d v="1899-12-30T00:09:00"/>
    <d v="1899-12-30T00:17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17T00:00:00"/>
    <s v="Tuesday"/>
    <x v="2"/>
    <n v="122"/>
    <s v="Petrol"/>
    <n v="10"/>
    <s v="Abisoye"/>
    <s v="Harmony "/>
    <s v="Samuel "/>
    <x v="113"/>
    <d v="1899-12-30T14:34:00"/>
    <d v="1899-12-30T14:42:00"/>
    <d v="1899-12-30T00:00:00"/>
    <d v="1899-12-30T00:08:00"/>
    <d v="1899-12-30T00:05:41"/>
    <s v="Demafas"/>
    <n v="900"/>
    <n v="9000"/>
    <n v="500"/>
    <n v="9500"/>
    <n v="1200"/>
    <n v="10700"/>
    <m/>
    <m/>
    <m/>
    <m/>
    <m/>
    <m/>
    <m/>
    <m/>
    <m/>
    <m/>
    <m/>
  </r>
  <r>
    <d v="2025-06-17T00:00:00"/>
    <s v="Tuesday"/>
    <x v="2"/>
    <n v="123"/>
    <s v="Petrol"/>
    <n v="4"/>
    <s v="Marvellous "/>
    <s v="Harmony "/>
    <s v="Samuel "/>
    <x v="114"/>
    <d v="1899-12-30T19:40:00"/>
    <d v="1899-12-30T19:57:00"/>
    <d v="1899-12-30T00:02:00"/>
    <d v="1899-12-30T00:19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17T00:00:00"/>
    <s v="Tuesday"/>
    <x v="2"/>
    <n v="124"/>
    <s v="Petrol"/>
    <n v="2"/>
    <s v="Ayo"/>
    <s v="Zoo"/>
    <s v="Samuel "/>
    <x v="94"/>
    <d v="1899-12-30T19:58:00"/>
    <d v="1899-12-30T20:15:00"/>
    <d v="1899-12-30T00:18:00"/>
    <d v="1899-12-30T00:35:00"/>
    <d v="1899-12-30T00:05:41"/>
    <s v="Demafas"/>
    <n v="900"/>
    <n v="1800"/>
    <n v="700"/>
    <n v="2500"/>
    <n v="300"/>
    <n v="2800"/>
    <m/>
    <m/>
    <m/>
    <m/>
    <m/>
    <m/>
    <m/>
    <m/>
    <m/>
    <m/>
    <m/>
  </r>
  <r>
    <d v="2025-06-17T00:00:00"/>
    <s v="Tuesday"/>
    <x v="2"/>
    <n v="125"/>
    <s v="Petrol"/>
    <n v="5"/>
    <s v="Sucy."/>
    <s v="Zoo"/>
    <s v="Samuel "/>
    <x v="115"/>
    <d v="1899-12-30T19:58:00"/>
    <d v="1899-12-30T20:18:00"/>
    <d v="1899-12-30T00:05:00"/>
    <d v="1899-12-30T00:25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17T00:00:00"/>
    <s v="Tuesday"/>
    <x v="2"/>
    <n v="126"/>
    <s v="Petrol"/>
    <n v="5"/>
    <s v="Timi"/>
    <s v="Isolu cele"/>
    <s v="Samuel "/>
    <x v="116"/>
    <d v="1899-12-30T20:32:00"/>
    <d v="1899-12-30T20:39:00"/>
    <d v="1899-12-30T00:00:00"/>
    <d v="1899-12-30T00:07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8T00:00:00"/>
    <s v="Wednesday"/>
    <x v="2"/>
    <n v="127"/>
    <s v="Petrol"/>
    <n v="10"/>
    <s v="Dhoris"/>
    <s v="oluuwo"/>
    <s v="Samuel"/>
    <x v="117"/>
    <d v="1899-12-30T12:18:00"/>
    <d v="1899-12-30T12:31:00"/>
    <d v="1899-12-30T00:00:00"/>
    <d v="1899-12-30T00:13:00"/>
    <d v="1899-12-30T00:05:41"/>
    <s v="Demafas"/>
    <n v="900"/>
    <n v="9000"/>
    <n v="800"/>
    <n v="9800"/>
    <n v="1150"/>
    <n v="10950"/>
    <m/>
    <m/>
    <m/>
    <m/>
    <m/>
    <m/>
    <m/>
    <m/>
    <m/>
    <m/>
    <m/>
  </r>
  <r>
    <d v="2025-06-18T00:00:00"/>
    <s v="Wednesday"/>
    <x v="2"/>
    <n v="128"/>
    <s v="Petrol"/>
    <n v="6"/>
    <s v="Daniel"/>
    <s v="Accord"/>
    <s v="Samuel"/>
    <x v="118"/>
    <d v="1899-12-30T13:59:00"/>
    <d v="1899-12-30T14:18:00"/>
    <d v="1899-12-30T00:01:00"/>
    <d v="1899-12-30T00:20:00"/>
    <d v="1899-12-30T00:05:41"/>
    <s v="Demafas"/>
    <n v="900"/>
    <n v="5400"/>
    <n v="700"/>
    <n v="6100"/>
    <n v="700"/>
    <n v="6800"/>
    <m/>
    <m/>
    <m/>
    <m/>
    <m/>
    <m/>
    <m/>
    <m/>
    <m/>
    <m/>
    <m/>
  </r>
  <r>
    <d v="2025-06-18T00:00:00"/>
    <s v="Wednesday"/>
    <x v="2"/>
    <n v="129"/>
    <s v="Petrol"/>
    <n v="6"/>
    <s v="Andrew "/>
    <s v="harmony"/>
    <s v="Samuel"/>
    <x v="119"/>
    <d v="1899-12-30T16:41:00"/>
    <d v="1899-12-30T16:52:00"/>
    <d v="1899-12-30T00:01:00"/>
    <d v="1899-12-30T00:12:00"/>
    <d v="1899-12-30T00:05:41"/>
    <s v="Demafas"/>
    <n v="900"/>
    <n v="5400"/>
    <n v="600"/>
    <n v="6000"/>
    <n v="700"/>
    <n v="6700"/>
    <m/>
    <m/>
    <m/>
    <m/>
    <m/>
    <m/>
    <m/>
    <m/>
    <m/>
    <m/>
    <m/>
  </r>
  <r>
    <d v="2025-06-18T00:00:00"/>
    <s v="Wednesday"/>
    <x v="2"/>
    <n v="130"/>
    <s v="Cooking Gas"/>
    <n v="3"/>
    <s v="Maltenk"/>
    <s v="Zoo"/>
    <s v="Samuel"/>
    <x v="74"/>
    <d v="1899-12-30T16:58:00"/>
    <d v="1899-12-30T17:23:00"/>
    <d v="1899-12-30T00:00:00"/>
    <d v="1899-12-30T00:25:00"/>
    <d v="1899-12-30T00:05:41"/>
    <s v="Gas Affairs"/>
    <n v="950"/>
    <n v="2850"/>
    <n v="1000"/>
    <n v="3850"/>
    <n v="1050"/>
    <n v="4900"/>
    <m/>
    <m/>
    <m/>
    <m/>
    <m/>
    <m/>
    <m/>
    <m/>
    <m/>
    <m/>
    <m/>
  </r>
  <r>
    <d v="2025-06-18T00:00:00"/>
    <s v="Wednesday"/>
    <x v="2"/>
    <n v="131"/>
    <s v="Petrol"/>
    <n v="6"/>
    <s v="Marvelous"/>
    <s v="harmony"/>
    <s v="Samuel"/>
    <x v="68"/>
    <d v="1899-12-30T19:33:00"/>
    <d v="1899-12-30T19:40:00"/>
    <d v="1899-12-30T00:00:00"/>
    <d v="1899-12-30T00:07:00"/>
    <d v="1899-12-30T00:05:41"/>
    <s v="Demafas"/>
    <n v="900"/>
    <n v="5400"/>
    <n v="700"/>
    <n v="6100"/>
    <n v="700"/>
    <n v="6800"/>
    <m/>
    <m/>
    <m/>
    <m/>
    <m/>
    <m/>
    <m/>
    <m/>
    <m/>
    <m/>
    <m/>
  </r>
  <r>
    <d v="2025-06-19T00:00:00"/>
    <s v="Thursday"/>
    <x v="2"/>
    <n v="132"/>
    <s v="Petrol"/>
    <n v="5"/>
    <s v="Joel"/>
    <s v="Isolu"/>
    <s v="Samuel"/>
    <x v="120"/>
    <d v="1899-12-30T14:15:00"/>
    <d v="1899-12-30T14:57:00"/>
    <d v="1899-12-30T00:01:00"/>
    <d v="1899-12-30T00:43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9T00:00:00"/>
    <s v="Thursday"/>
    <x v="2"/>
    <n v="133"/>
    <s v="Petrol"/>
    <n v="10"/>
    <s v="Titus"/>
    <s v="Isolu"/>
    <s v="Samuel"/>
    <x v="121"/>
    <d v="1899-12-30T17:47:00"/>
    <d v="1899-12-30T18:06:00"/>
    <d v="1899-12-30T00:00:00"/>
    <d v="1899-12-30T00:19:00"/>
    <d v="1899-12-30T00:05:41"/>
    <s v="Demafas"/>
    <n v="900"/>
    <n v="9000"/>
    <n v="800"/>
    <n v="9800"/>
    <n v="1150"/>
    <n v="10950"/>
    <m/>
    <m/>
    <m/>
    <m/>
    <m/>
    <m/>
    <m/>
    <m/>
    <m/>
    <m/>
    <m/>
  </r>
  <r>
    <d v="2025-06-19T00:00:00"/>
    <s v="Thursday"/>
    <x v="2"/>
    <n v="134"/>
    <s v="Petrol"/>
    <n v="5"/>
    <s v="Bukaz"/>
    <s v="Oluwo"/>
    <s v="Samuel"/>
    <x v="122"/>
    <d v="1899-12-30T18:52:00"/>
    <d v="1899-12-30T19:09:00"/>
    <d v="1899-12-30T00:00:00"/>
    <d v="1899-12-30T00:17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19T00:00:00"/>
    <s v="Thursday"/>
    <x v="2"/>
    <n v="135"/>
    <s v="Petrol"/>
    <n v="9"/>
    <s v="Toby"/>
    <s v="harmony"/>
    <s v="Samuel"/>
    <x v="123"/>
    <d v="1899-12-30T19:01:00"/>
    <d v="1899-12-30T19:19:00"/>
    <d v="1899-12-30T00:01:00"/>
    <d v="1899-12-30T00:19:00"/>
    <d v="1899-12-30T00:05:41"/>
    <s v="Demafas"/>
    <n v="900"/>
    <n v="8100"/>
    <n v="0"/>
    <n v="8100"/>
    <n v="1600"/>
    <n v="9700"/>
    <m/>
    <m/>
    <m/>
    <m/>
    <m/>
    <m/>
    <m/>
    <m/>
    <m/>
    <m/>
    <m/>
  </r>
  <r>
    <d v="2025-06-19T00:00:00"/>
    <s v="Thursday"/>
    <x v="2"/>
    <n v="136"/>
    <s v="Petrol"/>
    <n v="6"/>
    <s v="Godday"/>
    <s v="Labuta"/>
    <s v="Samuel"/>
    <x v="68"/>
    <d v="1899-12-30T19:34:00"/>
    <d v="1899-12-30T19:45:00"/>
    <d v="1899-12-30T00:01:00"/>
    <d v="1899-12-30T00:12:00"/>
    <d v="1899-12-30T00:05:41"/>
    <s v="Demafas"/>
    <n v="900"/>
    <n v="5400"/>
    <n v="800"/>
    <n v="6200"/>
    <n v="700"/>
    <n v="6900"/>
    <m/>
    <m/>
    <m/>
    <m/>
    <m/>
    <m/>
    <m/>
    <m/>
    <m/>
    <m/>
    <m/>
  </r>
  <r>
    <d v="2025-06-19T00:00:00"/>
    <s v="Thursday"/>
    <x v="2"/>
    <n v="137"/>
    <s v="Petrol"/>
    <n v="8"/>
    <s v="Ife"/>
    <s v="Zoo"/>
    <s v="Samuel"/>
    <x v="124"/>
    <d v="1899-12-30T19:36:00"/>
    <d v="1899-12-30T20:00:00"/>
    <d v="1899-12-30T00:00:00"/>
    <d v="1899-12-30T00:24:00"/>
    <d v="1899-12-30T00:05:41"/>
    <s v="Demafas"/>
    <n v="900"/>
    <n v="7200"/>
    <n v="700"/>
    <n v="7900"/>
    <n v="900"/>
    <n v="8800"/>
    <m/>
    <m/>
    <m/>
    <m/>
    <m/>
    <m/>
    <m/>
    <m/>
    <m/>
    <m/>
    <m/>
  </r>
  <r>
    <d v="2025-06-19T00:00:00"/>
    <s v="Thursday"/>
    <x v="2"/>
    <n v="138"/>
    <s v="Petrol"/>
    <n v="9"/>
    <s v="D2"/>
    <s v="harmony"/>
    <s v="Samuel"/>
    <x v="115"/>
    <d v="1899-12-30T19:53:00"/>
    <d v="1899-12-30T20:15:00"/>
    <d v="1899-12-30T00:00:00"/>
    <d v="1899-12-30T00:22:00"/>
    <d v="1899-12-30T00:05:41"/>
    <s v="Demafas"/>
    <n v="900"/>
    <n v="8100"/>
    <n v="700"/>
    <n v="8800"/>
    <n v="1000"/>
    <n v="9800"/>
    <m/>
    <m/>
    <m/>
    <m/>
    <m/>
    <m/>
    <m/>
    <m/>
    <m/>
    <m/>
    <m/>
  </r>
  <r>
    <d v="2025-06-19T00:00:00"/>
    <s v="Thursday"/>
    <x v="2"/>
    <n v="139"/>
    <s v="Petrol"/>
    <n v="6"/>
    <s v="Abisoye"/>
    <s v="harmony"/>
    <s v="Samuel"/>
    <x v="125"/>
    <d v="1899-12-30T20:15:00"/>
    <d v="1899-12-30T20:24:00"/>
    <d v="1899-12-30T00:00:00"/>
    <d v="1899-12-30T00:09:00"/>
    <d v="1899-12-30T00:05:41"/>
    <s v="Demafas"/>
    <n v="900"/>
    <n v="5400"/>
    <n v="500"/>
    <n v="5900"/>
    <n v="800"/>
    <n v="6700"/>
    <m/>
    <m/>
    <m/>
    <m/>
    <m/>
    <m/>
    <m/>
    <m/>
    <m/>
    <m/>
    <m/>
  </r>
  <r>
    <d v="2025-06-19T00:00:00"/>
    <s v="Thursday"/>
    <x v="2"/>
    <n v="140"/>
    <s v="Petrol"/>
    <n v="4"/>
    <s v="Marvelous"/>
    <s v="harmony"/>
    <s v="Samuel"/>
    <x v="126"/>
    <d v="1899-12-30T20:56:00"/>
    <d v="1899-12-30T21:05:00"/>
    <d v="1899-12-30T00:01:00"/>
    <d v="1899-12-30T00:10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20T00:00:00"/>
    <s v="Friday"/>
    <x v="2"/>
    <n v="141"/>
    <s v="Petrol"/>
    <n v="5"/>
    <s v="AZ"/>
    <s v="Oluowo"/>
    <s v="Samuel"/>
    <x v="127"/>
    <d v="1899-12-30T09:49:00"/>
    <d v="1899-12-30T10:03:00"/>
    <d v="1899-12-30T00:02:00"/>
    <d v="1899-12-30T00:16:00"/>
    <d v="1899-12-30T00:05:41"/>
    <s v="Demafas"/>
    <n v="900"/>
    <n v="4500"/>
    <n v="650"/>
    <n v="5150"/>
    <n v="750"/>
    <n v="5900"/>
    <m/>
    <m/>
    <m/>
    <m/>
    <m/>
    <m/>
    <m/>
    <m/>
    <m/>
    <m/>
    <m/>
  </r>
  <r>
    <d v="2025-06-20T00:00:00"/>
    <s v="Friday"/>
    <x v="2"/>
    <n v="142"/>
    <s v="Cooking Gas"/>
    <n v="1"/>
    <s v="AZ"/>
    <s v="Oluwo"/>
    <s v="Samuel"/>
    <x v="127"/>
    <d v="1899-12-30T09:49:00"/>
    <d v="1899-12-30T10:12:00"/>
    <d v="1899-12-30T00:02:00"/>
    <d v="1899-12-30T00:25:00"/>
    <d v="1899-12-30T00:05:41"/>
    <s v="Gas Affairs"/>
    <n v="950"/>
    <n v="950"/>
    <n v="650"/>
    <n v="1600"/>
    <n v="700"/>
    <n v="2300"/>
    <m/>
    <m/>
    <m/>
    <m/>
    <m/>
    <m/>
    <m/>
    <m/>
    <m/>
    <m/>
    <m/>
  </r>
  <r>
    <d v="2025-06-20T00:00:00"/>
    <s v="Friday"/>
    <x v="2"/>
    <n v="143"/>
    <s v="Petrol"/>
    <n v="10"/>
    <s v="Busayo"/>
    <s v="Oluwo"/>
    <s v="Samuel"/>
    <x v="128"/>
    <d v="1899-12-30T12:19:00"/>
    <d v="1899-12-30T12:32:00"/>
    <d v="1899-12-30T00:00:00"/>
    <d v="1899-12-30T00:13:00"/>
    <d v="1899-12-30T00:05:41"/>
    <s v="Demafas"/>
    <n v="900"/>
    <n v="9000"/>
    <n v="800"/>
    <n v="9800"/>
    <n v="1150"/>
    <n v="10950"/>
    <m/>
    <m/>
    <m/>
    <m/>
    <m/>
    <m/>
    <m/>
    <m/>
    <m/>
    <m/>
    <m/>
  </r>
  <r>
    <d v="2025-06-20T00:00:00"/>
    <s v="Friday"/>
    <x v="2"/>
    <n v="144"/>
    <s v="Petrol"/>
    <n v="10"/>
    <s v="Abisoye"/>
    <s v="harmony"/>
    <s v="Samuel"/>
    <x v="35"/>
    <d v="1899-12-30T15:05:00"/>
    <d v="1899-12-30T15:17:00"/>
    <d v="1899-12-30T00:00:00"/>
    <d v="1899-12-30T00:12:00"/>
    <d v="1899-12-30T00:05:41"/>
    <s v="Demafas"/>
    <n v="900"/>
    <n v="9000"/>
    <n v="600"/>
    <n v="9600"/>
    <n v="1150"/>
    <n v="10750"/>
    <m/>
    <m/>
    <m/>
    <m/>
    <m/>
    <m/>
    <m/>
    <m/>
    <m/>
    <m/>
    <m/>
  </r>
  <r>
    <d v="2025-06-20T00:00:00"/>
    <s v="Friday"/>
    <x v="2"/>
    <n v="145"/>
    <s v="Petrol"/>
    <n v="5"/>
    <s v="Richard"/>
    <s v="Zoo"/>
    <s v="Samuel"/>
    <x v="129"/>
    <d v="1899-12-30T16:33:00"/>
    <d v="1899-12-30T16:52:00"/>
    <d v="1899-12-30T00:00:00"/>
    <d v="1899-12-30T00:19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20T00:00:00"/>
    <s v="Friday"/>
    <x v="2"/>
    <n v="146"/>
    <s v="Petrol"/>
    <n v="5"/>
    <s v="Bukaz"/>
    <s v="Oluwo"/>
    <s v="Samuel"/>
    <x v="130"/>
    <d v="1899-12-30T18:13:00"/>
    <d v="1899-12-30T18:26:00"/>
    <d v="1899-12-30T00:00:00"/>
    <d v="1899-12-30T00:13:00"/>
    <d v="1899-12-30T00:05:41"/>
    <s v="Demafas"/>
    <n v="900"/>
    <n v="4500"/>
    <n v="800"/>
    <n v="5300"/>
    <n v="600"/>
    <n v="5900"/>
    <m/>
    <m/>
    <m/>
    <m/>
    <m/>
    <m/>
    <m/>
    <m/>
    <m/>
    <m/>
    <m/>
  </r>
  <r>
    <d v="2025-06-20T00:00:00"/>
    <s v="Friday"/>
    <x v="2"/>
    <n v="147"/>
    <s v="Petrol"/>
    <n v="4"/>
    <s v="joel"/>
    <s v="Isolu"/>
    <s v="Samuel"/>
    <x v="131"/>
    <d v="1899-12-30T18:43:00"/>
    <d v="1899-12-30T18:57:00"/>
    <d v="1899-12-30T00:01:00"/>
    <d v="1899-12-30T00:15:00"/>
    <d v="1899-12-30T00:05:41"/>
    <s v="Demafas"/>
    <n v="900"/>
    <n v="3600"/>
    <n v="800"/>
    <n v="4400"/>
    <n v="500"/>
    <n v="4900"/>
    <m/>
    <m/>
    <m/>
    <m/>
    <m/>
    <m/>
    <m/>
    <m/>
    <m/>
    <m/>
    <m/>
  </r>
  <r>
    <d v="2025-06-20T00:00:00"/>
    <s v="Friday"/>
    <x v="2"/>
    <n v="148"/>
    <s v="Petrol"/>
    <n v="20"/>
    <s v="Tolu"/>
    <s v="Oluwo"/>
    <s v="Samuel"/>
    <x v="132"/>
    <d v="1899-12-30T18:45:00"/>
    <d v="1899-12-30T19:13:00"/>
    <d v="1899-12-30T00:00:00"/>
    <d v="1899-12-30T00:28:00"/>
    <d v="1899-12-30T00:05:41"/>
    <s v="Demafas"/>
    <n v="900"/>
    <n v="18000"/>
    <n v="700"/>
    <n v="18700"/>
    <n v="2150"/>
    <n v="20850"/>
    <m/>
    <m/>
    <m/>
    <m/>
    <m/>
    <m/>
    <m/>
    <m/>
    <m/>
    <m/>
    <m/>
  </r>
  <r>
    <d v="2025-06-20T00:00:00"/>
    <s v="Friday"/>
    <x v="2"/>
    <n v="149"/>
    <s v="Petrol"/>
    <n v="6"/>
    <s v="Dave"/>
    <s v="Accord"/>
    <s v="Samuel"/>
    <x v="133"/>
    <d v="1899-12-30T19:27:00"/>
    <d v="1899-12-30T19:40:00"/>
    <d v="1899-12-30T00:00:00"/>
    <d v="1899-12-30T00:13:00"/>
    <d v="1899-12-30T00:05:41"/>
    <s v="Demafas"/>
    <n v="900"/>
    <n v="5400"/>
    <n v="700"/>
    <n v="6100"/>
    <n v="700"/>
    <n v="6800"/>
    <m/>
    <m/>
    <m/>
    <m/>
    <m/>
    <m/>
    <m/>
    <m/>
    <m/>
    <m/>
    <m/>
  </r>
  <r>
    <d v="2025-06-20T00:00:00"/>
    <s v="Friday"/>
    <x v="2"/>
    <n v="150"/>
    <s v="Petrol"/>
    <n v="5"/>
    <s v="Sucy"/>
    <s v="Zoo"/>
    <s v="Samuel"/>
    <x v="134"/>
    <d v="1899-12-30T19:31:00"/>
    <d v="1899-12-30T19:47:00"/>
    <d v="1899-12-30T00:01:00"/>
    <d v="1899-12-30T00:17:00"/>
    <d v="1899-12-30T00:05:41"/>
    <s v="Demafas"/>
    <n v="900"/>
    <n v="4500"/>
    <n v="700"/>
    <n v="5200"/>
    <n v="600"/>
    <n v="5800"/>
    <m/>
    <m/>
    <m/>
    <m/>
    <m/>
    <m/>
    <m/>
    <m/>
    <m/>
    <m/>
    <m/>
  </r>
  <r>
    <d v="2025-06-20T00:00:00"/>
    <s v="Friday"/>
    <x v="2"/>
    <n v="151"/>
    <s v="Petrol"/>
    <n v="4"/>
    <s v="Marvelous"/>
    <s v="harmony"/>
    <s v="Samuel"/>
    <x v="135"/>
    <d v="1899-12-30T19:42:00"/>
    <d v="1899-12-30T19:57:00"/>
    <d v="1899-12-30T00:00:00"/>
    <d v="1899-12-30T00:15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20T00:00:00"/>
    <s v="Friday"/>
    <x v="2"/>
    <n v="152"/>
    <s v="Petrol"/>
    <n v="12"/>
    <s v="bukky"/>
    <s v="Oluwo"/>
    <s v="Samuel"/>
    <x v="15"/>
    <d v="1899-12-30T20:17:00"/>
    <d v="1899-12-30T20:40:00"/>
    <d v="1899-12-30T00:00:00"/>
    <d v="1899-12-30T00:23:00"/>
    <d v="1899-12-30T00:05:41"/>
    <s v="Demafas"/>
    <n v="900"/>
    <n v="10800"/>
    <n v="800"/>
    <n v="11600"/>
    <n v="1350"/>
    <n v="12950"/>
    <m/>
    <m/>
    <m/>
    <m/>
    <m/>
    <m/>
    <m/>
    <m/>
    <m/>
    <m/>
    <m/>
  </r>
  <r>
    <d v="2025-06-20T00:00:00"/>
    <s v="Friday"/>
    <x v="2"/>
    <n v="153"/>
    <s v="Petrol"/>
    <n v="4"/>
    <s v="Dhoris"/>
    <s v="harmony"/>
    <s v="Samuel"/>
    <x v="55"/>
    <d v="1899-12-30T20:27:00"/>
    <d v="1899-12-30T20:55:00"/>
    <d v="1899-12-30T00:01:00"/>
    <d v="1899-12-30T00:29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20T00:00:00"/>
    <s v="Friday"/>
    <x v="2"/>
    <n v="154"/>
    <s v="Petrol"/>
    <n v="4"/>
    <s v="Tiger"/>
    <s v="Zoo"/>
    <s v="Samuel"/>
    <x v="136"/>
    <d v="1899-12-30T21:23:00"/>
    <d v="1899-12-30T21:30:00"/>
    <d v="1899-12-30T00:02:00"/>
    <d v="1899-12-30T00:09:00"/>
    <d v="1899-12-30T00:05:41"/>
    <s v="Demafas"/>
    <n v="900"/>
    <n v="3600"/>
    <n v="700"/>
    <n v="4300"/>
    <n v="500"/>
    <n v="4800"/>
    <m/>
    <m/>
    <m/>
    <m/>
    <m/>
    <m/>
    <m/>
    <m/>
    <m/>
    <m/>
    <m/>
  </r>
  <r>
    <d v="2025-06-21T00:00:00"/>
    <s v="Saturday"/>
    <x v="2"/>
    <n v="155"/>
    <s v="Petrol"/>
    <n v="4"/>
    <s v="AZ"/>
    <s v="Oluwo"/>
    <s v="Samuel"/>
    <x v="137"/>
    <d v="1899-12-30T09:45:00"/>
    <d v="1899-12-30T09:56:00"/>
    <d v="1899-12-30T00:01:00"/>
    <d v="1899-12-30T00:12:00"/>
    <d v="1899-12-30T00:05:41"/>
    <s v="Demafas"/>
    <n v="920"/>
    <n v="3680"/>
    <n v="800"/>
    <n v="4480"/>
    <n v="420"/>
    <n v="4900"/>
    <m/>
    <m/>
    <m/>
    <m/>
    <m/>
    <m/>
    <m/>
    <m/>
    <m/>
    <m/>
    <m/>
  </r>
  <r>
    <d v="2025-06-21T00:00:00"/>
    <s v="Saturday"/>
    <x v="2"/>
    <n v="156"/>
    <s v="Petrol"/>
    <n v="5"/>
    <s v="Ayomide"/>
    <s v="harmony"/>
    <s v="Samuel"/>
    <x v="138"/>
    <d v="1899-12-30T10:06:00"/>
    <d v="1899-12-30T10:15:00"/>
    <d v="1899-12-30T00:00:00"/>
    <d v="1899-12-30T00:09:00"/>
    <d v="1899-12-30T00:05:41"/>
    <s v="Demafas"/>
    <n v="920"/>
    <n v="4600"/>
    <n v="800"/>
    <n v="5400"/>
    <n v="500"/>
    <n v="5900"/>
    <m/>
    <m/>
    <m/>
    <m/>
    <m/>
    <m/>
    <m/>
    <m/>
    <m/>
    <m/>
    <m/>
  </r>
  <r>
    <d v="2025-06-21T00:00:00"/>
    <s v="Saturday"/>
    <x v="2"/>
    <n v="157"/>
    <s v="Petrol"/>
    <n v="20"/>
    <s v="Abisoye"/>
    <s v="harmony"/>
    <s v="Samuel"/>
    <x v="44"/>
    <d v="1899-12-30T10:39:00"/>
    <d v="1899-12-30T10:57:00"/>
    <d v="1899-12-30T00:00:00"/>
    <d v="1899-12-30T00:18:00"/>
    <d v="1899-12-30T00:05:41"/>
    <s v="Demafas"/>
    <n v="920"/>
    <n v="18400"/>
    <n v="600"/>
    <n v="19000"/>
    <n v="2150"/>
    <n v="21150"/>
    <m/>
    <m/>
    <m/>
    <m/>
    <m/>
    <m/>
    <m/>
    <m/>
    <m/>
    <m/>
    <m/>
  </r>
  <r>
    <d v="2025-06-21T00:00:00"/>
    <s v="Saturday"/>
    <x v="2"/>
    <n v="158"/>
    <s v="Petrol"/>
    <n v="4"/>
    <s v="Marvelous"/>
    <s v="harmony"/>
    <s v="Habeeb"/>
    <x v="91"/>
    <d v="1899-12-30T10:47:00"/>
    <d v="1899-12-30T10:58:00"/>
    <d v="1899-12-30T00:00:00"/>
    <d v="1899-12-30T00:11:00"/>
    <d v="1899-12-30T00:05:41"/>
    <s v="Demafas"/>
    <n v="920"/>
    <n v="3680"/>
    <n v="700"/>
    <n v="4380"/>
    <n v="500"/>
    <n v="4880"/>
    <m/>
    <m/>
    <m/>
    <m/>
    <m/>
    <m/>
    <m/>
    <m/>
    <m/>
    <m/>
    <m/>
  </r>
  <r>
    <d v="2025-06-21T00:00:00"/>
    <s v="Saturday"/>
    <x v="2"/>
    <n v="159"/>
    <s v="Cooking Gas"/>
    <n v="3"/>
    <s v="Dolan"/>
    <s v="harmony"/>
    <s v="Samuel"/>
    <x v="139"/>
    <d v="1899-12-30T15:19:00"/>
    <d v="1899-12-30T15:46:00"/>
    <d v="1899-12-30T00:00:00"/>
    <d v="1899-12-30T00:27:00"/>
    <d v="1899-12-30T00:05:41"/>
    <s v="Gas Affairs"/>
    <n v="950"/>
    <n v="2850"/>
    <n v="1500"/>
    <n v="4350"/>
    <n v="550"/>
    <n v="4900"/>
    <m/>
    <m/>
    <m/>
    <m/>
    <m/>
    <m/>
    <m/>
    <m/>
    <m/>
    <m/>
    <m/>
  </r>
  <r>
    <d v="2025-06-21T00:00:00"/>
    <s v="Saturday"/>
    <x v="2"/>
    <n v="160"/>
    <s v="Cooking Gas"/>
    <n v="4"/>
    <s v="Yomi"/>
    <s v="Accord"/>
    <s v="Samuel"/>
    <x v="140"/>
    <d v="1899-12-30T17:07:00"/>
    <d v="1899-12-30T17:29:00"/>
    <d v="1899-12-30T00:05:00"/>
    <d v="1899-12-30T00:27:00"/>
    <d v="1899-12-30T00:05:41"/>
    <s v="Gas Affairs"/>
    <n v="950"/>
    <n v="3800"/>
    <n v="1300"/>
    <n v="5100"/>
    <n v="1100"/>
    <n v="6200"/>
    <m/>
    <m/>
    <m/>
    <m/>
    <m/>
    <m/>
    <m/>
    <m/>
    <m/>
    <m/>
    <m/>
  </r>
  <r>
    <d v="2025-06-21T00:00:00"/>
    <s v="Saturday"/>
    <x v="2"/>
    <n v="161"/>
    <s v="Petrol"/>
    <n v="4"/>
    <s v="Marvelous"/>
    <s v="harmony"/>
    <s v="Samuel"/>
    <x v="50"/>
    <d v="1899-12-30T19:45:00"/>
    <d v="1899-12-30T20:01:00"/>
    <d v="1899-12-30T00:00:00"/>
    <d v="1899-12-30T00:16:00"/>
    <d v="1899-12-30T00:05:41"/>
    <s v="Demafas"/>
    <n v="950"/>
    <n v="3800"/>
    <n v="700"/>
    <n v="4500"/>
    <n v="500"/>
    <n v="5000"/>
    <m/>
    <m/>
    <m/>
    <m/>
    <m/>
    <m/>
    <m/>
    <m/>
    <m/>
    <m/>
    <m/>
  </r>
  <r>
    <d v="2025-06-21T00:00:00"/>
    <s v="Saturday"/>
    <x v="2"/>
    <n v="162"/>
    <s v="Petrol"/>
    <n v="10"/>
    <s v="Dhoris"/>
    <s v="harmony"/>
    <s v="Samuel"/>
    <x v="96"/>
    <d v="1899-12-30T20:30:00"/>
    <d v="1899-12-30T20:46:00"/>
    <d v="1899-12-30T00:00:00"/>
    <d v="1899-12-30T00:16:00"/>
    <d v="1899-12-30T00:05:41"/>
    <s v="Demafas"/>
    <n v="950"/>
    <n v="9500"/>
    <n v="700"/>
    <n v="10200"/>
    <n v="1150"/>
    <n v="11350"/>
    <m/>
    <m/>
    <m/>
    <m/>
    <m/>
    <m/>
    <m/>
    <m/>
    <m/>
    <m/>
    <m/>
  </r>
  <r>
    <d v="2025-06-21T00:00:00"/>
    <s v="Saturday"/>
    <x v="2"/>
    <n v="163"/>
    <s v="Petrol"/>
    <n v="10"/>
    <s v="Ayomide"/>
    <s v="harmony"/>
    <s v="Samuel"/>
    <x v="141"/>
    <d v="1899-12-30T20:42:00"/>
    <d v="1899-12-30T20:58:00"/>
    <d v="1899-12-30T00:08:00"/>
    <d v="1899-12-30T00:24:00"/>
    <d v="1899-12-30T00:05:41"/>
    <s v="Demafas"/>
    <n v="950"/>
    <n v="9500"/>
    <n v="500"/>
    <n v="10000"/>
    <n v="1250"/>
    <n v="11250"/>
    <m/>
    <m/>
    <m/>
    <m/>
    <m/>
    <m/>
    <m/>
    <m/>
    <m/>
    <m/>
    <m/>
  </r>
  <r>
    <d v="2025-06-22T00:00:00"/>
    <s v="Sunday"/>
    <x v="3"/>
    <n v="164"/>
    <s v="Cooking Gas"/>
    <n v="3"/>
    <s v="Ifeh"/>
    <s v="Zoo"/>
    <s v="Habeeb"/>
    <x v="142"/>
    <d v="1899-12-30T11:03:00"/>
    <d v="1899-12-30T12:08:00"/>
    <d v="1899-12-30T00:03:00"/>
    <d v="1899-12-30T01:08:00"/>
    <d v="1899-12-30T00:05:41"/>
    <s v="Random gas place"/>
    <n v="1300"/>
    <n v="3900"/>
    <n v="1100"/>
    <n v="5000"/>
    <n v="200"/>
    <n v="5200"/>
    <m/>
    <m/>
    <m/>
    <m/>
    <m/>
    <m/>
    <m/>
    <m/>
    <m/>
    <m/>
    <m/>
  </r>
  <r>
    <d v="2025-06-22T00:00:00"/>
    <s v="Sunday"/>
    <x v="3"/>
    <n v="165"/>
    <s v="Petrol"/>
    <n v="6"/>
    <s v="Daniel"/>
    <s v="Accord"/>
    <s v="Habeeb"/>
    <x v="143"/>
    <d v="1899-12-30T11:24:00"/>
    <d v="1899-12-30T11:34:00"/>
    <d v="1899-12-30T00:01:00"/>
    <d v="1899-12-30T00:11:00"/>
    <d v="1899-12-30T00:05:41"/>
    <s v="Demafas"/>
    <n v="950"/>
    <n v="5700"/>
    <n v="700"/>
    <n v="6400"/>
    <n v="700"/>
    <n v="7100"/>
    <m/>
    <m/>
    <m/>
    <m/>
    <m/>
    <m/>
    <m/>
    <m/>
    <m/>
    <m/>
    <m/>
  </r>
  <r>
    <d v="2025-06-22T00:00:00"/>
    <s v="Sunday"/>
    <x v="3"/>
    <n v="166"/>
    <s v="Cooking Gas"/>
    <n v="3"/>
    <s v="Joel"/>
    <s v="Isolu"/>
    <s v="Habeeb"/>
    <x v="19"/>
    <d v="1899-12-30T12:13:00"/>
    <d v="1899-12-30T12:25:00"/>
    <d v="1899-12-30T00:01:00"/>
    <d v="1899-12-30T00:13:00"/>
    <d v="1899-12-30T00:05:41"/>
    <s v="Random gas place"/>
    <n v="1300"/>
    <n v="3900"/>
    <n v="1100"/>
    <n v="5000"/>
    <n v="200"/>
    <n v="5200"/>
    <m/>
    <m/>
    <m/>
    <m/>
    <m/>
    <m/>
    <m/>
    <m/>
    <m/>
    <m/>
    <m/>
  </r>
  <r>
    <d v="2025-06-22T00:00:00"/>
    <s v="Sunday"/>
    <x v="3"/>
    <n v="167"/>
    <s v="Petrol"/>
    <n v="4"/>
    <s v="Marvelous"/>
    <s v="harmony"/>
    <s v="Habeeb"/>
    <x v="144"/>
    <d v="1899-12-30T12:29:00"/>
    <d v="1899-12-30T12:37:00"/>
    <d v="1899-12-30T00:00:00"/>
    <d v="1899-12-30T00:08:00"/>
    <d v="1899-12-30T00:05:41"/>
    <s v="Demafas"/>
    <n v="950"/>
    <n v="3800"/>
    <n v="700"/>
    <n v="4500"/>
    <n v="500"/>
    <n v="5000"/>
    <m/>
    <m/>
    <m/>
    <m/>
    <m/>
    <m/>
    <m/>
    <m/>
    <m/>
    <m/>
    <m/>
  </r>
  <r>
    <d v="2025-06-22T00:00:00"/>
    <s v="Sunday"/>
    <x v="3"/>
    <n v="168"/>
    <s v="Petrol"/>
    <n v="4"/>
    <s v="Akin"/>
    <s v="Accord"/>
    <s v="Samuel"/>
    <x v="51"/>
    <d v="1899-12-30T20:05:00"/>
    <d v="1899-12-30T20:21:00"/>
    <d v="1899-12-30T00:01:00"/>
    <d v="1899-12-30T00:17:00"/>
    <d v="1899-12-30T00:05:41"/>
    <s v="Demafas"/>
    <n v="950"/>
    <n v="3800"/>
    <n v="700"/>
    <n v="4500"/>
    <n v="500"/>
    <n v="5000"/>
    <m/>
    <m/>
    <m/>
    <m/>
    <m/>
    <m/>
    <m/>
    <m/>
    <m/>
    <m/>
    <m/>
  </r>
  <r>
    <d v="2025-06-23T00:00:00"/>
    <s v="Monday"/>
    <x v="3"/>
    <n v="169"/>
    <s v="Cooking Gas"/>
    <n v="3"/>
    <s v="Tobiloba "/>
    <s v="Zoo"/>
    <s v="Samuel"/>
    <x v="145"/>
    <d v="1899-12-30T09:46:00"/>
    <d v="1899-12-30T09:55:00"/>
    <d v="1899-12-30T00:00:00"/>
    <d v="1899-12-30T00:09:00"/>
    <d v="1899-12-30T00:05:41"/>
    <s v="Gas Affairs"/>
    <n v="950"/>
    <n v="2850"/>
    <n v="1200"/>
    <n v="4050"/>
    <n v="850"/>
    <n v="4900"/>
    <m/>
    <m/>
    <m/>
    <m/>
    <m/>
    <m/>
    <m/>
    <m/>
    <m/>
    <m/>
    <m/>
  </r>
  <r>
    <d v="2025-06-23T00:00:00"/>
    <s v="Monday"/>
    <x v="3"/>
    <n v="170"/>
    <s v="Cooking Gas"/>
    <n v="4"/>
    <s v="Mozero"/>
    <s v="harmony"/>
    <s v="Samuel"/>
    <x v="146"/>
    <d v="1899-12-30T09:58:00"/>
    <d v="1899-12-30T10:20:00"/>
    <d v="1899-12-30T00:02:00"/>
    <d v="1899-12-30T00:24:00"/>
    <d v="1899-12-30T00:05:41"/>
    <s v="Gas Affairs"/>
    <n v="950"/>
    <n v="3800"/>
    <n v="1000"/>
    <n v="4800"/>
    <n v="1400"/>
    <n v="6200"/>
    <m/>
    <m/>
    <m/>
    <m/>
    <m/>
    <m/>
    <m/>
    <m/>
    <m/>
    <m/>
    <m/>
  </r>
  <r>
    <d v="2025-06-23T00:00:00"/>
    <s v="Monday"/>
    <x v="3"/>
    <n v="171"/>
    <s v="Cooking Gas"/>
    <n v="3"/>
    <s v="Kenny"/>
    <s v="Agbede"/>
    <s v="Samuel"/>
    <x v="147"/>
    <d v="1899-12-30T12:30:00"/>
    <d v="1899-12-30T12:57:00"/>
    <d v="1899-12-30T00:02:00"/>
    <d v="1899-12-30T00:29:00"/>
    <d v="1899-12-30T00:05:41"/>
    <s v="Gas Affairs"/>
    <n v="950"/>
    <n v="2850"/>
    <n v="1000"/>
    <n v="3850"/>
    <n v="1050"/>
    <n v="4900"/>
    <m/>
    <m/>
    <m/>
    <m/>
    <m/>
    <m/>
    <m/>
    <m/>
    <m/>
    <m/>
    <m/>
  </r>
  <r>
    <d v="2025-06-23T00:00:00"/>
    <s v="Monday"/>
    <x v="3"/>
    <n v="172"/>
    <s v="Petrol"/>
    <n v="4"/>
    <s v="Marvelous"/>
    <s v="harmony"/>
    <s v="Habeeb"/>
    <x v="144"/>
    <d v="1899-12-30T12:32:00"/>
    <d v="1899-12-30T12:46:00"/>
    <d v="1899-12-30T00:03:00"/>
    <d v="1899-12-30T00:17:00"/>
    <d v="1899-12-30T00:05:41"/>
    <s v="Demafas"/>
    <n v="950"/>
    <n v="3800"/>
    <n v="700"/>
    <n v="4500"/>
    <n v="500"/>
    <n v="5000"/>
    <m/>
    <m/>
    <m/>
    <m/>
    <m/>
    <m/>
    <m/>
    <m/>
    <m/>
    <m/>
    <m/>
  </r>
  <r>
    <d v="2025-06-23T00:00:00"/>
    <s v="Monday"/>
    <x v="3"/>
    <n v="173"/>
    <s v="Petrol"/>
    <n v="4"/>
    <s v="Joel"/>
    <s v="Isolu"/>
    <s v="Samuel"/>
    <x v="148"/>
    <d v="1899-12-30T17:20:00"/>
    <d v="1899-12-30T17:32:00"/>
    <d v="1899-12-30T00:00:00"/>
    <d v="1899-12-30T00:12:00"/>
    <d v="1899-12-30T00:05:41"/>
    <s v="Demafas"/>
    <n v="950"/>
    <n v="3800"/>
    <n v="800"/>
    <n v="4600"/>
    <n v="-550"/>
    <n v="4050"/>
    <m/>
    <m/>
    <m/>
    <m/>
    <m/>
    <m/>
    <m/>
    <m/>
    <m/>
    <m/>
    <m/>
  </r>
  <r>
    <d v="2025-06-24T00:00:00"/>
    <s v="Tuesday"/>
    <x v="3"/>
    <n v="174"/>
    <s v="Cooking Gas"/>
    <n v="3"/>
    <s v="Pelumi"/>
    <s v="Accord"/>
    <s v="Samuel "/>
    <x v="149"/>
    <d v="1899-12-30T10:03:00"/>
    <d v="1899-12-30T10:24:00"/>
    <d v="1899-12-30T00:02:00"/>
    <d v="1899-12-30T00:23:00"/>
    <d v="1899-12-30T00:05:41"/>
    <s v="Random gas place"/>
    <n v="1300"/>
    <n v="3900"/>
    <n v="800"/>
    <n v="4700"/>
    <n v="299"/>
    <n v="4999"/>
    <m/>
    <m/>
    <m/>
    <m/>
    <m/>
    <m/>
    <m/>
    <m/>
    <m/>
    <m/>
    <m/>
  </r>
  <r>
    <d v="2025-06-24T00:00:00"/>
    <s v="Tuesday"/>
    <x v="3"/>
    <n v="175"/>
    <s v="Petrol"/>
    <n v="4"/>
    <s v="Marvelous "/>
    <s v="Harmony "/>
    <s v="Samuel "/>
    <x v="150"/>
    <d v="1899-12-30T11:38:00"/>
    <d v="1899-12-30T11:52:00"/>
    <d v="1899-12-30T00:03:00"/>
    <d v="1899-12-30T00:17:00"/>
    <d v="1899-12-30T00:05:41"/>
    <s v="Demafas"/>
    <n v="950"/>
    <n v="4200"/>
    <n v="700"/>
    <n v="4900"/>
    <n v="100"/>
    <n v="5000"/>
    <m/>
    <m/>
    <m/>
    <m/>
    <m/>
    <m/>
    <m/>
    <m/>
    <m/>
    <m/>
    <m/>
  </r>
  <r>
    <d v="2025-06-24T00:00:00"/>
    <s v="Tuesday"/>
    <x v="3"/>
    <n v="176"/>
    <s v="Petrol"/>
    <n v="4"/>
    <s v="Marvelous "/>
    <s v="Harmony "/>
    <s v="Samuel "/>
    <x v="151"/>
    <d v="1899-12-30T19:29:00"/>
    <d v="1899-12-30T19:39:00"/>
    <d v="1899-12-30T00:05:00"/>
    <d v="1899-12-30T00:15:00"/>
    <d v="1899-12-30T00:05:41"/>
    <s v="Demafas"/>
    <n v="950"/>
    <n v="4200"/>
    <n v="700"/>
    <n v="4900"/>
    <n v="100"/>
    <n v="5000"/>
    <m/>
    <m/>
    <m/>
    <m/>
    <m/>
    <m/>
    <m/>
    <m/>
    <m/>
    <m/>
    <m/>
  </r>
  <r>
    <d v="2025-06-25T00:00:00"/>
    <s v="Wednesday"/>
    <x v="3"/>
    <n v="177"/>
    <s v="Cooking Gas"/>
    <n v="6"/>
    <s v="Feyi"/>
    <s v="Kofesu"/>
    <s v="Samuel "/>
    <x v="152"/>
    <d v="1899-12-30T09:26:00"/>
    <d v="1899-12-30T09:58:00"/>
    <d v="1899-12-30T00:01:00"/>
    <d v="1899-12-30T00:33:00"/>
    <d v="1899-12-30T00:05:41"/>
    <s v="Gas Affairs"/>
    <n v="970"/>
    <n v="5820"/>
    <n v="800"/>
    <n v="6620"/>
    <n v="2179"/>
    <n v="8799"/>
    <m/>
    <m/>
    <m/>
    <m/>
    <m/>
    <m/>
    <m/>
    <m/>
    <m/>
    <m/>
    <m/>
  </r>
  <r>
    <d v="2025-06-25T00:00:00"/>
    <s v="Wednesday"/>
    <x v="3"/>
    <n v="178"/>
    <s v="Cooking Gas"/>
    <n v="2"/>
    <s v="Hilda"/>
    <s v="Harmony "/>
    <s v="Samuel "/>
    <x v="153"/>
    <d v="1899-12-30T14:11:00"/>
    <d v="1899-12-30T14:34:00"/>
    <d v="1899-12-30T00:04:00"/>
    <d v="1899-12-30T00:27:00"/>
    <d v="1899-12-30T00:05:41"/>
    <s v="Gas Affairs"/>
    <n v="970"/>
    <n v="1940"/>
    <n v="800"/>
    <n v="2740"/>
    <n v="857"/>
    <n v="3597"/>
    <m/>
    <m/>
    <m/>
    <m/>
    <m/>
    <m/>
    <m/>
    <m/>
    <m/>
    <m/>
    <m/>
  </r>
  <r>
    <d v="2025-06-25T00:00:00"/>
    <s v="Wednesday"/>
    <x v="3"/>
    <n v="179"/>
    <s v="Cooking Gas"/>
    <n v="3"/>
    <s v="James/Josh"/>
    <s v="Harmony "/>
    <s v="Samuel "/>
    <x v="154"/>
    <d v="1899-12-30T16:28:00"/>
    <d v="1899-12-30T16:55:00"/>
    <d v="1899-12-30T00:01:00"/>
    <d v="1899-12-30T00:28:00"/>
    <d v="1899-12-30T00:05:41"/>
    <s v="Gas Affairs"/>
    <n v="970"/>
    <n v="2910"/>
    <n v="1000"/>
    <n v="3910"/>
    <n v="986"/>
    <n v="4896"/>
    <m/>
    <m/>
    <m/>
    <m/>
    <m/>
    <m/>
    <m/>
    <m/>
    <m/>
    <m/>
    <m/>
  </r>
  <r>
    <d v="2025-06-25T00:00:00"/>
    <s v="Wednesday"/>
    <x v="3"/>
    <n v="180"/>
    <s v="Petrol"/>
    <n v="4"/>
    <s v="Marvelous "/>
    <s v="Harmony "/>
    <s v="Samuel "/>
    <x v="155"/>
    <d v="1899-12-30T17:55:00"/>
    <d v="1899-12-30T18:06:00"/>
    <d v="1899-12-30T00:01:00"/>
    <d v="1899-12-30T00:12:00"/>
    <d v="1899-12-30T00:05:41"/>
    <s v="Demafas"/>
    <n v="935"/>
    <n v="3740"/>
    <n v="700"/>
    <n v="4440"/>
    <n v="560"/>
    <n v="5000"/>
    <m/>
    <m/>
    <m/>
    <m/>
    <m/>
    <m/>
    <m/>
    <m/>
    <m/>
    <m/>
    <m/>
  </r>
  <r>
    <d v="2025-06-25T00:00:00"/>
    <s v="Wednesday"/>
    <x v="3"/>
    <n v="181"/>
    <s v="Petrol"/>
    <n v="3"/>
    <s v="Tobi"/>
    <s v="Zoo"/>
    <s v="Samuel "/>
    <x v="156"/>
    <d v="1899-12-30T21:20:00"/>
    <d v="1899-12-30T21:25:00"/>
    <d v="1899-12-30T00:01:00"/>
    <d v="1899-12-30T00:06:00"/>
    <d v="1899-12-30T00:05:41"/>
    <s v="Demafas"/>
    <n v="935"/>
    <n v="2805"/>
    <n v="700"/>
    <n v="3505"/>
    <n v="352"/>
    <n v="3857"/>
    <m/>
    <m/>
    <m/>
    <m/>
    <m/>
    <m/>
    <m/>
    <m/>
    <m/>
    <m/>
    <m/>
  </r>
  <r>
    <d v="2025-06-26T00:00:00"/>
    <s v="Thursday"/>
    <x v="3"/>
    <n v="182"/>
    <s v="Cooking Gas"/>
    <n v="3"/>
    <s v="Habeeb"/>
    <s v="MTE LAB, FUNAAB"/>
    <s v="Samuel "/>
    <x v="157"/>
    <d v="1899-12-30T11:42:00"/>
    <d v="1899-12-30T12:44:00"/>
    <d v="1899-12-30T00:01:00"/>
    <d v="1899-12-30T01:03:00"/>
    <d v="1899-12-30T00:05:41"/>
    <s v="Gas Affairs"/>
    <n v="970"/>
    <n v="2910"/>
    <n v="2000"/>
    <n v="4910"/>
    <n v="-14"/>
    <n v="4896"/>
    <m/>
    <m/>
    <m/>
    <m/>
    <m/>
    <m/>
    <m/>
    <m/>
    <m/>
    <m/>
    <m/>
  </r>
  <r>
    <d v="2025-06-26T00:00:00"/>
    <s v="Thursday"/>
    <x v="3"/>
    <n v="183"/>
    <s v="Petrol"/>
    <n v="20"/>
    <s v="Afolabi "/>
    <s v="Oluwo"/>
    <s v="Samuel "/>
    <x v="158"/>
    <d v="1899-12-30T12:47:00"/>
    <d v="1899-12-30T13:31:00"/>
    <d v="1899-12-30T00:03:00"/>
    <d v="1899-12-30T00:47:00"/>
    <d v="1899-12-30T00:05:41"/>
    <s v="Demafas"/>
    <n v="935"/>
    <n v="18700"/>
    <n v="800"/>
    <n v="19500"/>
    <n v="2480"/>
    <n v="21980"/>
    <m/>
    <m/>
    <m/>
    <m/>
    <m/>
    <m/>
    <m/>
    <m/>
    <m/>
    <m/>
    <m/>
  </r>
  <r>
    <d v="2025-06-26T00:00:00"/>
    <s v="Thursday"/>
    <x v="3"/>
    <n v="184"/>
    <s v="Petrol"/>
    <n v="4"/>
    <s v="Marvelous "/>
    <s v="Harmony "/>
    <s v="Habeeb "/>
    <x v="159"/>
    <d v="1899-12-30T14:31:00"/>
    <d v="1899-12-30T14:49:00"/>
    <d v="1899-12-30T00:02:00"/>
    <d v="1899-12-30T00:20:00"/>
    <d v="1899-12-30T00:05:41"/>
    <s v="Demafas"/>
    <n v="935"/>
    <n v="3740"/>
    <n v="800"/>
    <n v="4540"/>
    <n v="460"/>
    <n v="5000"/>
    <m/>
    <m/>
    <m/>
    <m/>
    <m/>
    <m/>
    <m/>
    <m/>
    <m/>
    <m/>
    <m/>
  </r>
  <r>
    <d v="2025-06-26T00:00:00"/>
    <s v="Thursday"/>
    <x v="3"/>
    <n v="185"/>
    <s v="Petrol"/>
    <n v="10"/>
    <s v="Tolu"/>
    <s v="Oluwo "/>
    <s v="Samuel "/>
    <x v="160"/>
    <d v="1899-12-30T17:43:00"/>
    <d v="1899-12-30T18:02:00"/>
    <d v="1899-12-30T00:03:00"/>
    <d v="1899-12-30T00:22:00"/>
    <d v="1899-12-30T00:05:41"/>
    <s v="Demafas"/>
    <n v="935"/>
    <n v="9350"/>
    <n v="800"/>
    <n v="10150"/>
    <n v="1190"/>
    <n v="11340"/>
    <m/>
    <m/>
    <m/>
    <m/>
    <m/>
    <m/>
    <m/>
    <m/>
    <m/>
    <m/>
    <m/>
  </r>
  <r>
    <d v="2025-06-26T00:00:00"/>
    <s v="Thursday"/>
    <x v="3"/>
    <n v="186"/>
    <s v="Cooking Gas"/>
    <n v="8"/>
    <s v="Tolu"/>
    <s v="Oluwo "/>
    <s v="Samuel "/>
    <x v="160"/>
    <d v="1899-12-30T17:44:00"/>
    <d v="1899-12-30T18:38:00"/>
    <d v="1899-12-30T00:04:00"/>
    <d v="1899-12-30T00:58:00"/>
    <d v="1899-12-30T00:05:41"/>
    <s v="Gas Affairs"/>
    <n v="970"/>
    <n v="7760"/>
    <n v="800"/>
    <n v="8560"/>
    <n v="2881"/>
    <n v="11441"/>
    <m/>
    <m/>
    <m/>
    <m/>
    <m/>
    <m/>
    <m/>
    <m/>
    <m/>
    <m/>
    <m/>
  </r>
  <r>
    <d v="2025-06-26T00:00:00"/>
    <s v="Thursday"/>
    <x v="3"/>
    <n v="187"/>
    <s v="Petrol"/>
    <n v="10"/>
    <s v="Fash"/>
    <s v="Oluwo "/>
    <s v="Samuel "/>
    <x v="161"/>
    <d v="1899-12-30T19:54:00"/>
    <d v="1899-12-30T20:12:00"/>
    <d v="1899-12-30T00:02:00"/>
    <d v="1899-12-30T00:20:00"/>
    <d v="1899-12-30T00:05:41"/>
    <s v="Demafas"/>
    <n v="935"/>
    <n v="9350"/>
    <n v="800"/>
    <n v="10150"/>
    <n v="1400"/>
    <n v="11550"/>
    <m/>
    <m/>
    <m/>
    <m/>
    <m/>
    <m/>
    <m/>
    <m/>
    <m/>
    <m/>
    <m/>
  </r>
  <r>
    <d v="2025-06-26T00:00:00"/>
    <s v="Thursday"/>
    <x v="3"/>
    <n v="188"/>
    <s v="Petrol"/>
    <n v="4"/>
    <s v="Marvelous "/>
    <s v="Harmony "/>
    <s v="Samuel "/>
    <x v="70"/>
    <d v="1899-12-30T20:38:00"/>
    <d v="1899-12-30T20:53:00"/>
    <d v="1899-12-30T00:01:00"/>
    <d v="1899-12-30T00:16:00"/>
    <d v="1899-12-30T00:05:41"/>
    <s v="Demafas"/>
    <n v="935"/>
    <n v="3740"/>
    <n v="800"/>
    <n v="4540"/>
    <n v="460"/>
    <n v="5000"/>
    <m/>
    <m/>
    <m/>
    <m/>
    <m/>
    <m/>
    <m/>
    <m/>
    <m/>
    <m/>
    <m/>
  </r>
  <r>
    <d v="2025-06-26T00:00:00"/>
    <s v="Thursday"/>
    <x v="3"/>
    <n v="189"/>
    <s v="Petrol"/>
    <n v="3"/>
    <s v="Dorris"/>
    <s v="Oluwo"/>
    <s v="Samuel "/>
    <x v="29"/>
    <d v="1899-12-30T20:53:00"/>
    <d v="1899-12-30T21:08:00"/>
    <d v="1899-12-30T00:01:00"/>
    <d v="1899-12-30T00:16:00"/>
    <d v="1899-12-30T00:05:41"/>
    <s v="Demafas"/>
    <n v="935"/>
    <n v="2805"/>
    <n v="800"/>
    <n v="3605"/>
    <n v="345"/>
    <n v="3950"/>
    <m/>
    <m/>
    <m/>
    <m/>
    <m/>
    <m/>
    <m/>
    <m/>
    <m/>
    <m/>
    <m/>
  </r>
  <r>
    <d v="2025-06-27T00:00:00"/>
    <s v="Friday"/>
    <x v="3"/>
    <n v="190"/>
    <s v="Cooking Gas"/>
    <n v="4"/>
    <s v="Akin"/>
    <s v="Accord"/>
    <s v="Samuel "/>
    <x v="162"/>
    <d v="1899-12-30T11:11:00"/>
    <d v="1899-12-30T11:33:00"/>
    <d v="1899-12-30T00:02:00"/>
    <d v="1899-12-30T00:24:00"/>
    <d v="1899-12-30T00:05:41"/>
    <s v="Gas Affairs"/>
    <n v="970"/>
    <n v="3880"/>
    <n v="1000"/>
    <n v="4880"/>
    <n v="1320"/>
    <n v="6200"/>
    <m/>
    <m/>
    <m/>
    <m/>
    <m/>
    <m/>
    <m/>
    <m/>
    <m/>
    <m/>
    <m/>
  </r>
  <r>
    <d v="2025-06-27T00:00:00"/>
    <s v="Friday"/>
    <x v="3"/>
    <n v="191"/>
    <s v="Petrol"/>
    <n v="5"/>
    <s v="Busayo"/>
    <s v="Oluwo "/>
    <s v="Samuel "/>
    <x v="87"/>
    <d v="1899-12-30T19:05:00"/>
    <d v="1899-12-30T19:15:00"/>
    <d v="1899-12-30T00:01:00"/>
    <d v="1899-12-30T00:11:00"/>
    <d v="1899-12-30T00:05:41"/>
    <s v="Demafas"/>
    <n v="935"/>
    <n v="4675"/>
    <n v="800"/>
    <n v="5475"/>
    <n v="775"/>
    <n v="6250"/>
    <m/>
    <m/>
    <m/>
    <m/>
    <m/>
    <m/>
    <m/>
    <m/>
    <m/>
    <m/>
    <m/>
  </r>
  <r>
    <d v="2025-06-27T00:00:00"/>
    <s v="Friday"/>
    <x v="3"/>
    <n v="192"/>
    <s v="Petrol"/>
    <n v="5"/>
    <s v="Abisoye"/>
    <s v="harmony"/>
    <s v="Samuel "/>
    <x v="163"/>
    <d v="1899-12-30T19:50:00"/>
    <d v="1899-12-30T19:54:00"/>
    <d v="1899-12-30T00:01:00"/>
    <d v="1899-12-30T00:05:00"/>
    <d v="1899-12-30T00:05:41"/>
    <s v="Demafas"/>
    <n v="935"/>
    <n v="4675"/>
    <n v="500"/>
    <n v="5175"/>
    <n v="1075"/>
    <n v="6250"/>
    <m/>
    <m/>
    <m/>
    <m/>
    <m/>
    <m/>
    <m/>
    <m/>
    <m/>
    <m/>
    <m/>
  </r>
  <r>
    <d v="2025-06-27T00:00:00"/>
    <s v="Friday"/>
    <x v="3"/>
    <n v="193"/>
    <s v="Petrol"/>
    <n v="7"/>
    <s v="Olawale"/>
    <s v="Labuta"/>
    <s v="Samuel "/>
    <x v="164"/>
    <d v="1899-12-30T20:43:00"/>
    <d v="1899-12-30T20:58:00"/>
    <d v="1899-12-30T00:02:00"/>
    <d v="1899-12-30T00:17:00"/>
    <d v="1899-12-30T00:05:41"/>
    <s v="Demafas"/>
    <n v="935"/>
    <n v="6545"/>
    <n v="800"/>
    <n v="7345"/>
    <n v="905"/>
    <n v="8250"/>
    <m/>
    <m/>
    <m/>
    <m/>
    <m/>
    <m/>
    <m/>
    <m/>
    <m/>
    <m/>
    <m/>
  </r>
  <r>
    <d v="2025-06-28T00:00:00"/>
    <s v="Saturday"/>
    <x v="3"/>
    <n v="194"/>
    <s v="Cooking Gas"/>
    <n v="3"/>
    <s v="Samuel "/>
    <s v="Isolu"/>
    <s v="Samuel "/>
    <x v="165"/>
    <d v="1899-12-30T10:12:00"/>
    <d v="1899-12-30T10:37:00"/>
    <d v="1899-12-30T00:01:00"/>
    <d v="1899-12-30T00:26:00"/>
    <d v="1899-12-30T00:05:41"/>
    <s v="Gas Affairs"/>
    <n v="970"/>
    <n v="2910"/>
    <n v="1300"/>
    <n v="4210"/>
    <n v="690"/>
    <n v="4900"/>
    <m/>
    <m/>
    <m/>
    <m/>
    <m/>
    <m/>
    <m/>
    <m/>
    <m/>
    <m/>
    <m/>
  </r>
  <r>
    <d v="2025-06-28T00:00:00"/>
    <s v="Saturday"/>
    <x v="3"/>
    <n v="195"/>
    <s v="Cooking Gas"/>
    <n v="1"/>
    <s v="Az"/>
    <s v="Oluwo"/>
    <s v="Samuel "/>
    <x v="166"/>
    <d v="1899-12-30T10:47:00"/>
    <d v="1899-12-30T10:59:00"/>
    <d v="1899-12-30T00:02:00"/>
    <d v="1899-12-30T00:14:00"/>
    <d v="1899-12-30T00:05:41"/>
    <s v="Gas Affairs"/>
    <n v="970"/>
    <n v="970"/>
    <n v="1200"/>
    <n v="2170"/>
    <n v="130"/>
    <n v="2300"/>
    <m/>
    <m/>
    <m/>
    <m/>
    <m/>
    <m/>
    <m/>
    <m/>
    <m/>
    <m/>
    <m/>
  </r>
  <r>
    <d v="2025-06-28T00:00:00"/>
    <s v="Saturday"/>
    <x v="3"/>
    <n v="196"/>
    <s v="Petrol"/>
    <n v="4"/>
    <s v="Marvelous "/>
    <s v="Harmony "/>
    <s v="Samuel "/>
    <x v="167"/>
    <d v="1899-12-30T15:15:00"/>
    <d v="1899-12-30T15:34:00"/>
    <d v="1899-12-30T00:00:00"/>
    <d v="1899-12-30T00:19:00"/>
    <d v="1899-12-30T00:05:41"/>
    <s v="Demafas"/>
    <n v="935"/>
    <n v="3740"/>
    <n v="700"/>
    <n v="4440"/>
    <n v="560"/>
    <n v="5000"/>
    <m/>
    <m/>
    <m/>
    <m/>
    <m/>
    <m/>
    <m/>
    <m/>
    <m/>
    <m/>
    <m/>
  </r>
  <r>
    <d v="2025-06-28T00:00:00"/>
    <s v="Saturday"/>
    <x v="3"/>
    <n v="197"/>
    <s v="Petrol"/>
    <n v="5"/>
    <s v="Hamid"/>
    <s v="Zoo"/>
    <s v="Samuel "/>
    <x v="168"/>
    <d v="1899-12-30T17:07:00"/>
    <d v="1899-12-30T17:19:00"/>
    <d v="1899-12-30T00:00:00"/>
    <d v="1899-12-30T00:12:00"/>
    <d v="1899-12-30T00:05:41"/>
    <s v="Demafas"/>
    <n v="935"/>
    <n v="4675"/>
    <n v="700"/>
    <n v="5375"/>
    <n v="675"/>
    <n v="6050"/>
    <m/>
    <m/>
    <m/>
    <m/>
    <m/>
    <m/>
    <m/>
    <m/>
    <m/>
    <m/>
    <m/>
  </r>
  <r>
    <d v="2025-06-30T00:00:00"/>
    <s v="Monday"/>
    <x v="4"/>
    <n v="198"/>
    <s v="Cooking Gas"/>
    <n v="2"/>
    <s v="Tomiwa"/>
    <s v="Harmony "/>
    <s v="Samuel "/>
    <x v="3"/>
    <d v="1899-12-30T12:46:00"/>
    <d v="1899-12-30T12:59:00"/>
    <d v="1899-12-30T00:01:00"/>
    <d v="1899-12-30T00:14:00"/>
    <d v="1899-12-30T00:05:41"/>
    <s v="Gas Affairs"/>
    <n v="970"/>
    <n v="1940"/>
    <n v="700"/>
    <n v="2640"/>
    <n v="960"/>
    <n v="3600"/>
    <m/>
    <m/>
    <m/>
    <m/>
    <m/>
    <m/>
    <m/>
    <m/>
    <m/>
    <m/>
    <m/>
  </r>
  <r>
    <d v="2025-06-30T00:00:00"/>
    <s v="Monday"/>
    <x v="4"/>
    <n v="199"/>
    <s v="Cooking Gas"/>
    <n v="8"/>
    <s v="Akeem"/>
    <s v="zoo "/>
    <s v="Samuel "/>
    <x v="169"/>
    <d v="1899-12-30T18:12:00"/>
    <d v="1899-12-30T18:31:00"/>
    <d v="1899-12-30T00:01:00"/>
    <d v="1899-12-30T00:20:00"/>
    <d v="1899-12-30T00:05:41"/>
    <s v="Gas Affairs"/>
    <n v="970"/>
    <n v="7760"/>
    <n v="1000"/>
    <n v="8760"/>
    <n v="2690"/>
    <n v="11450"/>
    <m/>
    <m/>
    <m/>
    <m/>
    <m/>
    <m/>
    <m/>
    <m/>
    <m/>
    <m/>
    <m/>
  </r>
  <r>
    <d v="2025-06-30T00:00:00"/>
    <s v="Monday"/>
    <x v="4"/>
    <n v="200"/>
    <s v="Petrol"/>
    <n v="5"/>
    <s v="Timi"/>
    <s v="Isolu cele"/>
    <s v="Samuel "/>
    <x v="170"/>
    <d v="1899-12-30T18:49:00"/>
    <d v="1899-12-30T19:07:00"/>
    <d v="1899-12-30T00:01:00"/>
    <d v="1899-12-30T00:19:00"/>
    <d v="1899-12-30T00:05:41"/>
    <s v="Demafas"/>
    <n v="935"/>
    <n v="5175"/>
    <n v="800"/>
    <n v="5975"/>
    <n v="100"/>
    <n v="6075"/>
    <m/>
    <m/>
    <m/>
    <m/>
    <m/>
    <m/>
    <m/>
    <m/>
    <m/>
    <m/>
    <m/>
  </r>
  <r>
    <d v="2025-06-30T00:00:00"/>
    <s v="Monday"/>
    <x v="4"/>
    <n v="201"/>
    <s v="Petrol"/>
    <n v="7"/>
    <s v="Abiodun "/>
    <s v="Zoo"/>
    <s v="Samuel "/>
    <x v="171"/>
    <d v="1899-12-30T20:23:00"/>
    <d v="1899-12-30T20:35:00"/>
    <d v="1899-12-30T00:01:00"/>
    <d v="1899-12-30T00:13:00"/>
    <d v="1899-12-30T00:05:41"/>
    <s v="Demafas"/>
    <n v="935"/>
    <n v="7245"/>
    <n v="700"/>
    <n v="7945"/>
    <n v="100"/>
    <n v="8045"/>
    <m/>
    <m/>
    <m/>
    <m/>
    <m/>
    <m/>
    <m/>
    <m/>
    <m/>
    <m/>
    <m/>
  </r>
  <r>
    <d v="2025-06-30T00:00:00"/>
    <s v="Monday"/>
    <x v="4"/>
    <n v="202"/>
    <s v="Petrol"/>
    <n v="3.8"/>
    <s v="Az"/>
    <s v="Oluwo"/>
    <s v="Samuel "/>
    <x v="172"/>
    <d v="1899-12-30T20:30:00"/>
    <d v="1899-12-30T20:50:00"/>
    <d v="1899-12-30T00:02:00"/>
    <d v="1899-12-30T00:22:00"/>
    <d v="1899-12-30T00:05:41"/>
    <s v="Demafas"/>
    <n v="935"/>
    <n v="3553"/>
    <n v="800"/>
    <n v="4353"/>
    <n v="547"/>
    <n v="4900"/>
    <m/>
    <m/>
    <m/>
    <m/>
    <m/>
    <m/>
    <m/>
    <m/>
    <m/>
    <m/>
    <m/>
  </r>
  <r>
    <d v="2025-07-01T00:00:00"/>
    <s v="Tuesday"/>
    <x v="4"/>
    <n v="203"/>
    <s v="Petrol"/>
    <n v="15"/>
    <s v="Abisoye"/>
    <s v="Harmony "/>
    <s v="Samuel "/>
    <x v="58"/>
    <d v="1899-12-30T21:51:00"/>
    <d v="1899-12-30T09:59:00"/>
    <d v="1899-12-30T12:02:00"/>
    <d v="1899-12-30T00:10:00"/>
    <d v="1899-12-30T00:05:41"/>
    <s v="Demafas"/>
    <n v="935"/>
    <n v="14025"/>
    <n v="500"/>
    <n v="14525"/>
    <n v="1750"/>
    <n v="16275"/>
    <m/>
    <m/>
    <m/>
    <m/>
    <m/>
    <m/>
    <m/>
    <m/>
    <m/>
    <m/>
    <m/>
  </r>
  <r>
    <d v="2025-07-01T00:00:00"/>
    <s v="Tuesday"/>
    <x v="4"/>
    <n v="204"/>
    <s v="Petrol"/>
    <n v="5"/>
    <s v="Sucy"/>
    <s v="Zoo"/>
    <s v="Samuel "/>
    <x v="173"/>
    <d v="1899-12-30T12:36:00"/>
    <d v="1899-12-30T12:45:00"/>
    <d v="1899-12-30T00:02:00"/>
    <d v="1899-12-30T00:11:00"/>
    <d v="1899-12-30T00:05:41"/>
    <s v="Demafas"/>
    <n v="935"/>
    <m/>
    <n v="700"/>
    <n v="700"/>
    <n v="5225"/>
    <n v="5925"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n v="1184765"/>
    <n v="154700"/>
    <n v="1339465"/>
    <n v="220933"/>
    <n v="1560398"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  <r>
    <m/>
    <m/>
    <x v="5"/>
    <m/>
    <m/>
    <m/>
    <m/>
    <m/>
    <m/>
    <x v="174"/>
    <m/>
    <m/>
    <d v="1899-12-30T00:00:00"/>
    <d v="1899-12-30T00:00:00"/>
    <d v="1899-12-30T00:05:41"/>
    <m/>
    <m/>
    <m/>
    <m/>
    <n v="0"/>
    <n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3D3F0-97AD-4E16-8060-E17B2B756F5A}" name="PivotTable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11:D20" firstHeaderRow="1" firstDataRow="1" firstDataCol="1"/>
  <pivotFields count="22">
    <pivotField showAll="0"/>
    <pivotField showAll="0"/>
    <pivotField showAll="0"/>
    <pivotField dataField="1" showAll="0"/>
    <pivotField showAll="0"/>
    <pivotField axis="axisRow" showAll="0" measureFilter="1">
      <items count="85">
        <item x="82"/>
        <item x="1"/>
        <item x="44"/>
        <item x="15"/>
        <item x="76"/>
        <item x="81"/>
        <item x="70"/>
        <item x="51"/>
        <item x="32"/>
        <item x="24"/>
        <item x="13"/>
        <item x="16"/>
        <item x="26"/>
        <item x="36"/>
        <item x="33"/>
        <item x="53"/>
        <item x="19"/>
        <item x="8"/>
        <item x="65"/>
        <item x="10"/>
        <item x="66"/>
        <item x="49"/>
        <item x="28"/>
        <item x="7"/>
        <item x="45"/>
        <item x="43"/>
        <item x="67"/>
        <item x="77"/>
        <item x="31"/>
        <item x="0"/>
        <item x="39"/>
        <item x="23"/>
        <item x="63"/>
        <item x="40"/>
        <item x="6"/>
        <item x="79"/>
        <item x="73"/>
        <item x="2"/>
        <item x="64"/>
        <item x="69"/>
        <item x="5"/>
        <item x="74"/>
        <item x="58"/>
        <item x="57"/>
        <item x="55"/>
        <item x="38"/>
        <item x="4"/>
        <item x="25"/>
        <item x="60"/>
        <item x="56"/>
        <item x="61"/>
        <item x="72"/>
        <item x="48"/>
        <item x="14"/>
        <item x="29"/>
        <item x="20"/>
        <item x="35"/>
        <item x="12"/>
        <item x="52"/>
        <item x="17"/>
        <item x="78"/>
        <item x="30"/>
        <item x="71"/>
        <item x="3"/>
        <item x="21"/>
        <item x="9"/>
        <item x="54"/>
        <item x="22"/>
        <item x="42"/>
        <item x="47"/>
        <item x="34"/>
        <item x="46"/>
        <item x="59"/>
        <item x="11"/>
        <item x="41"/>
        <item x="62"/>
        <item x="75"/>
        <item x="27"/>
        <item x="50"/>
        <item x="37"/>
        <item x="80"/>
        <item x="18"/>
        <item x="68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5"/>
  </rowFields>
  <rowItems count="9">
    <i>
      <x v="1"/>
    </i>
    <i>
      <x v="10"/>
    </i>
    <i>
      <x v="11"/>
    </i>
    <i>
      <x v="44"/>
    </i>
    <i>
      <x v="46"/>
    </i>
    <i>
      <x v="50"/>
    </i>
    <i>
      <x v="51"/>
    </i>
    <i>
      <x v="79"/>
    </i>
    <i t="grand">
      <x/>
    </i>
  </rowItems>
  <colItems count="1">
    <i/>
  </colItems>
  <dataFields count="1">
    <dataField name="Count of Order Type Petrol/Gas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F80CB-2711-478A-B89D-F515641DEF65}" name="PivotTable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A12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Revenue" fld="20" baseField="0" baseItem="0" numFmtId="175"/>
  </dataFields>
  <formats count="1">
    <format dxfId="6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E8A44-B9A3-4C6E-BA56-DC03194AE772}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A8" firstHeaderRow="1" firstDataRow="1" firstDataCol="0"/>
  <pivotFields count="2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Amount (Kg/Liters)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05E6C-1207-482A-847D-2AC998784777}" name="PivotTable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2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Count of Order ID" fld="2" subtotal="count" baseField="0" baseItem="9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6E615-DE7C-4BEC-972E-3D370CD8CB01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H14:J22" firstHeaderRow="0" firstDataRow="1" firstDataCol="1"/>
  <pivotFields count="22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4"/>
        <item x="0"/>
        <item x="6"/>
        <item x="15"/>
        <item x="10"/>
        <item x="11"/>
        <item x="3"/>
        <item x="8"/>
        <item x="1"/>
        <item x="4"/>
        <item x="7"/>
        <item x="5"/>
        <item x="2"/>
        <item x="13"/>
        <item x="12"/>
        <item x="9"/>
        <item x="16"/>
        <item t="default"/>
      </items>
    </pivotField>
    <pivotField showAll="0" measureFilter="1">
      <items count="85">
        <item x="82"/>
        <item x="1"/>
        <item x="44"/>
        <item x="15"/>
        <item x="76"/>
        <item x="81"/>
        <item x="70"/>
        <item x="51"/>
        <item x="32"/>
        <item x="24"/>
        <item x="13"/>
        <item x="16"/>
        <item x="26"/>
        <item x="36"/>
        <item x="33"/>
        <item x="53"/>
        <item x="19"/>
        <item x="8"/>
        <item x="65"/>
        <item x="10"/>
        <item x="66"/>
        <item x="49"/>
        <item x="28"/>
        <item x="7"/>
        <item x="45"/>
        <item x="43"/>
        <item x="67"/>
        <item x="77"/>
        <item x="31"/>
        <item x="0"/>
        <item x="39"/>
        <item x="23"/>
        <item x="63"/>
        <item x="40"/>
        <item x="6"/>
        <item x="79"/>
        <item x="73"/>
        <item x="2"/>
        <item x="64"/>
        <item x="69"/>
        <item x="5"/>
        <item x="74"/>
        <item x="58"/>
        <item x="57"/>
        <item x="55"/>
        <item x="38"/>
        <item x="4"/>
        <item x="25"/>
        <item x="60"/>
        <item x="56"/>
        <item x="61"/>
        <item x="72"/>
        <item x="48"/>
        <item x="14"/>
        <item x="29"/>
        <item x="20"/>
        <item x="35"/>
        <item x="12"/>
        <item x="52"/>
        <item x="17"/>
        <item x="78"/>
        <item x="30"/>
        <item x="71"/>
        <item x="3"/>
        <item x="21"/>
        <item x="9"/>
        <item x="54"/>
        <item x="22"/>
        <item x="42"/>
        <item x="47"/>
        <item x="34"/>
        <item x="46"/>
        <item x="59"/>
        <item x="11"/>
        <item x="41"/>
        <item x="62"/>
        <item x="75"/>
        <item x="27"/>
        <item x="50"/>
        <item x="37"/>
        <item x="80"/>
        <item x="18"/>
        <item x="68"/>
        <item x="83"/>
        <item t="default"/>
      </items>
    </pivotField>
    <pivotField axis="axisRow" showAll="0" measureFilter="1">
      <items count="24">
        <item x="3"/>
        <item x="15"/>
        <item x="2"/>
        <item x="6"/>
        <item x="1"/>
        <item x="9"/>
        <item x="17"/>
        <item x="19"/>
        <item x="10"/>
        <item x="12"/>
        <item x="14"/>
        <item x="13"/>
        <item x="7"/>
        <item x="11"/>
        <item x="21"/>
        <item x="20"/>
        <item x="18"/>
        <item x="8"/>
        <item x="0"/>
        <item x="4"/>
        <item x="5"/>
        <item x="16"/>
        <item x="2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>
      <items count="86">
        <item x="47"/>
        <item x="77"/>
        <item x="0"/>
        <item x="79"/>
        <item x="62"/>
        <item x="15"/>
        <item x="32"/>
        <item x="11"/>
        <item x="28"/>
        <item x="26"/>
        <item x="7"/>
        <item x="65"/>
        <item x="24"/>
        <item x="71"/>
        <item x="36"/>
        <item x="43"/>
        <item x="63"/>
        <item x="57"/>
        <item x="42"/>
        <item x="76"/>
        <item x="20"/>
        <item x="31"/>
        <item x="82"/>
        <item x="52"/>
        <item x="17"/>
        <item x="64"/>
        <item x="49"/>
        <item x="53"/>
        <item x="68"/>
        <item x="59"/>
        <item x="60"/>
        <item x="18"/>
        <item x="58"/>
        <item x="30"/>
        <item x="72"/>
        <item x="66"/>
        <item x="39"/>
        <item x="19"/>
        <item x="46"/>
        <item x="74"/>
        <item x="3"/>
        <item x="5"/>
        <item x="78"/>
        <item x="50"/>
        <item x="73"/>
        <item x="22"/>
        <item x="8"/>
        <item x="33"/>
        <item x="45"/>
        <item x="10"/>
        <item x="14"/>
        <item x="29"/>
        <item x="34"/>
        <item x="56"/>
        <item x="61"/>
        <item x="1"/>
        <item x="13"/>
        <item x="37"/>
        <item x="81"/>
        <item x="75"/>
        <item x="35"/>
        <item x="4"/>
        <item x="44"/>
        <item x="70"/>
        <item x="21"/>
        <item x="80"/>
        <item x="38"/>
        <item x="9"/>
        <item x="6"/>
        <item x="16"/>
        <item x="25"/>
        <item x="2"/>
        <item x="23"/>
        <item x="55"/>
        <item x="69"/>
        <item x="54"/>
        <item x="48"/>
        <item x="41"/>
        <item x="27"/>
        <item x="83"/>
        <item x="40"/>
        <item x="12"/>
        <item x="51"/>
        <item x="67"/>
        <item x="84"/>
        <item t="default"/>
      </items>
    </pivotField>
    <pivotField showAll="0"/>
    <pivotField dataField="1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8">
    <i>
      <x/>
    </i>
    <i>
      <x v="2"/>
    </i>
    <i>
      <x v="4"/>
    </i>
    <i>
      <x v="5"/>
    </i>
    <i>
      <x v="17"/>
    </i>
    <i>
      <x v="18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0" baseField="0" baseItem="0"/>
    <dataField name="Sum of Total cost" fld="18" baseField="0" baseItem="0"/>
  </dataFields>
  <chartFormats count="2">
    <chartFormat chart="3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2">
    <filter fld="5" type="count" evalOrder="-1" id="3" iMeasureFld="0">
      <autoFilter ref="A1">
        <filterColumn colId="0">
          <top10 val="7" filterVal="7"/>
        </filterColumn>
      </autoFilter>
    </filter>
    <filter fld="6" type="count" evalOrder="-1" id="4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772B8-717D-4FB5-B5A3-04367DAC4915}" name="PivotTable1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17:G23" firstHeaderRow="1" firstDataRow="1" firstDataCol="1"/>
  <pivotFields count="34">
    <pivotField showAll="0"/>
    <pivotField showAll="0"/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numFmtId="173" showAll="0"/>
    <pivotField dataField="1" numFmtId="173" showAll="0"/>
    <pivotField numFmtId="17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rder delivered" fld="13" subtotal="average" baseField="2" baseItem="0" numFmtId="173"/>
  </dataFields>
  <formats count="2">
    <format dxfId="10">
      <pivotArea outline="0" collapsedLevelsAreSubtotals="1" fieldPosition="0"/>
    </format>
    <format dxfId="9">
      <pivotArea collapsedLevelsAreSubtotals="1" fieldPosition="0">
        <references count="1">
          <reference field="2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F68C-D98A-4B72-92B3-3C4C71E1501B}" name="PivotTable1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12:G15" firstHeaderRow="1" firstDataRow="1" firstDataCol="1"/>
  <pivotFields count="2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showAll="0"/>
    <pivotField showAll="0"/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mount (Kg/Liters)" fld="4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4370E-B54F-4DA8-BD5B-5B733538A56D}" name="PivotTable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9" firstHeaderRow="1" firstDataRow="1" firstDataCol="1"/>
  <pivotFields count="2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 (Kg/Liters)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DCD04-1C83-4567-AEBD-A1B85EA002D0}" name="PivotTable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2:D34" firstHeaderRow="1" firstDataRow="1" firstDataCol="1"/>
  <pivotFields count="22">
    <pivotField showAll="0"/>
    <pivotField showAll="0"/>
    <pivotField dataField="1" showAll="0"/>
    <pivotField showAll="0"/>
    <pivotField showAll="0"/>
    <pivotField showAll="0"/>
    <pivotField axis="axisRow" showAll="0" measureFilter="1">
      <items count="24">
        <item x="3"/>
        <item x="15"/>
        <item x="2"/>
        <item x="6"/>
        <item x="1"/>
        <item x="9"/>
        <item x="17"/>
        <item x="19"/>
        <item x="10"/>
        <item x="12"/>
        <item x="14"/>
        <item x="13"/>
        <item x="7"/>
        <item x="11"/>
        <item x="21"/>
        <item x="20"/>
        <item x="18"/>
        <item x="8"/>
        <item x="0"/>
        <item x="4"/>
        <item x="5"/>
        <item x="16"/>
        <item x="2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12">
    <i>
      <x/>
    </i>
    <i>
      <x v="2"/>
    </i>
    <i>
      <x v="3"/>
    </i>
    <i>
      <x v="4"/>
    </i>
    <i>
      <x v="5"/>
    </i>
    <i>
      <x v="7"/>
    </i>
    <i>
      <x v="8"/>
    </i>
    <i>
      <x v="12"/>
    </i>
    <i>
      <x v="17"/>
    </i>
    <i>
      <x v="18"/>
    </i>
    <i>
      <x v="20"/>
    </i>
    <i t="grand">
      <x/>
    </i>
  </rowItems>
  <colItems count="1">
    <i/>
  </colItems>
  <dataFields count="1">
    <dataField name="Count of Order ID" fld="2" subtotal="count" baseField="6" baseItem="0"/>
  </dataFields>
  <pivotTableStyleInfo showRowHeaders="1" showColHeaders="1" showRowStripes="0" showColStripes="0" showLastColumn="1"/>
  <filters count="1">
    <filter fld="6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F0174-C5B1-4F20-808C-A6D8ACC3FB7C}" name="PivotTable6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4:D7" firstHeaderRow="1" firstDataRow="1" firstDataCol="1"/>
  <pivotFields count="2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evenue" fld="20" baseField="0" baseItem="0" numFmtId="177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5CD97-3557-4BEF-86B5-3CC79F6054ED}" name="PivotTable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A20" firstHeaderRow="1" firstDataRow="1" firstDataCol="0"/>
  <pivotFields count="2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Count of Order ID" fld="2" subtotal="count" baseField="0" baseItem="9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935CA-90E4-479E-825A-55560DA98EE9}" name="PivotTable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A16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Profit" fld="19" baseField="0" baseItem="0" numFmtId="176"/>
  </dataFields>
  <formats count="1">
    <format dxfId="7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9CAF6A-9366-400C-B502-A0EB6CEB1769}" autoFormatId="16" applyNumberFormats="0" applyBorderFormats="0" applyFontFormats="0" applyPatternFormats="0" applyAlignmentFormats="0" applyWidthHeightFormats="0">
  <queryTableRefresh nextId="46">
    <queryTableFields count="22">
      <queryTableField id="1" name="Date" tableColumnId="1"/>
      <queryTableField id="2" name="Day" tableColumnId="2"/>
      <queryTableField id="45" dataBound="0" tableColumnId="34"/>
      <queryTableField id="3" name="Order ID" tableColumnId="3"/>
      <queryTableField id="4" name="Order Type (Petrol/Gas)" tableColumnId="4"/>
      <queryTableField id="5" name="Amount (Kg/Liters)" tableColumnId="5"/>
      <queryTableField id="6" name="Custumer Name" tableColumnId="6"/>
      <queryTableField id="7" name="Order Area" tableColumnId="7"/>
      <queryTableField id="8" name="Delivery Agent" tableColumnId="8"/>
      <queryTableField id="9" name="Order Time" tableColumnId="9"/>
      <queryTableField id="10" name="Fufilment Start Time" tableColumnId="10"/>
      <queryTableField id="11" name="Order Completion Time" tableColumnId="11"/>
      <queryTableField id="28" dataBound="0" tableColumnId="28"/>
      <queryTableField id="29" dataBound="0" tableColumnId="29"/>
      <queryTableField id="30" dataBound="0" tableColumnId="30"/>
      <queryTableField id="12" name="Station" tableColumnId="12"/>
      <queryTableField id="13" name="Cost Price per kg/liter (Naira)" tableColumnId="13"/>
      <queryTableField id="14" name="COGS (Naira)" tableColumnId="14"/>
      <queryTableField id="15" name="Delivery Cost" tableColumnId="15"/>
      <queryTableField id="31" dataBound="0" tableColumnId="31"/>
      <queryTableField id="32" dataBound="0" tableColumnId="32"/>
      <queryTableField id="16" name="Revenue" tableColumnId="16"/>
    </queryTableFields>
    <queryTableDeletedFields count="22">
      <deletedField name="Column28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9"/>
      <deletedField name="Column30"/>
      <deletedField name="Column31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T205">
  <tableColumns count="20">
    <tableColumn id="1" xr3:uid="{00000000-0010-0000-0000-000001000000}" name="Date"/>
    <tableColumn id="2" xr3:uid="{00000000-0010-0000-0000-000002000000}" name="Day"/>
    <tableColumn id="3" xr3:uid="{00000000-0010-0000-0000-000003000000}" name="Order ID"/>
    <tableColumn id="4" xr3:uid="{00000000-0010-0000-0000-000004000000}" name="Order Type (Petrol/Gas)"/>
    <tableColumn id="5" xr3:uid="{00000000-0010-0000-0000-000005000000}" name="Amount (Kg/Liters)"/>
    <tableColumn id="6" xr3:uid="{00000000-0010-0000-0000-000006000000}" name="Custumer Name"/>
    <tableColumn id="7" xr3:uid="{00000000-0010-0000-0000-000007000000}" name="Order Area"/>
    <tableColumn id="8" xr3:uid="{00000000-0010-0000-0000-000008000000}" name="Delivery Agent"/>
    <tableColumn id="9" xr3:uid="{00000000-0010-0000-0000-000009000000}" name="Order Time"/>
    <tableColumn id="10" xr3:uid="{00000000-0010-0000-0000-00000A000000}" name="Fufilment Start Time"/>
    <tableColumn id="11" xr3:uid="{00000000-0010-0000-0000-00000B000000}" name="Order Completion Time"/>
    <tableColumn id="12" xr3:uid="{00000000-0010-0000-0000-00000C000000}" name="Order Initiation Time (mins)"/>
    <tableColumn id="13" xr3:uid="{00000000-0010-0000-0000-00000D000000}" name="Order Fulfillment Time (mins)"/>
    <tableColumn id="14" xr3:uid="{00000000-0010-0000-0000-00000E000000}" name="Total Time (mins)"/>
    <tableColumn id="15" xr3:uid="{00000000-0010-0000-0000-00000F000000}" name="Station"/>
    <tableColumn id="16" xr3:uid="{00000000-0010-0000-0000-000010000000}" name="Comments"/>
    <tableColumn id="17" xr3:uid="{00000000-0010-0000-0000-000011000000}" name="Cost Price per kg/liter (Naira)"/>
    <tableColumn id="18" xr3:uid="{00000000-0010-0000-0000-000012000000}" name="COGS (Naira)"/>
    <tableColumn id="19" xr3:uid="{00000000-0010-0000-0000-000013000000}" name="Delivery Cost"/>
    <tableColumn id="20" xr3:uid="{00000000-0010-0000-0000-000014000000}" name="Revenue"/>
  </tableColumns>
  <tableStyleInfo name="Jun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16BECA-AE16-459A-B071-307698DDFB53}" name="June" displayName="June" ref="A1:V1157" tableType="queryTable" totalsRowShown="0">
  <autoFilter ref="A1:V1157" xr:uid="{C316BECA-AE16-459A-B071-307698DDFB53}">
    <filterColumn colId="4">
      <filters>
        <filter val="Petrol"/>
      </filters>
    </filterColumn>
  </autoFilter>
  <tableColumns count="22">
    <tableColumn id="1" xr3:uid="{8707282B-CCBA-43A0-8D96-1E466D2B6584}" uniqueName="1" name="Date" queryTableFieldId="1" dataDxfId="26"/>
    <tableColumn id="2" xr3:uid="{EBE2493A-2B02-4329-96E3-1E81E221DAC6}" uniqueName="2" name="Day" queryTableFieldId="2" dataDxfId="25"/>
    <tableColumn id="34" xr3:uid="{F580D262-123C-4113-ABDD-4BCF4B4EB627}" uniqueName="34" name="Column1" queryTableFieldId="45" dataDxfId="11">
      <calculatedColumnFormula>WEEKNUM(June[[#This Row],[Date]])</calculatedColumnFormula>
    </tableColumn>
    <tableColumn id="3" xr3:uid="{78EFC9A9-5E80-4301-A171-9CC0F57A0D43}" uniqueName="3" name="Order ID" queryTableFieldId="3"/>
    <tableColumn id="4" xr3:uid="{693381D3-BFF3-469F-864E-3BE28243CA65}" uniqueName="4" name="Order Type (Petrol/Gas)" queryTableFieldId="4" dataDxfId="24"/>
    <tableColumn id="5" xr3:uid="{35946B13-A24E-4A66-AEF7-A425DA29E660}" uniqueName="5" name="Amount (Kg/Liters)" queryTableFieldId="5"/>
    <tableColumn id="6" xr3:uid="{95E9C542-F8C0-401F-B1AE-E9E50B03AC43}" uniqueName="6" name="Custumer Name" queryTableFieldId="6" dataDxfId="23"/>
    <tableColumn id="7" xr3:uid="{76EE57D2-EC3D-4271-80B3-10A17D0ED40D}" uniqueName="7" name="Order Area" queryTableFieldId="7" dataDxfId="22"/>
    <tableColumn id="8" xr3:uid="{A90A2F15-32D5-4E9A-980E-DC055E2CE80F}" uniqueName="8" name="Delivery Agent" queryTableFieldId="8" dataDxfId="21"/>
    <tableColumn id="9" xr3:uid="{410790BD-0BF7-4503-BD22-939AD8DE652B}" uniqueName="9" name="Order Time" queryTableFieldId="9" dataDxfId="20"/>
    <tableColumn id="10" xr3:uid="{B7CA02B4-0666-4E60-BF56-F201EE09C1C5}" uniqueName="10" name="Fufilment Start Time" queryTableFieldId="10" dataDxfId="19"/>
    <tableColumn id="11" xr3:uid="{2F5A1CEE-3ADB-4007-8508-01EB35BE247A}" uniqueName="11" name="Order Completion Time" queryTableFieldId="11" dataDxfId="18"/>
    <tableColumn id="28" xr3:uid="{25C3392F-B4E0-4B07-A429-C82F6477F1D4}" uniqueName="28" name="Order fulfill" queryTableFieldId="28" dataDxfId="17">
      <calculatedColumnFormula>IF(June[[#This Row],[Fufilment Start Time]] &lt; June[[#This Row],[Order Time]], June[[#This Row],[Fufilment Start Time]] + 1 - June[[#This Row],[Order Time]],June[[#This Row],[Fufilment Start Time]] - June[[#This Row],[Order Time]])</calculatedColumnFormula>
    </tableColumn>
    <tableColumn id="29" xr3:uid="{D6B5D314-89FA-4D88-AA32-77FF5D7001CD}" uniqueName="29" name="order delivered" queryTableFieldId="29" dataDxfId="16">
      <calculatedColumnFormula>IF(June[[#This Row],[Order Completion Time]] &lt; June[[#This Row],[Order Time]], June[[#This Row],[Order Completion Time]] + 1 - June[[#This Row],[Order Time]],June[[#This Row],[Order Completion Time]] - June[[#This Row],[Order Time]])</calculatedColumnFormula>
    </tableColumn>
    <tableColumn id="30" xr3:uid="{7A695251-3C7A-4B6E-A101-CCC9BB56C68F}" uniqueName="30" name="avg time" queryTableFieldId="30" dataDxfId="15">
      <calculatedColumnFormula>AVERAGE(June[order delivered])</calculatedColumnFormula>
    </tableColumn>
    <tableColumn id="12" xr3:uid="{CBA9BC25-A25B-4991-98E9-F57EAB099F88}" uniqueName="12" name="Station" queryTableFieldId="12" dataDxfId="14"/>
    <tableColumn id="13" xr3:uid="{D1A1B829-B209-4954-A257-7CC33867F8C2}" uniqueName="13" name="Cost Price per kg/liter (Naira)" queryTableFieldId="13"/>
    <tableColumn id="14" xr3:uid="{59E3064C-BB09-4072-98F3-7627935A4CF6}" uniqueName="14" name="COGS (Naira)" queryTableFieldId="14"/>
    <tableColumn id="15" xr3:uid="{5462FE29-2D5E-438A-9514-528794E6FFDA}" uniqueName="15" name="Delivery Cost" queryTableFieldId="15"/>
    <tableColumn id="31" xr3:uid="{0974A465-768E-4C68-9166-84F188554081}" uniqueName="31" name="Total cost" queryTableFieldId="31" dataDxfId="13">
      <calculatedColumnFormula>June[[#This Row],[Delivery Cost]] + June[[#This Row],[COGS (Naira)]]</calculatedColumnFormula>
    </tableColumn>
    <tableColumn id="32" xr3:uid="{86974DEA-EC7D-4025-AC04-30930E7BA291}" uniqueName="32" name="Profit" queryTableFieldId="32" dataDxfId="12">
      <calculatedColumnFormula>June[[#This Row],[Revenue]] - June[[#This Row],[Total cost]]</calculatedColumnFormula>
    </tableColumn>
    <tableColumn id="16" xr3:uid="{29DBA4D4-8CF1-414E-8F24-2B43AF4C8DFD}" uniqueName="16" name="Revenu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157"/>
  <sheetViews>
    <sheetView topLeftCell="M100" workbookViewId="0">
      <selection activeCell="R118" sqref="R118"/>
    </sheetView>
  </sheetViews>
  <sheetFormatPr defaultColWidth="12.5703125" defaultRowHeight="15.75" customHeight="1" x14ac:dyDescent="0.2"/>
  <cols>
    <col min="1" max="1" width="33.5703125" customWidth="1"/>
    <col min="2" max="2" width="26.7109375" customWidth="1"/>
    <col min="3" max="3" width="14.7109375" customWidth="1"/>
    <col min="4" max="4" width="26.42578125" customWidth="1"/>
    <col min="5" max="5" width="22" customWidth="1"/>
    <col min="6" max="6" width="19.42578125" customWidth="1"/>
    <col min="7" max="7" width="21.42578125" customWidth="1"/>
    <col min="8" max="8" width="14.140625" customWidth="1"/>
    <col min="9" max="9" width="17" customWidth="1"/>
    <col min="10" max="10" width="23.85546875" customWidth="1"/>
    <col min="11" max="11" width="26" customWidth="1"/>
    <col min="12" max="12" width="30" customWidth="1"/>
    <col min="13" max="13" width="30.42578125" customWidth="1"/>
    <col min="14" max="14" width="18.7109375" customWidth="1"/>
    <col min="15" max="15" width="16.7109375" customWidth="1"/>
    <col min="16" max="16" width="49.42578125" customWidth="1"/>
    <col min="17" max="17" width="27.140625" customWidth="1"/>
    <col min="18" max="18" width="15.42578125" customWidth="1"/>
    <col min="19" max="19" width="12" customWidth="1"/>
    <col min="20" max="20" width="8.5703125" customWidth="1"/>
  </cols>
  <sheetData>
    <row r="1" spans="1:3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2">
      <c r="A2" s="8">
        <v>45809</v>
      </c>
      <c r="B2" s="9" t="s">
        <v>20</v>
      </c>
      <c r="C2" s="10">
        <v>1</v>
      </c>
      <c r="D2" s="9" t="s">
        <v>21</v>
      </c>
      <c r="E2" s="11" t="s">
        <v>22</v>
      </c>
      <c r="F2" s="12" t="s">
        <v>23</v>
      </c>
      <c r="G2" s="13" t="s">
        <v>24</v>
      </c>
      <c r="H2" s="13" t="s">
        <v>23</v>
      </c>
      <c r="I2" s="14">
        <v>0.3125</v>
      </c>
      <c r="J2" s="14">
        <v>0.3125</v>
      </c>
      <c r="K2" s="14">
        <v>0.32083333333333336</v>
      </c>
      <c r="L2" s="10">
        <v>0</v>
      </c>
      <c r="M2" s="10">
        <v>12</v>
      </c>
      <c r="N2" s="13">
        <v>12</v>
      </c>
      <c r="O2" s="9" t="s">
        <v>25</v>
      </c>
      <c r="P2" s="15" t="s">
        <v>26</v>
      </c>
      <c r="Q2" s="16">
        <v>900</v>
      </c>
      <c r="R2" s="16">
        <v>1800</v>
      </c>
      <c r="S2" s="16">
        <v>700</v>
      </c>
      <c r="T2" s="17">
        <v>2700</v>
      </c>
    </row>
    <row r="3" spans="1:31" x14ac:dyDescent="0.2">
      <c r="A3" s="18">
        <v>45809</v>
      </c>
      <c r="B3" s="19" t="s">
        <v>20</v>
      </c>
      <c r="C3" s="20">
        <v>2</v>
      </c>
      <c r="D3" s="19" t="s">
        <v>21</v>
      </c>
      <c r="E3" s="21" t="s">
        <v>27</v>
      </c>
      <c r="F3" s="22" t="s">
        <v>28</v>
      </c>
      <c r="G3" s="23" t="s">
        <v>29</v>
      </c>
      <c r="H3" s="23" t="s">
        <v>30</v>
      </c>
      <c r="I3" s="24">
        <v>0.37638888888888888</v>
      </c>
      <c r="J3" s="24">
        <v>0.37708333333333333</v>
      </c>
      <c r="K3" s="24">
        <v>0.38333333333333336</v>
      </c>
      <c r="L3" s="20">
        <v>1</v>
      </c>
      <c r="M3" s="20">
        <v>9</v>
      </c>
      <c r="N3" s="23">
        <v>10</v>
      </c>
      <c r="O3" s="19" t="s">
        <v>25</v>
      </c>
      <c r="P3" s="25" t="s">
        <v>26</v>
      </c>
      <c r="Q3" s="26">
        <v>900</v>
      </c>
      <c r="R3" s="26">
        <v>6300</v>
      </c>
      <c r="S3" s="26">
        <v>600</v>
      </c>
      <c r="T3" s="27">
        <v>7700</v>
      </c>
    </row>
    <row r="4" spans="1:31" x14ac:dyDescent="0.2">
      <c r="A4" s="8">
        <v>45809</v>
      </c>
      <c r="B4" s="28" t="s">
        <v>20</v>
      </c>
      <c r="C4" s="16">
        <v>3</v>
      </c>
      <c r="D4" s="28" t="s">
        <v>21</v>
      </c>
      <c r="E4" s="29">
        <v>10</v>
      </c>
      <c r="F4" s="30" t="s">
        <v>31</v>
      </c>
      <c r="G4" s="31" t="s">
        <v>32</v>
      </c>
      <c r="H4" s="31" t="s">
        <v>30</v>
      </c>
      <c r="I4" s="32">
        <v>0.37569444444444444</v>
      </c>
      <c r="J4" s="32">
        <v>0.38333333333333336</v>
      </c>
      <c r="K4" s="32">
        <v>0.3888888888888889</v>
      </c>
      <c r="L4" s="31">
        <v>11</v>
      </c>
      <c r="M4" s="16">
        <v>8</v>
      </c>
      <c r="N4" s="31">
        <v>19</v>
      </c>
      <c r="O4" s="28" t="s">
        <v>25</v>
      </c>
      <c r="P4" s="33" t="s">
        <v>33</v>
      </c>
      <c r="Q4" s="16">
        <v>900</v>
      </c>
      <c r="R4" s="16">
        <v>9000</v>
      </c>
      <c r="S4" s="16">
        <v>700</v>
      </c>
      <c r="T4" s="17">
        <v>10700</v>
      </c>
    </row>
    <row r="5" spans="1:31" x14ac:dyDescent="0.2">
      <c r="A5" s="18">
        <v>45809</v>
      </c>
      <c r="B5" s="34" t="s">
        <v>20</v>
      </c>
      <c r="C5" s="26">
        <v>4</v>
      </c>
      <c r="D5" s="34" t="s">
        <v>21</v>
      </c>
      <c r="E5" s="35">
        <v>5</v>
      </c>
      <c r="F5" s="36" t="s">
        <v>34</v>
      </c>
      <c r="G5" s="37" t="s">
        <v>35</v>
      </c>
      <c r="H5" s="37" t="s">
        <v>30</v>
      </c>
      <c r="I5" s="38">
        <v>0.53125</v>
      </c>
      <c r="J5" s="38">
        <v>0.53194444444444444</v>
      </c>
      <c r="K5" s="38">
        <v>0.54236111111111107</v>
      </c>
      <c r="L5" s="37">
        <v>1</v>
      </c>
      <c r="M5" s="26">
        <v>15</v>
      </c>
      <c r="N5" s="37">
        <v>16</v>
      </c>
      <c r="O5" s="34" t="s">
        <v>25</v>
      </c>
      <c r="P5" s="39" t="s">
        <v>36</v>
      </c>
      <c r="Q5" s="26">
        <v>900</v>
      </c>
      <c r="R5" s="26">
        <v>4500</v>
      </c>
      <c r="S5" s="26">
        <v>700</v>
      </c>
      <c r="T5" s="27">
        <v>5700</v>
      </c>
    </row>
    <row r="6" spans="1:31" x14ac:dyDescent="0.2">
      <c r="A6" s="40">
        <v>45809</v>
      </c>
      <c r="B6" s="28" t="s">
        <v>20</v>
      </c>
      <c r="C6" s="16">
        <v>5</v>
      </c>
      <c r="D6" s="28" t="s">
        <v>21</v>
      </c>
      <c r="E6" s="29">
        <v>10</v>
      </c>
      <c r="F6" s="30" t="s">
        <v>37</v>
      </c>
      <c r="G6" s="31" t="s">
        <v>32</v>
      </c>
      <c r="H6" s="31" t="s">
        <v>30</v>
      </c>
      <c r="I6" s="32">
        <v>0.53402777777777777</v>
      </c>
      <c r="J6" s="32">
        <v>0.53541666666666665</v>
      </c>
      <c r="K6" s="32">
        <v>0.55138888888888893</v>
      </c>
      <c r="L6" s="31">
        <v>2</v>
      </c>
      <c r="M6" s="16">
        <v>23</v>
      </c>
      <c r="N6" s="31">
        <v>25</v>
      </c>
      <c r="O6" s="28" t="s">
        <v>25</v>
      </c>
      <c r="P6" s="33" t="s">
        <v>38</v>
      </c>
      <c r="Q6" s="16">
        <v>900</v>
      </c>
      <c r="R6" s="16">
        <v>9000</v>
      </c>
      <c r="S6" s="16">
        <v>700</v>
      </c>
      <c r="T6" s="17">
        <v>10700</v>
      </c>
    </row>
    <row r="7" spans="1:31" x14ac:dyDescent="0.2">
      <c r="A7" s="41">
        <v>45809</v>
      </c>
      <c r="B7" s="34" t="s">
        <v>20</v>
      </c>
      <c r="C7" s="26">
        <v>6</v>
      </c>
      <c r="D7" s="34" t="s">
        <v>21</v>
      </c>
      <c r="E7" s="35">
        <v>8</v>
      </c>
      <c r="F7" s="36" t="s">
        <v>39</v>
      </c>
      <c r="G7" s="37" t="s">
        <v>35</v>
      </c>
      <c r="H7" s="37" t="s">
        <v>30</v>
      </c>
      <c r="I7" s="38">
        <v>0.54722222222222228</v>
      </c>
      <c r="J7" s="38">
        <v>0.54791666666666672</v>
      </c>
      <c r="K7" s="38">
        <v>0.55902777777777779</v>
      </c>
      <c r="L7" s="37">
        <v>1</v>
      </c>
      <c r="M7" s="26">
        <v>16</v>
      </c>
      <c r="N7" s="37">
        <v>17</v>
      </c>
      <c r="O7" s="34" t="s">
        <v>25</v>
      </c>
      <c r="P7" s="39" t="s">
        <v>36</v>
      </c>
      <c r="Q7" s="26">
        <v>900</v>
      </c>
      <c r="R7" s="26">
        <v>7200</v>
      </c>
      <c r="S7" s="26">
        <v>700</v>
      </c>
      <c r="T7" s="27">
        <v>8700</v>
      </c>
    </row>
    <row r="8" spans="1:31" x14ac:dyDescent="0.2">
      <c r="A8" s="40">
        <v>45809</v>
      </c>
      <c r="B8" s="28" t="s">
        <v>20</v>
      </c>
      <c r="C8" s="16">
        <v>7</v>
      </c>
      <c r="D8" s="28" t="s">
        <v>21</v>
      </c>
      <c r="E8" s="29">
        <v>5</v>
      </c>
      <c r="F8" s="30" t="s">
        <v>30</v>
      </c>
      <c r="G8" s="31" t="s">
        <v>32</v>
      </c>
      <c r="H8" s="31" t="s">
        <v>30</v>
      </c>
      <c r="I8" s="32">
        <v>0.46041666666666664</v>
      </c>
      <c r="J8" s="32">
        <v>0.46250000000000002</v>
      </c>
      <c r="K8" s="32">
        <v>0.47430555555555554</v>
      </c>
      <c r="L8" s="31">
        <v>3</v>
      </c>
      <c r="M8" s="16">
        <v>17</v>
      </c>
      <c r="N8" s="31">
        <v>20</v>
      </c>
      <c r="O8" s="28" t="s">
        <v>25</v>
      </c>
      <c r="P8" s="33" t="s">
        <v>40</v>
      </c>
      <c r="Q8" s="16">
        <v>900</v>
      </c>
      <c r="R8" s="16">
        <v>4500</v>
      </c>
      <c r="S8" s="16">
        <v>700</v>
      </c>
      <c r="T8" s="17">
        <v>5700</v>
      </c>
    </row>
    <row r="9" spans="1:31" x14ac:dyDescent="0.2">
      <c r="A9" s="41">
        <v>45809</v>
      </c>
      <c r="B9" s="34" t="s">
        <v>20</v>
      </c>
      <c r="C9" s="26">
        <v>8</v>
      </c>
      <c r="D9" s="34" t="s">
        <v>21</v>
      </c>
      <c r="E9" s="35">
        <v>8</v>
      </c>
      <c r="F9" s="36" t="s">
        <v>41</v>
      </c>
      <c r="G9" s="37" t="s">
        <v>42</v>
      </c>
      <c r="H9" s="37" t="s">
        <v>30</v>
      </c>
      <c r="I9" s="38">
        <v>0.74513888888888891</v>
      </c>
      <c r="J9" s="38">
        <v>0.74652777777777779</v>
      </c>
      <c r="K9" s="38">
        <v>0.75486111111111109</v>
      </c>
      <c r="L9" s="37">
        <v>2</v>
      </c>
      <c r="M9" s="26">
        <v>12</v>
      </c>
      <c r="N9" s="37">
        <v>14</v>
      </c>
      <c r="O9" s="34" t="s">
        <v>25</v>
      </c>
      <c r="P9" s="39" t="s">
        <v>43</v>
      </c>
      <c r="Q9" s="26">
        <v>900</v>
      </c>
      <c r="R9" s="26">
        <f>900*8</f>
        <v>7200</v>
      </c>
      <c r="S9" s="26">
        <v>700</v>
      </c>
      <c r="T9" s="27">
        <v>8700</v>
      </c>
    </row>
    <row r="10" spans="1:31" x14ac:dyDescent="0.2">
      <c r="A10" s="40">
        <v>45809</v>
      </c>
      <c r="B10" s="28" t="s">
        <v>20</v>
      </c>
      <c r="C10" s="16">
        <v>9</v>
      </c>
      <c r="D10" s="28" t="s">
        <v>21</v>
      </c>
      <c r="E10" s="29">
        <v>5</v>
      </c>
      <c r="F10" s="30" t="s">
        <v>44</v>
      </c>
      <c r="G10" s="31" t="s">
        <v>45</v>
      </c>
      <c r="H10" s="31" t="s">
        <v>30</v>
      </c>
      <c r="I10" s="32">
        <v>0.77152777777777781</v>
      </c>
      <c r="J10" s="32">
        <v>0.77222222222222225</v>
      </c>
      <c r="K10" s="32">
        <v>0.78749999999999998</v>
      </c>
      <c r="L10" s="31">
        <v>1</v>
      </c>
      <c r="M10" s="16">
        <v>22</v>
      </c>
      <c r="N10" s="31">
        <v>23</v>
      </c>
      <c r="O10" s="28" t="s">
        <v>25</v>
      </c>
      <c r="P10" s="33" t="s">
        <v>46</v>
      </c>
      <c r="Q10" s="16">
        <v>900</v>
      </c>
      <c r="R10" s="16">
        <v>4500</v>
      </c>
      <c r="S10" s="16">
        <v>800</v>
      </c>
      <c r="T10" s="17">
        <v>5700</v>
      </c>
    </row>
    <row r="11" spans="1:31" x14ac:dyDescent="0.2">
      <c r="A11" s="41">
        <v>45809</v>
      </c>
      <c r="B11" s="34" t="s">
        <v>20</v>
      </c>
      <c r="C11" s="26">
        <v>10</v>
      </c>
      <c r="D11" s="34" t="s">
        <v>21</v>
      </c>
      <c r="E11" s="35">
        <v>5</v>
      </c>
      <c r="F11" s="36" t="s">
        <v>47</v>
      </c>
      <c r="G11" s="37" t="s">
        <v>48</v>
      </c>
      <c r="H11" s="37" t="s">
        <v>30</v>
      </c>
      <c r="I11" s="38">
        <v>0.80069444444444449</v>
      </c>
      <c r="J11" s="38">
        <v>0.80277777777777781</v>
      </c>
      <c r="K11" s="38">
        <v>0.80555555555555558</v>
      </c>
      <c r="L11" s="37">
        <v>3</v>
      </c>
      <c r="M11" s="26">
        <v>4</v>
      </c>
      <c r="N11" s="37">
        <f>4+3</f>
        <v>7</v>
      </c>
      <c r="O11" s="34" t="s">
        <v>25</v>
      </c>
      <c r="P11" s="39" t="s">
        <v>49</v>
      </c>
      <c r="Q11" s="26">
        <v>900</v>
      </c>
      <c r="R11" s="26">
        <f t="shared" ref="R11:R12" si="0">900*5</f>
        <v>4500</v>
      </c>
      <c r="S11" s="26">
        <v>700</v>
      </c>
      <c r="T11" s="42">
        <v>5700</v>
      </c>
    </row>
    <row r="12" spans="1:31" x14ac:dyDescent="0.2">
      <c r="A12" s="40">
        <v>45809</v>
      </c>
      <c r="B12" s="28" t="s">
        <v>20</v>
      </c>
      <c r="C12" s="16">
        <v>11</v>
      </c>
      <c r="D12" s="28" t="s">
        <v>21</v>
      </c>
      <c r="E12" s="29">
        <v>5</v>
      </c>
      <c r="F12" s="30" t="s">
        <v>31</v>
      </c>
      <c r="G12" s="31" t="s">
        <v>50</v>
      </c>
      <c r="H12" s="31" t="s">
        <v>30</v>
      </c>
      <c r="I12" s="32">
        <v>0.80625000000000002</v>
      </c>
      <c r="J12" s="32">
        <v>0.81319444444444444</v>
      </c>
      <c r="K12" s="32">
        <v>0.81736111111111109</v>
      </c>
      <c r="L12" s="31">
        <v>10</v>
      </c>
      <c r="M12" s="16">
        <v>6</v>
      </c>
      <c r="N12" s="31">
        <v>16</v>
      </c>
      <c r="O12" s="28" t="s">
        <v>25</v>
      </c>
      <c r="P12" s="33" t="s">
        <v>51</v>
      </c>
      <c r="Q12" s="16">
        <v>900</v>
      </c>
      <c r="R12" s="16">
        <f t="shared" si="0"/>
        <v>4500</v>
      </c>
      <c r="S12" s="16">
        <v>700</v>
      </c>
      <c r="T12" s="43">
        <v>5700</v>
      </c>
    </row>
    <row r="13" spans="1:31" x14ac:dyDescent="0.2">
      <c r="A13" s="41">
        <v>45809</v>
      </c>
      <c r="B13" s="34" t="s">
        <v>20</v>
      </c>
      <c r="C13" s="26">
        <v>12</v>
      </c>
      <c r="D13" s="34" t="s">
        <v>21</v>
      </c>
      <c r="E13" s="35">
        <v>9.3000000000000007</v>
      </c>
      <c r="F13" s="36" t="s">
        <v>37</v>
      </c>
      <c r="G13" s="37" t="s">
        <v>32</v>
      </c>
      <c r="H13" s="37" t="s">
        <v>30</v>
      </c>
      <c r="I13" s="38">
        <v>0.81180555555555556</v>
      </c>
      <c r="J13" s="38">
        <v>0.81319444444444444</v>
      </c>
      <c r="K13" s="38">
        <v>0.81736111111111109</v>
      </c>
      <c r="L13" s="37">
        <v>2</v>
      </c>
      <c r="M13" s="26">
        <v>6</v>
      </c>
      <c r="N13" s="37">
        <v>8</v>
      </c>
      <c r="O13" s="34" t="s">
        <v>25</v>
      </c>
      <c r="P13" s="44" t="s">
        <v>52</v>
      </c>
      <c r="Q13" s="26">
        <v>900</v>
      </c>
      <c r="R13" s="26">
        <f>900*9.3</f>
        <v>8370</v>
      </c>
      <c r="S13" s="26">
        <v>700</v>
      </c>
      <c r="T13" s="45">
        <v>10000</v>
      </c>
    </row>
    <row r="14" spans="1:31" x14ac:dyDescent="0.2">
      <c r="A14" s="8">
        <v>45809</v>
      </c>
      <c r="B14" s="9" t="s">
        <v>20</v>
      </c>
      <c r="C14" s="10">
        <v>13</v>
      </c>
      <c r="D14" s="9" t="s">
        <v>21</v>
      </c>
      <c r="E14" s="11" t="s">
        <v>53</v>
      </c>
      <c r="F14" s="12" t="s">
        <v>54</v>
      </c>
      <c r="G14" s="13" t="s">
        <v>42</v>
      </c>
      <c r="H14" s="13" t="s">
        <v>30</v>
      </c>
      <c r="I14" s="14">
        <v>0.8305555555555556</v>
      </c>
      <c r="J14" s="14">
        <v>0.83125000000000004</v>
      </c>
      <c r="K14" s="14">
        <v>0.83680555555555558</v>
      </c>
      <c r="L14" s="10">
        <v>1</v>
      </c>
      <c r="M14" s="10">
        <v>8</v>
      </c>
      <c r="N14" s="13">
        <v>9</v>
      </c>
      <c r="O14" s="9" t="s">
        <v>25</v>
      </c>
      <c r="P14" s="46" t="s">
        <v>52</v>
      </c>
      <c r="Q14" s="16">
        <v>900</v>
      </c>
      <c r="R14" s="16">
        <f>900*8</f>
        <v>7200</v>
      </c>
      <c r="S14" s="16">
        <v>700</v>
      </c>
      <c r="T14" s="47">
        <v>8700</v>
      </c>
    </row>
    <row r="15" spans="1:31" x14ac:dyDescent="0.2">
      <c r="A15" s="41">
        <v>45809</v>
      </c>
      <c r="B15" s="19" t="s">
        <v>20</v>
      </c>
      <c r="C15" s="26">
        <v>14</v>
      </c>
      <c r="D15" s="48" t="s">
        <v>21</v>
      </c>
      <c r="E15" s="35">
        <v>3</v>
      </c>
      <c r="F15" s="36" t="s">
        <v>55</v>
      </c>
      <c r="G15" s="37" t="s">
        <v>56</v>
      </c>
      <c r="H15" s="37" t="s">
        <v>30</v>
      </c>
      <c r="I15" s="38">
        <v>0.83125000000000004</v>
      </c>
      <c r="J15" s="38">
        <v>0.84236111111111112</v>
      </c>
      <c r="K15" s="38">
        <v>0.84236111111111112</v>
      </c>
      <c r="L15" s="37">
        <v>16</v>
      </c>
      <c r="M15" s="26">
        <v>0</v>
      </c>
      <c r="N15" s="37">
        <v>16</v>
      </c>
      <c r="O15" s="48" t="s">
        <v>25</v>
      </c>
      <c r="P15" s="44" t="s">
        <v>57</v>
      </c>
      <c r="Q15" s="49">
        <v>900</v>
      </c>
      <c r="R15" s="49">
        <f>900*3</f>
        <v>2700</v>
      </c>
      <c r="S15" s="49">
        <v>800</v>
      </c>
      <c r="T15" s="45">
        <v>3700</v>
      </c>
    </row>
    <row r="16" spans="1:31" x14ac:dyDescent="0.2">
      <c r="A16" s="40">
        <v>45809</v>
      </c>
      <c r="B16" s="9" t="s">
        <v>20</v>
      </c>
      <c r="C16" s="50">
        <v>15</v>
      </c>
      <c r="D16" s="51" t="s">
        <v>21</v>
      </c>
      <c r="E16" s="52">
        <v>9</v>
      </c>
      <c r="F16" s="53" t="s">
        <v>58</v>
      </c>
      <c r="G16" s="54" t="s">
        <v>59</v>
      </c>
      <c r="H16" s="54" t="s">
        <v>60</v>
      </c>
      <c r="I16" s="32">
        <v>0.84097222222222223</v>
      </c>
      <c r="J16" s="32">
        <v>0.84930555555555554</v>
      </c>
      <c r="K16" s="32">
        <v>0.86597222222222225</v>
      </c>
      <c r="L16" s="31">
        <v>6</v>
      </c>
      <c r="M16" s="16">
        <v>23</v>
      </c>
      <c r="N16" s="31">
        <v>29</v>
      </c>
      <c r="O16" s="51" t="s">
        <v>25</v>
      </c>
      <c r="P16" s="55" t="s">
        <v>61</v>
      </c>
      <c r="Q16" s="50">
        <v>900</v>
      </c>
      <c r="R16" s="50">
        <v>4500</v>
      </c>
      <c r="S16" s="50">
        <v>1200</v>
      </c>
      <c r="T16" s="47">
        <v>5900</v>
      </c>
    </row>
    <row r="17" spans="1:31" x14ac:dyDescent="0.2">
      <c r="A17" s="41">
        <v>45809</v>
      </c>
      <c r="B17" s="19" t="s">
        <v>20</v>
      </c>
      <c r="C17" s="49">
        <v>16</v>
      </c>
      <c r="D17" s="48" t="s">
        <v>21</v>
      </c>
      <c r="E17" s="56">
        <v>5</v>
      </c>
      <c r="F17" s="57" t="s">
        <v>62</v>
      </c>
      <c r="G17" s="58" t="s">
        <v>63</v>
      </c>
      <c r="H17" s="58" t="s">
        <v>30</v>
      </c>
      <c r="I17" s="38">
        <v>0.84513888888888888</v>
      </c>
      <c r="J17" s="38">
        <v>0.86736111111111114</v>
      </c>
      <c r="K17" s="59">
        <v>0.875</v>
      </c>
      <c r="L17" s="58">
        <v>38</v>
      </c>
      <c r="M17" s="49">
        <v>11</v>
      </c>
      <c r="N17" s="58">
        <v>49</v>
      </c>
      <c r="O17" s="48" t="s">
        <v>25</v>
      </c>
      <c r="P17" s="44" t="s">
        <v>64</v>
      </c>
      <c r="Q17" s="26">
        <v>900</v>
      </c>
      <c r="R17" s="26">
        <f>900*9</f>
        <v>8100</v>
      </c>
      <c r="S17" s="26">
        <v>800</v>
      </c>
      <c r="T17" s="42">
        <v>59700</v>
      </c>
    </row>
    <row r="18" spans="1:31" x14ac:dyDescent="0.2">
      <c r="A18" s="40">
        <v>45810</v>
      </c>
      <c r="B18" s="9" t="s">
        <v>65</v>
      </c>
      <c r="C18" s="50">
        <v>17</v>
      </c>
      <c r="D18" s="51" t="s">
        <v>21</v>
      </c>
      <c r="E18" s="52">
        <v>6</v>
      </c>
      <c r="F18" s="53" t="s">
        <v>28</v>
      </c>
      <c r="G18" s="54" t="s">
        <v>35</v>
      </c>
      <c r="H18" s="54" t="s">
        <v>30</v>
      </c>
      <c r="I18" s="32">
        <v>0.3972222222222222</v>
      </c>
      <c r="J18" s="32">
        <v>0.39861111111111114</v>
      </c>
      <c r="K18" s="60">
        <v>0.40694444444444444</v>
      </c>
      <c r="L18" s="54">
        <v>2</v>
      </c>
      <c r="M18" s="50">
        <v>12</v>
      </c>
      <c r="N18" s="54">
        <v>14</v>
      </c>
      <c r="O18" s="51" t="s">
        <v>25</v>
      </c>
      <c r="P18" s="33" t="s">
        <v>66</v>
      </c>
      <c r="Q18" s="16">
        <v>900</v>
      </c>
      <c r="R18" s="16">
        <f>900*6</f>
        <v>5400</v>
      </c>
      <c r="S18" s="16">
        <v>600</v>
      </c>
      <c r="T18" s="43">
        <v>6700</v>
      </c>
    </row>
    <row r="19" spans="1:31" x14ac:dyDescent="0.2">
      <c r="A19" s="18">
        <v>45810</v>
      </c>
      <c r="B19" s="19" t="s">
        <v>65</v>
      </c>
      <c r="C19" s="49">
        <v>18</v>
      </c>
      <c r="D19" s="48" t="s">
        <v>21</v>
      </c>
      <c r="E19" s="56">
        <v>3</v>
      </c>
      <c r="F19" s="57" t="s">
        <v>67</v>
      </c>
      <c r="G19" s="58" t="s">
        <v>68</v>
      </c>
      <c r="H19" s="58" t="s">
        <v>60</v>
      </c>
      <c r="I19" s="38">
        <v>0.40972222222222221</v>
      </c>
      <c r="J19" s="38">
        <v>0.41041666666666665</v>
      </c>
      <c r="K19" s="59">
        <v>0.41597222222222224</v>
      </c>
      <c r="L19" s="58">
        <v>1</v>
      </c>
      <c r="M19" s="49">
        <v>8</v>
      </c>
      <c r="N19" s="58">
        <v>9</v>
      </c>
      <c r="O19" s="48" t="s">
        <v>25</v>
      </c>
      <c r="P19" s="44" t="s">
        <v>69</v>
      </c>
      <c r="Q19" s="26">
        <v>900</v>
      </c>
      <c r="R19" s="26">
        <f>900*3</f>
        <v>2700</v>
      </c>
      <c r="S19" s="26">
        <v>500</v>
      </c>
      <c r="T19" s="27">
        <v>3700</v>
      </c>
    </row>
    <row r="20" spans="1:31" x14ac:dyDescent="0.2">
      <c r="A20" s="8">
        <v>45810</v>
      </c>
      <c r="B20" s="9" t="s">
        <v>65</v>
      </c>
      <c r="C20" s="50">
        <v>19</v>
      </c>
      <c r="D20" s="51" t="s">
        <v>21</v>
      </c>
      <c r="E20" s="52">
        <v>20</v>
      </c>
      <c r="F20" s="53" t="s">
        <v>70</v>
      </c>
      <c r="G20" s="54" t="s">
        <v>63</v>
      </c>
      <c r="H20" s="54" t="s">
        <v>30</v>
      </c>
      <c r="I20" s="32">
        <v>0.43611111111111112</v>
      </c>
      <c r="J20" s="32">
        <v>0.43680555555555556</v>
      </c>
      <c r="K20" s="60">
        <v>0.4465277777777778</v>
      </c>
      <c r="L20" s="54">
        <v>1</v>
      </c>
      <c r="M20" s="50">
        <v>14</v>
      </c>
      <c r="N20" s="54">
        <v>15</v>
      </c>
      <c r="O20" s="51" t="s">
        <v>25</v>
      </c>
      <c r="P20" s="55" t="s">
        <v>71</v>
      </c>
      <c r="Q20" s="16">
        <v>900</v>
      </c>
      <c r="R20" s="16">
        <f>900*20</f>
        <v>18000</v>
      </c>
      <c r="S20" s="16">
        <v>800</v>
      </c>
      <c r="T20" s="43">
        <v>20900</v>
      </c>
    </row>
    <row r="21" spans="1:31" x14ac:dyDescent="0.2">
      <c r="A21" s="18">
        <v>45810</v>
      </c>
      <c r="B21" s="19" t="s">
        <v>65</v>
      </c>
      <c r="C21" s="49">
        <v>20</v>
      </c>
      <c r="D21" s="48" t="s">
        <v>21</v>
      </c>
      <c r="E21" s="56">
        <v>3</v>
      </c>
      <c r="F21" s="57" t="s">
        <v>72</v>
      </c>
      <c r="G21" s="58" t="s">
        <v>24</v>
      </c>
      <c r="H21" s="58" t="s">
        <v>30</v>
      </c>
      <c r="I21" s="38">
        <v>0.50833333333503106</v>
      </c>
      <c r="J21" s="38">
        <v>0.51111111111111107</v>
      </c>
      <c r="K21" s="59">
        <v>0.51666666666666672</v>
      </c>
      <c r="L21" s="58">
        <v>4</v>
      </c>
      <c r="M21" s="49">
        <v>8</v>
      </c>
      <c r="N21" s="58">
        <v>12</v>
      </c>
      <c r="O21" s="48" t="s">
        <v>25</v>
      </c>
      <c r="P21" s="39" t="s">
        <v>73</v>
      </c>
      <c r="Q21" s="26">
        <v>900</v>
      </c>
      <c r="R21" s="26">
        <f>900*3</f>
        <v>2700</v>
      </c>
      <c r="S21" s="26">
        <v>800</v>
      </c>
      <c r="T21" s="42">
        <v>3700</v>
      </c>
    </row>
    <row r="22" spans="1:31" x14ac:dyDescent="0.2">
      <c r="A22" s="8">
        <v>45810</v>
      </c>
      <c r="B22" s="9" t="s">
        <v>65</v>
      </c>
      <c r="C22" s="50">
        <v>21</v>
      </c>
      <c r="D22" s="51" t="s">
        <v>21</v>
      </c>
      <c r="E22" s="52">
        <v>7</v>
      </c>
      <c r="F22" s="53" t="s">
        <v>31</v>
      </c>
      <c r="G22" s="54" t="s">
        <v>32</v>
      </c>
      <c r="H22" s="54" t="s">
        <v>60</v>
      </c>
      <c r="I22" s="32">
        <v>0.5395833333333333</v>
      </c>
      <c r="J22" s="32">
        <v>0.54097222222222219</v>
      </c>
      <c r="K22" s="60">
        <v>0.54583333333357587</v>
      </c>
      <c r="L22" s="54">
        <v>2</v>
      </c>
      <c r="M22" s="50">
        <v>6</v>
      </c>
      <c r="N22" s="54">
        <v>8</v>
      </c>
      <c r="O22" s="51" t="s">
        <v>25</v>
      </c>
      <c r="P22" s="33" t="s">
        <v>74</v>
      </c>
      <c r="Q22" s="16">
        <v>900</v>
      </c>
      <c r="R22" s="16">
        <f>900*7</f>
        <v>6300</v>
      </c>
      <c r="S22" s="16">
        <v>700</v>
      </c>
      <c r="T22" s="43">
        <v>7700</v>
      </c>
    </row>
    <row r="23" spans="1:31" x14ac:dyDescent="0.2">
      <c r="A23" s="18">
        <v>45810</v>
      </c>
      <c r="B23" s="61" t="s">
        <v>65</v>
      </c>
      <c r="C23" s="62">
        <v>22</v>
      </c>
      <c r="D23" s="63" t="s">
        <v>21</v>
      </c>
      <c r="E23" s="64">
        <v>6</v>
      </c>
      <c r="F23" s="65" t="s">
        <v>75</v>
      </c>
      <c r="G23" s="66" t="s">
        <v>63</v>
      </c>
      <c r="H23" s="66" t="s">
        <v>60</v>
      </c>
      <c r="I23" s="67">
        <v>0.5437500000007276</v>
      </c>
      <c r="J23" s="67">
        <v>0.54652777777664596</v>
      </c>
      <c r="K23" s="67">
        <v>0.55347222222189885</v>
      </c>
      <c r="L23" s="68">
        <v>4</v>
      </c>
      <c r="M23" s="62">
        <v>10</v>
      </c>
      <c r="N23" s="68">
        <v>14</v>
      </c>
      <c r="O23" s="69" t="s">
        <v>25</v>
      </c>
      <c r="P23" s="70" t="s">
        <v>76</v>
      </c>
      <c r="Q23" s="62">
        <v>900</v>
      </c>
      <c r="R23" s="62">
        <f>900*6</f>
        <v>5400</v>
      </c>
      <c r="S23" s="62">
        <v>700</v>
      </c>
      <c r="T23" s="71">
        <v>6700</v>
      </c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</row>
    <row r="24" spans="1:31" x14ac:dyDescent="0.2">
      <c r="A24" s="8">
        <v>45810</v>
      </c>
      <c r="B24" s="9" t="s">
        <v>65</v>
      </c>
      <c r="C24" s="10">
        <v>23</v>
      </c>
      <c r="D24" s="9" t="s">
        <v>77</v>
      </c>
      <c r="E24" s="11" t="s">
        <v>22</v>
      </c>
      <c r="F24" s="73" t="s">
        <v>78</v>
      </c>
      <c r="G24" s="74" t="s">
        <v>42</v>
      </c>
      <c r="H24" s="74" t="s">
        <v>30</v>
      </c>
      <c r="I24" s="67">
        <v>0.63194444444444442</v>
      </c>
      <c r="J24" s="67">
        <v>0.63541666666666663</v>
      </c>
      <c r="K24" s="75">
        <v>0.64722222222222225</v>
      </c>
      <c r="L24" s="76">
        <v>5</v>
      </c>
      <c r="M24" s="77">
        <v>17</v>
      </c>
      <c r="N24" s="76">
        <v>22</v>
      </c>
      <c r="O24" s="78" t="s">
        <v>79</v>
      </c>
      <c r="P24" s="79" t="s">
        <v>80</v>
      </c>
      <c r="Q24" s="77">
        <v>950</v>
      </c>
      <c r="R24" s="77">
        <f>950*3</f>
        <v>2850</v>
      </c>
      <c r="S24" s="77">
        <v>1000</v>
      </c>
      <c r="T24" s="80">
        <v>3798</v>
      </c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 spans="1:31" x14ac:dyDescent="0.2">
      <c r="A25" s="18">
        <v>45810</v>
      </c>
      <c r="B25" s="19" t="s">
        <v>65</v>
      </c>
      <c r="C25" s="20">
        <v>24</v>
      </c>
      <c r="D25" s="19" t="s">
        <v>21</v>
      </c>
      <c r="E25" s="21" t="s">
        <v>81</v>
      </c>
      <c r="F25" s="73" t="s">
        <v>82</v>
      </c>
      <c r="G25" s="74" t="s">
        <v>24</v>
      </c>
      <c r="H25" s="74" t="s">
        <v>30</v>
      </c>
      <c r="I25" s="67">
        <v>0.64027777777777772</v>
      </c>
      <c r="J25" s="67">
        <v>0.64722222222222225</v>
      </c>
      <c r="K25" s="75">
        <v>0.65277777777777779</v>
      </c>
      <c r="L25" s="76">
        <v>10</v>
      </c>
      <c r="M25" s="77">
        <v>8</v>
      </c>
      <c r="N25" s="76">
        <v>18</v>
      </c>
      <c r="O25" s="78" t="s">
        <v>25</v>
      </c>
      <c r="P25" s="79" t="s">
        <v>76</v>
      </c>
      <c r="Q25" s="77">
        <v>900</v>
      </c>
      <c r="R25" s="77">
        <f>900*6</f>
        <v>5400</v>
      </c>
      <c r="S25" s="77">
        <v>700</v>
      </c>
      <c r="T25" s="80">
        <v>6900</v>
      </c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</row>
    <row r="26" spans="1:31" x14ac:dyDescent="0.2">
      <c r="A26" s="8">
        <v>45810</v>
      </c>
      <c r="B26" s="28" t="s">
        <v>65</v>
      </c>
      <c r="C26" s="16">
        <v>25</v>
      </c>
      <c r="D26" s="28" t="s">
        <v>21</v>
      </c>
      <c r="E26" s="29">
        <v>10</v>
      </c>
      <c r="F26" s="53" t="s">
        <v>28</v>
      </c>
      <c r="G26" s="54" t="s">
        <v>68</v>
      </c>
      <c r="H26" s="54" t="s">
        <v>30</v>
      </c>
      <c r="I26" s="32">
        <v>0.55694444444444446</v>
      </c>
      <c r="J26" s="32">
        <v>0.55763888888888891</v>
      </c>
      <c r="K26" s="60">
        <v>0.56041666666666667</v>
      </c>
      <c r="L26" s="54">
        <v>1</v>
      </c>
      <c r="M26" s="50">
        <v>4</v>
      </c>
      <c r="N26" s="54">
        <v>5</v>
      </c>
      <c r="O26" s="51" t="s">
        <v>25</v>
      </c>
      <c r="P26" s="55" t="s">
        <v>73</v>
      </c>
      <c r="Q26" s="50">
        <v>900</v>
      </c>
      <c r="R26" s="50">
        <f>900*10</f>
        <v>9000</v>
      </c>
      <c r="S26" s="50">
        <v>500</v>
      </c>
      <c r="T26" s="47">
        <v>10700</v>
      </c>
    </row>
    <row r="27" spans="1:31" x14ac:dyDescent="0.2">
      <c r="A27" s="18">
        <v>45810</v>
      </c>
      <c r="B27" s="34" t="s">
        <v>65</v>
      </c>
      <c r="C27" s="26">
        <v>26</v>
      </c>
      <c r="D27" s="34" t="s">
        <v>21</v>
      </c>
      <c r="E27" s="35">
        <v>5</v>
      </c>
      <c r="F27" s="36" t="s">
        <v>75</v>
      </c>
      <c r="G27" s="37" t="s">
        <v>24</v>
      </c>
      <c r="H27" s="37" t="s">
        <v>60</v>
      </c>
      <c r="I27" s="38">
        <v>0.75624999999999998</v>
      </c>
      <c r="J27" s="38">
        <v>0.7583333333333333</v>
      </c>
      <c r="K27" s="38">
        <v>0.7680555555555556</v>
      </c>
      <c r="L27" s="37">
        <v>3</v>
      </c>
      <c r="M27" s="26">
        <v>14</v>
      </c>
      <c r="N27" s="37">
        <v>17</v>
      </c>
      <c r="O27" s="34" t="s">
        <v>25</v>
      </c>
      <c r="P27" s="39" t="s">
        <v>83</v>
      </c>
      <c r="Q27" s="26">
        <v>900</v>
      </c>
      <c r="R27" s="26">
        <f>900*5</f>
        <v>4500</v>
      </c>
      <c r="S27" s="26">
        <v>800</v>
      </c>
      <c r="T27" s="42">
        <v>5900</v>
      </c>
    </row>
    <row r="28" spans="1:31" x14ac:dyDescent="0.2">
      <c r="A28" s="8">
        <v>45810</v>
      </c>
      <c r="B28" s="28" t="s">
        <v>65</v>
      </c>
      <c r="C28" s="16">
        <v>27</v>
      </c>
      <c r="D28" s="28" t="s">
        <v>21</v>
      </c>
      <c r="E28" s="29">
        <v>4</v>
      </c>
      <c r="F28" s="30" t="s">
        <v>84</v>
      </c>
      <c r="G28" s="31" t="s">
        <v>85</v>
      </c>
      <c r="H28" s="31" t="s">
        <v>60</v>
      </c>
      <c r="I28" s="32">
        <v>0.79791666666666672</v>
      </c>
      <c r="J28" s="32">
        <v>0.80208333333333337</v>
      </c>
      <c r="K28" s="32">
        <v>0.80902777777777779</v>
      </c>
      <c r="L28" s="31">
        <v>6</v>
      </c>
      <c r="M28" s="16">
        <v>10</v>
      </c>
      <c r="N28" s="31">
        <v>16</v>
      </c>
      <c r="O28" s="28" t="s">
        <v>25</v>
      </c>
      <c r="P28" s="33" t="s">
        <v>86</v>
      </c>
      <c r="Q28" s="16">
        <v>900</v>
      </c>
      <c r="R28" s="16">
        <f>900*4</f>
        <v>3600</v>
      </c>
      <c r="S28" s="16">
        <v>800</v>
      </c>
      <c r="T28" s="43">
        <v>4900</v>
      </c>
    </row>
    <row r="29" spans="1:31" x14ac:dyDescent="0.2">
      <c r="A29" s="18">
        <v>45810</v>
      </c>
      <c r="B29" s="34" t="s">
        <v>65</v>
      </c>
      <c r="C29" s="26">
        <v>28</v>
      </c>
      <c r="D29" s="34" t="s">
        <v>21</v>
      </c>
      <c r="E29" s="35">
        <v>4.5</v>
      </c>
      <c r="F29" s="57" t="s">
        <v>87</v>
      </c>
      <c r="G29" s="58" t="s">
        <v>68</v>
      </c>
      <c r="H29" s="37" t="s">
        <v>60</v>
      </c>
      <c r="I29" s="38">
        <v>0.80069444444444449</v>
      </c>
      <c r="J29" s="38">
        <v>0.81805555555555554</v>
      </c>
      <c r="K29" s="38">
        <v>0.82222222222222219</v>
      </c>
      <c r="L29" s="37">
        <v>25</v>
      </c>
      <c r="M29" s="26">
        <v>6</v>
      </c>
      <c r="N29" s="37">
        <v>31</v>
      </c>
      <c r="O29" s="34" t="s">
        <v>25</v>
      </c>
      <c r="P29" s="39" t="s">
        <v>88</v>
      </c>
      <c r="Q29" s="26">
        <v>900</v>
      </c>
      <c r="R29" s="26">
        <f>900*4.5</f>
        <v>4050</v>
      </c>
      <c r="S29" s="26">
        <v>700</v>
      </c>
      <c r="T29" s="42">
        <v>5300</v>
      </c>
    </row>
    <row r="30" spans="1:31" x14ac:dyDescent="0.2">
      <c r="A30" s="8">
        <v>45810</v>
      </c>
      <c r="B30" s="28" t="s">
        <v>65</v>
      </c>
      <c r="C30" s="16">
        <v>29</v>
      </c>
      <c r="D30" s="28" t="s">
        <v>21</v>
      </c>
      <c r="E30" s="29">
        <v>5</v>
      </c>
      <c r="F30" s="30" t="s">
        <v>89</v>
      </c>
      <c r="G30" s="31" t="s">
        <v>56</v>
      </c>
      <c r="H30" s="31" t="s">
        <v>60</v>
      </c>
      <c r="I30" s="32">
        <v>0.80347222222222225</v>
      </c>
      <c r="J30" s="32">
        <v>0.82291666666666663</v>
      </c>
      <c r="K30" s="60">
        <v>0.83472222222222225</v>
      </c>
      <c r="L30" s="54">
        <v>28</v>
      </c>
      <c r="M30" s="50">
        <v>17</v>
      </c>
      <c r="N30" s="54">
        <v>45</v>
      </c>
      <c r="O30" s="28" t="s">
        <v>25</v>
      </c>
      <c r="P30" s="55" t="s">
        <v>90</v>
      </c>
      <c r="Q30" s="16">
        <v>900</v>
      </c>
      <c r="R30" s="16">
        <f>900*5</f>
        <v>4500</v>
      </c>
      <c r="S30" s="16">
        <v>600</v>
      </c>
      <c r="T30" s="43">
        <v>5700</v>
      </c>
    </row>
    <row r="31" spans="1:31" x14ac:dyDescent="0.2">
      <c r="A31" s="18">
        <v>45810</v>
      </c>
      <c r="B31" s="34" t="s">
        <v>65</v>
      </c>
      <c r="C31" s="26">
        <v>30</v>
      </c>
      <c r="D31" s="34" t="s">
        <v>21</v>
      </c>
      <c r="E31" s="35">
        <v>4</v>
      </c>
      <c r="F31" s="57" t="s">
        <v>91</v>
      </c>
      <c r="G31" s="58" t="s">
        <v>68</v>
      </c>
      <c r="H31" s="58" t="s">
        <v>30</v>
      </c>
      <c r="I31" s="38">
        <v>0.84027777777777779</v>
      </c>
      <c r="J31" s="38">
        <v>0.84375</v>
      </c>
      <c r="K31" s="59">
        <v>0.84652777777777777</v>
      </c>
      <c r="L31" s="58">
        <v>5</v>
      </c>
      <c r="M31" s="49">
        <v>4</v>
      </c>
      <c r="N31" s="58">
        <v>9</v>
      </c>
      <c r="O31" s="48" t="s">
        <v>25</v>
      </c>
      <c r="P31" s="44" t="s">
        <v>92</v>
      </c>
      <c r="Q31" s="49">
        <v>900</v>
      </c>
      <c r="R31" s="49">
        <f t="shared" ref="R31:R32" si="1">900*4</f>
        <v>3600</v>
      </c>
      <c r="S31" s="49">
        <v>700</v>
      </c>
      <c r="T31" s="45">
        <v>4800</v>
      </c>
    </row>
    <row r="32" spans="1:31" x14ac:dyDescent="0.2">
      <c r="A32" s="8">
        <v>45810</v>
      </c>
      <c r="B32" s="28" t="s">
        <v>65</v>
      </c>
      <c r="C32" s="16">
        <v>31</v>
      </c>
      <c r="D32" s="28" t="s">
        <v>21</v>
      </c>
      <c r="E32" s="29">
        <v>4</v>
      </c>
      <c r="F32" s="30" t="s">
        <v>31</v>
      </c>
      <c r="G32" s="31" t="s">
        <v>32</v>
      </c>
      <c r="H32" s="31" t="s">
        <v>30</v>
      </c>
      <c r="I32" s="32">
        <v>0.86944444444444446</v>
      </c>
      <c r="J32" s="32">
        <v>0.87083333333333335</v>
      </c>
      <c r="K32" s="32">
        <v>0.87361111111111112</v>
      </c>
      <c r="L32" s="31">
        <v>2</v>
      </c>
      <c r="M32" s="16">
        <v>4</v>
      </c>
      <c r="N32" s="31">
        <v>6</v>
      </c>
      <c r="O32" s="28" t="s">
        <v>25</v>
      </c>
      <c r="P32" s="33" t="s">
        <v>92</v>
      </c>
      <c r="Q32" s="16">
        <v>900</v>
      </c>
      <c r="R32" s="16">
        <f t="shared" si="1"/>
        <v>3600</v>
      </c>
      <c r="S32" s="16">
        <v>800</v>
      </c>
      <c r="T32" s="43">
        <v>4900</v>
      </c>
    </row>
    <row r="33" spans="1:31" x14ac:dyDescent="0.2">
      <c r="A33" s="18">
        <v>45810</v>
      </c>
      <c r="B33" s="34" t="s">
        <v>65</v>
      </c>
      <c r="C33" s="26">
        <v>32</v>
      </c>
      <c r="D33" s="34" t="s">
        <v>21</v>
      </c>
      <c r="E33" s="35">
        <v>9</v>
      </c>
      <c r="F33" s="36" t="s">
        <v>93</v>
      </c>
      <c r="G33" s="37" t="s">
        <v>24</v>
      </c>
      <c r="H33" s="37" t="s">
        <v>60</v>
      </c>
      <c r="I33" s="38">
        <v>0.86944444444444446</v>
      </c>
      <c r="J33" s="38">
        <v>0.875</v>
      </c>
      <c r="K33" s="38">
        <v>0.8833333333333333</v>
      </c>
      <c r="L33" s="37">
        <v>2</v>
      </c>
      <c r="M33" s="26">
        <v>12</v>
      </c>
      <c r="N33" s="37">
        <v>14</v>
      </c>
      <c r="O33" s="34" t="s">
        <v>25</v>
      </c>
      <c r="P33" s="39" t="s">
        <v>86</v>
      </c>
      <c r="Q33" s="26">
        <v>900</v>
      </c>
      <c r="R33" s="26">
        <f>900*9</f>
        <v>8100</v>
      </c>
      <c r="S33" s="26">
        <v>600</v>
      </c>
      <c r="T33" s="27">
        <v>9700</v>
      </c>
    </row>
    <row r="34" spans="1:31" x14ac:dyDescent="0.2">
      <c r="A34" s="8">
        <v>45810</v>
      </c>
      <c r="B34" s="9" t="s">
        <v>65</v>
      </c>
      <c r="C34" s="10">
        <v>33</v>
      </c>
      <c r="D34" s="9" t="s">
        <v>21</v>
      </c>
      <c r="E34" s="11" t="s">
        <v>94</v>
      </c>
      <c r="F34" s="73" t="s">
        <v>37</v>
      </c>
      <c r="G34" s="74" t="s">
        <v>63</v>
      </c>
      <c r="H34" s="74" t="s">
        <v>60</v>
      </c>
      <c r="I34" s="67">
        <v>0.90625</v>
      </c>
      <c r="J34" s="67">
        <v>0.90625</v>
      </c>
      <c r="K34" s="75">
        <v>0.90833333333333333</v>
      </c>
      <c r="L34" s="76">
        <v>0</v>
      </c>
      <c r="M34" s="77">
        <v>3</v>
      </c>
      <c r="N34" s="76">
        <v>3</v>
      </c>
      <c r="O34" s="78" t="s">
        <v>25</v>
      </c>
      <c r="P34" s="79" t="s">
        <v>95</v>
      </c>
      <c r="Q34" s="77">
        <v>900</v>
      </c>
      <c r="R34" s="77">
        <f>900*5</f>
        <v>4500</v>
      </c>
      <c r="S34" s="77">
        <v>1000</v>
      </c>
      <c r="T34" s="80">
        <v>6000</v>
      </c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</row>
    <row r="35" spans="1:31" x14ac:dyDescent="0.2">
      <c r="A35" s="18">
        <v>45811</v>
      </c>
      <c r="B35" s="19" t="s">
        <v>96</v>
      </c>
      <c r="C35" s="20">
        <v>34</v>
      </c>
      <c r="D35" s="19" t="s">
        <v>21</v>
      </c>
      <c r="E35" s="21" t="s">
        <v>97</v>
      </c>
      <c r="F35" s="73" t="s">
        <v>98</v>
      </c>
      <c r="G35" s="74" t="s">
        <v>63</v>
      </c>
      <c r="H35" s="74" t="s">
        <v>30</v>
      </c>
      <c r="I35" s="67">
        <v>0.36319444444444443</v>
      </c>
      <c r="J35" s="67">
        <v>0.36319444444444443</v>
      </c>
      <c r="K35" s="75">
        <v>0.37847222222222221</v>
      </c>
      <c r="L35" s="76">
        <v>0</v>
      </c>
      <c r="M35" s="77">
        <v>21</v>
      </c>
      <c r="N35" s="76">
        <v>21</v>
      </c>
      <c r="O35" s="78" t="s">
        <v>25</v>
      </c>
      <c r="P35" s="79" t="s">
        <v>99</v>
      </c>
      <c r="Q35" s="77">
        <v>900</v>
      </c>
      <c r="R35" s="77">
        <f>900*10</f>
        <v>9000</v>
      </c>
      <c r="S35" s="77">
        <v>800</v>
      </c>
      <c r="T35" s="80">
        <v>10900</v>
      </c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</row>
    <row r="36" spans="1:31" x14ac:dyDescent="0.2">
      <c r="A36" s="8">
        <v>45811</v>
      </c>
      <c r="B36" s="9" t="s">
        <v>96</v>
      </c>
      <c r="C36" s="10">
        <v>35</v>
      </c>
      <c r="D36" s="9" t="s">
        <v>77</v>
      </c>
      <c r="E36" s="11" t="s">
        <v>100</v>
      </c>
      <c r="F36" s="53" t="s">
        <v>101</v>
      </c>
      <c r="G36" s="54" t="s">
        <v>63</v>
      </c>
      <c r="H36" s="54" t="s">
        <v>30</v>
      </c>
      <c r="I36" s="32">
        <v>0.46319444444444446</v>
      </c>
      <c r="J36" s="32">
        <v>0.46527777777777779</v>
      </c>
      <c r="K36" s="60">
        <v>0.47291666666666665</v>
      </c>
      <c r="L36" s="54">
        <v>3</v>
      </c>
      <c r="M36" s="50">
        <v>11</v>
      </c>
      <c r="N36" s="54">
        <v>14</v>
      </c>
      <c r="O36" s="51" t="s">
        <v>79</v>
      </c>
      <c r="P36" s="55" t="s">
        <v>83</v>
      </c>
      <c r="Q36" s="50">
        <v>950</v>
      </c>
      <c r="R36" s="50">
        <f>1399*3</f>
        <v>4197</v>
      </c>
      <c r="S36" s="50">
        <v>700</v>
      </c>
      <c r="T36" s="47">
        <v>5197</v>
      </c>
    </row>
    <row r="37" spans="1:31" x14ac:dyDescent="0.2">
      <c r="A37" s="18">
        <v>45811</v>
      </c>
      <c r="B37" s="34" t="s">
        <v>96</v>
      </c>
      <c r="C37" s="26">
        <v>36</v>
      </c>
      <c r="D37" s="34" t="s">
        <v>21</v>
      </c>
      <c r="E37" s="35">
        <v>4</v>
      </c>
      <c r="F37" s="57" t="s">
        <v>102</v>
      </c>
      <c r="G37" s="58" t="s">
        <v>56</v>
      </c>
      <c r="H37" s="58" t="s">
        <v>60</v>
      </c>
      <c r="I37" s="38">
        <v>0.51527777777777772</v>
      </c>
      <c r="J37" s="38">
        <v>0.51597222222222228</v>
      </c>
      <c r="K37" s="59">
        <v>0.53055555555555556</v>
      </c>
      <c r="L37" s="58">
        <v>1</v>
      </c>
      <c r="M37" s="49">
        <v>21</v>
      </c>
      <c r="N37" s="58">
        <v>22</v>
      </c>
      <c r="O37" s="48" t="s">
        <v>25</v>
      </c>
      <c r="P37" s="44" t="s">
        <v>99</v>
      </c>
      <c r="Q37" s="49">
        <v>900</v>
      </c>
      <c r="R37" s="49">
        <f>900*4</f>
        <v>3600</v>
      </c>
      <c r="S37" s="49">
        <v>700</v>
      </c>
      <c r="T37" s="45">
        <v>4800</v>
      </c>
    </row>
    <row r="38" spans="1:31" x14ac:dyDescent="0.2">
      <c r="A38" s="8">
        <v>45811</v>
      </c>
      <c r="B38" s="28" t="s">
        <v>96</v>
      </c>
      <c r="C38" s="16">
        <v>37</v>
      </c>
      <c r="D38" s="28" t="s">
        <v>21</v>
      </c>
      <c r="E38" s="29">
        <v>10</v>
      </c>
      <c r="F38" s="53" t="s">
        <v>37</v>
      </c>
      <c r="G38" s="54" t="s">
        <v>50</v>
      </c>
      <c r="H38" s="54" t="s">
        <v>30</v>
      </c>
      <c r="I38" s="32">
        <v>0.57847222222222228</v>
      </c>
      <c r="J38" s="32">
        <v>0.58125000000000004</v>
      </c>
      <c r="K38" s="60">
        <v>0.58472222222222225</v>
      </c>
      <c r="L38" s="54">
        <v>4</v>
      </c>
      <c r="M38" s="50">
        <v>5</v>
      </c>
      <c r="N38" s="54">
        <v>9</v>
      </c>
      <c r="O38" s="51" t="s">
        <v>25</v>
      </c>
      <c r="P38" s="55" t="s">
        <v>103</v>
      </c>
      <c r="Q38" s="50">
        <v>900</v>
      </c>
      <c r="R38" s="50">
        <f>900*10</f>
        <v>9000</v>
      </c>
      <c r="S38" s="50">
        <v>600</v>
      </c>
      <c r="T38" s="81">
        <v>10700</v>
      </c>
    </row>
    <row r="39" spans="1:31" x14ac:dyDescent="0.2">
      <c r="A39" s="18">
        <v>45811</v>
      </c>
      <c r="B39" s="34" t="s">
        <v>96</v>
      </c>
      <c r="C39" s="26">
        <v>38</v>
      </c>
      <c r="D39" s="34" t="s">
        <v>21</v>
      </c>
      <c r="E39" s="35">
        <v>5</v>
      </c>
      <c r="F39" s="57" t="s">
        <v>104</v>
      </c>
      <c r="G39" s="58" t="s">
        <v>42</v>
      </c>
      <c r="H39" s="58" t="s">
        <v>30</v>
      </c>
      <c r="I39" s="38">
        <v>0.62847222222222221</v>
      </c>
      <c r="J39" s="38">
        <v>0.63680555555555551</v>
      </c>
      <c r="K39" s="59">
        <v>0.64444444444444449</v>
      </c>
      <c r="L39" s="58">
        <v>12</v>
      </c>
      <c r="M39" s="49">
        <v>11</v>
      </c>
      <c r="N39" s="58">
        <v>33</v>
      </c>
      <c r="O39" s="48" t="s">
        <v>25</v>
      </c>
      <c r="P39" s="44" t="s">
        <v>105</v>
      </c>
      <c r="Q39" s="26">
        <v>900</v>
      </c>
      <c r="R39" s="26">
        <f>900*5</f>
        <v>4500</v>
      </c>
      <c r="S39" s="26">
        <v>700</v>
      </c>
      <c r="T39" s="27">
        <v>5800</v>
      </c>
    </row>
    <row r="40" spans="1:31" x14ac:dyDescent="0.2">
      <c r="A40" s="8">
        <v>45811</v>
      </c>
      <c r="B40" s="28" t="s">
        <v>96</v>
      </c>
      <c r="C40" s="16">
        <v>39</v>
      </c>
      <c r="D40" s="28" t="s">
        <v>21</v>
      </c>
      <c r="E40" s="29">
        <v>20</v>
      </c>
      <c r="F40" s="30" t="s">
        <v>70</v>
      </c>
      <c r="G40" s="31" t="s">
        <v>63</v>
      </c>
      <c r="H40" s="31" t="s">
        <v>60</v>
      </c>
      <c r="I40" s="32">
        <v>0.70833333333333337</v>
      </c>
      <c r="J40" s="32">
        <v>0.70972222222222225</v>
      </c>
      <c r="K40" s="32">
        <v>0.71736111111111112</v>
      </c>
      <c r="L40" s="31">
        <v>2</v>
      </c>
      <c r="M40" s="16">
        <v>11</v>
      </c>
      <c r="N40" s="31">
        <v>13</v>
      </c>
      <c r="O40" s="28" t="s">
        <v>25</v>
      </c>
      <c r="P40" s="33" t="s">
        <v>106</v>
      </c>
      <c r="Q40" s="16">
        <v>900</v>
      </c>
      <c r="R40" s="16">
        <f>900*20</f>
        <v>18000</v>
      </c>
      <c r="S40" s="16">
        <v>800</v>
      </c>
      <c r="T40" s="17">
        <v>20900</v>
      </c>
    </row>
    <row r="41" spans="1:31" x14ac:dyDescent="0.2">
      <c r="A41" s="18">
        <v>45811</v>
      </c>
      <c r="B41" s="34" t="s">
        <v>96</v>
      </c>
      <c r="C41" s="26">
        <v>40</v>
      </c>
      <c r="D41" s="34" t="s">
        <v>21</v>
      </c>
      <c r="E41" s="35">
        <v>7</v>
      </c>
      <c r="F41" s="36" t="s">
        <v>28</v>
      </c>
      <c r="G41" s="37" t="s">
        <v>68</v>
      </c>
      <c r="H41" s="37" t="s">
        <v>60</v>
      </c>
      <c r="I41" s="38">
        <v>0.79722222222222228</v>
      </c>
      <c r="J41" s="38">
        <v>0.7993055555555556</v>
      </c>
      <c r="K41" s="38">
        <v>0.80208333333333337</v>
      </c>
      <c r="L41" s="37">
        <v>3</v>
      </c>
      <c r="M41" s="26">
        <v>4</v>
      </c>
      <c r="N41" s="37">
        <v>7</v>
      </c>
      <c r="O41" s="34" t="s">
        <v>25</v>
      </c>
      <c r="P41" s="39" t="s">
        <v>92</v>
      </c>
      <c r="Q41" s="26">
        <v>900</v>
      </c>
      <c r="R41" s="26">
        <f>900*7</f>
        <v>6300</v>
      </c>
      <c r="S41" s="26">
        <v>600</v>
      </c>
      <c r="T41" s="27">
        <v>7700</v>
      </c>
    </row>
    <row r="42" spans="1:31" x14ac:dyDescent="0.2">
      <c r="A42" s="8">
        <v>45811</v>
      </c>
      <c r="B42" s="28" t="s">
        <v>96</v>
      </c>
      <c r="C42" s="16">
        <v>41</v>
      </c>
      <c r="D42" s="28" t="s">
        <v>21</v>
      </c>
      <c r="E42" s="29">
        <v>5</v>
      </c>
      <c r="F42" s="30" t="s">
        <v>107</v>
      </c>
      <c r="G42" s="31" t="s">
        <v>68</v>
      </c>
      <c r="H42" s="31" t="s">
        <v>60</v>
      </c>
      <c r="I42" s="32">
        <v>0.80902777777777779</v>
      </c>
      <c r="J42" s="32">
        <v>0.80902777777777779</v>
      </c>
      <c r="K42" s="32">
        <v>0.81458333333333333</v>
      </c>
      <c r="L42" s="31">
        <v>0</v>
      </c>
      <c r="M42" s="16">
        <v>8</v>
      </c>
      <c r="N42" s="31">
        <v>8</v>
      </c>
      <c r="O42" s="28" t="s">
        <v>25</v>
      </c>
      <c r="P42" s="33" t="s">
        <v>99</v>
      </c>
      <c r="Q42" s="16">
        <v>900</v>
      </c>
      <c r="R42" s="16">
        <f t="shared" ref="R42:R43" si="2">900*5</f>
        <v>4500</v>
      </c>
      <c r="S42" s="16">
        <v>600</v>
      </c>
      <c r="T42" s="17">
        <v>5700</v>
      </c>
    </row>
    <row r="43" spans="1:31" x14ac:dyDescent="0.2">
      <c r="A43" s="18">
        <v>45811</v>
      </c>
      <c r="B43" s="34" t="s">
        <v>96</v>
      </c>
      <c r="C43" s="26">
        <v>42</v>
      </c>
      <c r="D43" s="34" t="s">
        <v>21</v>
      </c>
      <c r="E43" s="35">
        <v>5</v>
      </c>
      <c r="F43" s="36" t="s">
        <v>108</v>
      </c>
      <c r="G43" s="37" t="s">
        <v>109</v>
      </c>
      <c r="H43" s="37" t="s">
        <v>60</v>
      </c>
      <c r="I43" s="38">
        <v>0.85</v>
      </c>
      <c r="J43" s="38">
        <v>0.85486111111111107</v>
      </c>
      <c r="K43" s="38">
        <v>0.86458333333333337</v>
      </c>
      <c r="L43" s="37">
        <v>7</v>
      </c>
      <c r="M43" s="26">
        <v>14</v>
      </c>
      <c r="N43" s="37">
        <v>21</v>
      </c>
      <c r="O43" s="34" t="s">
        <v>25</v>
      </c>
      <c r="P43" s="39" t="s">
        <v>92</v>
      </c>
      <c r="Q43" s="26">
        <v>900</v>
      </c>
      <c r="R43" s="26">
        <f t="shared" si="2"/>
        <v>4500</v>
      </c>
      <c r="S43" s="26">
        <v>800</v>
      </c>
      <c r="T43" s="27">
        <v>5900</v>
      </c>
    </row>
    <row r="44" spans="1:31" x14ac:dyDescent="0.2">
      <c r="A44" s="8">
        <v>45811</v>
      </c>
      <c r="B44" s="28" t="s">
        <v>96</v>
      </c>
      <c r="C44" s="16">
        <v>43</v>
      </c>
      <c r="D44" s="28" t="s">
        <v>21</v>
      </c>
      <c r="E44" s="29">
        <v>9</v>
      </c>
      <c r="F44" s="30" t="s">
        <v>62</v>
      </c>
      <c r="G44" s="31" t="s">
        <v>24</v>
      </c>
      <c r="H44" s="31" t="s">
        <v>60</v>
      </c>
      <c r="I44" s="32">
        <v>0.86319444444444449</v>
      </c>
      <c r="J44" s="32">
        <v>0.87291666666666667</v>
      </c>
      <c r="K44" s="32">
        <v>0.87708333333333333</v>
      </c>
      <c r="L44" s="31">
        <v>14</v>
      </c>
      <c r="M44" s="16">
        <v>6</v>
      </c>
      <c r="N44" s="31">
        <v>20</v>
      </c>
      <c r="O44" s="28" t="s">
        <v>25</v>
      </c>
      <c r="P44" s="33" t="s">
        <v>92</v>
      </c>
      <c r="Q44" s="16">
        <v>900</v>
      </c>
      <c r="R44" s="16">
        <f>900*9</f>
        <v>8100</v>
      </c>
      <c r="S44" s="16">
        <v>800</v>
      </c>
      <c r="T44" s="17">
        <v>9700</v>
      </c>
    </row>
    <row r="45" spans="1:31" x14ac:dyDescent="0.2">
      <c r="A45" s="18">
        <v>45811</v>
      </c>
      <c r="B45" s="34" t="s">
        <v>96</v>
      </c>
      <c r="C45" s="26">
        <v>44</v>
      </c>
      <c r="D45" s="34" t="s">
        <v>21</v>
      </c>
      <c r="E45" s="35">
        <v>5</v>
      </c>
      <c r="F45" s="36" t="s">
        <v>91</v>
      </c>
      <c r="G45" s="37" t="s">
        <v>68</v>
      </c>
      <c r="H45" s="37" t="s">
        <v>60</v>
      </c>
      <c r="I45" s="38">
        <v>0.88263888888888886</v>
      </c>
      <c r="J45" s="38">
        <v>0.88472222222222219</v>
      </c>
      <c r="K45" s="38">
        <v>0.8881944444444444</v>
      </c>
      <c r="L45" s="37">
        <v>3</v>
      </c>
      <c r="M45" s="26">
        <v>5</v>
      </c>
      <c r="N45" s="37">
        <v>8</v>
      </c>
      <c r="O45" s="34" t="s">
        <v>25</v>
      </c>
      <c r="P45" s="39" t="s">
        <v>92</v>
      </c>
      <c r="Q45" s="26">
        <v>900</v>
      </c>
      <c r="R45" s="26">
        <f>900*5</f>
        <v>4500</v>
      </c>
      <c r="S45" s="26">
        <v>700</v>
      </c>
      <c r="T45" s="27">
        <v>5800</v>
      </c>
    </row>
    <row r="46" spans="1:31" x14ac:dyDescent="0.2">
      <c r="A46" s="40">
        <v>45812</v>
      </c>
      <c r="B46" s="28" t="s">
        <v>110</v>
      </c>
      <c r="C46" s="16">
        <v>45</v>
      </c>
      <c r="D46" s="28" t="s">
        <v>21</v>
      </c>
      <c r="E46" s="29">
        <v>3</v>
      </c>
      <c r="F46" s="30" t="s">
        <v>72</v>
      </c>
      <c r="G46" s="31" t="s">
        <v>24</v>
      </c>
      <c r="H46" s="31" t="s">
        <v>111</v>
      </c>
      <c r="I46" s="32">
        <v>0.38124999999999998</v>
      </c>
      <c r="J46" s="32">
        <v>0.38263888888888886</v>
      </c>
      <c r="K46" s="32">
        <v>0.38958333333333334</v>
      </c>
      <c r="L46" s="31">
        <v>2</v>
      </c>
      <c r="M46" s="16">
        <v>10</v>
      </c>
      <c r="N46" s="31">
        <v>20</v>
      </c>
      <c r="O46" s="28" t="s">
        <v>25</v>
      </c>
      <c r="P46" s="33" t="s">
        <v>92</v>
      </c>
      <c r="Q46" s="16">
        <v>900</v>
      </c>
      <c r="R46" s="16">
        <f>900*3</f>
        <v>2700</v>
      </c>
      <c r="S46" s="16">
        <v>700</v>
      </c>
      <c r="T46" s="17">
        <v>3800</v>
      </c>
    </row>
    <row r="47" spans="1:31" x14ac:dyDescent="0.2">
      <c r="A47" s="41">
        <v>45812</v>
      </c>
      <c r="B47" s="34" t="s">
        <v>110</v>
      </c>
      <c r="C47" s="26">
        <v>46</v>
      </c>
      <c r="D47" s="34" t="s">
        <v>21</v>
      </c>
      <c r="E47" s="35">
        <v>5</v>
      </c>
      <c r="F47" s="36" t="s">
        <v>44</v>
      </c>
      <c r="G47" s="37" t="s">
        <v>112</v>
      </c>
      <c r="H47" s="37" t="s">
        <v>113</v>
      </c>
      <c r="I47" s="38">
        <v>0.43263888888888891</v>
      </c>
      <c r="J47" s="38">
        <v>0.43333333333333335</v>
      </c>
      <c r="K47" s="38">
        <v>0.44444444444444442</v>
      </c>
      <c r="L47" s="37">
        <v>1</v>
      </c>
      <c r="M47" s="26">
        <v>16</v>
      </c>
      <c r="N47" s="37">
        <v>17</v>
      </c>
      <c r="O47" s="34" t="s">
        <v>25</v>
      </c>
      <c r="P47" s="39" t="s">
        <v>114</v>
      </c>
      <c r="Q47" s="26">
        <v>900</v>
      </c>
      <c r="R47" s="26">
        <f>900*5</f>
        <v>4500</v>
      </c>
      <c r="S47" s="26">
        <v>800</v>
      </c>
      <c r="T47" s="27">
        <v>5900</v>
      </c>
    </row>
    <row r="48" spans="1:31" x14ac:dyDescent="0.2">
      <c r="A48" s="40">
        <v>45812</v>
      </c>
      <c r="B48" s="28" t="s">
        <v>110</v>
      </c>
      <c r="C48" s="16">
        <v>47</v>
      </c>
      <c r="D48" s="51" t="s">
        <v>21</v>
      </c>
      <c r="E48" s="29">
        <v>15</v>
      </c>
      <c r="F48" s="30" t="s">
        <v>115</v>
      </c>
      <c r="G48" s="31" t="s">
        <v>24</v>
      </c>
      <c r="H48" s="31" t="s">
        <v>111</v>
      </c>
      <c r="I48" s="32">
        <v>0.44374999999999998</v>
      </c>
      <c r="J48" s="32">
        <v>0.44513888888888886</v>
      </c>
      <c r="K48" s="32">
        <v>0.45833333333333331</v>
      </c>
      <c r="L48" s="31">
        <v>2</v>
      </c>
      <c r="M48" s="16">
        <v>19</v>
      </c>
      <c r="N48" s="31">
        <v>21</v>
      </c>
      <c r="O48" s="28" t="s">
        <v>25</v>
      </c>
      <c r="P48" s="33" t="s">
        <v>114</v>
      </c>
      <c r="Q48" s="16">
        <v>900</v>
      </c>
      <c r="R48" s="16">
        <f t="shared" ref="R48:R49" si="3">900*15</f>
        <v>13500</v>
      </c>
      <c r="S48" s="16">
        <v>800</v>
      </c>
      <c r="T48" s="43">
        <v>15950</v>
      </c>
    </row>
    <row r="49" spans="1:20" x14ac:dyDescent="0.2">
      <c r="A49" s="41">
        <v>45812</v>
      </c>
      <c r="B49" s="34" t="s">
        <v>110</v>
      </c>
      <c r="C49" s="26">
        <v>48</v>
      </c>
      <c r="D49" s="48" t="s">
        <v>21</v>
      </c>
      <c r="E49" s="35">
        <v>15</v>
      </c>
      <c r="F49" s="36" t="s">
        <v>116</v>
      </c>
      <c r="G49" s="37" t="s">
        <v>63</v>
      </c>
      <c r="H49" s="37" t="s">
        <v>117</v>
      </c>
      <c r="I49" s="38">
        <v>0.44374999999999998</v>
      </c>
      <c r="J49" s="38">
        <v>0.47222222222222221</v>
      </c>
      <c r="K49" s="38">
        <v>0.47638888888888886</v>
      </c>
      <c r="L49" s="37">
        <v>41</v>
      </c>
      <c r="M49" s="26">
        <v>6</v>
      </c>
      <c r="N49" s="37">
        <v>47</v>
      </c>
      <c r="O49" s="34" t="s">
        <v>25</v>
      </c>
      <c r="P49" s="39" t="s">
        <v>114</v>
      </c>
      <c r="Q49" s="26">
        <v>900</v>
      </c>
      <c r="R49" s="26">
        <f t="shared" si="3"/>
        <v>13500</v>
      </c>
      <c r="S49" s="26">
        <v>800</v>
      </c>
      <c r="T49" s="42">
        <v>15950</v>
      </c>
    </row>
    <row r="50" spans="1:20" x14ac:dyDescent="0.2">
      <c r="A50" s="40">
        <v>45812</v>
      </c>
      <c r="B50" s="28" t="s">
        <v>110</v>
      </c>
      <c r="C50" s="16">
        <v>49</v>
      </c>
      <c r="D50" s="51" t="s">
        <v>21</v>
      </c>
      <c r="E50" s="29">
        <v>4</v>
      </c>
      <c r="F50" s="30" t="s">
        <v>118</v>
      </c>
      <c r="G50" s="31" t="s">
        <v>48</v>
      </c>
      <c r="H50" s="31" t="s">
        <v>111</v>
      </c>
      <c r="I50" s="32">
        <v>0.47152777777777777</v>
      </c>
      <c r="J50" s="32">
        <v>0.47638888888888886</v>
      </c>
      <c r="K50" s="32">
        <v>0.49513888888888891</v>
      </c>
      <c r="L50" s="31">
        <v>7</v>
      </c>
      <c r="M50" s="16">
        <v>27</v>
      </c>
      <c r="N50" s="31">
        <v>34</v>
      </c>
      <c r="O50" s="28" t="s">
        <v>25</v>
      </c>
      <c r="P50" s="33" t="s">
        <v>64</v>
      </c>
      <c r="Q50" s="16">
        <v>900</v>
      </c>
      <c r="R50" s="16">
        <f>900*4</f>
        <v>3600</v>
      </c>
      <c r="S50" s="16">
        <v>700</v>
      </c>
      <c r="T50" s="17">
        <v>4700</v>
      </c>
    </row>
    <row r="51" spans="1:20" x14ac:dyDescent="0.2">
      <c r="A51" s="41">
        <v>45812</v>
      </c>
      <c r="B51" s="34" t="s">
        <v>110</v>
      </c>
      <c r="C51" s="26">
        <v>50</v>
      </c>
      <c r="D51" s="48" t="s">
        <v>21</v>
      </c>
      <c r="E51" s="35">
        <v>5</v>
      </c>
      <c r="F51" s="36" t="s">
        <v>119</v>
      </c>
      <c r="G51" s="37" t="s">
        <v>63</v>
      </c>
      <c r="H51" s="37" t="s">
        <v>111</v>
      </c>
      <c r="I51" s="38">
        <v>0.50624999999999998</v>
      </c>
      <c r="J51" s="38">
        <v>0.50763888888888886</v>
      </c>
      <c r="K51" s="38">
        <v>0.51944444444444449</v>
      </c>
      <c r="L51" s="37">
        <v>2</v>
      </c>
      <c r="M51" s="26">
        <v>17</v>
      </c>
      <c r="N51" s="37">
        <v>19</v>
      </c>
      <c r="O51" s="34" t="s">
        <v>25</v>
      </c>
      <c r="P51" s="39" t="s">
        <v>120</v>
      </c>
      <c r="Q51" s="26">
        <v>900</v>
      </c>
      <c r="R51" s="26">
        <f>900*5</f>
        <v>4500</v>
      </c>
      <c r="S51" s="26">
        <v>600</v>
      </c>
      <c r="T51" s="27">
        <v>5700</v>
      </c>
    </row>
    <row r="52" spans="1:20" x14ac:dyDescent="0.2">
      <c r="A52" s="40">
        <v>45812</v>
      </c>
      <c r="B52" s="28" t="s">
        <v>110</v>
      </c>
      <c r="C52" s="16">
        <v>51</v>
      </c>
      <c r="D52" s="51" t="s">
        <v>21</v>
      </c>
      <c r="E52" s="29">
        <v>6</v>
      </c>
      <c r="F52" s="30" t="s">
        <v>28</v>
      </c>
      <c r="G52" s="31" t="s">
        <v>68</v>
      </c>
      <c r="H52" s="31" t="s">
        <v>117</v>
      </c>
      <c r="I52" s="32">
        <v>0.60833333333333328</v>
      </c>
      <c r="J52" s="32">
        <v>0.60902777777777772</v>
      </c>
      <c r="K52" s="32">
        <v>0.62013888888888891</v>
      </c>
      <c r="L52" s="31">
        <v>1</v>
      </c>
      <c r="M52" s="16">
        <v>16</v>
      </c>
      <c r="N52" s="31">
        <v>17</v>
      </c>
      <c r="O52" s="28" t="s">
        <v>25</v>
      </c>
      <c r="P52" s="33" t="s">
        <v>90</v>
      </c>
      <c r="Q52" s="16">
        <v>900</v>
      </c>
      <c r="R52" s="16">
        <f>900*6</f>
        <v>5400</v>
      </c>
      <c r="S52" s="16">
        <v>600</v>
      </c>
      <c r="T52" s="43">
        <v>6700</v>
      </c>
    </row>
    <row r="53" spans="1:20" x14ac:dyDescent="0.2">
      <c r="A53" s="41">
        <v>45812</v>
      </c>
      <c r="B53" s="34" t="s">
        <v>110</v>
      </c>
      <c r="C53" s="26">
        <v>52</v>
      </c>
      <c r="D53" s="48" t="s">
        <v>21</v>
      </c>
      <c r="E53" s="35">
        <v>5</v>
      </c>
      <c r="F53" s="36" t="s">
        <v>121</v>
      </c>
      <c r="G53" s="37" t="s">
        <v>48</v>
      </c>
      <c r="H53" s="37" t="s">
        <v>117</v>
      </c>
      <c r="I53" s="38">
        <v>0.6333333333333333</v>
      </c>
      <c r="J53" s="38">
        <v>0.6333333333333333</v>
      </c>
      <c r="K53" s="38">
        <v>0.64861111111111114</v>
      </c>
      <c r="L53" s="37">
        <v>0</v>
      </c>
      <c r="M53" s="26">
        <v>22</v>
      </c>
      <c r="N53" s="37">
        <v>22</v>
      </c>
      <c r="O53" s="34" t="s">
        <v>25</v>
      </c>
      <c r="P53" s="39" t="s">
        <v>80</v>
      </c>
      <c r="Q53" s="26">
        <v>900</v>
      </c>
      <c r="R53" s="26">
        <f t="shared" ref="R53:R55" si="4">900*5</f>
        <v>4500</v>
      </c>
      <c r="S53" s="26">
        <v>700</v>
      </c>
      <c r="T53" s="42">
        <v>5800</v>
      </c>
    </row>
    <row r="54" spans="1:20" x14ac:dyDescent="0.2">
      <c r="A54" s="40">
        <v>45812</v>
      </c>
      <c r="B54" s="28" t="s">
        <v>110</v>
      </c>
      <c r="C54" s="16">
        <v>53</v>
      </c>
      <c r="D54" s="51" t="s">
        <v>21</v>
      </c>
      <c r="E54" s="29">
        <v>5</v>
      </c>
      <c r="F54" s="30" t="s">
        <v>28</v>
      </c>
      <c r="G54" s="31" t="s">
        <v>35</v>
      </c>
      <c r="H54" s="31" t="s">
        <v>111</v>
      </c>
      <c r="I54" s="32">
        <v>0.8</v>
      </c>
      <c r="J54" s="32">
        <v>0.80069444444444449</v>
      </c>
      <c r="K54" s="32">
        <v>0.81180555555555556</v>
      </c>
      <c r="L54" s="31">
        <v>1</v>
      </c>
      <c r="M54" s="16">
        <v>16</v>
      </c>
      <c r="N54" s="31">
        <v>17</v>
      </c>
      <c r="O54" s="28" t="s">
        <v>25</v>
      </c>
      <c r="P54" s="33" t="s">
        <v>92</v>
      </c>
      <c r="Q54" s="16">
        <v>900</v>
      </c>
      <c r="R54" s="16">
        <f t="shared" si="4"/>
        <v>4500</v>
      </c>
      <c r="S54" s="16">
        <v>600</v>
      </c>
      <c r="T54" s="43">
        <v>5700</v>
      </c>
    </row>
    <row r="55" spans="1:20" x14ac:dyDescent="0.2">
      <c r="A55" s="41">
        <v>45812</v>
      </c>
      <c r="B55" s="34" t="s">
        <v>110</v>
      </c>
      <c r="C55" s="26">
        <v>54</v>
      </c>
      <c r="D55" s="48" t="s">
        <v>21</v>
      </c>
      <c r="E55" s="35">
        <v>5</v>
      </c>
      <c r="F55" s="36" t="s">
        <v>44</v>
      </c>
      <c r="G55" s="37" t="s">
        <v>112</v>
      </c>
      <c r="H55" s="37" t="s">
        <v>117</v>
      </c>
      <c r="I55" s="38">
        <v>0.82291666666666663</v>
      </c>
      <c r="J55" s="38">
        <v>0.82361111111111107</v>
      </c>
      <c r="K55" s="38">
        <v>0.83194444444444449</v>
      </c>
      <c r="L55" s="37">
        <v>1</v>
      </c>
      <c r="M55" s="26">
        <v>12</v>
      </c>
      <c r="N55" s="37">
        <v>13</v>
      </c>
      <c r="O55" s="34" t="s">
        <v>25</v>
      </c>
      <c r="P55" s="39" t="s">
        <v>83</v>
      </c>
      <c r="Q55" s="26">
        <v>900</v>
      </c>
      <c r="R55" s="26">
        <f t="shared" si="4"/>
        <v>4500</v>
      </c>
      <c r="S55" s="26">
        <v>800</v>
      </c>
      <c r="T55" s="42">
        <v>5900</v>
      </c>
    </row>
    <row r="56" spans="1:20" x14ac:dyDescent="0.2">
      <c r="A56" s="40">
        <v>45812</v>
      </c>
      <c r="B56" s="28" t="s">
        <v>110</v>
      </c>
      <c r="C56" s="16">
        <v>55</v>
      </c>
      <c r="D56" s="51" t="s">
        <v>21</v>
      </c>
      <c r="E56" s="29">
        <v>3</v>
      </c>
      <c r="F56" s="30" t="s">
        <v>122</v>
      </c>
      <c r="G56" s="31" t="s">
        <v>68</v>
      </c>
      <c r="H56" s="31" t="s">
        <v>117</v>
      </c>
      <c r="I56" s="32">
        <v>0.83611111111111114</v>
      </c>
      <c r="J56" s="32">
        <v>0.83680555555555558</v>
      </c>
      <c r="K56" s="32">
        <v>0.84583333333333333</v>
      </c>
      <c r="L56" s="31">
        <v>1</v>
      </c>
      <c r="M56" s="16">
        <v>13</v>
      </c>
      <c r="N56" s="31">
        <v>14</v>
      </c>
      <c r="O56" s="28" t="s">
        <v>25</v>
      </c>
      <c r="P56" s="33" t="s">
        <v>92</v>
      </c>
      <c r="Q56" s="16">
        <v>900</v>
      </c>
      <c r="R56" s="16">
        <f>900*3</f>
        <v>2700</v>
      </c>
      <c r="S56" s="16">
        <v>600</v>
      </c>
      <c r="T56" s="17">
        <v>3700</v>
      </c>
    </row>
    <row r="57" spans="1:20" x14ac:dyDescent="0.2">
      <c r="A57" s="41">
        <v>45812</v>
      </c>
      <c r="B57" s="34" t="s">
        <v>110</v>
      </c>
      <c r="C57" s="26">
        <v>56</v>
      </c>
      <c r="D57" s="48" t="s">
        <v>21</v>
      </c>
      <c r="E57" s="35">
        <v>10</v>
      </c>
      <c r="F57" s="36" t="s">
        <v>123</v>
      </c>
      <c r="G57" s="37" t="s">
        <v>24</v>
      </c>
      <c r="H57" s="37" t="s">
        <v>117</v>
      </c>
      <c r="I57" s="38">
        <v>0.85</v>
      </c>
      <c r="J57" s="38">
        <v>0.85069444444444442</v>
      </c>
      <c r="K57" s="38">
        <v>0.86041666666666672</v>
      </c>
      <c r="L57" s="37">
        <v>1</v>
      </c>
      <c r="M57" s="26">
        <v>14</v>
      </c>
      <c r="N57" s="37">
        <v>15</v>
      </c>
      <c r="O57" s="34" t="s">
        <v>25</v>
      </c>
      <c r="P57" s="39" t="s">
        <v>86</v>
      </c>
      <c r="Q57" s="26">
        <v>900</v>
      </c>
      <c r="R57" s="26">
        <f>900*10</f>
        <v>9000</v>
      </c>
      <c r="S57" s="26">
        <v>800</v>
      </c>
      <c r="T57" s="42">
        <v>10950</v>
      </c>
    </row>
    <row r="58" spans="1:20" x14ac:dyDescent="0.2">
      <c r="A58" s="40">
        <v>45812</v>
      </c>
      <c r="B58" s="28" t="s">
        <v>110</v>
      </c>
      <c r="C58" s="16">
        <v>57</v>
      </c>
      <c r="D58" s="51" t="s">
        <v>21</v>
      </c>
      <c r="E58" s="29">
        <v>20</v>
      </c>
      <c r="F58" s="82" t="s">
        <v>124</v>
      </c>
      <c r="G58" s="31" t="s">
        <v>24</v>
      </c>
      <c r="H58" s="31" t="s">
        <v>111</v>
      </c>
      <c r="I58" s="32">
        <v>0.85833333333333328</v>
      </c>
      <c r="J58" s="32">
        <v>0.86111111111111116</v>
      </c>
      <c r="K58" s="32">
        <v>0.87708333333333333</v>
      </c>
      <c r="L58" s="31">
        <v>4</v>
      </c>
      <c r="M58" s="16">
        <v>23</v>
      </c>
      <c r="N58" s="31">
        <v>27</v>
      </c>
      <c r="O58" s="28" t="s">
        <v>25</v>
      </c>
      <c r="P58" s="33" t="s">
        <v>80</v>
      </c>
      <c r="Q58" s="16">
        <v>900</v>
      </c>
      <c r="R58" s="16">
        <f>900*20</f>
        <v>18000</v>
      </c>
      <c r="S58" s="16">
        <v>800</v>
      </c>
      <c r="T58" s="43">
        <v>20950</v>
      </c>
    </row>
    <row r="59" spans="1:20" x14ac:dyDescent="0.2">
      <c r="A59" s="41">
        <v>45813</v>
      </c>
      <c r="B59" s="34" t="s">
        <v>125</v>
      </c>
      <c r="C59" s="26">
        <v>58</v>
      </c>
      <c r="D59" s="48" t="s">
        <v>21</v>
      </c>
      <c r="E59" s="35">
        <v>5</v>
      </c>
      <c r="F59" s="36" t="s">
        <v>28</v>
      </c>
      <c r="G59" s="37" t="s">
        <v>68</v>
      </c>
      <c r="H59" s="37" t="s">
        <v>111</v>
      </c>
      <c r="I59" s="38">
        <v>0.65416666666666667</v>
      </c>
      <c r="J59" s="38">
        <v>0.65486111111111112</v>
      </c>
      <c r="K59" s="38">
        <v>0.66527777777777775</v>
      </c>
      <c r="L59" s="37">
        <v>1</v>
      </c>
      <c r="M59" s="26">
        <v>15</v>
      </c>
      <c r="N59" s="37">
        <v>16</v>
      </c>
      <c r="O59" s="34" t="s">
        <v>25</v>
      </c>
      <c r="P59" s="39" t="s">
        <v>126</v>
      </c>
      <c r="Q59" s="26">
        <v>900</v>
      </c>
      <c r="R59" s="26">
        <f>900*5</f>
        <v>4500</v>
      </c>
      <c r="S59" s="26">
        <v>600</v>
      </c>
      <c r="T59" s="27">
        <v>5700</v>
      </c>
    </row>
    <row r="60" spans="1:20" x14ac:dyDescent="0.2">
      <c r="A60" s="40">
        <v>45813</v>
      </c>
      <c r="B60" s="28" t="s">
        <v>125</v>
      </c>
      <c r="C60" s="16">
        <v>59</v>
      </c>
      <c r="D60" s="51" t="s">
        <v>77</v>
      </c>
      <c r="E60" s="29">
        <v>2</v>
      </c>
      <c r="F60" s="30" t="s">
        <v>127</v>
      </c>
      <c r="G60" s="31" t="s">
        <v>50</v>
      </c>
      <c r="H60" s="31" t="s">
        <v>117</v>
      </c>
      <c r="I60" s="32">
        <v>0.82916666666666672</v>
      </c>
      <c r="J60" s="32">
        <v>0.8305555555555556</v>
      </c>
      <c r="K60" s="32">
        <v>0.8520833333333333</v>
      </c>
      <c r="L60" s="31">
        <v>2</v>
      </c>
      <c r="M60" s="16">
        <v>31</v>
      </c>
      <c r="N60" s="31">
        <v>32</v>
      </c>
      <c r="O60" s="28" t="s">
        <v>128</v>
      </c>
      <c r="P60" s="33" t="s">
        <v>129</v>
      </c>
      <c r="Q60" s="16">
        <v>1300</v>
      </c>
      <c r="R60" s="16">
        <f>1300*2</f>
        <v>2600</v>
      </c>
      <c r="S60" s="16">
        <v>300</v>
      </c>
      <c r="T60" s="43">
        <v>3800</v>
      </c>
    </row>
    <row r="61" spans="1:20" x14ac:dyDescent="0.2">
      <c r="A61" s="41">
        <v>45813</v>
      </c>
      <c r="B61" s="34" t="s">
        <v>125</v>
      </c>
      <c r="C61" s="26">
        <v>60</v>
      </c>
      <c r="D61" s="48" t="s">
        <v>77</v>
      </c>
      <c r="E61" s="35">
        <v>6</v>
      </c>
      <c r="F61" s="36" t="s">
        <v>130</v>
      </c>
      <c r="G61" s="37" t="s">
        <v>131</v>
      </c>
      <c r="H61" s="37" t="s">
        <v>117</v>
      </c>
      <c r="I61" s="38">
        <v>0.85138888888888886</v>
      </c>
      <c r="J61" s="38">
        <v>0.85347222222222219</v>
      </c>
      <c r="K61" s="38">
        <v>0.9145833333333333</v>
      </c>
      <c r="L61" s="37">
        <v>3</v>
      </c>
      <c r="M61" s="83">
        <v>6.1111111111111109E-2</v>
      </c>
      <c r="N61" s="83">
        <v>6.3194444444444442E-2</v>
      </c>
      <c r="O61" s="34" t="s">
        <v>128</v>
      </c>
      <c r="P61" s="39" t="s">
        <v>132</v>
      </c>
      <c r="Q61" s="26">
        <v>1300</v>
      </c>
      <c r="R61" s="26">
        <f>1300*6</f>
        <v>7800</v>
      </c>
      <c r="S61" s="26">
        <v>900</v>
      </c>
      <c r="T61" s="42">
        <v>9400</v>
      </c>
    </row>
    <row r="62" spans="1:20" x14ac:dyDescent="0.2">
      <c r="A62" s="40">
        <v>45813</v>
      </c>
      <c r="B62" s="28" t="s">
        <v>125</v>
      </c>
      <c r="C62" s="16">
        <v>61</v>
      </c>
      <c r="D62" s="51" t="s">
        <v>21</v>
      </c>
      <c r="E62" s="29">
        <v>6</v>
      </c>
      <c r="F62" s="30" t="s">
        <v>133</v>
      </c>
      <c r="G62" s="31" t="s">
        <v>59</v>
      </c>
      <c r="H62" s="31" t="s">
        <v>111</v>
      </c>
      <c r="I62" s="32">
        <v>0.88263888888888886</v>
      </c>
      <c r="J62" s="32">
        <v>0.91874999999999996</v>
      </c>
      <c r="K62" s="32">
        <v>0.92500000000000004</v>
      </c>
      <c r="L62" s="31">
        <v>52</v>
      </c>
      <c r="M62" s="16">
        <v>9</v>
      </c>
      <c r="N62" s="31">
        <v>61</v>
      </c>
      <c r="O62" s="28" t="s">
        <v>25</v>
      </c>
      <c r="P62" s="33" t="s">
        <v>134</v>
      </c>
      <c r="Q62" s="16">
        <v>900</v>
      </c>
      <c r="R62" s="16">
        <f>900*6</f>
        <v>5400</v>
      </c>
      <c r="S62" s="16">
        <v>800</v>
      </c>
      <c r="T62" s="43">
        <v>6800</v>
      </c>
    </row>
    <row r="63" spans="1:20" x14ac:dyDescent="0.2">
      <c r="A63" s="41">
        <v>45814</v>
      </c>
      <c r="B63" s="34" t="s">
        <v>135</v>
      </c>
      <c r="C63" s="26">
        <v>62</v>
      </c>
      <c r="D63" s="48" t="s">
        <v>77</v>
      </c>
      <c r="E63" s="35">
        <v>3</v>
      </c>
      <c r="F63" s="36" t="s">
        <v>136</v>
      </c>
      <c r="G63" s="37" t="s">
        <v>35</v>
      </c>
      <c r="H63" s="37" t="s">
        <v>111</v>
      </c>
      <c r="I63" s="84">
        <v>0.35555555555555557</v>
      </c>
      <c r="J63" s="38">
        <v>0.35625000000000001</v>
      </c>
      <c r="K63" s="38">
        <v>0.40069444444444446</v>
      </c>
      <c r="L63" s="37">
        <v>1</v>
      </c>
      <c r="M63" s="26">
        <v>64</v>
      </c>
      <c r="N63" s="37">
        <v>65</v>
      </c>
      <c r="O63" s="34" t="s">
        <v>128</v>
      </c>
      <c r="P63" s="39" t="s">
        <v>99</v>
      </c>
      <c r="Q63" s="26">
        <v>1350</v>
      </c>
      <c r="R63" s="26">
        <v>3950</v>
      </c>
      <c r="S63" s="26">
        <v>800</v>
      </c>
      <c r="T63" s="42">
        <v>5200</v>
      </c>
    </row>
    <row r="64" spans="1:20" x14ac:dyDescent="0.2">
      <c r="A64" s="40">
        <v>45814</v>
      </c>
      <c r="B64" s="28" t="s">
        <v>135</v>
      </c>
      <c r="C64" s="16">
        <v>63</v>
      </c>
      <c r="D64" s="51" t="s">
        <v>77</v>
      </c>
      <c r="E64" s="29">
        <v>3</v>
      </c>
      <c r="F64" s="30" t="s">
        <v>111</v>
      </c>
      <c r="G64" s="31" t="s">
        <v>137</v>
      </c>
      <c r="H64" s="31" t="s">
        <v>111</v>
      </c>
      <c r="I64" s="32">
        <v>0.38055555555555554</v>
      </c>
      <c r="J64" s="32">
        <v>0.40347222222222223</v>
      </c>
      <c r="K64" s="32">
        <v>0.41944444444444445</v>
      </c>
      <c r="L64" s="31">
        <v>33</v>
      </c>
      <c r="M64" s="16">
        <v>23</v>
      </c>
      <c r="N64" s="31">
        <v>56</v>
      </c>
      <c r="O64" s="28" t="s">
        <v>79</v>
      </c>
      <c r="P64" s="33" t="s">
        <v>138</v>
      </c>
      <c r="Q64" s="16">
        <v>950</v>
      </c>
      <c r="R64" s="16">
        <f>950*3</f>
        <v>2850</v>
      </c>
      <c r="S64" s="16">
        <v>1500</v>
      </c>
      <c r="T64" s="43">
        <v>5200</v>
      </c>
    </row>
    <row r="65" spans="1:20" x14ac:dyDescent="0.2">
      <c r="A65" s="41">
        <v>45814</v>
      </c>
      <c r="B65" s="34" t="s">
        <v>135</v>
      </c>
      <c r="C65" s="26">
        <v>64</v>
      </c>
      <c r="D65" s="48" t="s">
        <v>21</v>
      </c>
      <c r="E65" s="35">
        <v>6</v>
      </c>
      <c r="F65" s="36" t="s">
        <v>123</v>
      </c>
      <c r="G65" s="37" t="s">
        <v>24</v>
      </c>
      <c r="H65" s="37" t="s">
        <v>111</v>
      </c>
      <c r="I65" s="38">
        <v>0.40902777777777777</v>
      </c>
      <c r="J65" s="38">
        <v>0.42708333333333331</v>
      </c>
      <c r="K65" s="38">
        <v>0.44236111111111109</v>
      </c>
      <c r="L65" s="37">
        <v>30</v>
      </c>
      <c r="M65" s="26">
        <v>22</v>
      </c>
      <c r="N65" s="37">
        <v>52</v>
      </c>
      <c r="O65" s="34" t="s">
        <v>25</v>
      </c>
      <c r="P65" s="39" t="s">
        <v>139</v>
      </c>
      <c r="Q65" s="26">
        <v>900</v>
      </c>
      <c r="R65" s="26">
        <f>900*7</f>
        <v>6300</v>
      </c>
      <c r="S65" s="26">
        <v>800</v>
      </c>
      <c r="T65" s="42">
        <v>7900</v>
      </c>
    </row>
    <row r="66" spans="1:20" x14ac:dyDescent="0.2">
      <c r="A66" s="40">
        <v>45814</v>
      </c>
      <c r="B66" s="28" t="s">
        <v>135</v>
      </c>
      <c r="C66" s="16">
        <v>65</v>
      </c>
      <c r="D66" s="51" t="s">
        <v>21</v>
      </c>
      <c r="E66" s="29">
        <v>5</v>
      </c>
      <c r="F66" s="30" t="s">
        <v>111</v>
      </c>
      <c r="G66" s="31" t="s">
        <v>63</v>
      </c>
      <c r="H66" s="31" t="s">
        <v>111</v>
      </c>
      <c r="I66" s="32">
        <v>0.45416666666666666</v>
      </c>
      <c r="J66" s="32">
        <v>0.45555555555555555</v>
      </c>
      <c r="K66" s="32">
        <v>0.46319444444444446</v>
      </c>
      <c r="L66" s="31">
        <v>2</v>
      </c>
      <c r="M66" s="16">
        <v>11</v>
      </c>
      <c r="N66" s="31">
        <v>13</v>
      </c>
      <c r="O66" s="28" t="s">
        <v>25</v>
      </c>
      <c r="P66" s="33" t="s">
        <v>140</v>
      </c>
      <c r="Q66" s="16">
        <v>900</v>
      </c>
      <c r="R66" s="16">
        <f>900*5</f>
        <v>4500</v>
      </c>
      <c r="S66" s="16">
        <v>800</v>
      </c>
      <c r="T66" s="43">
        <v>5900</v>
      </c>
    </row>
    <row r="67" spans="1:20" x14ac:dyDescent="0.2">
      <c r="A67" s="41">
        <v>45814</v>
      </c>
      <c r="B67" s="34" t="s">
        <v>135</v>
      </c>
      <c r="C67" s="26">
        <v>66</v>
      </c>
      <c r="D67" s="48" t="s">
        <v>77</v>
      </c>
      <c r="E67" s="35">
        <v>2</v>
      </c>
      <c r="F67" s="36" t="s">
        <v>141</v>
      </c>
      <c r="G67" s="37" t="s">
        <v>68</v>
      </c>
      <c r="H67" s="37" t="s">
        <v>111</v>
      </c>
      <c r="I67" s="38">
        <v>0.72499999999999998</v>
      </c>
      <c r="J67" s="38">
        <v>0.72638888888888886</v>
      </c>
      <c r="K67" s="38">
        <v>0.7416666666666667</v>
      </c>
      <c r="L67" s="37">
        <v>2</v>
      </c>
      <c r="M67" s="26">
        <v>22</v>
      </c>
      <c r="N67" s="37">
        <v>24</v>
      </c>
      <c r="O67" s="34" t="s">
        <v>79</v>
      </c>
      <c r="P67" s="39" t="s">
        <v>142</v>
      </c>
      <c r="Q67" s="26">
        <v>950</v>
      </c>
      <c r="R67" s="26">
        <f>950*2</f>
        <v>1900</v>
      </c>
      <c r="S67" s="26">
        <v>1200</v>
      </c>
      <c r="T67" s="42">
        <v>3800</v>
      </c>
    </row>
    <row r="68" spans="1:20" x14ac:dyDescent="0.2">
      <c r="A68" s="40">
        <v>45814</v>
      </c>
      <c r="B68" s="28" t="s">
        <v>135</v>
      </c>
      <c r="C68" s="16">
        <v>67</v>
      </c>
      <c r="D68" s="51" t="s">
        <v>21</v>
      </c>
      <c r="E68" s="29">
        <v>6</v>
      </c>
      <c r="F68" s="30" t="s">
        <v>28</v>
      </c>
      <c r="G68" s="31" t="s">
        <v>68</v>
      </c>
      <c r="H68" s="31" t="s">
        <v>111</v>
      </c>
      <c r="I68" s="32">
        <v>0.82430555555555551</v>
      </c>
      <c r="J68" s="32">
        <v>0.82499999999999996</v>
      </c>
      <c r="K68" s="32">
        <v>0.83333333333333337</v>
      </c>
      <c r="L68" s="31">
        <v>1</v>
      </c>
      <c r="M68" s="16">
        <v>12</v>
      </c>
      <c r="N68" s="31">
        <v>13</v>
      </c>
      <c r="O68" s="28" t="s">
        <v>25</v>
      </c>
      <c r="P68" s="33" t="s">
        <v>83</v>
      </c>
      <c r="Q68" s="16">
        <v>900</v>
      </c>
      <c r="R68" s="16">
        <f>900*6</f>
        <v>5400</v>
      </c>
      <c r="S68" s="16">
        <v>600</v>
      </c>
      <c r="T68" s="43">
        <v>6700</v>
      </c>
    </row>
    <row r="69" spans="1:20" x14ac:dyDescent="0.2">
      <c r="A69" s="41">
        <v>45814</v>
      </c>
      <c r="B69" s="34" t="s">
        <v>135</v>
      </c>
      <c r="C69" s="26">
        <v>68</v>
      </c>
      <c r="D69" s="48" t="s">
        <v>21</v>
      </c>
      <c r="E69" s="35">
        <v>5</v>
      </c>
      <c r="F69" s="36" t="s">
        <v>55</v>
      </c>
      <c r="G69" s="37" t="s">
        <v>56</v>
      </c>
      <c r="H69" s="37" t="s">
        <v>111</v>
      </c>
      <c r="I69" s="38">
        <v>0.87638888888888888</v>
      </c>
      <c r="J69" s="38">
        <v>0.87708333333333333</v>
      </c>
      <c r="K69" s="38">
        <v>0.89097222222222228</v>
      </c>
      <c r="L69" s="37">
        <v>1</v>
      </c>
      <c r="M69" s="26">
        <v>20</v>
      </c>
      <c r="N69" s="37">
        <v>21</v>
      </c>
      <c r="O69" s="34" t="s">
        <v>25</v>
      </c>
      <c r="P69" s="39" t="s">
        <v>76</v>
      </c>
      <c r="Q69" s="26">
        <v>900</v>
      </c>
      <c r="R69" s="26">
        <f>900*5</f>
        <v>4500</v>
      </c>
      <c r="S69" s="26">
        <v>800</v>
      </c>
      <c r="T69" s="42">
        <v>5800</v>
      </c>
    </row>
    <row r="70" spans="1:20" x14ac:dyDescent="0.2">
      <c r="A70" s="40">
        <v>45815</v>
      </c>
      <c r="B70" s="28" t="s">
        <v>143</v>
      </c>
      <c r="C70" s="16">
        <v>69</v>
      </c>
      <c r="D70" s="51" t="s">
        <v>21</v>
      </c>
      <c r="E70" s="29">
        <v>6</v>
      </c>
      <c r="F70" s="30" t="s">
        <v>144</v>
      </c>
      <c r="G70" s="31" t="s">
        <v>68</v>
      </c>
      <c r="H70" s="31" t="s">
        <v>111</v>
      </c>
      <c r="I70" s="32">
        <v>0.48541666666666666</v>
      </c>
      <c r="J70" s="32">
        <v>50.490972222222226</v>
      </c>
      <c r="K70" s="32">
        <v>0.50486111111111109</v>
      </c>
      <c r="L70" s="31">
        <v>8</v>
      </c>
      <c r="M70" s="16">
        <v>20</v>
      </c>
      <c r="N70" s="31">
        <v>28</v>
      </c>
      <c r="O70" s="28" t="s">
        <v>25</v>
      </c>
      <c r="P70" s="33" t="s">
        <v>86</v>
      </c>
      <c r="Q70" s="16">
        <v>900</v>
      </c>
      <c r="R70" s="16">
        <f>900*10</f>
        <v>9000</v>
      </c>
      <c r="S70" s="16">
        <v>400</v>
      </c>
      <c r="T70" s="43">
        <v>10750</v>
      </c>
    </row>
    <row r="71" spans="1:20" x14ac:dyDescent="0.2">
      <c r="A71" s="41">
        <v>45815</v>
      </c>
      <c r="B71" s="34" t="s">
        <v>143</v>
      </c>
      <c r="C71" s="26">
        <v>70</v>
      </c>
      <c r="D71" s="48" t="s">
        <v>77</v>
      </c>
      <c r="E71" s="35">
        <v>10</v>
      </c>
      <c r="F71" s="36" t="s">
        <v>28</v>
      </c>
      <c r="G71" s="37" t="s">
        <v>68</v>
      </c>
      <c r="H71" s="37" t="s">
        <v>111</v>
      </c>
      <c r="I71" s="38">
        <v>0.4861111111111111</v>
      </c>
      <c r="J71" s="38">
        <v>0.50555555555555554</v>
      </c>
      <c r="K71" s="38">
        <v>0.5131944444444444</v>
      </c>
      <c r="L71" s="37">
        <v>28</v>
      </c>
      <c r="M71" s="26">
        <v>11</v>
      </c>
      <c r="N71" s="37">
        <v>39</v>
      </c>
      <c r="O71" s="34" t="s">
        <v>79</v>
      </c>
      <c r="P71" s="39" t="s">
        <v>40</v>
      </c>
      <c r="Q71" s="26">
        <v>950</v>
      </c>
      <c r="R71" s="26">
        <f>950*6</f>
        <v>5700</v>
      </c>
      <c r="S71" s="26">
        <v>600</v>
      </c>
      <c r="T71" s="27">
        <v>9400</v>
      </c>
    </row>
    <row r="72" spans="1:20" x14ac:dyDescent="0.2">
      <c r="A72" s="40">
        <v>46180</v>
      </c>
      <c r="B72" s="28" t="s">
        <v>143</v>
      </c>
      <c r="C72" s="16">
        <v>71</v>
      </c>
      <c r="D72" s="51" t="s">
        <v>21</v>
      </c>
      <c r="E72" s="29">
        <v>5</v>
      </c>
      <c r="F72" s="30" t="s">
        <v>119</v>
      </c>
      <c r="G72" s="31" t="s">
        <v>24</v>
      </c>
      <c r="H72" s="31" t="s">
        <v>111</v>
      </c>
      <c r="I72" s="32">
        <v>0.67291666666666672</v>
      </c>
      <c r="J72" s="32">
        <v>0.6743055555555556</v>
      </c>
      <c r="K72" s="32">
        <v>0.68541666666666667</v>
      </c>
      <c r="L72" s="31">
        <v>2</v>
      </c>
      <c r="M72" s="16">
        <v>16</v>
      </c>
      <c r="N72" s="31">
        <v>18</v>
      </c>
      <c r="O72" s="28" t="s">
        <v>25</v>
      </c>
      <c r="P72" s="33" t="s">
        <v>114</v>
      </c>
      <c r="Q72" s="16">
        <v>900</v>
      </c>
      <c r="R72" s="16">
        <f>900*5</f>
        <v>4500</v>
      </c>
      <c r="S72" s="16">
        <v>800</v>
      </c>
      <c r="T72" s="43">
        <v>5900</v>
      </c>
    </row>
    <row r="73" spans="1:20" x14ac:dyDescent="0.2">
      <c r="A73" s="41">
        <v>45815</v>
      </c>
      <c r="B73" s="34" t="s">
        <v>143</v>
      </c>
      <c r="C73" s="26">
        <v>72</v>
      </c>
      <c r="D73" s="48" t="s">
        <v>21</v>
      </c>
      <c r="E73" s="35">
        <v>6</v>
      </c>
      <c r="F73" s="36" t="s">
        <v>133</v>
      </c>
      <c r="G73" s="37" t="s">
        <v>59</v>
      </c>
      <c r="H73" s="37" t="s">
        <v>111</v>
      </c>
      <c r="I73" s="38">
        <v>0.79861111111111116</v>
      </c>
      <c r="J73" s="38">
        <v>0.7993055555555556</v>
      </c>
      <c r="K73" s="38">
        <v>0.81805555555555554</v>
      </c>
      <c r="L73" s="37">
        <v>1</v>
      </c>
      <c r="M73" s="26">
        <v>27</v>
      </c>
      <c r="N73" s="37">
        <v>28</v>
      </c>
      <c r="O73" s="34" t="s">
        <v>25</v>
      </c>
      <c r="P73" s="39" t="s">
        <v>114</v>
      </c>
      <c r="Q73" s="26">
        <v>900</v>
      </c>
      <c r="R73" s="26">
        <f>900*6</f>
        <v>5400</v>
      </c>
      <c r="S73" s="26">
        <v>800</v>
      </c>
      <c r="T73" s="42">
        <v>6900</v>
      </c>
    </row>
    <row r="74" spans="1:20" x14ac:dyDescent="0.2">
      <c r="A74" s="40">
        <v>45815</v>
      </c>
      <c r="B74" s="28" t="s">
        <v>143</v>
      </c>
      <c r="C74" s="16">
        <v>73</v>
      </c>
      <c r="D74" s="51" t="s">
        <v>21</v>
      </c>
      <c r="E74" s="29">
        <v>8</v>
      </c>
      <c r="F74" s="30" t="s">
        <v>145</v>
      </c>
      <c r="G74" s="31" t="s">
        <v>68</v>
      </c>
      <c r="H74" s="31" t="s">
        <v>111</v>
      </c>
      <c r="I74" s="32">
        <v>0.80972222222222223</v>
      </c>
      <c r="J74" s="32">
        <v>0.82291666666666663</v>
      </c>
      <c r="K74" s="32">
        <v>0.83125000000000004</v>
      </c>
      <c r="L74" s="31">
        <v>19</v>
      </c>
      <c r="M74" s="16">
        <v>12</v>
      </c>
      <c r="N74" s="31">
        <v>31</v>
      </c>
      <c r="O74" s="28" t="s">
        <v>25</v>
      </c>
      <c r="P74" s="33" t="s">
        <v>40</v>
      </c>
      <c r="Q74" s="16">
        <v>900</v>
      </c>
      <c r="R74" s="16">
        <f>900*8</f>
        <v>7200</v>
      </c>
      <c r="S74" s="16">
        <v>600</v>
      </c>
      <c r="T74" s="43">
        <v>8700</v>
      </c>
    </row>
    <row r="75" spans="1:20" x14ac:dyDescent="0.2">
      <c r="A75" s="41">
        <v>45815</v>
      </c>
      <c r="B75" s="34" t="s">
        <v>143</v>
      </c>
      <c r="C75" s="26">
        <v>74</v>
      </c>
      <c r="D75" s="48" t="s">
        <v>77</v>
      </c>
      <c r="E75" s="35">
        <v>2</v>
      </c>
      <c r="F75" s="36" t="s">
        <v>145</v>
      </c>
      <c r="G75" s="37" t="s">
        <v>68</v>
      </c>
      <c r="H75" s="37" t="s">
        <v>111</v>
      </c>
      <c r="I75" s="38">
        <v>0.81458333333333333</v>
      </c>
      <c r="J75" s="38">
        <v>0.53888888888888886</v>
      </c>
      <c r="K75" s="38">
        <v>0.54861111111111116</v>
      </c>
      <c r="L75" s="37"/>
      <c r="M75" s="26"/>
      <c r="N75" s="37"/>
      <c r="O75" s="34" t="s">
        <v>128</v>
      </c>
      <c r="P75" s="39" t="s">
        <v>146</v>
      </c>
      <c r="Q75" s="26">
        <v>1300</v>
      </c>
      <c r="R75" s="26">
        <f>1300*2</f>
        <v>2600</v>
      </c>
      <c r="S75" s="26">
        <v>800</v>
      </c>
      <c r="T75" s="42">
        <v>3800</v>
      </c>
    </row>
    <row r="76" spans="1:20" x14ac:dyDescent="0.2">
      <c r="A76" s="40">
        <v>45815</v>
      </c>
      <c r="B76" s="28" t="s">
        <v>143</v>
      </c>
      <c r="C76" s="16">
        <v>75</v>
      </c>
      <c r="D76" s="51" t="s">
        <v>21</v>
      </c>
      <c r="E76" s="29">
        <v>9</v>
      </c>
      <c r="F76" s="30" t="s">
        <v>62</v>
      </c>
      <c r="G76" s="31" t="s">
        <v>63</v>
      </c>
      <c r="H76" s="31" t="s">
        <v>111</v>
      </c>
      <c r="I76" s="32">
        <v>0.83888888888888891</v>
      </c>
      <c r="J76" s="32">
        <v>0.84722222222222221</v>
      </c>
      <c r="K76" s="32">
        <v>0.85833333333333328</v>
      </c>
      <c r="L76" s="31">
        <v>12</v>
      </c>
      <c r="M76" s="16">
        <v>16</v>
      </c>
      <c r="N76" s="31">
        <v>28</v>
      </c>
      <c r="O76" s="28" t="s">
        <v>25</v>
      </c>
      <c r="P76" s="33" t="s">
        <v>114</v>
      </c>
      <c r="Q76" s="16">
        <v>900</v>
      </c>
      <c r="R76" s="16">
        <f>900*9</f>
        <v>8100</v>
      </c>
      <c r="S76" s="16">
        <v>600</v>
      </c>
      <c r="T76" s="43">
        <v>9700</v>
      </c>
    </row>
    <row r="77" spans="1:20" x14ac:dyDescent="0.2">
      <c r="A77" s="41">
        <v>45815</v>
      </c>
      <c r="B77" s="34" t="s">
        <v>143</v>
      </c>
      <c r="C77" s="26">
        <v>76</v>
      </c>
      <c r="D77" s="48" t="s">
        <v>21</v>
      </c>
      <c r="E77" s="35">
        <v>5</v>
      </c>
      <c r="F77" s="36" t="s">
        <v>101</v>
      </c>
      <c r="G77" s="37" t="s">
        <v>35</v>
      </c>
      <c r="H77" s="37" t="s">
        <v>111</v>
      </c>
      <c r="I77" s="38">
        <v>0.85902777777777772</v>
      </c>
      <c r="J77" s="38">
        <v>0.8618055555555556</v>
      </c>
      <c r="K77" s="38">
        <v>0.86944444444444446</v>
      </c>
      <c r="L77" s="37">
        <v>5</v>
      </c>
      <c r="M77" s="26">
        <v>11</v>
      </c>
      <c r="N77" s="37">
        <v>16</v>
      </c>
      <c r="O77" s="34" t="s">
        <v>25</v>
      </c>
      <c r="P77" s="39" t="s">
        <v>114</v>
      </c>
      <c r="Q77" s="26">
        <v>900</v>
      </c>
      <c r="R77" s="26">
        <f>900*5</f>
        <v>4500</v>
      </c>
      <c r="S77" s="26">
        <v>600</v>
      </c>
      <c r="T77" s="42">
        <v>5700</v>
      </c>
    </row>
    <row r="78" spans="1:20" x14ac:dyDescent="0.2">
      <c r="A78" s="40">
        <v>45816</v>
      </c>
      <c r="B78" s="28" t="s">
        <v>20</v>
      </c>
      <c r="C78" s="16">
        <v>77</v>
      </c>
      <c r="D78" s="51" t="s">
        <v>21</v>
      </c>
      <c r="E78" s="29">
        <v>6</v>
      </c>
      <c r="F78" s="30" t="s">
        <v>133</v>
      </c>
      <c r="G78" s="31" t="s">
        <v>59</v>
      </c>
      <c r="H78" s="31" t="s">
        <v>30</v>
      </c>
      <c r="I78" s="32">
        <v>0.49861111111111112</v>
      </c>
      <c r="J78" s="32">
        <v>0.51666666666666672</v>
      </c>
      <c r="K78" s="32">
        <v>0.52847222222222223</v>
      </c>
      <c r="L78" s="31">
        <v>26</v>
      </c>
      <c r="M78" s="16">
        <v>17</v>
      </c>
      <c r="N78" s="31">
        <v>43</v>
      </c>
      <c r="O78" s="28" t="s">
        <v>25</v>
      </c>
      <c r="P78" s="33" t="s">
        <v>114</v>
      </c>
      <c r="Q78" s="16">
        <v>900</v>
      </c>
      <c r="R78" s="16">
        <f>900*6</f>
        <v>5400</v>
      </c>
      <c r="S78" s="16">
        <v>800</v>
      </c>
      <c r="T78" s="43">
        <v>6900</v>
      </c>
    </row>
    <row r="79" spans="1:20" x14ac:dyDescent="0.2">
      <c r="A79" s="41">
        <v>45816</v>
      </c>
      <c r="B79" s="34" t="s">
        <v>20</v>
      </c>
      <c r="C79" s="26">
        <v>78</v>
      </c>
      <c r="D79" s="48" t="s">
        <v>21</v>
      </c>
      <c r="E79" s="35">
        <v>9</v>
      </c>
      <c r="F79" s="36" t="s">
        <v>93</v>
      </c>
      <c r="G79" s="37" t="s">
        <v>24</v>
      </c>
      <c r="H79" s="37" t="s">
        <v>111</v>
      </c>
      <c r="I79" s="38">
        <v>0.5756944444444444</v>
      </c>
      <c r="J79" s="38">
        <v>0.57638888888888884</v>
      </c>
      <c r="K79" s="38">
        <v>0.58750000000000002</v>
      </c>
      <c r="L79" s="37">
        <v>1</v>
      </c>
      <c r="M79" s="26">
        <v>16</v>
      </c>
      <c r="N79" s="37">
        <v>17</v>
      </c>
      <c r="O79" s="34" t="s">
        <v>25</v>
      </c>
      <c r="P79" s="39" t="s">
        <v>147</v>
      </c>
      <c r="Q79" s="26">
        <v>900</v>
      </c>
      <c r="R79" s="26">
        <f>900*9</f>
        <v>8100</v>
      </c>
      <c r="S79" s="26">
        <v>600</v>
      </c>
      <c r="T79" s="42">
        <v>9700</v>
      </c>
    </row>
    <row r="80" spans="1:20" x14ac:dyDescent="0.2">
      <c r="A80" s="40">
        <v>45816</v>
      </c>
      <c r="B80" s="28" t="s">
        <v>20</v>
      </c>
      <c r="C80" s="16">
        <v>79</v>
      </c>
      <c r="D80" s="51" t="s">
        <v>21</v>
      </c>
      <c r="E80" s="29">
        <v>4</v>
      </c>
      <c r="F80" s="30" t="s">
        <v>72</v>
      </c>
      <c r="G80" s="31" t="s">
        <v>24</v>
      </c>
      <c r="H80" s="31" t="s">
        <v>111</v>
      </c>
      <c r="I80" s="32">
        <v>0.67500000000000004</v>
      </c>
      <c r="J80" s="32">
        <v>0.67708333333333337</v>
      </c>
      <c r="K80" s="32">
        <v>0.68472222222222223</v>
      </c>
      <c r="L80" s="31">
        <v>3</v>
      </c>
      <c r="M80" s="16">
        <v>11</v>
      </c>
      <c r="N80" s="31">
        <v>14</v>
      </c>
      <c r="O80" s="28" t="s">
        <v>25</v>
      </c>
      <c r="P80" s="33" t="s">
        <v>40</v>
      </c>
      <c r="Q80" s="16">
        <v>900</v>
      </c>
      <c r="R80" s="16">
        <f>900*4</f>
        <v>3600</v>
      </c>
      <c r="S80" s="16">
        <v>700</v>
      </c>
      <c r="T80" s="43">
        <v>4800</v>
      </c>
    </row>
    <row r="81" spans="1:20" x14ac:dyDescent="0.2">
      <c r="A81" s="41">
        <v>45816</v>
      </c>
      <c r="B81" s="34" t="s">
        <v>20</v>
      </c>
      <c r="C81" s="26">
        <v>80</v>
      </c>
      <c r="D81" s="48" t="s">
        <v>21</v>
      </c>
      <c r="E81" s="35">
        <v>10</v>
      </c>
      <c r="F81" s="36" t="s">
        <v>98</v>
      </c>
      <c r="G81" s="37" t="s">
        <v>50</v>
      </c>
      <c r="H81" s="37" t="s">
        <v>111</v>
      </c>
      <c r="I81" s="38">
        <v>0.70694444444444449</v>
      </c>
      <c r="J81" s="38">
        <v>0.70833333333333337</v>
      </c>
      <c r="K81" s="38">
        <v>0.71805555555555556</v>
      </c>
      <c r="L81" s="37">
        <v>2</v>
      </c>
      <c r="M81" s="26">
        <v>14</v>
      </c>
      <c r="N81" s="37">
        <v>16</v>
      </c>
      <c r="O81" s="34" t="s">
        <v>25</v>
      </c>
      <c r="P81" s="39" t="s">
        <v>114</v>
      </c>
      <c r="Q81" s="26">
        <v>900</v>
      </c>
      <c r="R81" s="26">
        <f t="shared" ref="R81:R82" si="5">900*10</f>
        <v>9000</v>
      </c>
      <c r="S81" s="26">
        <v>600</v>
      </c>
      <c r="T81" s="42">
        <v>10750</v>
      </c>
    </row>
    <row r="82" spans="1:20" x14ac:dyDescent="0.2">
      <c r="A82" s="40">
        <v>45816</v>
      </c>
      <c r="B82" s="28" t="s">
        <v>20</v>
      </c>
      <c r="C82" s="16">
        <v>81</v>
      </c>
      <c r="D82" s="51" t="s">
        <v>21</v>
      </c>
      <c r="E82" s="29">
        <v>10</v>
      </c>
      <c r="F82" s="30" t="s">
        <v>148</v>
      </c>
      <c r="G82" s="31" t="s">
        <v>56</v>
      </c>
      <c r="H82" s="31" t="s">
        <v>111</v>
      </c>
      <c r="I82" s="32">
        <v>0.7104166666666667</v>
      </c>
      <c r="J82" s="32">
        <v>0.71805555555555556</v>
      </c>
      <c r="K82" s="32">
        <v>0.72986111111111107</v>
      </c>
      <c r="L82" s="31">
        <v>11</v>
      </c>
      <c r="M82" s="16">
        <v>17</v>
      </c>
      <c r="N82" s="31">
        <v>28</v>
      </c>
      <c r="O82" s="28" t="s">
        <v>25</v>
      </c>
      <c r="P82" s="33" t="s">
        <v>149</v>
      </c>
      <c r="Q82" s="16">
        <v>900</v>
      </c>
      <c r="R82" s="16">
        <f t="shared" si="5"/>
        <v>9000</v>
      </c>
      <c r="S82" s="16">
        <v>700</v>
      </c>
      <c r="T82" s="43">
        <v>10850</v>
      </c>
    </row>
    <row r="83" spans="1:20" x14ac:dyDescent="0.2">
      <c r="A83" s="41">
        <v>45816</v>
      </c>
      <c r="B83" s="34" t="s">
        <v>20</v>
      </c>
      <c r="C83" s="26">
        <v>82</v>
      </c>
      <c r="D83" s="48" t="s">
        <v>21</v>
      </c>
      <c r="E83" s="35">
        <v>6</v>
      </c>
      <c r="F83" s="36" t="s">
        <v>133</v>
      </c>
      <c r="G83" s="37" t="s">
        <v>56</v>
      </c>
      <c r="H83" s="37" t="s">
        <v>111</v>
      </c>
      <c r="I83" s="38">
        <v>0.75416666666666665</v>
      </c>
      <c r="J83" s="38">
        <v>0.75416666666666665</v>
      </c>
      <c r="K83" s="38">
        <v>0.76736111111111116</v>
      </c>
      <c r="L83" s="37">
        <v>0</v>
      </c>
      <c r="M83" s="26">
        <v>19</v>
      </c>
      <c r="N83" s="37">
        <v>19</v>
      </c>
      <c r="O83" s="34" t="s">
        <v>25</v>
      </c>
      <c r="P83" s="39" t="s">
        <v>147</v>
      </c>
      <c r="Q83" s="26">
        <v>900</v>
      </c>
      <c r="R83" s="26">
        <f>900*6</f>
        <v>5400</v>
      </c>
      <c r="S83" s="26">
        <v>800</v>
      </c>
      <c r="T83" s="42">
        <v>6900</v>
      </c>
    </row>
    <row r="84" spans="1:20" x14ac:dyDescent="0.2">
      <c r="A84" s="40">
        <v>46181</v>
      </c>
      <c r="B84" s="28" t="s">
        <v>20</v>
      </c>
      <c r="C84" s="16">
        <v>83</v>
      </c>
      <c r="D84" s="51" t="s">
        <v>77</v>
      </c>
      <c r="E84" s="29">
        <v>2</v>
      </c>
      <c r="F84" s="30" t="s">
        <v>150</v>
      </c>
      <c r="G84" s="31" t="s">
        <v>68</v>
      </c>
      <c r="H84" s="31" t="s">
        <v>111</v>
      </c>
      <c r="I84" s="32">
        <v>0.76597222222222228</v>
      </c>
      <c r="J84" s="32">
        <v>0.7680555555555556</v>
      </c>
      <c r="K84" s="32">
        <v>0.8041666666666667</v>
      </c>
      <c r="L84" s="31">
        <v>3</v>
      </c>
      <c r="M84" s="16">
        <v>52</v>
      </c>
      <c r="N84" s="31">
        <v>55</v>
      </c>
      <c r="O84" s="28" t="s">
        <v>128</v>
      </c>
      <c r="P84" s="33" t="s">
        <v>147</v>
      </c>
      <c r="Q84" s="16">
        <v>1300</v>
      </c>
      <c r="R84" s="16">
        <f>1300*2</f>
        <v>2600</v>
      </c>
      <c r="S84" s="16">
        <v>1200</v>
      </c>
      <c r="T84" s="43">
        <v>3600</v>
      </c>
    </row>
    <row r="85" spans="1:20" x14ac:dyDescent="0.2">
      <c r="A85" s="41">
        <v>45816</v>
      </c>
      <c r="B85" s="34" t="s">
        <v>20</v>
      </c>
      <c r="C85" s="26">
        <v>84</v>
      </c>
      <c r="D85" s="48" t="s">
        <v>21</v>
      </c>
      <c r="E85" s="35">
        <v>4</v>
      </c>
      <c r="F85" s="36" t="s">
        <v>111</v>
      </c>
      <c r="G85" s="37" t="s">
        <v>63</v>
      </c>
      <c r="H85" s="37" t="s">
        <v>111</v>
      </c>
      <c r="I85" s="38">
        <v>0.82986111111111116</v>
      </c>
      <c r="J85" s="38">
        <v>0.8305555555555556</v>
      </c>
      <c r="K85" s="38">
        <v>0.84652777777777777</v>
      </c>
      <c r="L85" s="37">
        <v>1</v>
      </c>
      <c r="M85" s="26">
        <v>23</v>
      </c>
      <c r="N85" s="37">
        <v>24</v>
      </c>
      <c r="O85" s="34" t="s">
        <v>25</v>
      </c>
      <c r="P85" s="39" t="s">
        <v>76</v>
      </c>
      <c r="Q85" s="26">
        <v>900</v>
      </c>
      <c r="R85" s="26">
        <f>900*4</f>
        <v>3600</v>
      </c>
      <c r="S85" s="26">
        <v>800</v>
      </c>
      <c r="T85" s="42">
        <v>4900</v>
      </c>
    </row>
    <row r="86" spans="1:20" x14ac:dyDescent="0.2">
      <c r="A86" s="40">
        <v>45817</v>
      </c>
      <c r="B86" s="28" t="s">
        <v>65</v>
      </c>
      <c r="C86" s="16">
        <v>85</v>
      </c>
      <c r="D86" s="51" t="s">
        <v>21</v>
      </c>
      <c r="E86" s="29">
        <v>7</v>
      </c>
      <c r="F86" s="30" t="s">
        <v>54</v>
      </c>
      <c r="G86" s="31" t="s">
        <v>151</v>
      </c>
      <c r="H86" s="31" t="s">
        <v>111</v>
      </c>
      <c r="I86" s="32">
        <v>0.46111111111111114</v>
      </c>
      <c r="J86" s="32">
        <v>0.46180555555555558</v>
      </c>
      <c r="K86" s="32">
        <v>0.47013888888888888</v>
      </c>
      <c r="L86" s="31">
        <v>1</v>
      </c>
      <c r="M86" s="16">
        <v>12</v>
      </c>
      <c r="N86" s="31">
        <v>13</v>
      </c>
      <c r="O86" s="28" t="s">
        <v>25</v>
      </c>
      <c r="P86" s="33" t="s">
        <v>99</v>
      </c>
      <c r="Q86" s="16">
        <v>900</v>
      </c>
      <c r="R86" s="16">
        <f>900*7</f>
        <v>6300</v>
      </c>
      <c r="S86" s="16">
        <v>700</v>
      </c>
      <c r="T86" s="43">
        <v>7800</v>
      </c>
    </row>
    <row r="87" spans="1:20" x14ac:dyDescent="0.2">
      <c r="A87" s="41">
        <v>45817</v>
      </c>
      <c r="B87" s="34" t="s">
        <v>65</v>
      </c>
      <c r="C87" s="26">
        <v>86</v>
      </c>
      <c r="D87" s="48" t="s">
        <v>21</v>
      </c>
      <c r="E87" s="35">
        <v>10</v>
      </c>
      <c r="F87" s="36" t="s">
        <v>41</v>
      </c>
      <c r="G87" s="37" t="s">
        <v>42</v>
      </c>
      <c r="H87" s="37" t="s">
        <v>111</v>
      </c>
      <c r="I87" s="38">
        <v>0.52152777777777781</v>
      </c>
      <c r="J87" s="38">
        <v>0.52500000000000002</v>
      </c>
      <c r="K87" s="38">
        <v>0.53541666666666665</v>
      </c>
      <c r="L87" s="37">
        <v>5</v>
      </c>
      <c r="M87" s="26">
        <v>15</v>
      </c>
      <c r="N87" s="37">
        <v>20</v>
      </c>
      <c r="O87" s="34" t="s">
        <v>25</v>
      </c>
      <c r="P87" s="39" t="s">
        <v>99</v>
      </c>
      <c r="Q87" s="26">
        <v>900</v>
      </c>
      <c r="R87" s="26">
        <f t="shared" ref="R87:R88" si="6">900*10</f>
        <v>9000</v>
      </c>
      <c r="S87" s="26">
        <v>600</v>
      </c>
      <c r="T87" s="42">
        <v>10850</v>
      </c>
    </row>
    <row r="88" spans="1:20" x14ac:dyDescent="0.2">
      <c r="A88" s="40">
        <v>45817</v>
      </c>
      <c r="B88" s="28" t="s">
        <v>65</v>
      </c>
      <c r="C88" s="16">
        <v>87</v>
      </c>
      <c r="D88" s="51" t="s">
        <v>21</v>
      </c>
      <c r="E88" s="29">
        <v>10</v>
      </c>
      <c r="F88" s="30" t="s">
        <v>41</v>
      </c>
      <c r="G88" s="31" t="s">
        <v>151</v>
      </c>
      <c r="H88" s="31" t="s">
        <v>111</v>
      </c>
      <c r="I88" s="32">
        <v>0.84097222222222223</v>
      </c>
      <c r="J88" s="32">
        <v>0.34097222222222223</v>
      </c>
      <c r="K88" s="32">
        <v>0.85</v>
      </c>
      <c r="L88" s="31">
        <v>0</v>
      </c>
      <c r="M88" s="16">
        <v>13</v>
      </c>
      <c r="N88" s="31">
        <v>13</v>
      </c>
      <c r="O88" s="28" t="s">
        <v>25</v>
      </c>
      <c r="P88" s="33" t="s">
        <v>40</v>
      </c>
      <c r="Q88" s="16">
        <v>900</v>
      </c>
      <c r="R88" s="16">
        <f t="shared" si="6"/>
        <v>9000</v>
      </c>
      <c r="S88" s="16">
        <v>600</v>
      </c>
      <c r="T88" s="43">
        <v>10850</v>
      </c>
    </row>
    <row r="89" spans="1:20" x14ac:dyDescent="0.2">
      <c r="A89" s="41">
        <v>45817</v>
      </c>
      <c r="B89" s="34" t="s">
        <v>65</v>
      </c>
      <c r="C89" s="26">
        <v>88</v>
      </c>
      <c r="D89" s="48" t="s">
        <v>21</v>
      </c>
      <c r="E89" s="35">
        <v>9</v>
      </c>
      <c r="F89" s="36" t="s">
        <v>62</v>
      </c>
      <c r="G89" s="37" t="s">
        <v>24</v>
      </c>
      <c r="H89" s="37" t="s">
        <v>111</v>
      </c>
      <c r="I89" s="38">
        <v>0.875</v>
      </c>
      <c r="J89" s="38">
        <v>0.89722222222222225</v>
      </c>
      <c r="K89" s="38">
        <v>0.36944444444444446</v>
      </c>
      <c r="L89" s="37">
        <v>32</v>
      </c>
      <c r="M89" s="83">
        <v>0.47222222222222221</v>
      </c>
      <c r="N89" s="83">
        <v>0.49444444444444446</v>
      </c>
      <c r="O89" s="34" t="s">
        <v>25</v>
      </c>
      <c r="P89" s="39" t="s">
        <v>152</v>
      </c>
      <c r="Q89" s="26">
        <v>900</v>
      </c>
      <c r="R89" s="26">
        <f>900*9</f>
        <v>8100</v>
      </c>
      <c r="S89" s="26">
        <v>800</v>
      </c>
      <c r="T89" s="42">
        <v>9900</v>
      </c>
    </row>
    <row r="90" spans="1:20" x14ac:dyDescent="0.2">
      <c r="A90" s="40">
        <v>45819</v>
      </c>
      <c r="B90" s="28" t="s">
        <v>110</v>
      </c>
      <c r="C90" s="16">
        <v>89</v>
      </c>
      <c r="D90" s="51" t="s">
        <v>77</v>
      </c>
      <c r="E90" s="29">
        <v>2</v>
      </c>
      <c r="F90" s="30" t="s">
        <v>153</v>
      </c>
      <c r="G90" s="31" t="s">
        <v>68</v>
      </c>
      <c r="H90" s="31" t="s">
        <v>111</v>
      </c>
      <c r="I90" s="32">
        <v>0.40069444444444446</v>
      </c>
      <c r="J90" s="32">
        <v>0.40138888888888891</v>
      </c>
      <c r="K90" s="32">
        <v>0.45277777777777778</v>
      </c>
      <c r="L90" s="31">
        <v>1</v>
      </c>
      <c r="M90" s="16">
        <v>21</v>
      </c>
      <c r="N90" s="31">
        <v>22</v>
      </c>
      <c r="O90" s="28" t="s">
        <v>79</v>
      </c>
      <c r="P90" s="33" t="s">
        <v>114</v>
      </c>
      <c r="Q90" s="16">
        <v>950</v>
      </c>
      <c r="R90" s="16">
        <f>950*2</f>
        <v>1900</v>
      </c>
      <c r="S90" s="16">
        <v>1300</v>
      </c>
      <c r="T90" s="43">
        <v>3798</v>
      </c>
    </row>
    <row r="91" spans="1:20" x14ac:dyDescent="0.2">
      <c r="A91" s="41">
        <v>45820</v>
      </c>
      <c r="B91" s="34" t="s">
        <v>125</v>
      </c>
      <c r="C91" s="26">
        <v>90</v>
      </c>
      <c r="D91" s="48" t="s">
        <v>21</v>
      </c>
      <c r="E91" s="35">
        <v>3</v>
      </c>
      <c r="F91" s="36" t="s">
        <v>154</v>
      </c>
      <c r="G91" s="37" t="s">
        <v>42</v>
      </c>
      <c r="H91" s="37" t="s">
        <v>111</v>
      </c>
      <c r="I91" s="38">
        <v>0.54513888888888884</v>
      </c>
      <c r="J91" s="38">
        <v>0.54583333333333328</v>
      </c>
      <c r="K91" s="38">
        <v>0.55277777777777781</v>
      </c>
      <c r="L91" s="37">
        <v>1</v>
      </c>
      <c r="M91" s="26">
        <v>10</v>
      </c>
      <c r="N91" s="37">
        <v>11</v>
      </c>
      <c r="O91" s="34" t="s">
        <v>25</v>
      </c>
      <c r="P91" s="39" t="s">
        <v>73</v>
      </c>
      <c r="Q91" s="26">
        <v>900</v>
      </c>
      <c r="R91" s="26">
        <f>900*3</f>
        <v>2700</v>
      </c>
      <c r="S91" s="26">
        <v>600</v>
      </c>
      <c r="T91" s="27">
        <v>3800</v>
      </c>
    </row>
    <row r="92" spans="1:20" x14ac:dyDescent="0.2">
      <c r="A92" s="40">
        <v>45821</v>
      </c>
      <c r="B92" s="28" t="s">
        <v>135</v>
      </c>
      <c r="C92" s="16">
        <v>91</v>
      </c>
      <c r="D92" s="51" t="s">
        <v>21</v>
      </c>
      <c r="E92" s="29">
        <v>10</v>
      </c>
      <c r="F92" s="30" t="s">
        <v>28</v>
      </c>
      <c r="G92" s="31" t="s">
        <v>35</v>
      </c>
      <c r="H92" s="31" t="s">
        <v>111</v>
      </c>
      <c r="I92" s="32">
        <v>0.72638888888888886</v>
      </c>
      <c r="J92" s="32">
        <v>0.7270833333333333</v>
      </c>
      <c r="K92" s="32">
        <v>0.73333333333333328</v>
      </c>
      <c r="L92" s="31">
        <v>1</v>
      </c>
      <c r="M92" s="16">
        <v>9</v>
      </c>
      <c r="N92" s="31">
        <v>10</v>
      </c>
      <c r="O92" s="28" t="s">
        <v>25</v>
      </c>
      <c r="P92" s="33" t="s">
        <v>155</v>
      </c>
      <c r="Q92" s="16">
        <v>900</v>
      </c>
      <c r="R92" s="16">
        <f>900*10</f>
        <v>9000</v>
      </c>
      <c r="S92" s="16">
        <v>500</v>
      </c>
      <c r="T92" s="43">
        <v>10800</v>
      </c>
    </row>
    <row r="93" spans="1:20" x14ac:dyDescent="0.2">
      <c r="A93" s="41">
        <v>45822</v>
      </c>
      <c r="B93" s="34" t="s">
        <v>143</v>
      </c>
      <c r="C93" s="26">
        <v>92</v>
      </c>
      <c r="D93" s="48" t="s">
        <v>21</v>
      </c>
      <c r="E93" s="35">
        <v>5</v>
      </c>
      <c r="F93" s="36" t="s">
        <v>39</v>
      </c>
      <c r="G93" s="37" t="s">
        <v>68</v>
      </c>
      <c r="H93" s="37" t="s">
        <v>111</v>
      </c>
      <c r="I93" s="38">
        <v>0.69791666666666663</v>
      </c>
      <c r="J93" s="38">
        <v>0.69791666666666663</v>
      </c>
      <c r="K93" s="38">
        <v>0.71250000000000002</v>
      </c>
      <c r="L93" s="37">
        <v>0</v>
      </c>
      <c r="M93" s="26">
        <v>21</v>
      </c>
      <c r="N93" s="37">
        <v>21</v>
      </c>
      <c r="O93" s="34" t="s">
        <v>25</v>
      </c>
      <c r="P93" s="39" t="s">
        <v>40</v>
      </c>
      <c r="Q93" s="26">
        <v>900</v>
      </c>
      <c r="R93" s="26">
        <f t="shared" ref="R93:R94" si="7">900*5</f>
        <v>4500</v>
      </c>
      <c r="S93" s="26">
        <v>600</v>
      </c>
      <c r="T93" s="42">
        <v>5700</v>
      </c>
    </row>
    <row r="94" spans="1:20" x14ac:dyDescent="0.2">
      <c r="A94" s="40">
        <v>45822</v>
      </c>
      <c r="B94" s="28" t="s">
        <v>143</v>
      </c>
      <c r="C94" s="16">
        <v>93</v>
      </c>
      <c r="D94" s="51" t="s">
        <v>21</v>
      </c>
      <c r="E94" s="29">
        <v>5</v>
      </c>
      <c r="F94" s="30" t="s">
        <v>156</v>
      </c>
      <c r="G94" s="31" t="s">
        <v>68</v>
      </c>
      <c r="H94" s="31" t="s">
        <v>111</v>
      </c>
      <c r="I94" s="32">
        <v>0.79027777777777775</v>
      </c>
      <c r="J94" s="32">
        <v>0.79236111111111107</v>
      </c>
      <c r="K94" s="32">
        <v>0.7993055555555556</v>
      </c>
      <c r="L94" s="31">
        <v>3</v>
      </c>
      <c r="M94" s="16">
        <v>10</v>
      </c>
      <c r="N94" s="31">
        <v>13</v>
      </c>
      <c r="O94" s="28" t="s">
        <v>25</v>
      </c>
      <c r="P94" s="33" t="s">
        <v>40</v>
      </c>
      <c r="Q94" s="16">
        <v>900</v>
      </c>
      <c r="R94" s="16">
        <f t="shared" si="7"/>
        <v>4500</v>
      </c>
      <c r="S94" s="16">
        <v>600</v>
      </c>
      <c r="T94" s="43">
        <v>5700</v>
      </c>
    </row>
    <row r="95" spans="1:20" x14ac:dyDescent="0.2">
      <c r="A95" s="41">
        <v>45822</v>
      </c>
      <c r="B95" s="34" t="s">
        <v>143</v>
      </c>
      <c r="C95" s="26">
        <v>94</v>
      </c>
      <c r="D95" s="48" t="s">
        <v>21</v>
      </c>
      <c r="E95" s="35">
        <v>6</v>
      </c>
      <c r="F95" s="36" t="s">
        <v>157</v>
      </c>
      <c r="G95" s="37" t="s">
        <v>68</v>
      </c>
      <c r="H95" s="37" t="s">
        <v>111</v>
      </c>
      <c r="I95" s="38">
        <v>0.7944444444444444</v>
      </c>
      <c r="J95" s="38">
        <v>0.7993055555555556</v>
      </c>
      <c r="K95" s="38">
        <v>0.80486111111111114</v>
      </c>
      <c r="L95" s="37">
        <v>7</v>
      </c>
      <c r="M95" s="26">
        <v>8</v>
      </c>
      <c r="N95" s="37">
        <v>15</v>
      </c>
      <c r="O95" s="34" t="s">
        <v>25</v>
      </c>
      <c r="P95" s="39" t="s">
        <v>99</v>
      </c>
      <c r="Q95" s="26">
        <v>900</v>
      </c>
      <c r="R95" s="26">
        <f>900*6</f>
        <v>5400</v>
      </c>
      <c r="S95" s="26">
        <v>600</v>
      </c>
      <c r="T95" s="42">
        <v>6700</v>
      </c>
    </row>
    <row r="96" spans="1:20" x14ac:dyDescent="0.2">
      <c r="A96" s="40">
        <v>45822</v>
      </c>
      <c r="B96" s="28" t="s">
        <v>143</v>
      </c>
      <c r="C96" s="16">
        <v>95</v>
      </c>
      <c r="D96" s="51" t="s">
        <v>21</v>
      </c>
      <c r="E96" s="29">
        <v>10</v>
      </c>
      <c r="F96" s="30" t="s">
        <v>28</v>
      </c>
      <c r="G96" s="31" t="s">
        <v>68</v>
      </c>
      <c r="H96" s="31" t="s">
        <v>111</v>
      </c>
      <c r="I96" s="32">
        <v>0.81597222222222221</v>
      </c>
      <c r="J96" s="32">
        <v>0.82013888888888886</v>
      </c>
      <c r="K96" s="32">
        <v>0.82222222222222219</v>
      </c>
      <c r="L96" s="31">
        <v>6</v>
      </c>
      <c r="M96" s="16">
        <v>3</v>
      </c>
      <c r="N96" s="31">
        <v>9</v>
      </c>
      <c r="O96" s="28" t="s">
        <v>25</v>
      </c>
      <c r="P96" s="33" t="s">
        <v>46</v>
      </c>
      <c r="Q96" s="16">
        <v>900</v>
      </c>
      <c r="R96" s="16">
        <f t="shared" ref="R96:R97" si="8">900*10</f>
        <v>9000</v>
      </c>
      <c r="S96" s="16">
        <v>500</v>
      </c>
      <c r="T96" s="43">
        <v>10850</v>
      </c>
    </row>
    <row r="97" spans="1:20" x14ac:dyDescent="0.2">
      <c r="A97" s="41">
        <v>45822</v>
      </c>
      <c r="B97" s="34" t="s">
        <v>143</v>
      </c>
      <c r="C97" s="26">
        <v>96</v>
      </c>
      <c r="D97" s="48" t="s">
        <v>21</v>
      </c>
      <c r="E97" s="35">
        <v>10</v>
      </c>
      <c r="F97" s="36" t="s">
        <v>82</v>
      </c>
      <c r="G97" s="37" t="s">
        <v>63</v>
      </c>
      <c r="H97" s="37" t="s">
        <v>111</v>
      </c>
      <c r="I97" s="38">
        <v>0.84166666666666667</v>
      </c>
      <c r="J97" s="38">
        <v>0.84166666666666667</v>
      </c>
      <c r="K97" s="38">
        <v>0.84791666666666665</v>
      </c>
      <c r="L97" s="37">
        <v>0</v>
      </c>
      <c r="M97" s="26">
        <v>9</v>
      </c>
      <c r="N97" s="37">
        <v>9</v>
      </c>
      <c r="O97" s="34" t="s">
        <v>25</v>
      </c>
      <c r="P97" s="39" t="s">
        <v>92</v>
      </c>
      <c r="Q97" s="26">
        <v>900</v>
      </c>
      <c r="R97" s="26">
        <f t="shared" si="8"/>
        <v>9000</v>
      </c>
      <c r="S97" s="26">
        <v>800</v>
      </c>
      <c r="T97" s="42">
        <v>10950</v>
      </c>
    </row>
    <row r="98" spans="1:20" x14ac:dyDescent="0.2">
      <c r="A98" s="40">
        <v>45823</v>
      </c>
      <c r="B98" s="28" t="s">
        <v>20</v>
      </c>
      <c r="C98" s="16">
        <v>97</v>
      </c>
      <c r="D98" s="51" t="s">
        <v>21</v>
      </c>
      <c r="E98" s="29">
        <v>4</v>
      </c>
      <c r="F98" s="30" t="s">
        <v>62</v>
      </c>
      <c r="G98" s="31" t="s">
        <v>24</v>
      </c>
      <c r="H98" s="31" t="s">
        <v>30</v>
      </c>
      <c r="I98" s="32">
        <v>0.47222222222222221</v>
      </c>
      <c r="J98" s="32">
        <v>0.47222222222222221</v>
      </c>
      <c r="K98" s="32">
        <v>0.47638888888888886</v>
      </c>
      <c r="L98" s="31">
        <v>0</v>
      </c>
      <c r="M98" s="16">
        <v>6</v>
      </c>
      <c r="N98" s="31">
        <v>6</v>
      </c>
      <c r="O98" s="28" t="s">
        <v>25</v>
      </c>
      <c r="P98" s="33" t="s">
        <v>155</v>
      </c>
      <c r="Q98" s="16">
        <v>900</v>
      </c>
      <c r="R98" s="16">
        <f>900*4</f>
        <v>3600</v>
      </c>
      <c r="S98" s="16">
        <v>800</v>
      </c>
      <c r="T98" s="43">
        <v>4900</v>
      </c>
    </row>
    <row r="99" spans="1:20" x14ac:dyDescent="0.2">
      <c r="A99" s="41">
        <v>45823</v>
      </c>
      <c r="B99" s="34" t="s">
        <v>20</v>
      </c>
      <c r="C99" s="26">
        <v>98</v>
      </c>
      <c r="D99" s="48" t="s">
        <v>21</v>
      </c>
      <c r="E99" s="35">
        <v>5</v>
      </c>
      <c r="F99" s="36" t="s">
        <v>121</v>
      </c>
      <c r="G99" s="37" t="s">
        <v>158</v>
      </c>
      <c r="H99" s="37" t="s">
        <v>60</v>
      </c>
      <c r="I99" s="38">
        <v>0.44930555555555557</v>
      </c>
      <c r="J99" s="38">
        <v>0.44930555555555557</v>
      </c>
      <c r="K99" s="38">
        <v>0.45763888888888887</v>
      </c>
      <c r="L99" s="37">
        <v>0</v>
      </c>
      <c r="M99" s="26">
        <v>12</v>
      </c>
      <c r="N99" s="37">
        <v>12</v>
      </c>
      <c r="O99" s="34" t="s">
        <v>25</v>
      </c>
      <c r="P99" s="39" t="s">
        <v>92</v>
      </c>
      <c r="Q99" s="26">
        <v>900</v>
      </c>
      <c r="R99" s="26">
        <f t="shared" ref="R99:R100" si="9">900*5</f>
        <v>4500</v>
      </c>
      <c r="S99" s="26">
        <v>700</v>
      </c>
      <c r="T99" s="42">
        <v>5800</v>
      </c>
    </row>
    <row r="100" spans="1:20" x14ac:dyDescent="0.2">
      <c r="A100" s="40">
        <v>45823</v>
      </c>
      <c r="B100" s="28" t="s">
        <v>20</v>
      </c>
      <c r="C100" s="16">
        <v>99</v>
      </c>
      <c r="D100" s="51" t="s">
        <v>21</v>
      </c>
      <c r="E100" s="29">
        <v>5</v>
      </c>
      <c r="F100" s="30" t="s">
        <v>159</v>
      </c>
      <c r="G100" s="31" t="s">
        <v>85</v>
      </c>
      <c r="H100" s="31" t="s">
        <v>111</v>
      </c>
      <c r="I100" s="32">
        <v>0.67708333333333337</v>
      </c>
      <c r="J100" s="32">
        <v>0.67847222222222225</v>
      </c>
      <c r="K100" s="32">
        <v>0.69097222222222221</v>
      </c>
      <c r="L100" s="31">
        <v>2</v>
      </c>
      <c r="M100" s="16">
        <v>18</v>
      </c>
      <c r="N100" s="31">
        <v>20</v>
      </c>
      <c r="O100" s="28" t="s">
        <v>25</v>
      </c>
      <c r="P100" s="33" t="s">
        <v>114</v>
      </c>
      <c r="Q100" s="16">
        <v>900</v>
      </c>
      <c r="R100" s="16">
        <f t="shared" si="9"/>
        <v>4500</v>
      </c>
      <c r="S100" s="16">
        <v>800</v>
      </c>
      <c r="T100" s="43">
        <v>5900</v>
      </c>
    </row>
    <row r="101" spans="1:20" x14ac:dyDescent="0.2">
      <c r="A101" s="41">
        <v>45823</v>
      </c>
      <c r="B101" s="34" t="s">
        <v>20</v>
      </c>
      <c r="C101" s="26">
        <v>100</v>
      </c>
      <c r="D101" s="48" t="s">
        <v>21</v>
      </c>
      <c r="E101" s="35">
        <v>20</v>
      </c>
      <c r="F101" s="36" t="s">
        <v>124</v>
      </c>
      <c r="G101" s="37" t="s">
        <v>24</v>
      </c>
      <c r="H101" s="37" t="s">
        <v>111</v>
      </c>
      <c r="I101" s="38">
        <v>0.67986111111111114</v>
      </c>
      <c r="J101" s="38">
        <v>0.69305555555555554</v>
      </c>
      <c r="K101" s="38">
        <v>0.70138888888888884</v>
      </c>
      <c r="L101" s="37">
        <v>19</v>
      </c>
      <c r="M101" s="26">
        <v>12</v>
      </c>
      <c r="N101" s="37">
        <v>31</v>
      </c>
      <c r="O101" s="34" t="s">
        <v>25</v>
      </c>
      <c r="P101" s="39" t="s">
        <v>114</v>
      </c>
      <c r="Q101" s="26">
        <v>900</v>
      </c>
      <c r="R101" s="26">
        <f>900*20</f>
        <v>18000</v>
      </c>
      <c r="S101" s="26">
        <v>800</v>
      </c>
      <c r="T101" s="42">
        <v>20950</v>
      </c>
    </row>
    <row r="102" spans="1:20" x14ac:dyDescent="0.2">
      <c r="A102" s="40">
        <v>45823</v>
      </c>
      <c r="B102" s="28" t="s">
        <v>20</v>
      </c>
      <c r="C102" s="16">
        <v>101</v>
      </c>
      <c r="D102" s="51" t="s">
        <v>21</v>
      </c>
      <c r="E102" s="29">
        <v>5</v>
      </c>
      <c r="F102" s="30" t="s">
        <v>41</v>
      </c>
      <c r="G102" s="31" t="s">
        <v>151</v>
      </c>
      <c r="H102" s="31" t="s">
        <v>111</v>
      </c>
      <c r="I102" s="32">
        <v>0.81944444444444442</v>
      </c>
      <c r="J102" s="32">
        <v>0.82013888888888886</v>
      </c>
      <c r="K102" s="32">
        <v>0.82847222222222228</v>
      </c>
      <c r="L102" s="31">
        <v>1</v>
      </c>
      <c r="M102" s="16">
        <v>12</v>
      </c>
      <c r="N102" s="31">
        <v>13</v>
      </c>
      <c r="O102" s="28" t="s">
        <v>25</v>
      </c>
      <c r="P102" s="33" t="s">
        <v>160</v>
      </c>
      <c r="Q102" s="16">
        <v>900</v>
      </c>
      <c r="R102" s="16">
        <f>900*5</f>
        <v>4500</v>
      </c>
      <c r="S102" s="16">
        <v>700</v>
      </c>
      <c r="T102" s="43">
        <v>5800</v>
      </c>
    </row>
    <row r="103" spans="1:20" x14ac:dyDescent="0.2">
      <c r="A103" s="41">
        <v>45823</v>
      </c>
      <c r="B103" s="34" t="s">
        <v>20</v>
      </c>
      <c r="C103" s="26">
        <v>102</v>
      </c>
      <c r="D103" s="48" t="s">
        <v>21</v>
      </c>
      <c r="E103" s="35">
        <v>4</v>
      </c>
      <c r="F103" s="36" t="s">
        <v>111</v>
      </c>
      <c r="G103" s="37" t="s">
        <v>24</v>
      </c>
      <c r="H103" s="37" t="s">
        <v>111</v>
      </c>
      <c r="I103" s="38">
        <v>0.82013888888888886</v>
      </c>
      <c r="J103" s="38">
        <v>0.82847222222222228</v>
      </c>
      <c r="K103" s="38">
        <v>0.83958333333333335</v>
      </c>
      <c r="L103" s="37">
        <v>12</v>
      </c>
      <c r="M103" s="26">
        <v>16</v>
      </c>
      <c r="N103" s="37">
        <v>28</v>
      </c>
      <c r="O103" s="34" t="s">
        <v>25</v>
      </c>
      <c r="P103" s="39" t="s">
        <v>160</v>
      </c>
      <c r="Q103" s="26">
        <v>900</v>
      </c>
      <c r="R103" s="26">
        <f>900*4</f>
        <v>3600</v>
      </c>
      <c r="S103" s="26">
        <v>800</v>
      </c>
      <c r="T103" s="42">
        <v>4900</v>
      </c>
    </row>
    <row r="104" spans="1:20" x14ac:dyDescent="0.2">
      <c r="A104" s="40">
        <v>45823</v>
      </c>
      <c r="B104" s="28" t="s">
        <v>20</v>
      </c>
      <c r="C104" s="16">
        <v>103</v>
      </c>
      <c r="D104" s="51" t="s">
        <v>21</v>
      </c>
      <c r="E104" s="29">
        <v>5</v>
      </c>
      <c r="F104" s="30" t="s">
        <v>161</v>
      </c>
      <c r="G104" s="31" t="s">
        <v>24</v>
      </c>
      <c r="H104" s="31" t="s">
        <v>111</v>
      </c>
      <c r="I104" s="32">
        <v>0.84097222222222223</v>
      </c>
      <c r="J104" s="32">
        <v>0.84236111111111112</v>
      </c>
      <c r="K104" s="32">
        <v>0.85069444444444442</v>
      </c>
      <c r="L104" s="31">
        <v>2</v>
      </c>
      <c r="M104" s="16">
        <v>12</v>
      </c>
      <c r="N104" s="31">
        <v>14</v>
      </c>
      <c r="O104" s="28" t="s">
        <v>25</v>
      </c>
      <c r="P104" s="33" t="s">
        <v>160</v>
      </c>
      <c r="Q104" s="16">
        <v>900</v>
      </c>
      <c r="R104" s="16">
        <f t="shared" ref="R104:R105" si="10">900*5</f>
        <v>4500</v>
      </c>
      <c r="S104" s="16">
        <v>800</v>
      </c>
      <c r="T104" s="43">
        <v>5900</v>
      </c>
    </row>
    <row r="105" spans="1:20" x14ac:dyDescent="0.2">
      <c r="A105" s="41">
        <v>45823</v>
      </c>
      <c r="B105" s="34" t="s">
        <v>20</v>
      </c>
      <c r="C105" s="26">
        <v>104</v>
      </c>
      <c r="D105" s="48" t="s">
        <v>21</v>
      </c>
      <c r="E105" s="35">
        <v>5</v>
      </c>
      <c r="F105" s="36" t="s">
        <v>162</v>
      </c>
      <c r="G105" s="37" t="s">
        <v>56</v>
      </c>
      <c r="H105" s="37" t="s">
        <v>111</v>
      </c>
      <c r="I105" s="38">
        <v>0.85416666666666663</v>
      </c>
      <c r="J105" s="38">
        <v>0.86319444444444449</v>
      </c>
      <c r="K105" s="38">
        <v>0.87430555555555556</v>
      </c>
      <c r="L105" s="37">
        <v>13</v>
      </c>
      <c r="M105" s="26">
        <v>16</v>
      </c>
      <c r="N105" s="37">
        <v>23</v>
      </c>
      <c r="O105" s="34" t="s">
        <v>25</v>
      </c>
      <c r="P105" s="39" t="s">
        <v>114</v>
      </c>
      <c r="Q105" s="26">
        <v>900</v>
      </c>
      <c r="R105" s="26">
        <f t="shared" si="10"/>
        <v>4500</v>
      </c>
      <c r="S105" s="26">
        <v>700</v>
      </c>
      <c r="T105" s="42">
        <v>5800</v>
      </c>
    </row>
    <row r="106" spans="1:20" x14ac:dyDescent="0.2">
      <c r="A106" s="40">
        <v>45823</v>
      </c>
      <c r="B106" s="28" t="s">
        <v>163</v>
      </c>
      <c r="C106" s="16">
        <v>105</v>
      </c>
      <c r="D106" s="51" t="s">
        <v>21</v>
      </c>
      <c r="E106" s="29">
        <v>10</v>
      </c>
      <c r="F106" s="30" t="s">
        <v>28</v>
      </c>
      <c r="G106" s="31" t="s">
        <v>68</v>
      </c>
      <c r="H106" s="31" t="s">
        <v>117</v>
      </c>
      <c r="I106" s="32">
        <v>0.89444444444444449</v>
      </c>
      <c r="J106" s="32">
        <v>0.89722222222222225</v>
      </c>
      <c r="K106" s="32">
        <v>0.35694444444444445</v>
      </c>
      <c r="L106" s="31">
        <v>4</v>
      </c>
      <c r="M106" s="85">
        <v>0.4597222222222222</v>
      </c>
      <c r="N106" s="85">
        <v>0.46250000000000002</v>
      </c>
      <c r="O106" s="28" t="s">
        <v>25</v>
      </c>
      <c r="P106" s="33" t="s">
        <v>164</v>
      </c>
      <c r="Q106" s="16">
        <v>900</v>
      </c>
      <c r="R106" s="16">
        <f>900*10</f>
        <v>9000</v>
      </c>
      <c r="S106" s="16">
        <v>500</v>
      </c>
      <c r="T106" s="43">
        <v>10850</v>
      </c>
    </row>
    <row r="107" spans="1:20" x14ac:dyDescent="0.2">
      <c r="A107" s="41">
        <v>45824</v>
      </c>
      <c r="B107" s="34" t="s">
        <v>65</v>
      </c>
      <c r="C107" s="26">
        <v>106</v>
      </c>
      <c r="D107" s="48" t="s">
        <v>21</v>
      </c>
      <c r="E107" s="35">
        <v>7</v>
      </c>
      <c r="F107" s="36" t="s">
        <v>82</v>
      </c>
      <c r="G107" s="37" t="s">
        <v>24</v>
      </c>
      <c r="H107" s="37" t="s">
        <v>111</v>
      </c>
      <c r="I107" s="38">
        <v>0.36041666666666666</v>
      </c>
      <c r="J107" s="38">
        <v>0.36180555555555555</v>
      </c>
      <c r="K107" s="38">
        <v>0.37083333333333335</v>
      </c>
      <c r="L107" s="37">
        <v>2</v>
      </c>
      <c r="M107" s="26">
        <v>13</v>
      </c>
      <c r="N107" s="37">
        <v>15</v>
      </c>
      <c r="O107" s="34" t="s">
        <v>25</v>
      </c>
      <c r="P107" s="39" t="s">
        <v>114</v>
      </c>
      <c r="Q107" s="26">
        <v>900</v>
      </c>
      <c r="R107" s="26">
        <f>900*7</f>
        <v>6300</v>
      </c>
      <c r="S107" s="26">
        <v>800</v>
      </c>
      <c r="T107" s="42">
        <v>7900</v>
      </c>
    </row>
    <row r="108" spans="1:20" x14ac:dyDescent="0.2">
      <c r="A108" s="40">
        <v>45824</v>
      </c>
      <c r="B108" s="28" t="s">
        <v>65</v>
      </c>
      <c r="C108" s="16">
        <v>107</v>
      </c>
      <c r="D108" s="51" t="s">
        <v>21</v>
      </c>
      <c r="E108" s="29">
        <v>5</v>
      </c>
      <c r="F108" s="30" t="s">
        <v>165</v>
      </c>
      <c r="G108" s="31" t="s">
        <v>166</v>
      </c>
      <c r="H108" s="31" t="s">
        <v>111</v>
      </c>
      <c r="I108" s="32">
        <v>0.46875</v>
      </c>
      <c r="J108" s="32">
        <v>0.46944444444444444</v>
      </c>
      <c r="K108" s="32">
        <v>0.48194444444444445</v>
      </c>
      <c r="L108" s="31">
        <v>1</v>
      </c>
      <c r="M108" s="16">
        <v>18</v>
      </c>
      <c r="N108" s="31">
        <v>19</v>
      </c>
      <c r="O108" s="28" t="s">
        <v>25</v>
      </c>
      <c r="P108" s="33" t="s">
        <v>99</v>
      </c>
      <c r="Q108" s="16">
        <v>900</v>
      </c>
      <c r="R108" s="16">
        <f>900*5</f>
        <v>4500</v>
      </c>
      <c r="S108" s="16">
        <v>800</v>
      </c>
      <c r="T108" s="43">
        <v>5900</v>
      </c>
    </row>
    <row r="109" spans="1:20" x14ac:dyDescent="0.2">
      <c r="A109" s="41">
        <v>45824</v>
      </c>
      <c r="B109" s="34" t="s">
        <v>65</v>
      </c>
      <c r="C109" s="26">
        <v>108</v>
      </c>
      <c r="D109" s="48" t="s">
        <v>21</v>
      </c>
      <c r="E109" s="35">
        <v>9</v>
      </c>
      <c r="F109" s="36" t="s">
        <v>62</v>
      </c>
      <c r="G109" s="37" t="s">
        <v>24</v>
      </c>
      <c r="H109" s="37" t="s">
        <v>111</v>
      </c>
      <c r="I109" s="38">
        <v>0.50555555555555554</v>
      </c>
      <c r="J109" s="38">
        <v>0.50624999999999998</v>
      </c>
      <c r="K109" s="38">
        <v>0.51736111111111116</v>
      </c>
      <c r="L109" s="37">
        <v>1</v>
      </c>
      <c r="M109" s="26">
        <v>16</v>
      </c>
      <c r="N109" s="37">
        <v>17</v>
      </c>
      <c r="O109" s="34" t="s">
        <v>25</v>
      </c>
      <c r="P109" s="39" t="s">
        <v>40</v>
      </c>
      <c r="Q109" s="26">
        <v>900</v>
      </c>
      <c r="R109" s="26">
        <f t="shared" ref="R109:R110" si="11">900*9</f>
        <v>8100</v>
      </c>
      <c r="S109" s="26">
        <v>800</v>
      </c>
      <c r="T109" s="42">
        <v>9900</v>
      </c>
    </row>
    <row r="110" spans="1:20" x14ac:dyDescent="0.2">
      <c r="A110" s="40">
        <v>45824</v>
      </c>
      <c r="B110" s="28" t="s">
        <v>65</v>
      </c>
      <c r="C110" s="16">
        <v>109</v>
      </c>
      <c r="D110" s="51" t="s">
        <v>21</v>
      </c>
      <c r="E110" s="29">
        <v>9</v>
      </c>
      <c r="F110" s="30" t="s">
        <v>156</v>
      </c>
      <c r="G110" s="31" t="s">
        <v>68</v>
      </c>
      <c r="H110" s="31" t="s">
        <v>111</v>
      </c>
      <c r="I110" s="32">
        <v>0.55972222222222223</v>
      </c>
      <c r="J110" s="32">
        <v>0.56041666666666667</v>
      </c>
      <c r="K110" s="32">
        <v>0.56805555555555554</v>
      </c>
      <c r="L110" s="31">
        <v>1</v>
      </c>
      <c r="M110" s="16">
        <v>11</v>
      </c>
      <c r="N110" s="31">
        <v>12</v>
      </c>
      <c r="O110" s="28" t="s">
        <v>25</v>
      </c>
      <c r="P110" s="33" t="s">
        <v>74</v>
      </c>
      <c r="Q110" s="16">
        <v>900</v>
      </c>
      <c r="R110" s="16">
        <f t="shared" si="11"/>
        <v>8100</v>
      </c>
      <c r="S110" s="16">
        <v>700</v>
      </c>
      <c r="T110" s="43">
        <v>9800</v>
      </c>
    </row>
    <row r="111" spans="1:20" x14ac:dyDescent="0.2">
      <c r="A111" s="41">
        <v>45824</v>
      </c>
      <c r="B111" s="34" t="s">
        <v>65</v>
      </c>
      <c r="C111" s="26">
        <v>110</v>
      </c>
      <c r="D111" s="48" t="s">
        <v>21</v>
      </c>
      <c r="E111" s="35">
        <v>2</v>
      </c>
      <c r="F111" s="36" t="s">
        <v>118</v>
      </c>
      <c r="G111" s="37" t="s">
        <v>48</v>
      </c>
      <c r="H111" s="37" t="s">
        <v>111</v>
      </c>
      <c r="I111" s="38">
        <v>0.65694444444444444</v>
      </c>
      <c r="J111" s="38">
        <v>0.65763888888888888</v>
      </c>
      <c r="K111" s="38">
        <v>0.66805555555555551</v>
      </c>
      <c r="L111" s="37">
        <v>1</v>
      </c>
      <c r="M111" s="26">
        <v>15</v>
      </c>
      <c r="N111" s="37">
        <v>16</v>
      </c>
      <c r="O111" s="34" t="s">
        <v>25</v>
      </c>
      <c r="P111" s="39" t="s">
        <v>99</v>
      </c>
      <c r="Q111" s="26">
        <v>900</v>
      </c>
      <c r="R111" s="26">
        <f>900*2</f>
        <v>1800</v>
      </c>
      <c r="S111" s="26">
        <v>700</v>
      </c>
      <c r="T111" s="42">
        <v>2800</v>
      </c>
    </row>
    <row r="112" spans="1:20" x14ac:dyDescent="0.2">
      <c r="A112" s="40">
        <v>45824</v>
      </c>
      <c r="B112" s="28" t="s">
        <v>65</v>
      </c>
      <c r="C112" s="16">
        <v>111</v>
      </c>
      <c r="D112" s="51" t="s">
        <v>21</v>
      </c>
      <c r="E112" s="29">
        <v>4</v>
      </c>
      <c r="F112" s="30" t="s">
        <v>72</v>
      </c>
      <c r="G112" s="31" t="s">
        <v>63</v>
      </c>
      <c r="H112" s="31" t="s">
        <v>117</v>
      </c>
      <c r="I112" s="32">
        <v>0.78055555555555556</v>
      </c>
      <c r="J112" s="32">
        <v>0.78402777777777777</v>
      </c>
      <c r="K112" s="32">
        <v>0.79374999999999996</v>
      </c>
      <c r="L112" s="31">
        <v>5</v>
      </c>
      <c r="M112" s="16">
        <v>14</v>
      </c>
      <c r="N112" s="31">
        <v>19</v>
      </c>
      <c r="O112" s="28" t="s">
        <v>25</v>
      </c>
      <c r="P112" s="33" t="s">
        <v>76</v>
      </c>
      <c r="Q112" s="16">
        <v>900</v>
      </c>
      <c r="R112" s="16">
        <f>900*4</f>
        <v>3600</v>
      </c>
      <c r="S112" s="16">
        <v>800</v>
      </c>
      <c r="T112" s="43">
        <v>4900</v>
      </c>
    </row>
    <row r="113" spans="1:20" x14ac:dyDescent="0.2">
      <c r="A113" s="41">
        <v>45824</v>
      </c>
      <c r="B113" s="34" t="s">
        <v>65</v>
      </c>
      <c r="C113" s="26">
        <v>112</v>
      </c>
      <c r="D113" s="48" t="s">
        <v>21</v>
      </c>
      <c r="E113" s="35">
        <v>3</v>
      </c>
      <c r="F113" s="36" t="s">
        <v>165</v>
      </c>
      <c r="G113" s="37" t="s">
        <v>24</v>
      </c>
      <c r="H113" s="37" t="s">
        <v>111</v>
      </c>
      <c r="I113" s="38">
        <v>0.78680555555555554</v>
      </c>
      <c r="J113" s="38">
        <v>0.79652777777777772</v>
      </c>
      <c r="K113" s="38">
        <v>0.80625000000000002</v>
      </c>
      <c r="L113" s="37">
        <v>14</v>
      </c>
      <c r="M113" s="26">
        <v>14</v>
      </c>
      <c r="N113" s="37">
        <v>28</v>
      </c>
      <c r="O113" s="34" t="s">
        <v>25</v>
      </c>
      <c r="P113" s="39" t="s">
        <v>114</v>
      </c>
      <c r="Q113" s="26">
        <v>900</v>
      </c>
      <c r="R113" s="26">
        <f>900*3</f>
        <v>2700</v>
      </c>
      <c r="S113" s="26">
        <v>800</v>
      </c>
      <c r="T113" s="42">
        <v>3900</v>
      </c>
    </row>
    <row r="114" spans="1:20" x14ac:dyDescent="0.2">
      <c r="A114" s="40">
        <v>45824</v>
      </c>
      <c r="B114" s="28" t="s">
        <v>65</v>
      </c>
      <c r="C114" s="16">
        <v>113</v>
      </c>
      <c r="D114" s="51" t="s">
        <v>21</v>
      </c>
      <c r="E114" s="29">
        <v>5</v>
      </c>
      <c r="F114" s="30" t="s">
        <v>121</v>
      </c>
      <c r="G114" s="31" t="s">
        <v>56</v>
      </c>
      <c r="H114" s="31" t="s">
        <v>111</v>
      </c>
      <c r="I114" s="32">
        <v>0.80138888888888893</v>
      </c>
      <c r="J114" s="32">
        <v>0.80694444444444446</v>
      </c>
      <c r="K114" s="32">
        <v>0.81944444444444442</v>
      </c>
      <c r="L114" s="31">
        <v>8</v>
      </c>
      <c r="M114" s="16">
        <v>18</v>
      </c>
      <c r="N114" s="31">
        <v>26</v>
      </c>
      <c r="O114" s="28" t="s">
        <v>25</v>
      </c>
      <c r="P114" s="33" t="s">
        <v>114</v>
      </c>
      <c r="Q114" s="16">
        <v>900</v>
      </c>
      <c r="R114" s="16">
        <f>900*5</f>
        <v>4500</v>
      </c>
      <c r="S114" s="16">
        <v>700</v>
      </c>
      <c r="T114" s="43">
        <v>5800</v>
      </c>
    </row>
    <row r="115" spans="1:20" x14ac:dyDescent="0.2">
      <c r="A115" s="41">
        <v>45824</v>
      </c>
      <c r="B115" s="34" t="s">
        <v>65</v>
      </c>
      <c r="C115" s="26">
        <v>114</v>
      </c>
      <c r="D115" s="48" t="s">
        <v>21</v>
      </c>
      <c r="E115" s="35">
        <v>10</v>
      </c>
      <c r="F115" s="36" t="s">
        <v>28</v>
      </c>
      <c r="G115" s="37" t="s">
        <v>68</v>
      </c>
      <c r="H115" s="37" t="s">
        <v>60</v>
      </c>
      <c r="I115" s="38">
        <v>0.8041666666666667</v>
      </c>
      <c r="J115" s="38">
        <v>0.80555555555555558</v>
      </c>
      <c r="K115" s="38">
        <v>0.81666666666666665</v>
      </c>
      <c r="L115" s="37">
        <v>2</v>
      </c>
      <c r="M115" s="26">
        <v>16</v>
      </c>
      <c r="N115" s="37">
        <v>18</v>
      </c>
      <c r="O115" s="34" t="s">
        <v>25</v>
      </c>
      <c r="P115" s="39" t="s">
        <v>114</v>
      </c>
      <c r="Q115" s="26">
        <v>900</v>
      </c>
      <c r="R115" s="26">
        <f>900*10</f>
        <v>9000</v>
      </c>
      <c r="S115" s="26">
        <v>500</v>
      </c>
      <c r="T115" s="42">
        <v>10850</v>
      </c>
    </row>
    <row r="116" spans="1:20" x14ac:dyDescent="0.2">
      <c r="A116" s="40">
        <v>45824</v>
      </c>
      <c r="B116" s="28" t="s">
        <v>65</v>
      </c>
      <c r="C116" s="16">
        <v>115</v>
      </c>
      <c r="D116" s="51" t="s">
        <v>21</v>
      </c>
      <c r="E116" s="29">
        <v>5</v>
      </c>
      <c r="F116" s="30" t="s">
        <v>167</v>
      </c>
      <c r="G116" s="31" t="s">
        <v>68</v>
      </c>
      <c r="H116" s="31" t="s">
        <v>60</v>
      </c>
      <c r="I116" s="32">
        <v>0.80694444444444446</v>
      </c>
      <c r="J116" s="32">
        <v>0.81597222222222221</v>
      </c>
      <c r="K116" s="32">
        <v>0.82291666666666663</v>
      </c>
      <c r="L116" s="31">
        <v>13</v>
      </c>
      <c r="M116" s="16">
        <v>10</v>
      </c>
      <c r="N116" s="31">
        <v>23</v>
      </c>
      <c r="O116" s="28" t="s">
        <v>25</v>
      </c>
      <c r="P116" s="33" t="s">
        <v>114</v>
      </c>
      <c r="Q116" s="16">
        <v>900</v>
      </c>
      <c r="R116" s="16">
        <f>900*5</f>
        <v>4500</v>
      </c>
      <c r="S116" s="16">
        <v>500</v>
      </c>
      <c r="T116" s="43">
        <v>5700</v>
      </c>
    </row>
    <row r="117" spans="1:20" x14ac:dyDescent="0.2">
      <c r="A117" s="41">
        <v>45824</v>
      </c>
      <c r="B117" s="34" t="s">
        <v>65</v>
      </c>
      <c r="C117" s="26">
        <v>116</v>
      </c>
      <c r="D117" s="48" t="s">
        <v>21</v>
      </c>
      <c r="E117" s="35">
        <v>20</v>
      </c>
      <c r="F117" s="36" t="s">
        <v>124</v>
      </c>
      <c r="G117" s="37" t="s">
        <v>24</v>
      </c>
      <c r="H117" s="37" t="s">
        <v>60</v>
      </c>
      <c r="I117" s="38">
        <v>0.82499999999999996</v>
      </c>
      <c r="J117" s="38">
        <v>0.82499999999999996</v>
      </c>
      <c r="K117" s="38">
        <v>0.83472222222222225</v>
      </c>
      <c r="L117" s="37">
        <v>0</v>
      </c>
      <c r="M117" s="26">
        <v>14</v>
      </c>
      <c r="N117" s="37">
        <v>14</v>
      </c>
      <c r="O117" s="34" t="s">
        <v>25</v>
      </c>
      <c r="P117" s="39" t="s">
        <v>114</v>
      </c>
      <c r="Q117" s="26">
        <v>900</v>
      </c>
      <c r="R117" s="26">
        <f>900*20</f>
        <v>18000</v>
      </c>
      <c r="S117" s="26">
        <v>700</v>
      </c>
      <c r="T117" s="42">
        <v>20800</v>
      </c>
    </row>
    <row r="118" spans="1:20" x14ac:dyDescent="0.2">
      <c r="A118" s="40">
        <v>45825</v>
      </c>
      <c r="B118" s="28" t="s">
        <v>96</v>
      </c>
      <c r="C118" s="16">
        <v>117</v>
      </c>
      <c r="D118" s="51" t="s">
        <v>77</v>
      </c>
      <c r="E118" s="29">
        <v>12</v>
      </c>
      <c r="F118" s="30" t="s">
        <v>168</v>
      </c>
      <c r="G118" s="31" t="s">
        <v>68</v>
      </c>
      <c r="H118" s="31" t="s">
        <v>111</v>
      </c>
      <c r="I118" s="32">
        <v>0.41666666666666669</v>
      </c>
      <c r="J118" s="32">
        <v>0.41805555555555557</v>
      </c>
      <c r="K118" s="32">
        <v>0.43888888888888888</v>
      </c>
      <c r="L118" s="31">
        <v>2</v>
      </c>
      <c r="M118" s="16">
        <v>30</v>
      </c>
      <c r="N118" s="31">
        <v>32</v>
      </c>
      <c r="O118" s="28" t="s">
        <v>79</v>
      </c>
      <c r="P118" s="33" t="s">
        <v>114</v>
      </c>
      <c r="Q118" s="16">
        <v>950</v>
      </c>
      <c r="R118" s="16">
        <f>950*12</f>
        <v>11400</v>
      </c>
      <c r="S118" s="16">
        <v>1300</v>
      </c>
      <c r="T118" s="43">
        <v>16600</v>
      </c>
    </row>
    <row r="119" spans="1:20" x14ac:dyDescent="0.2">
      <c r="A119" s="41">
        <v>45825</v>
      </c>
      <c r="B119" s="34" t="s">
        <v>96</v>
      </c>
      <c r="C119" s="26">
        <v>118</v>
      </c>
      <c r="D119" s="48" t="s">
        <v>21</v>
      </c>
      <c r="E119" s="35">
        <v>3</v>
      </c>
      <c r="F119" s="36" t="s">
        <v>55</v>
      </c>
      <c r="G119" s="37" t="s">
        <v>48</v>
      </c>
      <c r="H119" s="37" t="s">
        <v>111</v>
      </c>
      <c r="I119" s="38">
        <v>0.53819444444444442</v>
      </c>
      <c r="J119" s="38">
        <v>0.54027777777777775</v>
      </c>
      <c r="K119" s="38">
        <v>0.54861111111111116</v>
      </c>
      <c r="L119" s="37">
        <v>3</v>
      </c>
      <c r="M119" s="26">
        <v>12</v>
      </c>
      <c r="N119" s="37">
        <v>15</v>
      </c>
      <c r="O119" s="34" t="s">
        <v>25</v>
      </c>
      <c r="P119" s="39" t="s">
        <v>114</v>
      </c>
      <c r="Q119" s="26">
        <v>900</v>
      </c>
      <c r="R119" s="26">
        <f>900*3</f>
        <v>2700</v>
      </c>
      <c r="S119" s="26">
        <v>700</v>
      </c>
      <c r="T119" s="42">
        <v>3800</v>
      </c>
    </row>
    <row r="120" spans="1:20" x14ac:dyDescent="0.2">
      <c r="A120" s="40">
        <v>45825</v>
      </c>
      <c r="B120" s="28" t="s">
        <v>96</v>
      </c>
      <c r="C120" s="16">
        <v>119</v>
      </c>
      <c r="D120" s="51" t="s">
        <v>21</v>
      </c>
      <c r="E120" s="29">
        <v>10</v>
      </c>
      <c r="F120" s="30" t="s">
        <v>169</v>
      </c>
      <c r="G120" s="31" t="s">
        <v>170</v>
      </c>
      <c r="H120" s="31" t="s">
        <v>111</v>
      </c>
      <c r="I120" s="32">
        <v>0.54166666666666663</v>
      </c>
      <c r="J120" s="32">
        <v>0.54861111111111116</v>
      </c>
      <c r="K120" s="32">
        <v>0.55486111111111114</v>
      </c>
      <c r="L120" s="31">
        <v>10</v>
      </c>
      <c r="M120" s="16">
        <v>9</v>
      </c>
      <c r="N120" s="31">
        <v>19</v>
      </c>
      <c r="O120" s="28" t="s">
        <v>25</v>
      </c>
      <c r="P120" s="33" t="s">
        <v>114</v>
      </c>
      <c r="Q120" s="16">
        <v>900</v>
      </c>
      <c r="R120" s="16">
        <f>900*10</f>
        <v>9000</v>
      </c>
      <c r="S120" s="16">
        <v>600</v>
      </c>
      <c r="T120" s="43">
        <v>10750</v>
      </c>
    </row>
    <row r="121" spans="1:20" x14ac:dyDescent="0.2">
      <c r="A121" s="41">
        <v>45825</v>
      </c>
      <c r="B121" s="34" t="s">
        <v>96</v>
      </c>
      <c r="C121" s="26">
        <v>120</v>
      </c>
      <c r="D121" s="48" t="s">
        <v>77</v>
      </c>
      <c r="E121" s="35">
        <v>3</v>
      </c>
      <c r="F121" s="36" t="s">
        <v>153</v>
      </c>
      <c r="G121" s="37" t="s">
        <v>32</v>
      </c>
      <c r="H121" s="37" t="s">
        <v>111</v>
      </c>
      <c r="I121" s="38">
        <v>0.57152777777777775</v>
      </c>
      <c r="J121" s="38">
        <v>0.57222222222222219</v>
      </c>
      <c r="K121" s="38">
        <v>0.58194444444444449</v>
      </c>
      <c r="L121" s="37">
        <v>1</v>
      </c>
      <c r="M121" s="26">
        <v>14</v>
      </c>
      <c r="N121" s="37">
        <v>15</v>
      </c>
      <c r="O121" s="34" t="s">
        <v>79</v>
      </c>
      <c r="P121" s="39" t="s">
        <v>114</v>
      </c>
      <c r="Q121" s="26">
        <v>950</v>
      </c>
      <c r="R121" s="26">
        <f>950*3</f>
        <v>2850</v>
      </c>
      <c r="S121" s="26">
        <v>1300</v>
      </c>
      <c r="T121" s="42">
        <v>4900</v>
      </c>
    </row>
    <row r="122" spans="1:20" x14ac:dyDescent="0.2">
      <c r="A122" s="40">
        <v>45825</v>
      </c>
      <c r="B122" s="28" t="s">
        <v>96</v>
      </c>
      <c r="C122" s="16">
        <v>121</v>
      </c>
      <c r="D122" s="51" t="s">
        <v>21</v>
      </c>
      <c r="E122" s="29">
        <v>4</v>
      </c>
      <c r="F122" s="30" t="s">
        <v>72</v>
      </c>
      <c r="G122" s="31" t="s">
        <v>24</v>
      </c>
      <c r="H122" s="31" t="s">
        <v>111</v>
      </c>
      <c r="I122" s="32">
        <v>0.57847222222222228</v>
      </c>
      <c r="J122" s="32">
        <v>0.58472222222222225</v>
      </c>
      <c r="K122" s="32">
        <v>0.59027777777777779</v>
      </c>
      <c r="L122" s="31">
        <v>9</v>
      </c>
      <c r="M122" s="16">
        <v>8</v>
      </c>
      <c r="N122" s="31">
        <v>17</v>
      </c>
      <c r="O122" s="28" t="s">
        <v>25</v>
      </c>
      <c r="P122" s="33" t="s">
        <v>40</v>
      </c>
      <c r="Q122" s="16">
        <v>900</v>
      </c>
      <c r="R122" s="16">
        <f>900*4</f>
        <v>3600</v>
      </c>
      <c r="S122" s="16">
        <v>800</v>
      </c>
      <c r="T122" s="43">
        <v>4900</v>
      </c>
    </row>
    <row r="123" spans="1:20" x14ac:dyDescent="0.2">
      <c r="A123" s="41">
        <v>45825</v>
      </c>
      <c r="B123" s="34" t="s">
        <v>96</v>
      </c>
      <c r="C123" s="26">
        <v>122</v>
      </c>
      <c r="D123" s="48" t="s">
        <v>21</v>
      </c>
      <c r="E123" s="35">
        <v>10</v>
      </c>
      <c r="F123" s="36" t="s">
        <v>28</v>
      </c>
      <c r="G123" s="37" t="s">
        <v>68</v>
      </c>
      <c r="H123" s="37" t="s">
        <v>111</v>
      </c>
      <c r="I123" s="38">
        <v>0.6069444444444444</v>
      </c>
      <c r="J123" s="38">
        <v>0.6069444444444444</v>
      </c>
      <c r="K123" s="38">
        <v>0.61250000000000004</v>
      </c>
      <c r="L123" s="37">
        <v>0</v>
      </c>
      <c r="M123" s="26">
        <v>8</v>
      </c>
      <c r="N123" s="37">
        <v>8</v>
      </c>
      <c r="O123" s="34" t="s">
        <v>25</v>
      </c>
      <c r="P123" s="39" t="s">
        <v>114</v>
      </c>
      <c r="Q123" s="26">
        <v>900</v>
      </c>
      <c r="R123" s="26">
        <f>900*10</f>
        <v>9000</v>
      </c>
      <c r="S123" s="26">
        <v>500</v>
      </c>
      <c r="T123" s="42">
        <v>10700</v>
      </c>
    </row>
    <row r="124" spans="1:20" x14ac:dyDescent="0.2">
      <c r="A124" s="40">
        <v>45825</v>
      </c>
      <c r="B124" s="28" t="s">
        <v>96</v>
      </c>
      <c r="C124" s="16">
        <v>123</v>
      </c>
      <c r="D124" s="51" t="s">
        <v>21</v>
      </c>
      <c r="E124" s="29">
        <v>4</v>
      </c>
      <c r="F124" s="30" t="s">
        <v>167</v>
      </c>
      <c r="G124" s="31" t="s">
        <v>68</v>
      </c>
      <c r="H124" s="31" t="s">
        <v>111</v>
      </c>
      <c r="I124" s="32">
        <v>0.81805555555555554</v>
      </c>
      <c r="J124" s="32">
        <v>0.81944444444444442</v>
      </c>
      <c r="K124" s="32">
        <v>0.83125000000000004</v>
      </c>
      <c r="L124" s="31">
        <v>2</v>
      </c>
      <c r="M124" s="16">
        <v>17</v>
      </c>
      <c r="N124" s="31">
        <v>19</v>
      </c>
      <c r="O124" s="28" t="s">
        <v>25</v>
      </c>
      <c r="P124" s="33" t="s">
        <v>114</v>
      </c>
      <c r="Q124" s="16">
        <v>900</v>
      </c>
      <c r="R124" s="16">
        <f>900*4</f>
        <v>3600</v>
      </c>
      <c r="S124" s="16">
        <v>700</v>
      </c>
      <c r="T124" s="43">
        <v>4800</v>
      </c>
    </row>
    <row r="125" spans="1:20" x14ac:dyDescent="0.2">
      <c r="A125" s="41">
        <v>45825</v>
      </c>
      <c r="B125" s="34" t="s">
        <v>96</v>
      </c>
      <c r="C125" s="26">
        <v>124</v>
      </c>
      <c r="D125" s="48" t="s">
        <v>21</v>
      </c>
      <c r="E125" s="35">
        <v>2</v>
      </c>
      <c r="F125" s="36" t="s">
        <v>118</v>
      </c>
      <c r="G125" s="37" t="s">
        <v>56</v>
      </c>
      <c r="H125" s="37" t="s">
        <v>111</v>
      </c>
      <c r="I125" s="38">
        <v>0.81944444444444442</v>
      </c>
      <c r="J125" s="38">
        <v>0.83194444444444449</v>
      </c>
      <c r="K125" s="38">
        <v>0.84375</v>
      </c>
      <c r="L125" s="37">
        <v>18</v>
      </c>
      <c r="M125" s="26">
        <v>17</v>
      </c>
      <c r="N125" s="37">
        <v>35</v>
      </c>
      <c r="O125" s="34" t="s">
        <v>25</v>
      </c>
      <c r="P125" s="39" t="s">
        <v>114</v>
      </c>
      <c r="Q125" s="26">
        <v>900</v>
      </c>
      <c r="R125" s="26">
        <f>900*2</f>
        <v>1800</v>
      </c>
      <c r="S125" s="26">
        <v>700</v>
      </c>
      <c r="T125" s="42">
        <v>2800</v>
      </c>
    </row>
    <row r="126" spans="1:20" x14ac:dyDescent="0.2">
      <c r="A126" s="40">
        <v>45825</v>
      </c>
      <c r="B126" s="28" t="s">
        <v>96</v>
      </c>
      <c r="C126" s="16">
        <v>125</v>
      </c>
      <c r="D126" s="51" t="s">
        <v>21</v>
      </c>
      <c r="E126" s="29">
        <v>5</v>
      </c>
      <c r="F126" s="30" t="s">
        <v>171</v>
      </c>
      <c r="G126" s="31" t="s">
        <v>56</v>
      </c>
      <c r="H126" s="31" t="s">
        <v>111</v>
      </c>
      <c r="I126" s="32">
        <v>0.82847222222222228</v>
      </c>
      <c r="J126" s="32">
        <v>0.83194444444444449</v>
      </c>
      <c r="K126" s="32">
        <v>0.84583333333333333</v>
      </c>
      <c r="L126" s="31">
        <v>5</v>
      </c>
      <c r="M126" s="16">
        <v>20</v>
      </c>
      <c r="N126" s="31">
        <v>25</v>
      </c>
      <c r="O126" s="28" t="s">
        <v>25</v>
      </c>
      <c r="P126" s="33" t="s">
        <v>114</v>
      </c>
      <c r="Q126" s="16">
        <v>900</v>
      </c>
      <c r="R126" s="16">
        <f t="shared" ref="R126:R127" si="12">900*5</f>
        <v>4500</v>
      </c>
      <c r="S126" s="16">
        <v>700</v>
      </c>
      <c r="T126" s="43">
        <v>5800</v>
      </c>
    </row>
    <row r="127" spans="1:20" x14ac:dyDescent="0.2">
      <c r="A127" s="41">
        <v>45825</v>
      </c>
      <c r="B127" s="34" t="s">
        <v>96</v>
      </c>
      <c r="C127" s="26">
        <v>126</v>
      </c>
      <c r="D127" s="48" t="s">
        <v>21</v>
      </c>
      <c r="E127" s="35">
        <v>5</v>
      </c>
      <c r="F127" s="36" t="s">
        <v>136</v>
      </c>
      <c r="G127" s="37" t="s">
        <v>85</v>
      </c>
      <c r="H127" s="37" t="s">
        <v>111</v>
      </c>
      <c r="I127" s="38">
        <v>0.85555555555555551</v>
      </c>
      <c r="J127" s="38">
        <v>0.85555555555555551</v>
      </c>
      <c r="K127" s="38">
        <v>0.86041666666666672</v>
      </c>
      <c r="L127" s="37">
        <v>0</v>
      </c>
      <c r="M127" s="26">
        <v>7</v>
      </c>
      <c r="N127" s="37">
        <v>7</v>
      </c>
      <c r="O127" s="34" t="s">
        <v>25</v>
      </c>
      <c r="P127" s="39" t="s">
        <v>99</v>
      </c>
      <c r="Q127" s="26">
        <v>900</v>
      </c>
      <c r="R127" s="26">
        <f t="shared" si="12"/>
        <v>4500</v>
      </c>
      <c r="S127" s="26">
        <v>800</v>
      </c>
      <c r="T127" s="42">
        <v>5900</v>
      </c>
    </row>
    <row r="128" spans="1:20" x14ac:dyDescent="0.2">
      <c r="A128" s="40">
        <v>45826</v>
      </c>
      <c r="B128" s="28" t="s">
        <v>110</v>
      </c>
      <c r="C128" s="16">
        <v>127</v>
      </c>
      <c r="D128" s="51" t="s">
        <v>21</v>
      </c>
      <c r="E128" s="29">
        <v>10</v>
      </c>
      <c r="F128" s="30" t="s">
        <v>145</v>
      </c>
      <c r="G128" s="31" t="s">
        <v>172</v>
      </c>
      <c r="H128" s="31" t="s">
        <v>173</v>
      </c>
      <c r="I128" s="32">
        <v>0.51249999999999996</v>
      </c>
      <c r="J128" s="32">
        <v>0.51249999999999996</v>
      </c>
      <c r="K128" s="32">
        <v>0.52152777777777781</v>
      </c>
      <c r="L128" s="31">
        <v>0</v>
      </c>
      <c r="M128" s="16">
        <v>13</v>
      </c>
      <c r="N128" s="31">
        <v>13</v>
      </c>
      <c r="O128" s="28" t="s">
        <v>25</v>
      </c>
      <c r="P128" s="33" t="s">
        <v>40</v>
      </c>
      <c r="Q128" s="16">
        <v>900</v>
      </c>
      <c r="R128" s="16">
        <v>9000</v>
      </c>
      <c r="S128" s="16">
        <v>800</v>
      </c>
      <c r="T128" s="43">
        <v>10950</v>
      </c>
    </row>
    <row r="129" spans="1:20" x14ac:dyDescent="0.2">
      <c r="A129" s="41">
        <v>45826</v>
      </c>
      <c r="B129" s="34" t="s">
        <v>110</v>
      </c>
      <c r="C129" s="26">
        <v>128</v>
      </c>
      <c r="D129" s="48" t="s">
        <v>21</v>
      </c>
      <c r="E129" s="35">
        <v>6</v>
      </c>
      <c r="F129" s="36" t="s">
        <v>54</v>
      </c>
      <c r="G129" s="37" t="s">
        <v>42</v>
      </c>
      <c r="H129" s="37" t="s">
        <v>117</v>
      </c>
      <c r="I129" s="38">
        <v>0.58194444444444449</v>
      </c>
      <c r="J129" s="38">
        <v>0.58263888888888893</v>
      </c>
      <c r="K129" s="38">
        <v>0.59583333333333333</v>
      </c>
      <c r="L129" s="37">
        <v>1</v>
      </c>
      <c r="M129" s="26">
        <v>19</v>
      </c>
      <c r="N129" s="37">
        <v>20</v>
      </c>
      <c r="O129" s="34" t="s">
        <v>25</v>
      </c>
      <c r="P129" s="39" t="s">
        <v>40</v>
      </c>
      <c r="Q129" s="26">
        <v>900</v>
      </c>
      <c r="R129" s="26">
        <v>5400</v>
      </c>
      <c r="S129" s="26">
        <v>700</v>
      </c>
      <c r="T129" s="27">
        <v>6800</v>
      </c>
    </row>
    <row r="130" spans="1:20" x14ac:dyDescent="0.2">
      <c r="A130" s="40">
        <v>45826</v>
      </c>
      <c r="B130" s="28" t="s">
        <v>110</v>
      </c>
      <c r="C130" s="16">
        <v>129</v>
      </c>
      <c r="D130" s="51" t="s">
        <v>21</v>
      </c>
      <c r="E130" s="29">
        <v>6</v>
      </c>
      <c r="F130" s="30" t="s">
        <v>157</v>
      </c>
      <c r="G130" s="31" t="s">
        <v>35</v>
      </c>
      <c r="H130" s="31" t="s">
        <v>117</v>
      </c>
      <c r="I130" s="32">
        <v>0.69444444444444442</v>
      </c>
      <c r="J130" s="32">
        <v>0.69513888888888886</v>
      </c>
      <c r="K130" s="32">
        <v>0.70277777777777772</v>
      </c>
      <c r="L130" s="31">
        <v>1</v>
      </c>
      <c r="M130" s="16">
        <v>11</v>
      </c>
      <c r="N130" s="31">
        <v>12</v>
      </c>
      <c r="O130" s="28" t="s">
        <v>25</v>
      </c>
      <c r="P130" s="33" t="s">
        <v>174</v>
      </c>
      <c r="Q130" s="16">
        <v>900</v>
      </c>
      <c r="R130" s="16">
        <v>5400</v>
      </c>
      <c r="S130" s="16">
        <v>600</v>
      </c>
      <c r="T130" s="17">
        <v>6700</v>
      </c>
    </row>
    <row r="131" spans="1:20" x14ac:dyDescent="0.2">
      <c r="A131" s="41">
        <v>45826</v>
      </c>
      <c r="B131" s="34" t="s">
        <v>110</v>
      </c>
      <c r="C131" s="26">
        <v>130</v>
      </c>
      <c r="D131" s="48" t="s">
        <v>77</v>
      </c>
      <c r="E131" s="35">
        <v>3</v>
      </c>
      <c r="F131" s="36" t="s">
        <v>175</v>
      </c>
      <c r="G131" s="37" t="s">
        <v>48</v>
      </c>
      <c r="H131" s="37" t="s">
        <v>117</v>
      </c>
      <c r="I131" s="38">
        <v>0.70694444444444449</v>
      </c>
      <c r="J131" s="38">
        <v>0.70694444444444449</v>
      </c>
      <c r="K131" s="38">
        <v>0.72430555555555554</v>
      </c>
      <c r="L131" s="37">
        <v>0</v>
      </c>
      <c r="M131" s="26">
        <v>25</v>
      </c>
      <c r="N131" s="37">
        <v>25</v>
      </c>
      <c r="O131" s="34" t="s">
        <v>79</v>
      </c>
      <c r="P131" s="39" t="s">
        <v>174</v>
      </c>
      <c r="Q131" s="26">
        <v>950</v>
      </c>
      <c r="R131" s="26">
        <v>2850</v>
      </c>
      <c r="S131" s="26">
        <v>1000</v>
      </c>
      <c r="T131" s="27">
        <v>4900</v>
      </c>
    </row>
    <row r="132" spans="1:20" x14ac:dyDescent="0.2">
      <c r="A132" s="40">
        <v>45826</v>
      </c>
      <c r="B132" s="28" t="s">
        <v>110</v>
      </c>
      <c r="C132" s="16">
        <v>131</v>
      </c>
      <c r="D132" s="51" t="s">
        <v>21</v>
      </c>
      <c r="E132" s="29">
        <v>6</v>
      </c>
      <c r="F132" s="30" t="s">
        <v>176</v>
      </c>
      <c r="G132" s="31" t="s">
        <v>35</v>
      </c>
      <c r="H132" s="31" t="s">
        <v>117</v>
      </c>
      <c r="I132" s="32">
        <v>0.81458333333333333</v>
      </c>
      <c r="J132" s="32">
        <v>0.81458333333333333</v>
      </c>
      <c r="K132" s="32">
        <v>0.81944444444444442</v>
      </c>
      <c r="L132" s="31">
        <v>0</v>
      </c>
      <c r="M132" s="16">
        <v>7</v>
      </c>
      <c r="N132" s="31">
        <v>7</v>
      </c>
      <c r="O132" s="28" t="s">
        <v>25</v>
      </c>
      <c r="P132" s="33" t="s">
        <v>40</v>
      </c>
      <c r="Q132" s="16">
        <v>900</v>
      </c>
      <c r="R132" s="16">
        <v>5400</v>
      </c>
      <c r="S132" s="16">
        <v>700</v>
      </c>
      <c r="T132" s="17">
        <v>6800</v>
      </c>
    </row>
    <row r="133" spans="1:20" x14ac:dyDescent="0.2">
      <c r="A133" s="41">
        <v>45827</v>
      </c>
      <c r="B133" s="34" t="s">
        <v>125</v>
      </c>
      <c r="C133" s="26">
        <v>132</v>
      </c>
      <c r="D133" s="48" t="s">
        <v>21</v>
      </c>
      <c r="E133" s="35">
        <v>5</v>
      </c>
      <c r="F133" s="36" t="s">
        <v>165</v>
      </c>
      <c r="G133" s="37" t="s">
        <v>177</v>
      </c>
      <c r="H133" s="37" t="s">
        <v>117</v>
      </c>
      <c r="I133" s="38">
        <v>0.59305555555555556</v>
      </c>
      <c r="J133" s="38">
        <v>0.59375</v>
      </c>
      <c r="K133" s="38">
        <v>0.62291666666666667</v>
      </c>
      <c r="L133" s="37">
        <v>1</v>
      </c>
      <c r="M133" s="26">
        <v>42</v>
      </c>
      <c r="N133" s="37">
        <v>43</v>
      </c>
      <c r="O133" s="34" t="s">
        <v>25</v>
      </c>
      <c r="P133" s="39" t="s">
        <v>178</v>
      </c>
      <c r="Q133" s="26">
        <v>900</v>
      </c>
      <c r="R133" s="26">
        <v>4500</v>
      </c>
      <c r="S133" s="26">
        <v>800</v>
      </c>
      <c r="T133" s="27">
        <v>5900</v>
      </c>
    </row>
    <row r="134" spans="1:20" x14ac:dyDescent="0.2">
      <c r="A134" s="40">
        <v>45827</v>
      </c>
      <c r="B134" s="28" t="s">
        <v>125</v>
      </c>
      <c r="C134" s="16">
        <v>133</v>
      </c>
      <c r="D134" s="51" t="s">
        <v>21</v>
      </c>
      <c r="E134" s="29">
        <v>10</v>
      </c>
      <c r="F134" s="30" t="s">
        <v>179</v>
      </c>
      <c r="G134" s="31" t="s">
        <v>177</v>
      </c>
      <c r="H134" s="31" t="s">
        <v>117</v>
      </c>
      <c r="I134" s="32">
        <v>0.74097222222222225</v>
      </c>
      <c r="J134" s="32">
        <v>0.74097222222222225</v>
      </c>
      <c r="K134" s="32">
        <v>0.75416666666666665</v>
      </c>
      <c r="L134" s="31">
        <v>0</v>
      </c>
      <c r="M134" s="16">
        <v>19</v>
      </c>
      <c r="N134" s="31">
        <v>19</v>
      </c>
      <c r="O134" s="28" t="s">
        <v>25</v>
      </c>
      <c r="P134" s="33" t="s">
        <v>180</v>
      </c>
      <c r="Q134" s="16">
        <v>900</v>
      </c>
      <c r="R134" s="16">
        <v>9000</v>
      </c>
      <c r="S134" s="16">
        <v>800</v>
      </c>
      <c r="T134" s="17">
        <v>10950</v>
      </c>
    </row>
    <row r="135" spans="1:20" x14ac:dyDescent="0.2">
      <c r="A135" s="41">
        <v>45827</v>
      </c>
      <c r="B135" s="34" t="s">
        <v>125</v>
      </c>
      <c r="C135" s="26">
        <v>134</v>
      </c>
      <c r="D135" s="48" t="s">
        <v>21</v>
      </c>
      <c r="E135" s="35">
        <v>5</v>
      </c>
      <c r="F135" s="36" t="s">
        <v>119</v>
      </c>
      <c r="G135" s="37" t="s">
        <v>63</v>
      </c>
      <c r="H135" s="37" t="s">
        <v>117</v>
      </c>
      <c r="I135" s="38">
        <v>0.78611111111111109</v>
      </c>
      <c r="J135" s="38">
        <v>0.78611111111111109</v>
      </c>
      <c r="K135" s="38">
        <v>0.79791666666666672</v>
      </c>
      <c r="L135" s="37">
        <v>0</v>
      </c>
      <c r="M135" s="26">
        <v>17</v>
      </c>
      <c r="N135" s="37">
        <v>17</v>
      </c>
      <c r="O135" s="34" t="s">
        <v>25</v>
      </c>
      <c r="P135" s="39" t="s">
        <v>40</v>
      </c>
      <c r="Q135" s="26">
        <v>900</v>
      </c>
      <c r="R135" s="26">
        <v>4500</v>
      </c>
      <c r="S135" s="26">
        <v>800</v>
      </c>
      <c r="T135" s="27">
        <v>5900</v>
      </c>
    </row>
    <row r="136" spans="1:20" x14ac:dyDescent="0.2">
      <c r="A136" s="40">
        <v>45827</v>
      </c>
      <c r="B136" s="28" t="s">
        <v>125</v>
      </c>
      <c r="C136" s="16">
        <v>135</v>
      </c>
      <c r="D136" s="51" t="s">
        <v>21</v>
      </c>
      <c r="E136" s="29">
        <v>9</v>
      </c>
      <c r="F136" s="30" t="s">
        <v>156</v>
      </c>
      <c r="G136" s="31" t="s">
        <v>35</v>
      </c>
      <c r="H136" s="31" t="s">
        <v>117</v>
      </c>
      <c r="I136" s="32">
        <v>0.79166666666666663</v>
      </c>
      <c r="J136" s="32">
        <v>0.79236111111111107</v>
      </c>
      <c r="K136" s="32">
        <v>0.80486111111111114</v>
      </c>
      <c r="L136" s="31">
        <v>1</v>
      </c>
      <c r="M136" s="16">
        <v>18</v>
      </c>
      <c r="N136" s="31">
        <v>19</v>
      </c>
      <c r="O136" s="28" t="s">
        <v>25</v>
      </c>
      <c r="P136" s="33" t="s">
        <v>40</v>
      </c>
      <c r="Q136" s="16">
        <v>900</v>
      </c>
      <c r="R136" s="16">
        <v>8100</v>
      </c>
      <c r="S136" s="16">
        <v>0</v>
      </c>
      <c r="T136" s="17">
        <v>9700</v>
      </c>
    </row>
    <row r="137" spans="1:20" x14ac:dyDescent="0.2">
      <c r="A137" s="41">
        <v>45827</v>
      </c>
      <c r="B137" s="34" t="s">
        <v>125</v>
      </c>
      <c r="C137" s="26">
        <v>136</v>
      </c>
      <c r="D137" s="48" t="s">
        <v>21</v>
      </c>
      <c r="E137" s="35">
        <v>6</v>
      </c>
      <c r="F137" s="36" t="s">
        <v>181</v>
      </c>
      <c r="G137" s="37" t="s">
        <v>59</v>
      </c>
      <c r="H137" s="37" t="s">
        <v>117</v>
      </c>
      <c r="I137" s="38">
        <v>0.81458333333333333</v>
      </c>
      <c r="J137" s="38">
        <v>0.81527777777777777</v>
      </c>
      <c r="K137" s="38">
        <v>0.82291666666666663</v>
      </c>
      <c r="L137" s="37">
        <v>1</v>
      </c>
      <c r="M137" s="26">
        <v>11</v>
      </c>
      <c r="N137" s="37">
        <v>12</v>
      </c>
      <c r="O137" s="34" t="s">
        <v>25</v>
      </c>
      <c r="P137" s="39" t="s">
        <v>40</v>
      </c>
      <c r="Q137" s="26">
        <v>900</v>
      </c>
      <c r="R137" s="26">
        <v>5400</v>
      </c>
      <c r="S137" s="26">
        <v>800</v>
      </c>
      <c r="T137" s="27">
        <v>6900</v>
      </c>
    </row>
    <row r="138" spans="1:20" x14ac:dyDescent="0.2">
      <c r="A138" s="40">
        <v>45827</v>
      </c>
      <c r="B138" s="28" t="s">
        <v>125</v>
      </c>
      <c r="C138" s="16">
        <v>137</v>
      </c>
      <c r="D138" s="51" t="s">
        <v>21</v>
      </c>
      <c r="E138" s="29">
        <v>8</v>
      </c>
      <c r="F138" s="30" t="s">
        <v>182</v>
      </c>
      <c r="G138" s="31" t="s">
        <v>48</v>
      </c>
      <c r="H138" s="31" t="s">
        <v>117</v>
      </c>
      <c r="I138" s="32">
        <v>0.81666666666666665</v>
      </c>
      <c r="J138" s="32">
        <v>0.81666666666666665</v>
      </c>
      <c r="K138" s="32">
        <v>0.83333333333333337</v>
      </c>
      <c r="L138" s="31">
        <v>0</v>
      </c>
      <c r="M138" s="16">
        <v>24</v>
      </c>
      <c r="N138" s="31">
        <v>24</v>
      </c>
      <c r="O138" s="28" t="s">
        <v>25</v>
      </c>
      <c r="P138" s="33" t="s">
        <v>40</v>
      </c>
      <c r="Q138" s="16">
        <v>900</v>
      </c>
      <c r="R138" s="16">
        <v>7200</v>
      </c>
      <c r="S138" s="16">
        <v>700</v>
      </c>
      <c r="T138" s="17">
        <v>8800</v>
      </c>
    </row>
    <row r="139" spans="1:20" x14ac:dyDescent="0.2">
      <c r="A139" s="41">
        <v>45827</v>
      </c>
      <c r="B139" s="34" t="s">
        <v>125</v>
      </c>
      <c r="C139" s="26">
        <v>138</v>
      </c>
      <c r="D139" s="48" t="s">
        <v>21</v>
      </c>
      <c r="E139" s="35">
        <v>9</v>
      </c>
      <c r="F139" s="36" t="s">
        <v>183</v>
      </c>
      <c r="G139" s="37" t="s">
        <v>35</v>
      </c>
      <c r="H139" s="37" t="s">
        <v>117</v>
      </c>
      <c r="I139" s="38">
        <v>0.82847222222222228</v>
      </c>
      <c r="J139" s="38">
        <v>0.82847222222222228</v>
      </c>
      <c r="K139" s="38">
        <v>0.84375</v>
      </c>
      <c r="L139" s="37">
        <v>0</v>
      </c>
      <c r="M139" s="26">
        <v>22</v>
      </c>
      <c r="N139" s="37">
        <v>22</v>
      </c>
      <c r="O139" s="34" t="s">
        <v>25</v>
      </c>
      <c r="P139" s="39" t="s">
        <v>40</v>
      </c>
      <c r="Q139" s="26">
        <v>900</v>
      </c>
      <c r="R139" s="26">
        <v>8100</v>
      </c>
      <c r="S139" s="26">
        <v>700</v>
      </c>
      <c r="T139" s="27">
        <v>9800</v>
      </c>
    </row>
    <row r="140" spans="1:20" x14ac:dyDescent="0.2">
      <c r="A140" s="40">
        <v>45827</v>
      </c>
      <c r="B140" s="28" t="s">
        <v>125</v>
      </c>
      <c r="C140" s="16">
        <v>139</v>
      </c>
      <c r="D140" s="51" t="s">
        <v>21</v>
      </c>
      <c r="E140" s="29">
        <v>6</v>
      </c>
      <c r="F140" s="30" t="s">
        <v>28</v>
      </c>
      <c r="G140" s="31" t="s">
        <v>35</v>
      </c>
      <c r="H140" s="31" t="s">
        <v>117</v>
      </c>
      <c r="I140" s="32">
        <v>0.84375</v>
      </c>
      <c r="J140" s="32">
        <v>0.84375</v>
      </c>
      <c r="K140" s="32">
        <v>0.85</v>
      </c>
      <c r="L140" s="31">
        <v>0</v>
      </c>
      <c r="M140" s="16">
        <v>9</v>
      </c>
      <c r="N140" s="31">
        <v>9</v>
      </c>
      <c r="O140" s="28" t="s">
        <v>25</v>
      </c>
      <c r="P140" s="33" t="s">
        <v>40</v>
      </c>
      <c r="Q140" s="16">
        <v>900</v>
      </c>
      <c r="R140" s="16">
        <v>5400</v>
      </c>
      <c r="S140" s="16">
        <v>500</v>
      </c>
      <c r="T140" s="17">
        <v>6700</v>
      </c>
    </row>
    <row r="141" spans="1:20" x14ac:dyDescent="0.2">
      <c r="A141" s="41">
        <v>45827</v>
      </c>
      <c r="B141" s="34" t="s">
        <v>125</v>
      </c>
      <c r="C141" s="26">
        <v>140</v>
      </c>
      <c r="D141" s="48" t="s">
        <v>21</v>
      </c>
      <c r="E141" s="35">
        <v>4</v>
      </c>
      <c r="F141" s="36" t="s">
        <v>176</v>
      </c>
      <c r="G141" s="37" t="s">
        <v>35</v>
      </c>
      <c r="H141" s="37" t="s">
        <v>117</v>
      </c>
      <c r="I141" s="38">
        <v>0.87152777777777779</v>
      </c>
      <c r="J141" s="38">
        <v>0.87222222222222223</v>
      </c>
      <c r="K141" s="38">
        <v>0.87847222222222221</v>
      </c>
      <c r="L141" s="37">
        <v>1</v>
      </c>
      <c r="M141" s="26">
        <v>9</v>
      </c>
      <c r="N141" s="37">
        <v>10</v>
      </c>
      <c r="O141" s="34" t="s">
        <v>25</v>
      </c>
      <c r="P141" s="39" t="s">
        <v>40</v>
      </c>
      <c r="Q141" s="26">
        <v>900</v>
      </c>
      <c r="R141" s="26">
        <v>3600</v>
      </c>
      <c r="S141" s="26">
        <v>700</v>
      </c>
      <c r="T141" s="27">
        <v>4800</v>
      </c>
    </row>
    <row r="142" spans="1:20" x14ac:dyDescent="0.2">
      <c r="A142" s="40">
        <v>45828</v>
      </c>
      <c r="B142" s="28" t="s">
        <v>135</v>
      </c>
      <c r="C142" s="16">
        <v>141</v>
      </c>
      <c r="D142" s="51" t="s">
        <v>21</v>
      </c>
      <c r="E142" s="29">
        <v>5</v>
      </c>
      <c r="F142" s="30" t="s">
        <v>184</v>
      </c>
      <c r="G142" s="31" t="s">
        <v>185</v>
      </c>
      <c r="H142" s="31" t="s">
        <v>117</v>
      </c>
      <c r="I142" s="32">
        <v>0.40763888888888888</v>
      </c>
      <c r="J142" s="32">
        <v>0.40902777777777777</v>
      </c>
      <c r="K142" s="32">
        <v>0.41875000000000001</v>
      </c>
      <c r="L142" s="31">
        <v>2</v>
      </c>
      <c r="M142" s="16">
        <v>14</v>
      </c>
      <c r="N142" s="31">
        <v>16</v>
      </c>
      <c r="O142" s="28" t="s">
        <v>25</v>
      </c>
      <c r="P142" s="33" t="s">
        <v>40</v>
      </c>
      <c r="Q142" s="16">
        <v>900</v>
      </c>
      <c r="R142" s="16">
        <v>4500</v>
      </c>
      <c r="S142" s="16">
        <v>650</v>
      </c>
      <c r="T142" s="17">
        <v>5900</v>
      </c>
    </row>
    <row r="143" spans="1:20" x14ac:dyDescent="0.2">
      <c r="A143" s="41">
        <v>45828</v>
      </c>
      <c r="B143" s="34" t="s">
        <v>135</v>
      </c>
      <c r="C143" s="26">
        <v>142</v>
      </c>
      <c r="D143" s="48" t="s">
        <v>77</v>
      </c>
      <c r="E143" s="35">
        <v>1</v>
      </c>
      <c r="F143" s="36" t="s">
        <v>184</v>
      </c>
      <c r="G143" s="37" t="s">
        <v>63</v>
      </c>
      <c r="H143" s="37" t="s">
        <v>117</v>
      </c>
      <c r="I143" s="38">
        <v>0.40763888888888888</v>
      </c>
      <c r="J143" s="38">
        <v>0.40902777777777777</v>
      </c>
      <c r="K143" s="38">
        <v>0.42499999999999999</v>
      </c>
      <c r="L143" s="37">
        <v>2</v>
      </c>
      <c r="M143" s="26">
        <v>23</v>
      </c>
      <c r="N143" s="37">
        <v>25</v>
      </c>
      <c r="O143" s="34" t="s">
        <v>79</v>
      </c>
      <c r="P143" s="39" t="s">
        <v>40</v>
      </c>
      <c r="Q143" s="26">
        <v>950</v>
      </c>
      <c r="R143" s="26">
        <v>950</v>
      </c>
      <c r="S143" s="26">
        <v>650</v>
      </c>
      <c r="T143" s="27">
        <v>2300</v>
      </c>
    </row>
    <row r="144" spans="1:20" x14ac:dyDescent="0.2">
      <c r="A144" s="40">
        <v>45828</v>
      </c>
      <c r="B144" s="28" t="s">
        <v>135</v>
      </c>
      <c r="C144" s="16">
        <v>143</v>
      </c>
      <c r="D144" s="51" t="s">
        <v>21</v>
      </c>
      <c r="E144" s="29">
        <v>10</v>
      </c>
      <c r="F144" s="30" t="s">
        <v>44</v>
      </c>
      <c r="G144" s="31" t="s">
        <v>186</v>
      </c>
      <c r="H144" s="31" t="s">
        <v>117</v>
      </c>
      <c r="I144" s="32">
        <v>0.5131944444444444</v>
      </c>
      <c r="J144" s="32">
        <v>0.5131944444444444</v>
      </c>
      <c r="K144" s="32">
        <v>0.52222222222222225</v>
      </c>
      <c r="L144" s="31">
        <v>0</v>
      </c>
      <c r="M144" s="16">
        <v>13</v>
      </c>
      <c r="N144" s="31">
        <v>13</v>
      </c>
      <c r="O144" s="28" t="s">
        <v>25</v>
      </c>
      <c r="P144" s="33" t="s">
        <v>40</v>
      </c>
      <c r="Q144" s="16">
        <v>900</v>
      </c>
      <c r="R144" s="16">
        <v>9000</v>
      </c>
      <c r="S144" s="16">
        <v>800</v>
      </c>
      <c r="T144" s="17">
        <v>10950</v>
      </c>
    </row>
    <row r="145" spans="1:20" x14ac:dyDescent="0.2">
      <c r="A145" s="41">
        <v>45828</v>
      </c>
      <c r="B145" s="34" t="s">
        <v>135</v>
      </c>
      <c r="C145" s="26">
        <v>144</v>
      </c>
      <c r="D145" s="48" t="s">
        <v>21</v>
      </c>
      <c r="E145" s="35">
        <v>10</v>
      </c>
      <c r="F145" s="36" t="s">
        <v>28</v>
      </c>
      <c r="G145" s="37" t="s">
        <v>35</v>
      </c>
      <c r="H145" s="37" t="s">
        <v>117</v>
      </c>
      <c r="I145" s="38">
        <v>0.62847222222222221</v>
      </c>
      <c r="J145" s="38">
        <v>0.62847222222222221</v>
      </c>
      <c r="K145" s="38">
        <v>0.63680555555555551</v>
      </c>
      <c r="L145" s="37">
        <v>0</v>
      </c>
      <c r="M145" s="26">
        <v>0</v>
      </c>
      <c r="N145" s="37">
        <v>12</v>
      </c>
      <c r="O145" s="34" t="s">
        <v>25</v>
      </c>
      <c r="P145" s="39" t="s">
        <v>40</v>
      </c>
      <c r="Q145" s="26">
        <v>900</v>
      </c>
      <c r="R145" s="26">
        <v>9000</v>
      </c>
      <c r="S145" s="26">
        <v>600</v>
      </c>
      <c r="T145" s="27">
        <v>10750</v>
      </c>
    </row>
    <row r="146" spans="1:20" x14ac:dyDescent="0.2">
      <c r="A146" s="40">
        <v>45828</v>
      </c>
      <c r="B146" s="28" t="s">
        <v>135</v>
      </c>
      <c r="C146" s="16">
        <v>145</v>
      </c>
      <c r="D146" s="51" t="s">
        <v>21</v>
      </c>
      <c r="E146" s="29">
        <v>5</v>
      </c>
      <c r="F146" s="30" t="s">
        <v>47</v>
      </c>
      <c r="G146" s="31" t="s">
        <v>56</v>
      </c>
      <c r="H146" s="31" t="s">
        <v>173</v>
      </c>
      <c r="I146" s="32">
        <v>0.68958333333333333</v>
      </c>
      <c r="J146" s="32">
        <v>0.68958333333333333</v>
      </c>
      <c r="K146" s="32">
        <v>0.70277777777777772</v>
      </c>
      <c r="L146" s="31">
        <v>0</v>
      </c>
      <c r="M146" s="16">
        <v>19</v>
      </c>
      <c r="N146" s="31">
        <v>19</v>
      </c>
      <c r="O146" s="28" t="s">
        <v>25</v>
      </c>
      <c r="P146" s="33" t="s">
        <v>40</v>
      </c>
      <c r="Q146" s="16">
        <v>900</v>
      </c>
      <c r="R146" s="16">
        <v>4500</v>
      </c>
      <c r="S146" s="16">
        <v>700</v>
      </c>
      <c r="T146" s="17">
        <v>5800</v>
      </c>
    </row>
    <row r="147" spans="1:20" x14ac:dyDescent="0.2">
      <c r="A147" s="41">
        <v>45828</v>
      </c>
      <c r="B147" s="34" t="s">
        <v>135</v>
      </c>
      <c r="C147" s="26">
        <v>146</v>
      </c>
      <c r="D147" s="48" t="s">
        <v>21</v>
      </c>
      <c r="E147" s="35">
        <v>5</v>
      </c>
      <c r="F147" s="36" t="s">
        <v>119</v>
      </c>
      <c r="G147" s="37" t="s">
        <v>63</v>
      </c>
      <c r="H147" s="37" t="s">
        <v>117</v>
      </c>
      <c r="I147" s="38">
        <v>0.75902777777777775</v>
      </c>
      <c r="J147" s="38">
        <v>0.75902777777777775</v>
      </c>
      <c r="K147" s="38">
        <v>0.7680555555555556</v>
      </c>
      <c r="L147" s="37">
        <v>0</v>
      </c>
      <c r="M147" s="26">
        <v>0</v>
      </c>
      <c r="N147" s="37">
        <v>13</v>
      </c>
      <c r="O147" s="34" t="s">
        <v>25</v>
      </c>
      <c r="P147" s="39" t="s">
        <v>40</v>
      </c>
      <c r="Q147" s="26">
        <v>900</v>
      </c>
      <c r="R147" s="26">
        <v>4500</v>
      </c>
      <c r="S147" s="26">
        <v>800</v>
      </c>
      <c r="T147" s="27">
        <v>5900</v>
      </c>
    </row>
    <row r="148" spans="1:20" x14ac:dyDescent="0.2">
      <c r="A148" s="40">
        <v>45828</v>
      </c>
      <c r="B148" s="28" t="s">
        <v>135</v>
      </c>
      <c r="C148" s="16">
        <v>147</v>
      </c>
      <c r="D148" s="51" t="s">
        <v>21</v>
      </c>
      <c r="E148" s="29">
        <v>4</v>
      </c>
      <c r="F148" s="30" t="s">
        <v>187</v>
      </c>
      <c r="G148" s="31" t="s">
        <v>188</v>
      </c>
      <c r="H148" s="31" t="s">
        <v>117</v>
      </c>
      <c r="I148" s="32">
        <v>0.77916666666666667</v>
      </c>
      <c r="J148" s="32">
        <v>0.77986111111111112</v>
      </c>
      <c r="K148" s="32">
        <v>0.7895833333333333</v>
      </c>
      <c r="L148" s="31">
        <v>1</v>
      </c>
      <c r="M148" s="16">
        <v>14</v>
      </c>
      <c r="N148" s="31">
        <v>15</v>
      </c>
      <c r="O148" s="28" t="s">
        <v>25</v>
      </c>
      <c r="P148" s="33" t="s">
        <v>40</v>
      </c>
      <c r="Q148" s="16">
        <v>900</v>
      </c>
      <c r="R148" s="16">
        <v>3600</v>
      </c>
      <c r="S148" s="16">
        <v>800</v>
      </c>
      <c r="T148" s="17">
        <v>4900</v>
      </c>
    </row>
    <row r="149" spans="1:20" x14ac:dyDescent="0.2">
      <c r="A149" s="41">
        <v>45828</v>
      </c>
      <c r="B149" s="34" t="s">
        <v>135</v>
      </c>
      <c r="C149" s="26">
        <v>148</v>
      </c>
      <c r="D149" s="48" t="s">
        <v>21</v>
      </c>
      <c r="E149" s="35">
        <v>20</v>
      </c>
      <c r="F149" s="36" t="s">
        <v>124</v>
      </c>
      <c r="G149" s="37" t="s">
        <v>63</v>
      </c>
      <c r="H149" s="37" t="s">
        <v>117</v>
      </c>
      <c r="I149" s="38">
        <v>0.78125</v>
      </c>
      <c r="J149" s="38">
        <v>0.78125</v>
      </c>
      <c r="K149" s="38">
        <v>0.80069444444444449</v>
      </c>
      <c r="L149" s="37">
        <v>0</v>
      </c>
      <c r="M149" s="26">
        <v>28</v>
      </c>
      <c r="N149" s="37">
        <v>28</v>
      </c>
      <c r="O149" s="34" t="s">
        <v>25</v>
      </c>
      <c r="P149" s="39" t="s">
        <v>40</v>
      </c>
      <c r="Q149" s="26">
        <v>900</v>
      </c>
      <c r="R149" s="26">
        <v>18000</v>
      </c>
      <c r="S149" s="26">
        <v>700</v>
      </c>
      <c r="T149" s="27">
        <v>20850</v>
      </c>
    </row>
    <row r="150" spans="1:20" x14ac:dyDescent="0.2">
      <c r="A150" s="40">
        <v>45828</v>
      </c>
      <c r="B150" s="28" t="s">
        <v>135</v>
      </c>
      <c r="C150" s="16">
        <v>149</v>
      </c>
      <c r="D150" s="51" t="s">
        <v>21</v>
      </c>
      <c r="E150" s="29">
        <v>6</v>
      </c>
      <c r="F150" s="30" t="s">
        <v>189</v>
      </c>
      <c r="G150" s="31" t="s">
        <v>42</v>
      </c>
      <c r="H150" s="31" t="s">
        <v>117</v>
      </c>
      <c r="I150" s="32">
        <v>0.81041666666666667</v>
      </c>
      <c r="J150" s="32">
        <v>0.81041666666666667</v>
      </c>
      <c r="K150" s="32">
        <v>0.81944444444444442</v>
      </c>
      <c r="L150" s="31">
        <v>0</v>
      </c>
      <c r="M150" s="16">
        <v>13</v>
      </c>
      <c r="N150" s="31">
        <v>13</v>
      </c>
      <c r="O150" s="28" t="s">
        <v>25</v>
      </c>
      <c r="P150" s="33" t="s">
        <v>40</v>
      </c>
      <c r="Q150" s="16">
        <v>900</v>
      </c>
      <c r="R150" s="16">
        <v>5400</v>
      </c>
      <c r="S150" s="16">
        <v>700</v>
      </c>
      <c r="T150" s="17">
        <v>6800</v>
      </c>
    </row>
    <row r="151" spans="1:20" x14ac:dyDescent="0.2">
      <c r="A151" s="41">
        <v>45828</v>
      </c>
      <c r="B151" s="34" t="s">
        <v>135</v>
      </c>
      <c r="C151" s="26">
        <v>150</v>
      </c>
      <c r="D151" s="48" t="s">
        <v>21</v>
      </c>
      <c r="E151" s="35">
        <v>5</v>
      </c>
      <c r="F151" s="36" t="s">
        <v>121</v>
      </c>
      <c r="G151" s="37" t="s">
        <v>56</v>
      </c>
      <c r="H151" s="37" t="s">
        <v>117</v>
      </c>
      <c r="I151" s="38">
        <v>0.8125</v>
      </c>
      <c r="J151" s="38">
        <v>0.81319444444444444</v>
      </c>
      <c r="K151" s="38">
        <v>0.82430555555555551</v>
      </c>
      <c r="L151" s="37">
        <v>1</v>
      </c>
      <c r="M151" s="26">
        <v>16</v>
      </c>
      <c r="N151" s="37">
        <v>17</v>
      </c>
      <c r="O151" s="34" t="s">
        <v>25</v>
      </c>
      <c r="P151" s="39" t="s">
        <v>40</v>
      </c>
      <c r="Q151" s="26">
        <v>900</v>
      </c>
      <c r="R151" s="26">
        <v>4500</v>
      </c>
      <c r="S151" s="26">
        <v>700</v>
      </c>
      <c r="T151" s="27">
        <v>5800</v>
      </c>
    </row>
    <row r="152" spans="1:20" x14ac:dyDescent="0.2">
      <c r="A152" s="40">
        <v>45828</v>
      </c>
      <c r="B152" s="28" t="s">
        <v>135</v>
      </c>
      <c r="C152" s="16">
        <v>151</v>
      </c>
      <c r="D152" s="51" t="s">
        <v>21</v>
      </c>
      <c r="E152" s="29">
        <v>4</v>
      </c>
      <c r="F152" s="30" t="s">
        <v>176</v>
      </c>
      <c r="G152" s="31" t="s">
        <v>35</v>
      </c>
      <c r="H152" s="31" t="s">
        <v>117</v>
      </c>
      <c r="I152" s="32">
        <v>0.8208333333333333</v>
      </c>
      <c r="J152" s="32">
        <v>0.8208333333333333</v>
      </c>
      <c r="K152" s="32">
        <v>0.83125000000000004</v>
      </c>
      <c r="L152" s="31">
        <v>0</v>
      </c>
      <c r="M152" s="16">
        <v>15</v>
      </c>
      <c r="N152" s="31">
        <v>15</v>
      </c>
      <c r="O152" s="28" t="s">
        <v>25</v>
      </c>
      <c r="P152" s="33" t="s">
        <v>40</v>
      </c>
      <c r="Q152" s="16">
        <v>900</v>
      </c>
      <c r="R152" s="16">
        <v>3600</v>
      </c>
      <c r="S152" s="16">
        <v>700</v>
      </c>
      <c r="T152" s="17">
        <v>4800</v>
      </c>
    </row>
    <row r="153" spans="1:20" x14ac:dyDescent="0.2">
      <c r="A153" s="41">
        <v>45828</v>
      </c>
      <c r="B153" s="34" t="s">
        <v>135</v>
      </c>
      <c r="C153" s="26">
        <v>152</v>
      </c>
      <c r="D153" s="48" t="s">
        <v>21</v>
      </c>
      <c r="E153" s="35">
        <v>12</v>
      </c>
      <c r="F153" s="36" t="s">
        <v>190</v>
      </c>
      <c r="G153" s="37" t="s">
        <v>63</v>
      </c>
      <c r="H153" s="37" t="s">
        <v>117</v>
      </c>
      <c r="I153" s="38">
        <v>0.84513888888888888</v>
      </c>
      <c r="J153" s="38">
        <v>0.84513888888888888</v>
      </c>
      <c r="K153" s="38">
        <v>0.86111111111111116</v>
      </c>
      <c r="L153" s="37">
        <v>0</v>
      </c>
      <c r="M153" s="26">
        <v>23</v>
      </c>
      <c r="N153" s="37">
        <v>23</v>
      </c>
      <c r="O153" s="34" t="s">
        <v>25</v>
      </c>
      <c r="P153" s="39" t="s">
        <v>40</v>
      </c>
      <c r="Q153" s="26">
        <v>900</v>
      </c>
      <c r="R153" s="26">
        <v>10800</v>
      </c>
      <c r="S153" s="26">
        <v>800</v>
      </c>
      <c r="T153" s="27">
        <v>12950</v>
      </c>
    </row>
    <row r="154" spans="1:20" x14ac:dyDescent="0.2">
      <c r="A154" s="40">
        <v>45828</v>
      </c>
      <c r="B154" s="28" t="s">
        <v>135</v>
      </c>
      <c r="C154" s="16">
        <v>153</v>
      </c>
      <c r="D154" s="51" t="s">
        <v>21</v>
      </c>
      <c r="E154" s="29">
        <v>4</v>
      </c>
      <c r="F154" s="30" t="s">
        <v>145</v>
      </c>
      <c r="G154" s="31" t="s">
        <v>35</v>
      </c>
      <c r="H154" s="31" t="s">
        <v>173</v>
      </c>
      <c r="I154" s="32">
        <v>0.85138888888888886</v>
      </c>
      <c r="J154" s="32">
        <v>0.8520833333333333</v>
      </c>
      <c r="K154" s="32">
        <v>0.87152777777777779</v>
      </c>
      <c r="L154" s="31">
        <v>1</v>
      </c>
      <c r="M154" s="16">
        <v>28</v>
      </c>
      <c r="N154" s="31">
        <v>29</v>
      </c>
      <c r="O154" s="28" t="s">
        <v>25</v>
      </c>
      <c r="P154" s="33" t="s">
        <v>40</v>
      </c>
      <c r="Q154" s="16">
        <v>900</v>
      </c>
      <c r="R154" s="16">
        <v>3600</v>
      </c>
      <c r="S154" s="16">
        <v>700</v>
      </c>
      <c r="T154" s="17">
        <v>4800</v>
      </c>
    </row>
    <row r="155" spans="1:20" x14ac:dyDescent="0.2">
      <c r="A155" s="41">
        <v>45828</v>
      </c>
      <c r="B155" s="34" t="s">
        <v>135</v>
      </c>
      <c r="C155" s="26">
        <v>154</v>
      </c>
      <c r="D155" s="48" t="s">
        <v>21</v>
      </c>
      <c r="E155" s="35">
        <v>4</v>
      </c>
      <c r="F155" s="36" t="s">
        <v>55</v>
      </c>
      <c r="G155" s="37" t="s">
        <v>56</v>
      </c>
      <c r="H155" s="37" t="s">
        <v>117</v>
      </c>
      <c r="I155" s="38">
        <v>0.88958333333333328</v>
      </c>
      <c r="J155" s="38">
        <v>0.89097222222222228</v>
      </c>
      <c r="K155" s="38">
        <v>0.89583333333333337</v>
      </c>
      <c r="L155" s="37">
        <v>2</v>
      </c>
      <c r="M155" s="26">
        <v>7</v>
      </c>
      <c r="N155" s="37">
        <v>9</v>
      </c>
      <c r="O155" s="34" t="s">
        <v>25</v>
      </c>
      <c r="P155" s="39" t="s">
        <v>40</v>
      </c>
      <c r="Q155" s="26">
        <v>900</v>
      </c>
      <c r="R155" s="26">
        <v>3600</v>
      </c>
      <c r="S155" s="26">
        <v>700</v>
      </c>
      <c r="T155" s="27">
        <v>4800</v>
      </c>
    </row>
    <row r="156" spans="1:20" x14ac:dyDescent="0.2">
      <c r="A156" s="40">
        <v>45829</v>
      </c>
      <c r="B156" s="28" t="s">
        <v>143</v>
      </c>
      <c r="C156" s="16">
        <v>155</v>
      </c>
      <c r="D156" s="51" t="s">
        <v>21</v>
      </c>
      <c r="E156" s="29">
        <v>4</v>
      </c>
      <c r="F156" s="30" t="s">
        <v>184</v>
      </c>
      <c r="G156" s="31" t="s">
        <v>63</v>
      </c>
      <c r="H156" s="31" t="s">
        <v>117</v>
      </c>
      <c r="I156" s="32">
        <v>0.40555555555555556</v>
      </c>
      <c r="J156" s="32">
        <v>0.40625</v>
      </c>
      <c r="K156" s="32">
        <v>0.41388888888888886</v>
      </c>
      <c r="L156" s="31">
        <v>1</v>
      </c>
      <c r="M156" s="16">
        <v>11</v>
      </c>
      <c r="N156" s="31">
        <v>12</v>
      </c>
      <c r="O156" s="28" t="s">
        <v>25</v>
      </c>
      <c r="P156" s="33" t="s">
        <v>40</v>
      </c>
      <c r="Q156" s="16">
        <v>920</v>
      </c>
      <c r="R156" s="16">
        <v>3680</v>
      </c>
      <c r="S156" s="16">
        <v>800</v>
      </c>
      <c r="T156" s="17">
        <v>4900</v>
      </c>
    </row>
    <row r="157" spans="1:20" x14ac:dyDescent="0.2">
      <c r="A157" s="41">
        <v>45829</v>
      </c>
      <c r="B157" s="34" t="s">
        <v>143</v>
      </c>
      <c r="C157" s="26">
        <v>156</v>
      </c>
      <c r="D157" s="48" t="s">
        <v>21</v>
      </c>
      <c r="E157" s="35">
        <v>5</v>
      </c>
      <c r="F157" s="36" t="s">
        <v>93</v>
      </c>
      <c r="G157" s="37" t="s">
        <v>35</v>
      </c>
      <c r="H157" s="37" t="s">
        <v>117</v>
      </c>
      <c r="I157" s="38">
        <v>0.42083333333333334</v>
      </c>
      <c r="J157" s="38">
        <v>0.42083333333333334</v>
      </c>
      <c r="K157" s="38">
        <v>0.42708333333333331</v>
      </c>
      <c r="L157" s="37">
        <v>0</v>
      </c>
      <c r="M157" s="26">
        <v>9</v>
      </c>
      <c r="N157" s="37">
        <v>9</v>
      </c>
      <c r="O157" s="34" t="s">
        <v>25</v>
      </c>
      <c r="P157" s="39" t="s">
        <v>40</v>
      </c>
      <c r="Q157" s="26">
        <v>920</v>
      </c>
      <c r="R157" s="26">
        <v>4600</v>
      </c>
      <c r="S157" s="26">
        <v>800</v>
      </c>
      <c r="T157" s="27">
        <v>5900</v>
      </c>
    </row>
    <row r="158" spans="1:20" x14ac:dyDescent="0.2">
      <c r="A158" s="40">
        <v>45829</v>
      </c>
      <c r="B158" s="28" t="s">
        <v>143</v>
      </c>
      <c r="C158" s="16">
        <v>157</v>
      </c>
      <c r="D158" s="51" t="s">
        <v>21</v>
      </c>
      <c r="E158" s="29">
        <v>20</v>
      </c>
      <c r="F158" s="30" t="s">
        <v>28</v>
      </c>
      <c r="G158" s="31" t="s">
        <v>35</v>
      </c>
      <c r="H158" s="31" t="s">
        <v>117</v>
      </c>
      <c r="I158" s="32">
        <v>0.44374999999999998</v>
      </c>
      <c r="J158" s="32">
        <v>0.44374999999999998</v>
      </c>
      <c r="K158" s="32">
        <v>0.45624999999999999</v>
      </c>
      <c r="L158" s="31">
        <v>0</v>
      </c>
      <c r="M158" s="16">
        <v>18</v>
      </c>
      <c r="N158" s="31">
        <v>18</v>
      </c>
      <c r="O158" s="28" t="s">
        <v>25</v>
      </c>
      <c r="P158" s="33" t="s">
        <v>40</v>
      </c>
      <c r="Q158" s="16">
        <v>920</v>
      </c>
      <c r="R158" s="16">
        <v>18400</v>
      </c>
      <c r="S158" s="16">
        <v>600</v>
      </c>
      <c r="T158" s="17">
        <v>21150</v>
      </c>
    </row>
    <row r="159" spans="1:20" x14ac:dyDescent="0.2">
      <c r="A159" s="41">
        <v>45829</v>
      </c>
      <c r="B159" s="34" t="s">
        <v>143</v>
      </c>
      <c r="C159" s="26">
        <v>158</v>
      </c>
      <c r="D159" s="48" t="s">
        <v>21</v>
      </c>
      <c r="E159" s="35">
        <v>4</v>
      </c>
      <c r="F159" s="36" t="s">
        <v>176</v>
      </c>
      <c r="G159" s="37" t="s">
        <v>35</v>
      </c>
      <c r="H159" s="37" t="s">
        <v>30</v>
      </c>
      <c r="I159" s="38">
        <v>0.44930555555555557</v>
      </c>
      <c r="J159" s="38">
        <v>0.44930555555555557</v>
      </c>
      <c r="K159" s="38">
        <v>0.45694444444444443</v>
      </c>
      <c r="L159" s="37">
        <v>0</v>
      </c>
      <c r="M159" s="26">
        <v>11</v>
      </c>
      <c r="N159" s="37">
        <v>11</v>
      </c>
      <c r="O159" s="34" t="s">
        <v>25</v>
      </c>
      <c r="P159" s="39" t="s">
        <v>40</v>
      </c>
      <c r="Q159" s="26">
        <v>920</v>
      </c>
      <c r="R159" s="26">
        <v>3680</v>
      </c>
      <c r="S159" s="26">
        <v>700</v>
      </c>
      <c r="T159" s="27">
        <v>4880</v>
      </c>
    </row>
    <row r="160" spans="1:20" x14ac:dyDescent="0.2">
      <c r="A160" s="40">
        <v>45829</v>
      </c>
      <c r="B160" s="28" t="s">
        <v>143</v>
      </c>
      <c r="C160" s="16">
        <v>159</v>
      </c>
      <c r="D160" s="51" t="s">
        <v>77</v>
      </c>
      <c r="E160" s="29">
        <v>3</v>
      </c>
      <c r="F160" s="30" t="s">
        <v>191</v>
      </c>
      <c r="G160" s="31" t="s">
        <v>35</v>
      </c>
      <c r="H160" s="31" t="s">
        <v>117</v>
      </c>
      <c r="I160" s="32">
        <v>0.6381944444444444</v>
      </c>
      <c r="J160" s="32">
        <v>0.6381944444444444</v>
      </c>
      <c r="K160" s="32">
        <v>0.65694444444444444</v>
      </c>
      <c r="L160" s="31">
        <v>0</v>
      </c>
      <c r="M160" s="16">
        <v>27</v>
      </c>
      <c r="N160" s="31">
        <v>27</v>
      </c>
      <c r="O160" s="28" t="s">
        <v>79</v>
      </c>
      <c r="P160" s="33" t="s">
        <v>40</v>
      </c>
      <c r="Q160" s="16">
        <v>950</v>
      </c>
      <c r="R160" s="16">
        <v>2850</v>
      </c>
      <c r="S160" s="16">
        <v>1500</v>
      </c>
      <c r="T160" s="17">
        <v>4900</v>
      </c>
    </row>
    <row r="161" spans="1:20" x14ac:dyDescent="0.2">
      <c r="A161" s="41">
        <v>45829</v>
      </c>
      <c r="B161" s="34" t="s">
        <v>143</v>
      </c>
      <c r="C161" s="26">
        <v>160</v>
      </c>
      <c r="D161" s="48" t="s">
        <v>77</v>
      </c>
      <c r="E161" s="35">
        <v>4</v>
      </c>
      <c r="F161" s="36" t="s">
        <v>192</v>
      </c>
      <c r="G161" s="37" t="s">
        <v>193</v>
      </c>
      <c r="H161" s="37" t="s">
        <v>117</v>
      </c>
      <c r="I161" s="38">
        <v>0.70972222222222225</v>
      </c>
      <c r="J161" s="38">
        <v>0.71319444444444446</v>
      </c>
      <c r="K161" s="38">
        <v>0.72847222222222219</v>
      </c>
      <c r="L161" s="37">
        <v>5</v>
      </c>
      <c r="M161" s="26">
        <v>22</v>
      </c>
      <c r="N161" s="37">
        <v>27</v>
      </c>
      <c r="O161" s="34" t="s">
        <v>79</v>
      </c>
      <c r="P161" s="39" t="s">
        <v>40</v>
      </c>
      <c r="Q161" s="26">
        <v>950</v>
      </c>
      <c r="R161" s="26">
        <v>3800</v>
      </c>
      <c r="S161" s="26">
        <v>1300</v>
      </c>
      <c r="T161" s="27">
        <v>6200</v>
      </c>
    </row>
    <row r="162" spans="1:20" x14ac:dyDescent="0.2">
      <c r="A162" s="40">
        <v>45829</v>
      </c>
      <c r="B162" s="28" t="s">
        <v>143</v>
      </c>
      <c r="C162" s="16">
        <v>161</v>
      </c>
      <c r="D162" s="51" t="s">
        <v>21</v>
      </c>
      <c r="E162" s="29">
        <v>4</v>
      </c>
      <c r="F162" s="30" t="s">
        <v>176</v>
      </c>
      <c r="G162" s="31" t="s">
        <v>35</v>
      </c>
      <c r="H162" s="31" t="s">
        <v>173</v>
      </c>
      <c r="I162" s="32">
        <v>0.82291666666666663</v>
      </c>
      <c r="J162" s="32">
        <v>0.82291666666666663</v>
      </c>
      <c r="K162" s="32">
        <v>0.83402777777777781</v>
      </c>
      <c r="L162" s="31">
        <v>0</v>
      </c>
      <c r="M162" s="16">
        <v>16</v>
      </c>
      <c r="N162" s="31">
        <v>16</v>
      </c>
      <c r="O162" s="28" t="s">
        <v>25</v>
      </c>
      <c r="P162" s="33" t="s">
        <v>40</v>
      </c>
      <c r="Q162" s="16">
        <v>950</v>
      </c>
      <c r="R162" s="16">
        <v>3800</v>
      </c>
      <c r="S162" s="16">
        <v>700</v>
      </c>
      <c r="T162" s="17">
        <v>5000</v>
      </c>
    </row>
    <row r="163" spans="1:20" x14ac:dyDescent="0.2">
      <c r="A163" s="41">
        <v>45829</v>
      </c>
      <c r="B163" s="34" t="s">
        <v>143</v>
      </c>
      <c r="C163" s="26">
        <v>162</v>
      </c>
      <c r="D163" s="48" t="s">
        <v>21</v>
      </c>
      <c r="E163" s="35">
        <v>10</v>
      </c>
      <c r="F163" s="36" t="s">
        <v>145</v>
      </c>
      <c r="G163" s="37" t="s">
        <v>35</v>
      </c>
      <c r="H163" s="37" t="s">
        <v>117</v>
      </c>
      <c r="I163" s="38">
        <v>0.85416666666666663</v>
      </c>
      <c r="J163" s="38">
        <v>0.85416666666666663</v>
      </c>
      <c r="K163" s="38">
        <v>0.86527777777777781</v>
      </c>
      <c r="L163" s="37">
        <v>0</v>
      </c>
      <c r="M163" s="26">
        <v>16</v>
      </c>
      <c r="N163" s="37">
        <v>16</v>
      </c>
      <c r="O163" s="34" t="s">
        <v>25</v>
      </c>
      <c r="P163" s="39" t="s">
        <v>40</v>
      </c>
      <c r="Q163" s="26">
        <v>950</v>
      </c>
      <c r="R163" s="26">
        <v>9500</v>
      </c>
      <c r="S163" s="26">
        <v>700</v>
      </c>
      <c r="T163" s="27">
        <v>11350</v>
      </c>
    </row>
    <row r="164" spans="1:20" x14ac:dyDescent="0.2">
      <c r="A164" s="40">
        <v>45829</v>
      </c>
      <c r="B164" s="28" t="s">
        <v>143</v>
      </c>
      <c r="C164" s="16">
        <v>163</v>
      </c>
      <c r="D164" s="51" t="s">
        <v>21</v>
      </c>
      <c r="E164" s="29">
        <v>10</v>
      </c>
      <c r="F164" s="30" t="s">
        <v>93</v>
      </c>
      <c r="G164" s="31" t="s">
        <v>35</v>
      </c>
      <c r="H164" s="31" t="s">
        <v>117</v>
      </c>
      <c r="I164" s="32">
        <v>0.8569444444444444</v>
      </c>
      <c r="J164" s="32">
        <v>0.86250000000000004</v>
      </c>
      <c r="K164" s="32">
        <v>0.87361111111111112</v>
      </c>
      <c r="L164" s="31">
        <v>8</v>
      </c>
      <c r="M164" s="16">
        <v>16</v>
      </c>
      <c r="N164" s="31">
        <v>24</v>
      </c>
      <c r="O164" s="28" t="s">
        <v>25</v>
      </c>
      <c r="P164" s="33" t="s">
        <v>40</v>
      </c>
      <c r="Q164" s="16">
        <v>950</v>
      </c>
      <c r="R164" s="16">
        <v>9500</v>
      </c>
      <c r="S164" s="16">
        <v>500</v>
      </c>
      <c r="T164" s="17">
        <v>11250</v>
      </c>
    </row>
    <row r="165" spans="1:20" x14ac:dyDescent="0.2">
      <c r="A165" s="41">
        <v>45830</v>
      </c>
      <c r="B165" s="34" t="s">
        <v>20</v>
      </c>
      <c r="C165" s="26">
        <v>164</v>
      </c>
      <c r="D165" s="48" t="s">
        <v>77</v>
      </c>
      <c r="E165" s="35">
        <v>3</v>
      </c>
      <c r="F165" s="36" t="s">
        <v>194</v>
      </c>
      <c r="G165" s="37" t="s">
        <v>56</v>
      </c>
      <c r="H165" s="37" t="s">
        <v>30</v>
      </c>
      <c r="I165" s="38">
        <v>0.45833333333333331</v>
      </c>
      <c r="J165" s="38">
        <v>0.46041666666666664</v>
      </c>
      <c r="K165" s="38">
        <v>0.50555555555555554</v>
      </c>
      <c r="L165" s="37">
        <v>3</v>
      </c>
      <c r="M165" s="26">
        <v>65</v>
      </c>
      <c r="N165" s="37">
        <v>68</v>
      </c>
      <c r="O165" s="34" t="s">
        <v>128</v>
      </c>
      <c r="P165" s="39" t="s">
        <v>195</v>
      </c>
      <c r="Q165" s="26">
        <v>1300</v>
      </c>
      <c r="R165" s="26">
        <v>3900</v>
      </c>
      <c r="S165" s="26">
        <v>1100</v>
      </c>
      <c r="T165" s="27">
        <v>5200</v>
      </c>
    </row>
    <row r="166" spans="1:20" x14ac:dyDescent="0.2">
      <c r="A166" s="40">
        <v>45830</v>
      </c>
      <c r="B166" s="28" t="s">
        <v>20</v>
      </c>
      <c r="C166" s="16">
        <v>165</v>
      </c>
      <c r="D166" s="51" t="s">
        <v>21</v>
      </c>
      <c r="E166" s="29">
        <v>6</v>
      </c>
      <c r="F166" s="30" t="s">
        <v>54</v>
      </c>
      <c r="G166" s="31" t="s">
        <v>193</v>
      </c>
      <c r="H166" s="31" t="s">
        <v>30</v>
      </c>
      <c r="I166" s="32">
        <v>0.47430555555555554</v>
      </c>
      <c r="J166" s="32">
        <v>0.47499999999999998</v>
      </c>
      <c r="K166" s="32">
        <v>0.48194444444444445</v>
      </c>
      <c r="L166" s="31">
        <v>1</v>
      </c>
      <c r="M166" s="16">
        <v>10</v>
      </c>
      <c r="N166" s="31">
        <v>11</v>
      </c>
      <c r="O166" s="28" t="s">
        <v>25</v>
      </c>
      <c r="P166" s="33" t="s">
        <v>40</v>
      </c>
      <c r="Q166" s="16">
        <v>950</v>
      </c>
      <c r="R166" s="16">
        <v>5700</v>
      </c>
      <c r="S166" s="16">
        <v>700</v>
      </c>
      <c r="T166" s="17">
        <v>7100</v>
      </c>
    </row>
    <row r="167" spans="1:20" x14ac:dyDescent="0.2">
      <c r="A167" s="41">
        <v>45830</v>
      </c>
      <c r="B167" s="34" t="s">
        <v>20</v>
      </c>
      <c r="C167" s="26">
        <v>166</v>
      </c>
      <c r="D167" s="48" t="s">
        <v>77</v>
      </c>
      <c r="E167" s="35">
        <v>3</v>
      </c>
      <c r="F167" s="36" t="s">
        <v>165</v>
      </c>
      <c r="G167" s="37" t="s">
        <v>177</v>
      </c>
      <c r="H167" s="37" t="s">
        <v>30</v>
      </c>
      <c r="I167" s="38">
        <v>0.5083333333333333</v>
      </c>
      <c r="J167" s="38">
        <v>0.50902777777777775</v>
      </c>
      <c r="K167" s="38">
        <v>0.51736111111111116</v>
      </c>
      <c r="L167" s="37">
        <v>1</v>
      </c>
      <c r="M167" s="26">
        <v>12</v>
      </c>
      <c r="N167" s="37">
        <v>13</v>
      </c>
      <c r="O167" s="34" t="s">
        <v>128</v>
      </c>
      <c r="P167" s="39" t="s">
        <v>40</v>
      </c>
      <c r="Q167" s="26">
        <v>1300</v>
      </c>
      <c r="R167" s="26">
        <v>3900</v>
      </c>
      <c r="S167" s="26">
        <v>1100</v>
      </c>
      <c r="T167" s="27">
        <v>5200</v>
      </c>
    </row>
    <row r="168" spans="1:20" x14ac:dyDescent="0.2">
      <c r="A168" s="40">
        <v>45830</v>
      </c>
      <c r="B168" s="28" t="s">
        <v>20</v>
      </c>
      <c r="C168" s="16">
        <v>167</v>
      </c>
      <c r="D168" s="51" t="s">
        <v>21</v>
      </c>
      <c r="E168" s="29">
        <v>4</v>
      </c>
      <c r="F168" s="30" t="s">
        <v>176</v>
      </c>
      <c r="G168" s="31" t="s">
        <v>35</v>
      </c>
      <c r="H168" s="31" t="s">
        <v>30</v>
      </c>
      <c r="I168" s="32">
        <v>0.52013888888888893</v>
      </c>
      <c r="J168" s="32">
        <v>0.52013888888888893</v>
      </c>
      <c r="K168" s="32">
        <v>0.52569444444444446</v>
      </c>
      <c r="L168" s="31">
        <v>0</v>
      </c>
      <c r="M168" s="16">
        <v>8</v>
      </c>
      <c r="N168" s="31">
        <v>8</v>
      </c>
      <c r="O168" s="28" t="s">
        <v>25</v>
      </c>
      <c r="P168" s="33" t="s">
        <v>40</v>
      </c>
      <c r="Q168" s="16">
        <v>950</v>
      </c>
      <c r="R168" s="16">
        <v>3800</v>
      </c>
      <c r="S168" s="16">
        <v>700</v>
      </c>
      <c r="T168" s="17">
        <v>5000</v>
      </c>
    </row>
    <row r="169" spans="1:20" x14ac:dyDescent="0.2">
      <c r="A169" s="41">
        <v>45830</v>
      </c>
      <c r="B169" s="34" t="s">
        <v>20</v>
      </c>
      <c r="C169" s="26">
        <v>168</v>
      </c>
      <c r="D169" s="48" t="s">
        <v>21</v>
      </c>
      <c r="E169" s="35">
        <v>4</v>
      </c>
      <c r="F169" s="36" t="s">
        <v>196</v>
      </c>
      <c r="G169" s="37" t="s">
        <v>193</v>
      </c>
      <c r="H169" s="37" t="s">
        <v>117</v>
      </c>
      <c r="I169" s="38">
        <v>0.83611111111111114</v>
      </c>
      <c r="J169" s="38">
        <v>0.83680555555555558</v>
      </c>
      <c r="K169" s="38">
        <v>0.84791666666666665</v>
      </c>
      <c r="L169" s="37">
        <v>1</v>
      </c>
      <c r="M169" s="26">
        <v>16</v>
      </c>
      <c r="N169" s="37">
        <v>17</v>
      </c>
      <c r="O169" s="34" t="s">
        <v>25</v>
      </c>
      <c r="P169" s="39" t="s">
        <v>174</v>
      </c>
      <c r="Q169" s="26">
        <v>950</v>
      </c>
      <c r="R169" s="26">
        <v>3800</v>
      </c>
      <c r="S169" s="26">
        <v>700</v>
      </c>
      <c r="T169" s="27">
        <v>5000</v>
      </c>
    </row>
    <row r="170" spans="1:20" x14ac:dyDescent="0.2">
      <c r="A170" s="40">
        <v>45831</v>
      </c>
      <c r="B170" s="28" t="s">
        <v>65</v>
      </c>
      <c r="C170" s="16">
        <v>169</v>
      </c>
      <c r="D170" s="51" t="s">
        <v>77</v>
      </c>
      <c r="E170" s="29">
        <v>3</v>
      </c>
      <c r="F170" s="30" t="s">
        <v>102</v>
      </c>
      <c r="G170" s="31" t="s">
        <v>56</v>
      </c>
      <c r="H170" s="31" t="s">
        <v>117</v>
      </c>
      <c r="I170" s="32">
        <v>0.40694444444444444</v>
      </c>
      <c r="J170" s="32">
        <v>0.40694444444444444</v>
      </c>
      <c r="K170" s="32">
        <v>0.41319444444444442</v>
      </c>
      <c r="L170" s="31">
        <v>0</v>
      </c>
      <c r="M170" s="16">
        <v>9</v>
      </c>
      <c r="N170" s="31">
        <v>9</v>
      </c>
      <c r="O170" s="28" t="s">
        <v>79</v>
      </c>
      <c r="P170" s="33" t="s">
        <v>197</v>
      </c>
      <c r="Q170" s="16">
        <v>950</v>
      </c>
      <c r="R170" s="16">
        <v>2850</v>
      </c>
      <c r="S170" s="16">
        <v>1200</v>
      </c>
      <c r="T170" s="17">
        <v>4900</v>
      </c>
    </row>
    <row r="171" spans="1:20" x14ac:dyDescent="0.2">
      <c r="A171" s="41">
        <v>45831</v>
      </c>
      <c r="B171" s="34" t="s">
        <v>65</v>
      </c>
      <c r="C171" s="26">
        <v>170</v>
      </c>
      <c r="D171" s="48" t="s">
        <v>77</v>
      </c>
      <c r="E171" s="35">
        <v>4</v>
      </c>
      <c r="F171" s="36" t="s">
        <v>107</v>
      </c>
      <c r="G171" s="37" t="s">
        <v>35</v>
      </c>
      <c r="H171" s="37" t="s">
        <v>117</v>
      </c>
      <c r="I171" s="38">
        <v>0.41388888888888886</v>
      </c>
      <c r="J171" s="38">
        <v>0.4152777777777778</v>
      </c>
      <c r="K171" s="38">
        <v>0.43055555555555558</v>
      </c>
      <c r="L171" s="37">
        <v>2</v>
      </c>
      <c r="M171" s="26">
        <v>22</v>
      </c>
      <c r="N171" s="37">
        <v>24</v>
      </c>
      <c r="O171" s="34" t="s">
        <v>79</v>
      </c>
      <c r="P171" s="39" t="s">
        <v>174</v>
      </c>
      <c r="Q171" s="26">
        <v>950</v>
      </c>
      <c r="R171" s="26">
        <v>3800</v>
      </c>
      <c r="S171" s="26">
        <v>1000</v>
      </c>
      <c r="T171" s="27">
        <v>6200</v>
      </c>
    </row>
    <row r="172" spans="1:20" x14ac:dyDescent="0.2">
      <c r="A172" s="40">
        <v>45831</v>
      </c>
      <c r="B172" s="28" t="s">
        <v>65</v>
      </c>
      <c r="C172" s="16">
        <v>171</v>
      </c>
      <c r="D172" s="51" t="s">
        <v>77</v>
      </c>
      <c r="E172" s="29">
        <v>3</v>
      </c>
      <c r="F172" s="30" t="s">
        <v>37</v>
      </c>
      <c r="G172" s="31" t="s">
        <v>198</v>
      </c>
      <c r="H172" s="31" t="s">
        <v>117</v>
      </c>
      <c r="I172" s="32">
        <v>0.51944444444444449</v>
      </c>
      <c r="J172" s="32">
        <v>0.52083333333333337</v>
      </c>
      <c r="K172" s="32">
        <v>0.5395833333333333</v>
      </c>
      <c r="L172" s="31">
        <v>2</v>
      </c>
      <c r="M172" s="16">
        <v>27</v>
      </c>
      <c r="N172" s="31">
        <v>29</v>
      </c>
      <c r="O172" s="28" t="s">
        <v>79</v>
      </c>
      <c r="P172" s="33" t="s">
        <v>174</v>
      </c>
      <c r="Q172" s="16">
        <v>950</v>
      </c>
      <c r="R172" s="16">
        <v>2850</v>
      </c>
      <c r="S172" s="16">
        <v>1000</v>
      </c>
      <c r="T172" s="17">
        <v>4900</v>
      </c>
    </row>
    <row r="173" spans="1:20" x14ac:dyDescent="0.2">
      <c r="A173" s="41">
        <v>45831</v>
      </c>
      <c r="B173" s="34" t="s">
        <v>65</v>
      </c>
      <c r="C173" s="26">
        <v>172</v>
      </c>
      <c r="D173" s="48" t="s">
        <v>21</v>
      </c>
      <c r="E173" s="35">
        <v>4</v>
      </c>
      <c r="F173" s="36" t="s">
        <v>176</v>
      </c>
      <c r="G173" s="37" t="s">
        <v>35</v>
      </c>
      <c r="H173" s="37" t="s">
        <v>30</v>
      </c>
      <c r="I173" s="38">
        <v>0.52013888888888893</v>
      </c>
      <c r="J173" s="38">
        <v>0.52222222222222225</v>
      </c>
      <c r="K173" s="38">
        <v>0.53194444444444444</v>
      </c>
      <c r="L173" s="37">
        <v>3</v>
      </c>
      <c r="M173" s="26">
        <v>14</v>
      </c>
      <c r="N173" s="37">
        <v>17</v>
      </c>
      <c r="O173" s="34" t="s">
        <v>25</v>
      </c>
      <c r="P173" s="39" t="s">
        <v>40</v>
      </c>
      <c r="Q173" s="26">
        <v>950</v>
      </c>
      <c r="R173" s="26">
        <v>3800</v>
      </c>
      <c r="S173" s="26">
        <v>700</v>
      </c>
      <c r="T173" s="27">
        <v>5000</v>
      </c>
    </row>
    <row r="174" spans="1:20" x14ac:dyDescent="0.2">
      <c r="A174" s="40">
        <v>45831</v>
      </c>
      <c r="B174" s="28" t="s">
        <v>65</v>
      </c>
      <c r="C174" s="16">
        <v>173</v>
      </c>
      <c r="D174" s="51" t="s">
        <v>21</v>
      </c>
      <c r="E174" s="29">
        <v>4</v>
      </c>
      <c r="F174" s="30" t="s">
        <v>165</v>
      </c>
      <c r="G174" s="31" t="s">
        <v>177</v>
      </c>
      <c r="H174" s="31" t="s">
        <v>117</v>
      </c>
      <c r="I174" s="32">
        <v>0.72222222222222221</v>
      </c>
      <c r="J174" s="32">
        <v>0.72222222222222221</v>
      </c>
      <c r="K174" s="32">
        <v>0.73055555555555551</v>
      </c>
      <c r="L174" s="31">
        <v>0</v>
      </c>
      <c r="M174" s="16">
        <v>12</v>
      </c>
      <c r="N174" s="31">
        <v>12</v>
      </c>
      <c r="O174" s="28" t="s">
        <v>25</v>
      </c>
      <c r="P174" s="33" t="s">
        <v>40</v>
      </c>
      <c r="Q174" s="16">
        <v>950</v>
      </c>
      <c r="R174" s="16">
        <v>3800</v>
      </c>
      <c r="S174" s="16">
        <v>800</v>
      </c>
      <c r="T174" s="17">
        <v>4050</v>
      </c>
    </row>
    <row r="175" spans="1:20" x14ac:dyDescent="0.2">
      <c r="A175" s="41">
        <v>45832</v>
      </c>
      <c r="B175" s="34" t="s">
        <v>96</v>
      </c>
      <c r="C175" s="26">
        <v>174</v>
      </c>
      <c r="D175" s="48" t="s">
        <v>77</v>
      </c>
      <c r="E175" s="35">
        <v>3</v>
      </c>
      <c r="F175" s="36" t="s">
        <v>199</v>
      </c>
      <c r="G175" s="37" t="s">
        <v>42</v>
      </c>
      <c r="H175" s="37" t="s">
        <v>111</v>
      </c>
      <c r="I175" s="38">
        <v>0.41736111111094942</v>
      </c>
      <c r="J175" s="38">
        <v>0.41874999999708962</v>
      </c>
      <c r="K175" s="38">
        <v>0.43333333333430346</v>
      </c>
      <c r="L175" s="37">
        <v>2</v>
      </c>
      <c r="M175" s="26">
        <v>21</v>
      </c>
      <c r="N175" s="37">
        <v>23</v>
      </c>
      <c r="O175" s="34" t="s">
        <v>128</v>
      </c>
      <c r="P175" s="39" t="s">
        <v>200</v>
      </c>
      <c r="Q175" s="26">
        <v>1300</v>
      </c>
      <c r="R175" s="26">
        <v>3900</v>
      </c>
      <c r="S175" s="26">
        <v>800</v>
      </c>
      <c r="T175" s="27">
        <v>4999</v>
      </c>
    </row>
    <row r="176" spans="1:20" x14ac:dyDescent="0.2">
      <c r="A176" s="40">
        <v>45832</v>
      </c>
      <c r="B176" s="28" t="s">
        <v>96</v>
      </c>
      <c r="C176" s="16">
        <v>175</v>
      </c>
      <c r="D176" s="51" t="s">
        <v>21</v>
      </c>
      <c r="E176" s="29">
        <v>4</v>
      </c>
      <c r="F176" s="30" t="s">
        <v>201</v>
      </c>
      <c r="G176" s="31" t="s">
        <v>68</v>
      </c>
      <c r="H176" s="31" t="s">
        <v>111</v>
      </c>
      <c r="I176" s="32">
        <v>0.48263888889050577</v>
      </c>
      <c r="J176" s="32">
        <v>0.48472222222335404</v>
      </c>
      <c r="K176" s="32">
        <v>0.49444444444088731</v>
      </c>
      <c r="L176" s="31">
        <v>3</v>
      </c>
      <c r="M176" s="16">
        <v>23</v>
      </c>
      <c r="N176" s="31">
        <v>26</v>
      </c>
      <c r="O176" s="28" t="s">
        <v>25</v>
      </c>
      <c r="P176" s="33" t="s">
        <v>202</v>
      </c>
      <c r="Q176" s="16">
        <v>950</v>
      </c>
      <c r="R176" s="16">
        <v>4200</v>
      </c>
      <c r="S176" s="16">
        <v>700</v>
      </c>
      <c r="T176" s="17">
        <v>5000</v>
      </c>
    </row>
    <row r="177" spans="1:20" x14ac:dyDescent="0.2">
      <c r="A177" s="41">
        <v>45832</v>
      </c>
      <c r="B177" s="34" t="s">
        <v>96</v>
      </c>
      <c r="C177" s="26">
        <v>176</v>
      </c>
      <c r="D177" s="48" t="s">
        <v>21</v>
      </c>
      <c r="E177" s="35">
        <v>4</v>
      </c>
      <c r="F177" s="36" t="s">
        <v>201</v>
      </c>
      <c r="G177" s="37" t="s">
        <v>68</v>
      </c>
      <c r="H177" s="37" t="s">
        <v>111</v>
      </c>
      <c r="I177" s="38">
        <v>0.80833333333430346</v>
      </c>
      <c r="J177" s="38">
        <v>0.81180555555329192</v>
      </c>
      <c r="K177" s="38">
        <v>0.81874999999854481</v>
      </c>
      <c r="L177" s="37">
        <v>5</v>
      </c>
      <c r="M177" s="26">
        <v>9</v>
      </c>
      <c r="N177" s="37">
        <v>14</v>
      </c>
      <c r="O177" s="34" t="s">
        <v>25</v>
      </c>
      <c r="P177" s="39" t="s">
        <v>86</v>
      </c>
      <c r="Q177" s="26">
        <v>950</v>
      </c>
      <c r="R177" s="26">
        <v>4200</v>
      </c>
      <c r="S177" s="26">
        <v>700</v>
      </c>
      <c r="T177" s="27">
        <v>5000</v>
      </c>
    </row>
    <row r="178" spans="1:20" x14ac:dyDescent="0.2">
      <c r="A178" s="40">
        <v>45833</v>
      </c>
      <c r="B178" s="28" t="s">
        <v>110</v>
      </c>
      <c r="C178" s="16">
        <v>177</v>
      </c>
      <c r="D178" s="51" t="s">
        <v>77</v>
      </c>
      <c r="E178" s="29">
        <v>6</v>
      </c>
      <c r="F178" s="30" t="s">
        <v>130</v>
      </c>
      <c r="G178" s="31" t="s">
        <v>131</v>
      </c>
      <c r="H178" s="31" t="s">
        <v>111</v>
      </c>
      <c r="I178" s="32">
        <v>0.39236111110949423</v>
      </c>
      <c r="J178" s="32">
        <v>0.39305555555620231</v>
      </c>
      <c r="K178" s="32">
        <v>0.41527777777810115</v>
      </c>
      <c r="L178" s="31">
        <v>1</v>
      </c>
      <c r="M178" s="16">
        <v>26</v>
      </c>
      <c r="N178" s="31">
        <v>21</v>
      </c>
      <c r="O178" s="28" t="s">
        <v>79</v>
      </c>
      <c r="P178" s="33" t="s">
        <v>203</v>
      </c>
      <c r="Q178" s="16">
        <v>970</v>
      </c>
      <c r="R178" s="16">
        <v>5820</v>
      </c>
      <c r="S178" s="16">
        <v>800</v>
      </c>
      <c r="T178" s="17">
        <v>8799</v>
      </c>
    </row>
    <row r="179" spans="1:20" x14ac:dyDescent="0.2">
      <c r="A179" s="41">
        <v>45833</v>
      </c>
      <c r="B179" s="34" t="s">
        <v>110</v>
      </c>
      <c r="C179" s="26">
        <v>178</v>
      </c>
      <c r="D179" s="48" t="s">
        <v>77</v>
      </c>
      <c r="E179" s="35">
        <v>2</v>
      </c>
      <c r="F179" s="36" t="s">
        <v>204</v>
      </c>
      <c r="G179" s="37" t="s">
        <v>68</v>
      </c>
      <c r="H179" s="37" t="s">
        <v>111</v>
      </c>
      <c r="I179" s="38">
        <v>0.58819444444444446</v>
      </c>
      <c r="J179" s="38">
        <v>0.59097222222044365</v>
      </c>
      <c r="K179" s="38">
        <v>0.60694444444379769</v>
      </c>
      <c r="L179" s="37">
        <v>4</v>
      </c>
      <c r="M179" s="26">
        <v>23</v>
      </c>
      <c r="N179" s="37">
        <v>27</v>
      </c>
      <c r="O179" s="34" t="s">
        <v>79</v>
      </c>
      <c r="P179" s="39" t="s">
        <v>205</v>
      </c>
      <c r="Q179" s="26">
        <v>970</v>
      </c>
      <c r="R179" s="26">
        <v>1940</v>
      </c>
      <c r="S179" s="26">
        <v>800</v>
      </c>
      <c r="T179" s="27">
        <v>3597</v>
      </c>
    </row>
    <row r="180" spans="1:20" x14ac:dyDescent="0.2">
      <c r="A180" s="40">
        <v>45833</v>
      </c>
      <c r="B180" s="28" t="s">
        <v>110</v>
      </c>
      <c r="C180" s="16">
        <v>179</v>
      </c>
      <c r="D180" s="51" t="s">
        <v>77</v>
      </c>
      <c r="E180" s="29">
        <v>3</v>
      </c>
      <c r="F180" s="30" t="s">
        <v>206</v>
      </c>
      <c r="G180" s="31" t="s">
        <v>68</v>
      </c>
      <c r="H180" s="31" t="s">
        <v>111</v>
      </c>
      <c r="I180" s="32">
        <v>0.68541666666715173</v>
      </c>
      <c r="J180" s="32">
        <v>0.68611111110658385</v>
      </c>
      <c r="K180" s="32">
        <v>0.70486111110949423</v>
      </c>
      <c r="L180" s="31">
        <v>1</v>
      </c>
      <c r="M180" s="16">
        <v>27</v>
      </c>
      <c r="N180" s="31">
        <v>28</v>
      </c>
      <c r="O180" s="28" t="s">
        <v>79</v>
      </c>
      <c r="P180" s="33" t="s">
        <v>205</v>
      </c>
      <c r="Q180" s="16">
        <v>970</v>
      </c>
      <c r="R180" s="16">
        <v>2910</v>
      </c>
      <c r="S180" s="16">
        <v>1000</v>
      </c>
      <c r="T180" s="17">
        <v>4896</v>
      </c>
    </row>
    <row r="181" spans="1:20" x14ac:dyDescent="0.2">
      <c r="A181" s="41">
        <v>45833</v>
      </c>
      <c r="B181" s="34" t="s">
        <v>110</v>
      </c>
      <c r="C181" s="26">
        <v>180</v>
      </c>
      <c r="D181" s="48" t="s">
        <v>21</v>
      </c>
      <c r="E181" s="35">
        <v>4</v>
      </c>
      <c r="F181" s="36" t="s">
        <v>201</v>
      </c>
      <c r="G181" s="37" t="s">
        <v>68</v>
      </c>
      <c r="H181" s="37" t="s">
        <v>111</v>
      </c>
      <c r="I181" s="38">
        <v>0.74583333333430346</v>
      </c>
      <c r="J181" s="38">
        <v>0.74652777778101154</v>
      </c>
      <c r="K181" s="38">
        <v>0.75416666666569654</v>
      </c>
      <c r="L181" s="37">
        <v>1</v>
      </c>
      <c r="M181" s="26">
        <v>11</v>
      </c>
      <c r="N181" s="37">
        <v>12</v>
      </c>
      <c r="O181" s="34" t="s">
        <v>25</v>
      </c>
      <c r="P181" s="39" t="s">
        <v>207</v>
      </c>
      <c r="Q181" s="26">
        <v>935</v>
      </c>
      <c r="R181" s="26">
        <v>3740</v>
      </c>
      <c r="S181" s="26">
        <v>700</v>
      </c>
      <c r="T181" s="27">
        <v>5000</v>
      </c>
    </row>
    <row r="182" spans="1:20" x14ac:dyDescent="0.2">
      <c r="A182" s="40">
        <v>45833</v>
      </c>
      <c r="B182" s="28" t="s">
        <v>110</v>
      </c>
      <c r="C182" s="16">
        <v>181</v>
      </c>
      <c r="D182" s="51" t="s">
        <v>21</v>
      </c>
      <c r="E182" s="29">
        <v>3</v>
      </c>
      <c r="F182" s="30" t="s">
        <v>208</v>
      </c>
      <c r="G182" s="31" t="s">
        <v>48</v>
      </c>
      <c r="H182" s="31" t="s">
        <v>111</v>
      </c>
      <c r="I182" s="32">
        <v>0.88819444444379769</v>
      </c>
      <c r="J182" s="32">
        <v>0.88888888889050577</v>
      </c>
      <c r="K182" s="32">
        <v>0.89236111110949423</v>
      </c>
      <c r="L182" s="31">
        <v>1</v>
      </c>
      <c r="M182" s="16">
        <v>5</v>
      </c>
      <c r="N182" s="31">
        <v>6</v>
      </c>
      <c r="O182" s="28" t="s">
        <v>25</v>
      </c>
      <c r="P182" s="33" t="s">
        <v>209</v>
      </c>
      <c r="Q182" s="16">
        <v>935</v>
      </c>
      <c r="R182" s="16">
        <v>2805</v>
      </c>
      <c r="S182" s="16">
        <v>700</v>
      </c>
      <c r="T182" s="17">
        <v>3857</v>
      </c>
    </row>
    <row r="183" spans="1:20" x14ac:dyDescent="0.2">
      <c r="A183" s="41">
        <v>45834</v>
      </c>
      <c r="B183" s="34" t="s">
        <v>125</v>
      </c>
      <c r="C183" s="26">
        <v>182</v>
      </c>
      <c r="D183" s="48" t="s">
        <v>77</v>
      </c>
      <c r="E183" s="35">
        <v>3</v>
      </c>
      <c r="F183" s="36" t="s">
        <v>30</v>
      </c>
      <c r="G183" s="37" t="s">
        <v>210</v>
      </c>
      <c r="H183" s="37" t="s">
        <v>111</v>
      </c>
      <c r="I183" s="38">
        <v>0.48680555555620231</v>
      </c>
      <c r="J183" s="38">
        <v>0.48750000000291038</v>
      </c>
      <c r="K183" s="38">
        <v>0.5305555555569299</v>
      </c>
      <c r="L183" s="37">
        <v>1</v>
      </c>
      <c r="M183" s="26">
        <v>62</v>
      </c>
      <c r="N183" s="37">
        <v>63</v>
      </c>
      <c r="O183" s="34" t="s">
        <v>79</v>
      </c>
      <c r="P183" s="39" t="s">
        <v>211</v>
      </c>
      <c r="Q183" s="26">
        <v>970</v>
      </c>
      <c r="R183" s="26">
        <v>2910</v>
      </c>
      <c r="S183" s="26">
        <v>2000</v>
      </c>
      <c r="T183" s="27">
        <v>4896</v>
      </c>
    </row>
    <row r="184" spans="1:20" x14ac:dyDescent="0.2">
      <c r="A184" s="40">
        <v>45834</v>
      </c>
      <c r="B184" s="28" t="s">
        <v>125</v>
      </c>
      <c r="C184" s="16">
        <v>183</v>
      </c>
      <c r="D184" s="51" t="s">
        <v>21</v>
      </c>
      <c r="E184" s="29">
        <v>20</v>
      </c>
      <c r="F184" s="30" t="s">
        <v>212</v>
      </c>
      <c r="G184" s="31" t="s">
        <v>63</v>
      </c>
      <c r="H184" s="31" t="s">
        <v>111</v>
      </c>
      <c r="I184" s="32">
        <v>0.53055555555329192</v>
      </c>
      <c r="J184" s="32">
        <v>0.53263888889341615</v>
      </c>
      <c r="K184" s="32">
        <v>0.56319444444670808</v>
      </c>
      <c r="L184" s="31">
        <v>3</v>
      </c>
      <c r="M184" s="16">
        <v>44</v>
      </c>
      <c r="N184" s="31">
        <v>47</v>
      </c>
      <c r="O184" s="28" t="s">
        <v>25</v>
      </c>
      <c r="P184" s="33" t="s">
        <v>213</v>
      </c>
      <c r="Q184" s="16">
        <v>935</v>
      </c>
      <c r="R184" s="16">
        <v>18700</v>
      </c>
      <c r="S184" s="16">
        <v>800</v>
      </c>
      <c r="T184" s="17">
        <v>21980</v>
      </c>
    </row>
    <row r="185" spans="1:20" x14ac:dyDescent="0.2">
      <c r="A185" s="41">
        <v>45834</v>
      </c>
      <c r="B185" s="34" t="s">
        <v>125</v>
      </c>
      <c r="C185" s="26">
        <v>184</v>
      </c>
      <c r="D185" s="48" t="s">
        <v>21</v>
      </c>
      <c r="E185" s="35">
        <v>4</v>
      </c>
      <c r="F185" s="36" t="s">
        <v>201</v>
      </c>
      <c r="G185" s="37" t="s">
        <v>68</v>
      </c>
      <c r="H185" s="37" t="s">
        <v>60</v>
      </c>
      <c r="I185" s="38">
        <v>0.60347222222117125</v>
      </c>
      <c r="J185" s="38">
        <v>0.60486111111094942</v>
      </c>
      <c r="K185" s="38">
        <v>0.61736111111167702</v>
      </c>
      <c r="L185" s="37">
        <v>0</v>
      </c>
      <c r="M185" s="26">
        <v>18</v>
      </c>
      <c r="N185" s="37">
        <v>18</v>
      </c>
      <c r="O185" s="34" t="s">
        <v>25</v>
      </c>
      <c r="P185" s="39" t="s">
        <v>40</v>
      </c>
      <c r="Q185" s="26">
        <v>935</v>
      </c>
      <c r="R185" s="26">
        <v>3740</v>
      </c>
      <c r="S185" s="26">
        <v>800</v>
      </c>
      <c r="T185" s="27">
        <v>5000</v>
      </c>
    </row>
    <row r="186" spans="1:20" x14ac:dyDescent="0.2">
      <c r="A186" s="40">
        <v>45834</v>
      </c>
      <c r="B186" s="28" t="s">
        <v>125</v>
      </c>
      <c r="C186" s="16">
        <v>185</v>
      </c>
      <c r="D186" s="51" t="s">
        <v>21</v>
      </c>
      <c r="E186" s="29">
        <v>10</v>
      </c>
      <c r="F186" s="30" t="s">
        <v>124</v>
      </c>
      <c r="G186" s="31" t="s">
        <v>24</v>
      </c>
      <c r="H186" s="31" t="s">
        <v>111</v>
      </c>
      <c r="I186" s="32">
        <v>0.73611111110949423</v>
      </c>
      <c r="J186" s="32">
        <v>0.73819444444598048</v>
      </c>
      <c r="K186" s="32">
        <v>0.75138888888977817</v>
      </c>
      <c r="L186" s="31">
        <v>3</v>
      </c>
      <c r="M186" s="16">
        <v>19</v>
      </c>
      <c r="N186" s="31">
        <v>22</v>
      </c>
      <c r="O186" s="28" t="s">
        <v>25</v>
      </c>
      <c r="P186" s="33" t="s">
        <v>114</v>
      </c>
      <c r="Q186" s="16">
        <v>935</v>
      </c>
      <c r="R186" s="16">
        <v>9350</v>
      </c>
      <c r="S186" s="16">
        <v>800</v>
      </c>
      <c r="T186" s="17">
        <v>11340</v>
      </c>
    </row>
    <row r="187" spans="1:20" x14ac:dyDescent="0.2">
      <c r="A187" s="41">
        <v>45834</v>
      </c>
      <c r="B187" s="34" t="s">
        <v>125</v>
      </c>
      <c r="C187" s="26">
        <v>186</v>
      </c>
      <c r="D187" s="48" t="s">
        <v>77</v>
      </c>
      <c r="E187" s="35">
        <v>8</v>
      </c>
      <c r="F187" s="36" t="s">
        <v>124</v>
      </c>
      <c r="G187" s="37" t="s">
        <v>24</v>
      </c>
      <c r="H187" s="37" t="s">
        <v>111</v>
      </c>
      <c r="I187" s="38">
        <v>0.73611111110949423</v>
      </c>
      <c r="J187" s="38">
        <v>0.73888888888905058</v>
      </c>
      <c r="K187" s="38">
        <v>0.77638888888759539</v>
      </c>
      <c r="L187" s="37">
        <v>4</v>
      </c>
      <c r="M187" s="26">
        <v>54</v>
      </c>
      <c r="N187" s="37">
        <v>58</v>
      </c>
      <c r="O187" s="34" t="s">
        <v>79</v>
      </c>
      <c r="P187" s="39" t="s">
        <v>214</v>
      </c>
      <c r="Q187" s="26">
        <v>970</v>
      </c>
      <c r="R187" s="26">
        <v>7760</v>
      </c>
      <c r="S187" s="26">
        <v>800</v>
      </c>
      <c r="T187" s="27">
        <v>11441</v>
      </c>
    </row>
    <row r="188" spans="1:20" x14ac:dyDescent="0.2">
      <c r="A188" s="40">
        <v>45834</v>
      </c>
      <c r="B188" s="28" t="s">
        <v>125</v>
      </c>
      <c r="C188" s="16">
        <v>187</v>
      </c>
      <c r="D188" s="51" t="s">
        <v>21</v>
      </c>
      <c r="E188" s="29">
        <v>10</v>
      </c>
      <c r="F188" s="30" t="s">
        <v>115</v>
      </c>
      <c r="G188" s="31" t="s">
        <v>24</v>
      </c>
      <c r="H188" s="31" t="s">
        <v>111</v>
      </c>
      <c r="I188" s="32">
        <v>0.82777777777664596</v>
      </c>
      <c r="J188" s="32">
        <v>0.82916666666278616</v>
      </c>
      <c r="K188" s="32">
        <v>0.84166666666715173</v>
      </c>
      <c r="L188" s="31">
        <v>2</v>
      </c>
      <c r="M188" s="16">
        <v>18</v>
      </c>
      <c r="N188" s="31">
        <v>20</v>
      </c>
      <c r="O188" s="28" t="s">
        <v>25</v>
      </c>
      <c r="P188" s="33" t="s">
        <v>114</v>
      </c>
      <c r="Q188" s="16">
        <v>935</v>
      </c>
      <c r="R188" s="16">
        <v>9350</v>
      </c>
      <c r="S188" s="16">
        <v>800</v>
      </c>
      <c r="T188" s="17">
        <v>11550</v>
      </c>
    </row>
    <row r="189" spans="1:20" x14ac:dyDescent="0.2">
      <c r="A189" s="41">
        <v>45834</v>
      </c>
      <c r="B189" s="34" t="s">
        <v>125</v>
      </c>
      <c r="C189" s="26">
        <v>188</v>
      </c>
      <c r="D189" s="48" t="s">
        <v>21</v>
      </c>
      <c r="E189" s="35">
        <v>4</v>
      </c>
      <c r="F189" s="36" t="s">
        <v>201</v>
      </c>
      <c r="G189" s="37" t="s">
        <v>68</v>
      </c>
      <c r="H189" s="37" t="s">
        <v>111</v>
      </c>
      <c r="I189" s="38">
        <v>0.85902777777664596</v>
      </c>
      <c r="J189" s="38">
        <v>0.85972222222335404</v>
      </c>
      <c r="K189" s="38">
        <v>0.87013888888759539</v>
      </c>
      <c r="L189" s="37">
        <v>1</v>
      </c>
      <c r="M189" s="26">
        <v>15</v>
      </c>
      <c r="N189" s="37">
        <v>16</v>
      </c>
      <c r="O189" s="34" t="s">
        <v>25</v>
      </c>
      <c r="P189" s="39" t="s">
        <v>114</v>
      </c>
      <c r="Q189" s="26">
        <v>935</v>
      </c>
      <c r="R189" s="26">
        <v>3740</v>
      </c>
      <c r="S189" s="26">
        <v>800</v>
      </c>
      <c r="T189" s="27">
        <v>5000</v>
      </c>
    </row>
    <row r="190" spans="1:20" x14ac:dyDescent="0.2">
      <c r="A190" s="40">
        <v>45834</v>
      </c>
      <c r="B190" s="28" t="s">
        <v>125</v>
      </c>
      <c r="C190" s="16">
        <v>189</v>
      </c>
      <c r="D190" s="51" t="s">
        <v>21</v>
      </c>
      <c r="E190" s="29">
        <v>3</v>
      </c>
      <c r="F190" s="30" t="s">
        <v>215</v>
      </c>
      <c r="G190" s="31" t="s">
        <v>63</v>
      </c>
      <c r="H190" s="31" t="s">
        <v>111</v>
      </c>
      <c r="I190" s="32">
        <v>0.86944444444088731</v>
      </c>
      <c r="J190" s="32">
        <v>0.87013888888759539</v>
      </c>
      <c r="K190" s="32">
        <v>0.88055555555911269</v>
      </c>
      <c r="L190" s="31">
        <v>1</v>
      </c>
      <c r="M190" s="16">
        <v>15</v>
      </c>
      <c r="N190" s="31">
        <v>16</v>
      </c>
      <c r="O190" s="28" t="s">
        <v>25</v>
      </c>
      <c r="P190" s="33" t="s">
        <v>114</v>
      </c>
      <c r="Q190" s="16">
        <v>935</v>
      </c>
      <c r="R190" s="16">
        <v>2805</v>
      </c>
      <c r="S190" s="16">
        <v>800</v>
      </c>
      <c r="T190" s="17">
        <v>3950</v>
      </c>
    </row>
    <row r="191" spans="1:20" x14ac:dyDescent="0.2">
      <c r="A191" s="41">
        <v>45835</v>
      </c>
      <c r="B191" s="34" t="s">
        <v>135</v>
      </c>
      <c r="C191" s="26">
        <v>190</v>
      </c>
      <c r="D191" s="48" t="s">
        <v>77</v>
      </c>
      <c r="E191" s="35">
        <v>4</v>
      </c>
      <c r="F191" s="36" t="s">
        <v>196</v>
      </c>
      <c r="G191" s="37" t="s">
        <v>42</v>
      </c>
      <c r="H191" s="37" t="s">
        <v>111</v>
      </c>
      <c r="I191" s="38">
        <v>0.46458333333430346</v>
      </c>
      <c r="J191" s="38">
        <v>0.46597222222044365</v>
      </c>
      <c r="K191" s="38">
        <v>0.48124999999708962</v>
      </c>
      <c r="L191" s="37">
        <v>2</v>
      </c>
      <c r="M191" s="26">
        <v>22</v>
      </c>
      <c r="N191" s="37">
        <v>24</v>
      </c>
      <c r="O191" s="34" t="s">
        <v>79</v>
      </c>
      <c r="P191" s="39" t="s">
        <v>114</v>
      </c>
      <c r="Q191" s="26">
        <v>970</v>
      </c>
      <c r="R191" s="26">
        <v>3880</v>
      </c>
      <c r="S191" s="26">
        <v>1000</v>
      </c>
      <c r="T191" s="27">
        <v>6200</v>
      </c>
    </row>
    <row r="192" spans="1:20" x14ac:dyDescent="0.2">
      <c r="A192" s="40">
        <v>45835</v>
      </c>
      <c r="B192" s="28" t="s">
        <v>135</v>
      </c>
      <c r="C192" s="16">
        <v>191</v>
      </c>
      <c r="D192" s="51" t="s">
        <v>21</v>
      </c>
      <c r="E192" s="29">
        <v>5</v>
      </c>
      <c r="F192" s="30" t="s">
        <v>44</v>
      </c>
      <c r="G192" s="31" t="s">
        <v>24</v>
      </c>
      <c r="H192" s="31" t="s">
        <v>111</v>
      </c>
      <c r="I192" s="32">
        <v>0.79444444444379769</v>
      </c>
      <c r="J192" s="32">
        <v>0.79513888889050577</v>
      </c>
      <c r="K192" s="32">
        <v>0.80208333332848269</v>
      </c>
      <c r="L192" s="31">
        <v>1</v>
      </c>
      <c r="M192" s="16">
        <v>10</v>
      </c>
      <c r="N192" s="31">
        <v>11</v>
      </c>
      <c r="O192" s="28" t="s">
        <v>25</v>
      </c>
      <c r="P192" s="33" t="s">
        <v>216</v>
      </c>
      <c r="Q192" s="16">
        <v>935</v>
      </c>
      <c r="R192" s="16">
        <v>4675</v>
      </c>
      <c r="S192" s="16">
        <v>800</v>
      </c>
      <c r="T192" s="17">
        <v>6250</v>
      </c>
    </row>
    <row r="193" spans="1:20" x14ac:dyDescent="0.2">
      <c r="A193" s="41">
        <v>45835</v>
      </c>
      <c r="B193" s="34" t="s">
        <v>135</v>
      </c>
      <c r="C193" s="26">
        <v>192</v>
      </c>
      <c r="D193" s="48" t="s">
        <v>21</v>
      </c>
      <c r="E193" s="35">
        <v>5</v>
      </c>
      <c r="F193" s="36" t="s">
        <v>28</v>
      </c>
      <c r="G193" s="37" t="s">
        <v>35</v>
      </c>
      <c r="H193" s="37" t="s">
        <v>111</v>
      </c>
      <c r="I193" s="38">
        <v>0.82569444444379769</v>
      </c>
      <c r="J193" s="38">
        <v>0.82638888889050577</v>
      </c>
      <c r="K193" s="38">
        <v>0.82916666666278616</v>
      </c>
      <c r="L193" s="37">
        <v>1</v>
      </c>
      <c r="M193" s="26">
        <v>4</v>
      </c>
      <c r="N193" s="37">
        <v>5</v>
      </c>
      <c r="O193" s="34" t="s">
        <v>25</v>
      </c>
      <c r="P193" s="39" t="s">
        <v>114</v>
      </c>
      <c r="Q193" s="26">
        <v>935</v>
      </c>
      <c r="R193" s="26">
        <v>4675</v>
      </c>
      <c r="S193" s="26">
        <v>500</v>
      </c>
      <c r="T193" s="27">
        <v>6250</v>
      </c>
    </row>
    <row r="194" spans="1:20" x14ac:dyDescent="0.2">
      <c r="A194" s="40">
        <v>45835</v>
      </c>
      <c r="B194" s="28" t="s">
        <v>135</v>
      </c>
      <c r="C194" s="16">
        <v>193</v>
      </c>
      <c r="D194" s="51" t="s">
        <v>21</v>
      </c>
      <c r="E194" s="29">
        <v>7</v>
      </c>
      <c r="F194" s="30" t="s">
        <v>217</v>
      </c>
      <c r="G194" s="31" t="s">
        <v>59</v>
      </c>
      <c r="H194" s="31" t="s">
        <v>111</v>
      </c>
      <c r="I194" s="32">
        <v>0.86180555555620231</v>
      </c>
      <c r="J194" s="32">
        <v>0.86319444444961846</v>
      </c>
      <c r="K194" s="32">
        <v>0.87361111110658385</v>
      </c>
      <c r="L194" s="31">
        <v>2</v>
      </c>
      <c r="M194" s="16">
        <v>15</v>
      </c>
      <c r="N194" s="31">
        <v>17</v>
      </c>
      <c r="O194" s="28" t="s">
        <v>25</v>
      </c>
      <c r="P194" s="33" t="s">
        <v>114</v>
      </c>
      <c r="Q194" s="16">
        <v>935</v>
      </c>
      <c r="R194" s="16">
        <v>6545</v>
      </c>
      <c r="S194" s="16">
        <v>800</v>
      </c>
      <c r="T194" s="17">
        <v>8250</v>
      </c>
    </row>
    <row r="195" spans="1:20" x14ac:dyDescent="0.2">
      <c r="A195" s="41">
        <v>45836</v>
      </c>
      <c r="B195" s="34" t="s">
        <v>143</v>
      </c>
      <c r="C195" s="26">
        <v>194</v>
      </c>
      <c r="D195" s="48" t="s">
        <v>77</v>
      </c>
      <c r="E195" s="35">
        <v>3</v>
      </c>
      <c r="F195" s="36" t="s">
        <v>111</v>
      </c>
      <c r="G195" s="37" t="s">
        <v>177</v>
      </c>
      <c r="H195" s="37" t="s">
        <v>111</v>
      </c>
      <c r="I195" s="38">
        <v>0.42430555555620231</v>
      </c>
      <c r="J195" s="38">
        <v>0.42500000000291038</v>
      </c>
      <c r="K195" s="38">
        <v>0.44236111111240461</v>
      </c>
      <c r="L195" s="37">
        <v>1</v>
      </c>
      <c r="M195" s="26">
        <v>25</v>
      </c>
      <c r="N195" s="37">
        <v>26</v>
      </c>
      <c r="O195" s="34" t="s">
        <v>79</v>
      </c>
      <c r="P195" s="39" t="s">
        <v>218</v>
      </c>
      <c r="Q195" s="26">
        <v>970</v>
      </c>
      <c r="R195" s="26">
        <v>2910</v>
      </c>
      <c r="S195" s="26">
        <v>1300</v>
      </c>
      <c r="T195" s="27">
        <v>4900</v>
      </c>
    </row>
    <row r="196" spans="1:20" x14ac:dyDescent="0.2">
      <c r="A196" s="40">
        <v>45836</v>
      </c>
      <c r="B196" s="28" t="s">
        <v>143</v>
      </c>
      <c r="C196" s="16">
        <v>195</v>
      </c>
      <c r="D196" s="51" t="s">
        <v>77</v>
      </c>
      <c r="E196" s="29">
        <v>1</v>
      </c>
      <c r="F196" s="30" t="s">
        <v>72</v>
      </c>
      <c r="G196" s="31" t="s">
        <v>63</v>
      </c>
      <c r="H196" s="31" t="s">
        <v>111</v>
      </c>
      <c r="I196" s="32">
        <v>0.44791666667151731</v>
      </c>
      <c r="J196" s="32">
        <v>0.44930555555038154</v>
      </c>
      <c r="K196" s="32">
        <v>0.45763888888905058</v>
      </c>
      <c r="L196" s="31">
        <v>2</v>
      </c>
      <c r="M196" s="16">
        <v>12</v>
      </c>
      <c r="N196" s="31">
        <v>14</v>
      </c>
      <c r="O196" s="28" t="s">
        <v>79</v>
      </c>
      <c r="P196" s="33" t="s">
        <v>114</v>
      </c>
      <c r="Q196" s="16">
        <v>970</v>
      </c>
      <c r="R196" s="16">
        <v>970</v>
      </c>
      <c r="S196" s="16">
        <v>1200</v>
      </c>
      <c r="T196" s="17">
        <v>2300</v>
      </c>
    </row>
    <row r="197" spans="1:20" x14ac:dyDescent="0.2">
      <c r="A197" s="41">
        <v>45836</v>
      </c>
      <c r="B197" s="34" t="s">
        <v>143</v>
      </c>
      <c r="C197" s="26">
        <v>196</v>
      </c>
      <c r="D197" s="48" t="s">
        <v>21</v>
      </c>
      <c r="E197" s="35">
        <v>4</v>
      </c>
      <c r="F197" s="36" t="s">
        <v>201</v>
      </c>
      <c r="G197" s="37" t="s">
        <v>68</v>
      </c>
      <c r="H197" s="37" t="s">
        <v>111</v>
      </c>
      <c r="I197" s="38">
        <v>0.63541666667151731</v>
      </c>
      <c r="J197" s="38">
        <v>0.63541666667151731</v>
      </c>
      <c r="K197" s="38">
        <v>0.648611111115315</v>
      </c>
      <c r="L197" s="37">
        <v>0</v>
      </c>
      <c r="M197" s="26">
        <v>19</v>
      </c>
      <c r="N197" s="37">
        <v>19</v>
      </c>
      <c r="O197" s="34" t="s">
        <v>25</v>
      </c>
      <c r="P197" s="39" t="s">
        <v>219</v>
      </c>
      <c r="Q197" s="26">
        <v>935</v>
      </c>
      <c r="R197" s="26">
        <v>3740</v>
      </c>
      <c r="S197" s="26">
        <v>700</v>
      </c>
      <c r="T197" s="27">
        <v>5000</v>
      </c>
    </row>
    <row r="198" spans="1:20" x14ac:dyDescent="0.2">
      <c r="A198" s="40">
        <v>45836</v>
      </c>
      <c r="B198" s="28" t="s">
        <v>143</v>
      </c>
      <c r="C198" s="16">
        <v>197</v>
      </c>
      <c r="D198" s="51" t="s">
        <v>21</v>
      </c>
      <c r="E198" s="29">
        <v>5</v>
      </c>
      <c r="F198" s="30" t="s">
        <v>220</v>
      </c>
      <c r="G198" s="31" t="s">
        <v>48</v>
      </c>
      <c r="H198" s="31" t="s">
        <v>111</v>
      </c>
      <c r="I198" s="32">
        <v>0.71319444444088731</v>
      </c>
      <c r="J198" s="32">
        <v>0.71319444444088731</v>
      </c>
      <c r="K198" s="32">
        <v>0.72152777777955635</v>
      </c>
      <c r="L198" s="31">
        <v>0</v>
      </c>
      <c r="M198" s="16">
        <v>12</v>
      </c>
      <c r="N198" s="31">
        <v>12</v>
      </c>
      <c r="O198" s="28" t="s">
        <v>25</v>
      </c>
      <c r="P198" s="33" t="s">
        <v>114</v>
      </c>
      <c r="Q198" s="16">
        <v>935</v>
      </c>
      <c r="R198" s="16">
        <v>4675</v>
      </c>
      <c r="S198" s="16">
        <v>700</v>
      </c>
      <c r="T198" s="17">
        <v>6050</v>
      </c>
    </row>
    <row r="199" spans="1:20" x14ac:dyDescent="0.2">
      <c r="A199" s="41">
        <v>45838</v>
      </c>
      <c r="B199" s="34" t="s">
        <v>65</v>
      </c>
      <c r="C199" s="26">
        <v>198</v>
      </c>
      <c r="D199" s="48" t="s">
        <v>77</v>
      </c>
      <c r="E199" s="35">
        <v>2</v>
      </c>
      <c r="F199" s="36" t="s">
        <v>221</v>
      </c>
      <c r="G199" s="37" t="s">
        <v>68</v>
      </c>
      <c r="H199" s="37" t="s">
        <v>111</v>
      </c>
      <c r="I199" s="38">
        <v>0.53125</v>
      </c>
      <c r="J199" s="38">
        <v>0.53194444444670808</v>
      </c>
      <c r="K199" s="38">
        <v>0.54097222222480923</v>
      </c>
      <c r="L199" s="37">
        <v>1</v>
      </c>
      <c r="M199" s="26">
        <v>13</v>
      </c>
      <c r="N199" s="37">
        <v>14</v>
      </c>
      <c r="O199" s="34" t="s">
        <v>79</v>
      </c>
      <c r="P199" s="39" t="s">
        <v>207</v>
      </c>
      <c r="Q199" s="26">
        <v>970</v>
      </c>
      <c r="R199" s="26">
        <v>1940</v>
      </c>
      <c r="S199" s="26">
        <v>700</v>
      </c>
      <c r="T199" s="27">
        <v>3600</v>
      </c>
    </row>
    <row r="200" spans="1:20" x14ac:dyDescent="0.2">
      <c r="A200" s="40">
        <v>45838</v>
      </c>
      <c r="B200" s="28" t="s">
        <v>65</v>
      </c>
      <c r="C200" s="16">
        <v>199</v>
      </c>
      <c r="D200" s="51" t="s">
        <v>77</v>
      </c>
      <c r="E200" s="29">
        <v>8</v>
      </c>
      <c r="F200" s="30" t="s">
        <v>222</v>
      </c>
      <c r="G200" s="31" t="s">
        <v>223</v>
      </c>
      <c r="H200" s="31" t="s">
        <v>111</v>
      </c>
      <c r="I200" s="32">
        <v>0.757638888884685</v>
      </c>
      <c r="J200" s="32">
        <v>0.75833333333139308</v>
      </c>
      <c r="K200" s="32">
        <v>0.77152777777519077</v>
      </c>
      <c r="L200" s="31">
        <v>1</v>
      </c>
      <c r="M200" s="16">
        <v>19</v>
      </c>
      <c r="N200" s="31">
        <v>20</v>
      </c>
      <c r="O200" s="28" t="s">
        <v>79</v>
      </c>
      <c r="P200" s="33" t="s">
        <v>114</v>
      </c>
      <c r="Q200" s="16">
        <v>970</v>
      </c>
      <c r="R200" s="16">
        <v>7760</v>
      </c>
      <c r="S200" s="16">
        <v>1000</v>
      </c>
      <c r="T200" s="17">
        <v>11450</v>
      </c>
    </row>
    <row r="201" spans="1:20" x14ac:dyDescent="0.2">
      <c r="A201" s="41">
        <v>45838</v>
      </c>
      <c r="B201" s="34" t="s">
        <v>65</v>
      </c>
      <c r="C201" s="26">
        <v>200</v>
      </c>
      <c r="D201" s="48" t="s">
        <v>21</v>
      </c>
      <c r="E201" s="35">
        <v>5</v>
      </c>
      <c r="F201" s="36" t="s">
        <v>136</v>
      </c>
      <c r="G201" s="37" t="s">
        <v>224</v>
      </c>
      <c r="H201" s="37" t="s">
        <v>111</v>
      </c>
      <c r="I201" s="38">
        <v>0.78333333333284827</v>
      </c>
      <c r="J201" s="38">
        <v>0.78402777777955635</v>
      </c>
      <c r="K201" s="38">
        <v>0.79652777777664596</v>
      </c>
      <c r="L201" s="37">
        <v>1</v>
      </c>
      <c r="M201" s="26">
        <v>18</v>
      </c>
      <c r="N201" s="37">
        <v>19</v>
      </c>
      <c r="O201" s="34" t="s">
        <v>25</v>
      </c>
      <c r="P201" s="39" t="s">
        <v>114</v>
      </c>
      <c r="Q201" s="26">
        <v>935</v>
      </c>
      <c r="R201" s="26">
        <v>5175</v>
      </c>
      <c r="S201" s="26">
        <v>800</v>
      </c>
      <c r="T201" s="42">
        <v>6075</v>
      </c>
    </row>
    <row r="202" spans="1:20" x14ac:dyDescent="0.2">
      <c r="A202" s="40">
        <v>45838</v>
      </c>
      <c r="B202" s="28" t="s">
        <v>65</v>
      </c>
      <c r="C202" s="16">
        <v>201</v>
      </c>
      <c r="D202" s="51" t="s">
        <v>21</v>
      </c>
      <c r="E202" s="29">
        <v>7</v>
      </c>
      <c r="F202" s="30" t="s">
        <v>225</v>
      </c>
      <c r="G202" s="31" t="s">
        <v>48</v>
      </c>
      <c r="H202" s="31" t="s">
        <v>111</v>
      </c>
      <c r="I202" s="32">
        <v>0.84861111111240461</v>
      </c>
      <c r="J202" s="32">
        <v>0.84930555555911269</v>
      </c>
      <c r="K202" s="32">
        <v>0.85763888889050577</v>
      </c>
      <c r="L202" s="31">
        <v>1</v>
      </c>
      <c r="M202" s="16">
        <v>22</v>
      </c>
      <c r="N202" s="31">
        <v>23</v>
      </c>
      <c r="O202" s="28" t="s">
        <v>25</v>
      </c>
      <c r="P202" s="33" t="s">
        <v>226</v>
      </c>
      <c r="Q202" s="16">
        <v>935</v>
      </c>
      <c r="R202" s="16">
        <v>7245</v>
      </c>
      <c r="S202" s="16">
        <v>700</v>
      </c>
      <c r="T202" s="17">
        <v>8045</v>
      </c>
    </row>
    <row r="203" spans="1:20" x14ac:dyDescent="0.2">
      <c r="A203" s="41">
        <v>45838</v>
      </c>
      <c r="B203" s="34" t="s">
        <v>65</v>
      </c>
      <c r="C203" s="26">
        <v>202</v>
      </c>
      <c r="D203" s="48" t="s">
        <v>21</v>
      </c>
      <c r="E203" s="35">
        <v>3.8</v>
      </c>
      <c r="F203" s="36" t="s">
        <v>72</v>
      </c>
      <c r="G203" s="37" t="s">
        <v>63</v>
      </c>
      <c r="H203" s="37" t="s">
        <v>111</v>
      </c>
      <c r="I203" s="38">
        <v>0.85277777777810115</v>
      </c>
      <c r="J203" s="38">
        <v>0.85416666667151731</v>
      </c>
      <c r="K203" s="38">
        <v>0.86805555555474712</v>
      </c>
      <c r="L203" s="37">
        <v>2</v>
      </c>
      <c r="M203" s="26">
        <v>20</v>
      </c>
      <c r="N203" s="37">
        <v>22</v>
      </c>
      <c r="O203" s="34" t="s">
        <v>25</v>
      </c>
      <c r="P203" s="39" t="s">
        <v>226</v>
      </c>
      <c r="Q203" s="26">
        <v>935</v>
      </c>
      <c r="R203" s="26">
        <v>3553</v>
      </c>
      <c r="S203" s="26">
        <v>800</v>
      </c>
      <c r="T203" s="27">
        <v>4900</v>
      </c>
    </row>
    <row r="204" spans="1:20" x14ac:dyDescent="0.2">
      <c r="A204" s="40">
        <v>45839</v>
      </c>
      <c r="B204" s="28" t="s">
        <v>96</v>
      </c>
      <c r="C204" s="16">
        <v>203</v>
      </c>
      <c r="D204" s="51" t="s">
        <v>21</v>
      </c>
      <c r="E204" s="29">
        <v>15</v>
      </c>
      <c r="F204" s="30" t="s">
        <v>28</v>
      </c>
      <c r="G204" s="31" t="s">
        <v>68</v>
      </c>
      <c r="H204" s="31" t="s">
        <v>111</v>
      </c>
      <c r="I204" s="32">
        <v>0.40902777777955635</v>
      </c>
      <c r="J204" s="32">
        <v>0.91041666666569654</v>
      </c>
      <c r="K204" s="32">
        <v>0.41597222222480923</v>
      </c>
      <c r="L204" s="31">
        <v>2</v>
      </c>
      <c r="M204" s="16">
        <v>8</v>
      </c>
      <c r="N204" s="31">
        <v>10</v>
      </c>
      <c r="O204" s="28" t="s">
        <v>25</v>
      </c>
      <c r="P204" s="33" t="s">
        <v>227</v>
      </c>
      <c r="Q204" s="16">
        <v>935</v>
      </c>
      <c r="R204" s="16">
        <v>14025</v>
      </c>
      <c r="S204" s="16">
        <v>500</v>
      </c>
      <c r="T204" s="17">
        <v>16275</v>
      </c>
    </row>
    <row r="205" spans="1:20" x14ac:dyDescent="0.2">
      <c r="A205" s="86">
        <v>45839</v>
      </c>
      <c r="B205" s="87" t="s">
        <v>96</v>
      </c>
      <c r="C205" s="88">
        <v>204</v>
      </c>
      <c r="D205" s="89" t="s">
        <v>21</v>
      </c>
      <c r="E205" s="90">
        <v>5</v>
      </c>
      <c r="F205" s="91" t="s">
        <v>121</v>
      </c>
      <c r="G205" s="92" t="s">
        <v>48</v>
      </c>
      <c r="H205" s="92" t="s">
        <v>111</v>
      </c>
      <c r="I205" s="93">
        <v>0.523611111115315</v>
      </c>
      <c r="J205" s="93">
        <v>0.52500000000145519</v>
      </c>
      <c r="K205" s="93">
        <v>0.53125</v>
      </c>
      <c r="L205" s="92">
        <v>2</v>
      </c>
      <c r="M205" s="88">
        <v>9</v>
      </c>
      <c r="N205" s="92">
        <v>11</v>
      </c>
      <c r="O205" s="87" t="s">
        <v>25</v>
      </c>
      <c r="P205" s="94" t="s">
        <v>227</v>
      </c>
      <c r="Q205" s="88">
        <v>935</v>
      </c>
      <c r="R205" s="88"/>
      <c r="S205" s="88">
        <v>700</v>
      </c>
      <c r="T205" s="95">
        <v>5925</v>
      </c>
    </row>
    <row r="206" spans="1:20" x14ac:dyDescent="0.2">
      <c r="A206" s="96"/>
      <c r="C206" s="97"/>
      <c r="E206" s="98"/>
      <c r="P206" s="99"/>
      <c r="R206" s="100">
        <f>SUM(Table2[COGS (Naira)])</f>
        <v>1184765</v>
      </c>
      <c r="S206" s="100">
        <f>SUM(Table2[Delivery Cost])</f>
        <v>154700</v>
      </c>
      <c r="T206" s="101">
        <f>SUM(Table2[Revenue])</f>
        <v>1560398</v>
      </c>
    </row>
    <row r="207" spans="1:20" x14ac:dyDescent="0.2">
      <c r="C207" s="97"/>
      <c r="E207" s="98"/>
      <c r="P207" s="99"/>
      <c r="T207" s="97"/>
    </row>
    <row r="208" spans="1:20" x14ac:dyDescent="0.2">
      <c r="C208" s="97"/>
      <c r="E208" s="98"/>
      <c r="P208" s="99"/>
      <c r="T208" s="100" t="e">
        <f ca="1">MINUS(T206,R206)</f>
        <v>#NAME?</v>
      </c>
    </row>
    <row r="209" spans="3:20" x14ac:dyDescent="0.2">
      <c r="C209" s="97"/>
      <c r="E209" s="98"/>
      <c r="P209" s="99"/>
      <c r="T209" s="100" t="e">
        <f ca="1">MINUS(T208,S206)</f>
        <v>#NAME?</v>
      </c>
    </row>
    <row r="210" spans="3:20" x14ac:dyDescent="0.2">
      <c r="E210" s="98"/>
      <c r="F210" s="98"/>
      <c r="P210" s="99"/>
    </row>
    <row r="211" spans="3:20" x14ac:dyDescent="0.2">
      <c r="E211" s="98"/>
      <c r="P211" s="99"/>
    </row>
    <row r="212" spans="3:20" x14ac:dyDescent="0.2">
      <c r="E212" s="98"/>
      <c r="P212" s="99"/>
    </row>
    <row r="213" spans="3:20" x14ac:dyDescent="0.2">
      <c r="E213" s="98"/>
      <c r="P213" s="99"/>
    </row>
    <row r="214" spans="3:20" x14ac:dyDescent="0.2">
      <c r="E214" s="98"/>
      <c r="P214" s="99"/>
    </row>
    <row r="215" spans="3:20" x14ac:dyDescent="0.2">
      <c r="E215" s="98"/>
      <c r="P215" s="99"/>
    </row>
    <row r="216" spans="3:20" x14ac:dyDescent="0.2">
      <c r="E216" s="98"/>
      <c r="P216" s="99"/>
    </row>
    <row r="217" spans="3:20" x14ac:dyDescent="0.2">
      <c r="E217" s="98"/>
      <c r="P217" s="99"/>
    </row>
    <row r="218" spans="3:20" x14ac:dyDescent="0.2">
      <c r="E218" s="98"/>
      <c r="P218" s="99"/>
    </row>
    <row r="219" spans="3:20" x14ac:dyDescent="0.2">
      <c r="E219" s="98"/>
      <c r="P219" s="99"/>
    </row>
    <row r="220" spans="3:20" x14ac:dyDescent="0.2">
      <c r="E220" s="98"/>
      <c r="P220" s="99"/>
    </row>
    <row r="221" spans="3:20" x14ac:dyDescent="0.2">
      <c r="E221" s="98"/>
      <c r="P221" s="99"/>
    </row>
    <row r="222" spans="3:20" x14ac:dyDescent="0.2">
      <c r="E222" s="98"/>
      <c r="P222" s="99"/>
    </row>
    <row r="223" spans="3:20" x14ac:dyDescent="0.2">
      <c r="E223" s="98"/>
      <c r="P223" s="99"/>
    </row>
    <row r="224" spans="3:20" x14ac:dyDescent="0.2">
      <c r="E224" s="98"/>
      <c r="P224" s="99"/>
    </row>
    <row r="225" spans="5:16" x14ac:dyDescent="0.2">
      <c r="E225" s="98"/>
      <c r="P225" s="99"/>
    </row>
    <row r="226" spans="5:16" x14ac:dyDescent="0.2">
      <c r="E226" s="98"/>
      <c r="P226" s="99"/>
    </row>
    <row r="227" spans="5:16" x14ac:dyDescent="0.2">
      <c r="E227" s="98"/>
      <c r="P227" s="99"/>
    </row>
    <row r="228" spans="5:16" x14ac:dyDescent="0.2">
      <c r="E228" s="98"/>
      <c r="P228" s="99"/>
    </row>
    <row r="229" spans="5:16" x14ac:dyDescent="0.2">
      <c r="E229" s="98"/>
      <c r="P229" s="99"/>
    </row>
    <row r="230" spans="5:16" x14ac:dyDescent="0.2">
      <c r="E230" s="98"/>
      <c r="P230" s="99"/>
    </row>
    <row r="231" spans="5:16" x14ac:dyDescent="0.2">
      <c r="E231" s="98"/>
      <c r="P231" s="99"/>
    </row>
    <row r="232" spans="5:16" x14ac:dyDescent="0.2">
      <c r="E232" s="98"/>
      <c r="P232" s="99"/>
    </row>
    <row r="233" spans="5:16" x14ac:dyDescent="0.2">
      <c r="E233" s="98"/>
      <c r="P233" s="99"/>
    </row>
    <row r="234" spans="5:16" x14ac:dyDescent="0.2">
      <c r="E234" s="98"/>
      <c r="P234" s="99"/>
    </row>
    <row r="235" spans="5:16" x14ac:dyDescent="0.2">
      <c r="E235" s="98"/>
      <c r="P235" s="99"/>
    </row>
    <row r="236" spans="5:16" x14ac:dyDescent="0.2">
      <c r="E236" s="98"/>
      <c r="P236" s="99"/>
    </row>
    <row r="237" spans="5:16" x14ac:dyDescent="0.2">
      <c r="E237" s="98"/>
      <c r="P237" s="99"/>
    </row>
    <row r="238" spans="5:16" x14ac:dyDescent="0.2">
      <c r="E238" s="98"/>
      <c r="P238" s="99"/>
    </row>
    <row r="239" spans="5:16" x14ac:dyDescent="0.2">
      <c r="E239" s="98"/>
      <c r="P239" s="99"/>
    </row>
    <row r="240" spans="5:16" x14ac:dyDescent="0.2">
      <c r="E240" s="98"/>
      <c r="P240" s="99"/>
    </row>
    <row r="241" spans="5:16" x14ac:dyDescent="0.2">
      <c r="E241" s="98"/>
      <c r="P241" s="99"/>
    </row>
    <row r="242" spans="5:16" x14ac:dyDescent="0.2">
      <c r="E242" s="98"/>
      <c r="P242" s="99"/>
    </row>
    <row r="243" spans="5:16" x14ac:dyDescent="0.2">
      <c r="E243" s="98"/>
      <c r="P243" s="99"/>
    </row>
    <row r="244" spans="5:16" x14ac:dyDescent="0.2">
      <c r="E244" s="98"/>
      <c r="P244" s="99"/>
    </row>
    <row r="245" spans="5:16" x14ac:dyDescent="0.2">
      <c r="E245" s="98"/>
      <c r="P245" s="99"/>
    </row>
    <row r="246" spans="5:16" x14ac:dyDescent="0.2">
      <c r="E246" s="98"/>
      <c r="P246" s="99"/>
    </row>
    <row r="247" spans="5:16" x14ac:dyDescent="0.2">
      <c r="E247" s="98"/>
      <c r="P247" s="99"/>
    </row>
    <row r="248" spans="5:16" x14ac:dyDescent="0.2">
      <c r="E248" s="98"/>
      <c r="P248" s="99"/>
    </row>
    <row r="249" spans="5:16" x14ac:dyDescent="0.2">
      <c r="E249" s="98"/>
      <c r="P249" s="99"/>
    </row>
    <row r="250" spans="5:16" x14ac:dyDescent="0.2">
      <c r="E250" s="98"/>
      <c r="P250" s="99"/>
    </row>
    <row r="251" spans="5:16" x14ac:dyDescent="0.2">
      <c r="E251" s="98"/>
      <c r="P251" s="99"/>
    </row>
    <row r="252" spans="5:16" x14ac:dyDescent="0.2">
      <c r="E252" s="98"/>
      <c r="P252" s="99"/>
    </row>
    <row r="253" spans="5:16" x14ac:dyDescent="0.2">
      <c r="E253" s="98"/>
      <c r="P253" s="99"/>
    </row>
    <row r="254" spans="5:16" x14ac:dyDescent="0.2">
      <c r="E254" s="98"/>
      <c r="P254" s="99"/>
    </row>
    <row r="255" spans="5:16" x14ac:dyDescent="0.2">
      <c r="E255" s="98"/>
      <c r="P255" s="99"/>
    </row>
    <row r="256" spans="5:16" x14ac:dyDescent="0.2">
      <c r="E256" s="98"/>
      <c r="P256" s="99"/>
    </row>
    <row r="257" spans="5:16" x14ac:dyDescent="0.2">
      <c r="E257" s="98"/>
      <c r="P257" s="99"/>
    </row>
    <row r="258" spans="5:16" x14ac:dyDescent="0.2">
      <c r="E258" s="98"/>
      <c r="P258" s="99"/>
    </row>
    <row r="259" spans="5:16" x14ac:dyDescent="0.2">
      <c r="E259" s="98"/>
      <c r="P259" s="99"/>
    </row>
    <row r="260" spans="5:16" x14ac:dyDescent="0.2">
      <c r="E260" s="98"/>
      <c r="P260" s="99"/>
    </row>
    <row r="261" spans="5:16" x14ac:dyDescent="0.2">
      <c r="E261" s="98"/>
      <c r="P261" s="99"/>
    </row>
    <row r="262" spans="5:16" x14ac:dyDescent="0.2">
      <c r="E262" s="98"/>
      <c r="P262" s="99"/>
    </row>
    <row r="263" spans="5:16" x14ac:dyDescent="0.2">
      <c r="E263" s="98"/>
      <c r="P263" s="99"/>
    </row>
    <row r="264" spans="5:16" x14ac:dyDescent="0.2">
      <c r="E264" s="98"/>
      <c r="P264" s="99"/>
    </row>
    <row r="265" spans="5:16" x14ac:dyDescent="0.2">
      <c r="E265" s="98"/>
      <c r="P265" s="99"/>
    </row>
    <row r="266" spans="5:16" x14ac:dyDescent="0.2">
      <c r="E266" s="98"/>
      <c r="P266" s="99"/>
    </row>
    <row r="267" spans="5:16" x14ac:dyDescent="0.2">
      <c r="E267" s="98"/>
      <c r="P267" s="99"/>
    </row>
    <row r="268" spans="5:16" x14ac:dyDescent="0.2">
      <c r="E268" s="98"/>
      <c r="P268" s="99"/>
    </row>
    <row r="269" spans="5:16" x14ac:dyDescent="0.2">
      <c r="E269" s="98"/>
      <c r="P269" s="99"/>
    </row>
    <row r="270" spans="5:16" x14ac:dyDescent="0.2">
      <c r="E270" s="98"/>
      <c r="P270" s="99"/>
    </row>
    <row r="271" spans="5:16" x14ac:dyDescent="0.2">
      <c r="E271" s="98"/>
      <c r="P271" s="99"/>
    </row>
    <row r="272" spans="5:16" x14ac:dyDescent="0.2">
      <c r="E272" s="98"/>
      <c r="P272" s="99"/>
    </row>
    <row r="273" spans="5:16" x14ac:dyDescent="0.2">
      <c r="E273" s="98"/>
      <c r="P273" s="99"/>
    </row>
    <row r="274" spans="5:16" x14ac:dyDescent="0.2">
      <c r="E274" s="98"/>
      <c r="P274" s="99"/>
    </row>
    <row r="275" spans="5:16" x14ac:dyDescent="0.2">
      <c r="E275" s="98"/>
      <c r="P275" s="99"/>
    </row>
    <row r="276" spans="5:16" x14ac:dyDescent="0.2">
      <c r="E276" s="98"/>
      <c r="P276" s="99"/>
    </row>
    <row r="277" spans="5:16" x14ac:dyDescent="0.2">
      <c r="E277" s="98"/>
      <c r="P277" s="99"/>
    </row>
    <row r="278" spans="5:16" x14ac:dyDescent="0.2">
      <c r="E278" s="98"/>
      <c r="P278" s="99"/>
    </row>
    <row r="279" spans="5:16" x14ac:dyDescent="0.2">
      <c r="E279" s="98"/>
      <c r="P279" s="99"/>
    </row>
    <row r="280" spans="5:16" x14ac:dyDescent="0.2">
      <c r="E280" s="98"/>
      <c r="P280" s="99"/>
    </row>
    <row r="281" spans="5:16" x14ac:dyDescent="0.2">
      <c r="E281" s="98"/>
      <c r="P281" s="99"/>
    </row>
    <row r="282" spans="5:16" x14ac:dyDescent="0.2">
      <c r="E282" s="98"/>
      <c r="P282" s="99"/>
    </row>
    <row r="283" spans="5:16" x14ac:dyDescent="0.2">
      <c r="E283" s="98"/>
      <c r="P283" s="99"/>
    </row>
    <row r="284" spans="5:16" x14ac:dyDescent="0.2">
      <c r="E284" s="98"/>
      <c r="P284" s="99"/>
    </row>
    <row r="285" spans="5:16" x14ac:dyDescent="0.2">
      <c r="E285" s="98"/>
      <c r="P285" s="99"/>
    </row>
    <row r="286" spans="5:16" x14ac:dyDescent="0.2">
      <c r="E286" s="98"/>
      <c r="P286" s="99"/>
    </row>
    <row r="287" spans="5:16" x14ac:dyDescent="0.2">
      <c r="E287" s="98"/>
      <c r="P287" s="99"/>
    </row>
    <row r="288" spans="5:16" x14ac:dyDescent="0.2">
      <c r="E288" s="98"/>
      <c r="P288" s="99"/>
    </row>
    <row r="289" spans="5:16" x14ac:dyDescent="0.2">
      <c r="E289" s="98"/>
      <c r="P289" s="99"/>
    </row>
    <row r="290" spans="5:16" x14ac:dyDescent="0.2">
      <c r="E290" s="98"/>
      <c r="P290" s="99"/>
    </row>
    <row r="291" spans="5:16" x14ac:dyDescent="0.2">
      <c r="E291" s="98"/>
      <c r="P291" s="99"/>
    </row>
    <row r="292" spans="5:16" x14ac:dyDescent="0.2">
      <c r="E292" s="98"/>
      <c r="P292" s="99"/>
    </row>
    <row r="293" spans="5:16" x14ac:dyDescent="0.2">
      <c r="E293" s="98"/>
      <c r="P293" s="99"/>
    </row>
    <row r="294" spans="5:16" x14ac:dyDescent="0.2">
      <c r="E294" s="98"/>
      <c r="P294" s="99"/>
    </row>
    <row r="295" spans="5:16" x14ac:dyDescent="0.2">
      <c r="E295" s="98"/>
      <c r="P295" s="99"/>
    </row>
    <row r="296" spans="5:16" x14ac:dyDescent="0.2">
      <c r="E296" s="98"/>
      <c r="P296" s="99"/>
    </row>
    <row r="297" spans="5:16" x14ac:dyDescent="0.2">
      <c r="E297" s="98"/>
      <c r="P297" s="99"/>
    </row>
    <row r="298" spans="5:16" x14ac:dyDescent="0.2">
      <c r="E298" s="98"/>
      <c r="P298" s="99"/>
    </row>
    <row r="299" spans="5:16" x14ac:dyDescent="0.2">
      <c r="E299" s="98"/>
      <c r="P299" s="99"/>
    </row>
    <row r="300" spans="5:16" x14ac:dyDescent="0.2">
      <c r="E300" s="98"/>
      <c r="P300" s="99"/>
    </row>
    <row r="301" spans="5:16" x14ac:dyDescent="0.2">
      <c r="E301" s="98"/>
      <c r="P301" s="99"/>
    </row>
    <row r="302" spans="5:16" x14ac:dyDescent="0.2">
      <c r="E302" s="98"/>
      <c r="P302" s="99"/>
    </row>
    <row r="303" spans="5:16" x14ac:dyDescent="0.2">
      <c r="E303" s="98"/>
      <c r="P303" s="99"/>
    </row>
    <row r="304" spans="5:16" x14ac:dyDescent="0.2">
      <c r="E304" s="98"/>
      <c r="P304" s="99"/>
    </row>
    <row r="305" spans="5:16" x14ac:dyDescent="0.2">
      <c r="E305" s="98"/>
      <c r="P305" s="99"/>
    </row>
    <row r="306" spans="5:16" x14ac:dyDescent="0.2">
      <c r="E306" s="98"/>
      <c r="P306" s="99"/>
    </row>
    <row r="307" spans="5:16" x14ac:dyDescent="0.2">
      <c r="E307" s="98"/>
      <c r="P307" s="99"/>
    </row>
    <row r="308" spans="5:16" x14ac:dyDescent="0.2">
      <c r="E308" s="98"/>
      <c r="P308" s="99"/>
    </row>
    <row r="309" spans="5:16" x14ac:dyDescent="0.2">
      <c r="E309" s="98"/>
      <c r="P309" s="99"/>
    </row>
    <row r="310" spans="5:16" x14ac:dyDescent="0.2">
      <c r="E310" s="98"/>
      <c r="P310" s="99"/>
    </row>
    <row r="311" spans="5:16" x14ac:dyDescent="0.2">
      <c r="E311" s="98"/>
      <c r="P311" s="99"/>
    </row>
    <row r="312" spans="5:16" x14ac:dyDescent="0.2">
      <c r="E312" s="98"/>
      <c r="P312" s="99"/>
    </row>
    <row r="313" spans="5:16" x14ac:dyDescent="0.2">
      <c r="E313" s="98"/>
      <c r="P313" s="99"/>
    </row>
    <row r="314" spans="5:16" x14ac:dyDescent="0.2">
      <c r="E314" s="98"/>
      <c r="P314" s="99"/>
    </row>
    <row r="315" spans="5:16" x14ac:dyDescent="0.2">
      <c r="E315" s="98"/>
      <c r="P315" s="99"/>
    </row>
    <row r="316" spans="5:16" x14ac:dyDescent="0.2">
      <c r="E316" s="98"/>
      <c r="P316" s="99"/>
    </row>
    <row r="317" spans="5:16" x14ac:dyDescent="0.2">
      <c r="E317" s="98"/>
      <c r="P317" s="99"/>
    </row>
    <row r="318" spans="5:16" x14ac:dyDescent="0.2">
      <c r="E318" s="98"/>
      <c r="P318" s="99"/>
    </row>
    <row r="319" spans="5:16" x14ac:dyDescent="0.2">
      <c r="E319" s="98"/>
      <c r="P319" s="99"/>
    </row>
    <row r="320" spans="5:16" x14ac:dyDescent="0.2">
      <c r="E320" s="98"/>
      <c r="P320" s="99"/>
    </row>
    <row r="321" spans="5:16" x14ac:dyDescent="0.2">
      <c r="E321" s="98"/>
      <c r="P321" s="99"/>
    </row>
    <row r="322" spans="5:16" x14ac:dyDescent="0.2">
      <c r="E322" s="98"/>
      <c r="P322" s="99"/>
    </row>
    <row r="323" spans="5:16" x14ac:dyDescent="0.2">
      <c r="E323" s="98"/>
      <c r="P323" s="99"/>
    </row>
    <row r="324" spans="5:16" x14ac:dyDescent="0.2">
      <c r="E324" s="98"/>
      <c r="P324" s="99"/>
    </row>
    <row r="325" spans="5:16" x14ac:dyDescent="0.2">
      <c r="E325" s="98"/>
      <c r="P325" s="99"/>
    </row>
    <row r="326" spans="5:16" x14ac:dyDescent="0.2">
      <c r="E326" s="98"/>
      <c r="P326" s="99"/>
    </row>
    <row r="327" spans="5:16" x14ac:dyDescent="0.2">
      <c r="E327" s="98"/>
      <c r="P327" s="99"/>
    </row>
    <row r="328" spans="5:16" x14ac:dyDescent="0.2">
      <c r="E328" s="98"/>
      <c r="P328" s="99"/>
    </row>
    <row r="329" spans="5:16" x14ac:dyDescent="0.2">
      <c r="E329" s="98"/>
      <c r="P329" s="99"/>
    </row>
    <row r="330" spans="5:16" x14ac:dyDescent="0.2">
      <c r="E330" s="98"/>
      <c r="P330" s="99"/>
    </row>
    <row r="331" spans="5:16" x14ac:dyDescent="0.2">
      <c r="E331" s="98"/>
      <c r="P331" s="99"/>
    </row>
    <row r="332" spans="5:16" x14ac:dyDescent="0.2">
      <c r="E332" s="98"/>
      <c r="P332" s="99"/>
    </row>
    <row r="333" spans="5:16" x14ac:dyDescent="0.2">
      <c r="E333" s="98"/>
      <c r="P333" s="99"/>
    </row>
    <row r="334" spans="5:16" x14ac:dyDescent="0.2">
      <c r="E334" s="98"/>
      <c r="P334" s="99"/>
    </row>
    <row r="335" spans="5:16" x14ac:dyDescent="0.2">
      <c r="E335" s="98"/>
      <c r="P335" s="99"/>
    </row>
    <row r="336" spans="5:16" x14ac:dyDescent="0.2">
      <c r="E336" s="98"/>
      <c r="P336" s="99"/>
    </row>
    <row r="337" spans="5:16" x14ac:dyDescent="0.2">
      <c r="E337" s="98"/>
      <c r="P337" s="99"/>
    </row>
    <row r="338" spans="5:16" x14ac:dyDescent="0.2">
      <c r="E338" s="98"/>
      <c r="P338" s="99"/>
    </row>
    <row r="339" spans="5:16" x14ac:dyDescent="0.2">
      <c r="E339" s="98"/>
      <c r="P339" s="99"/>
    </row>
    <row r="340" spans="5:16" x14ac:dyDescent="0.2">
      <c r="E340" s="98"/>
      <c r="P340" s="99"/>
    </row>
    <row r="341" spans="5:16" x14ac:dyDescent="0.2">
      <c r="E341" s="98"/>
      <c r="P341" s="99"/>
    </row>
    <row r="342" spans="5:16" x14ac:dyDescent="0.2">
      <c r="E342" s="98"/>
      <c r="P342" s="99"/>
    </row>
    <row r="343" spans="5:16" x14ac:dyDescent="0.2">
      <c r="E343" s="98"/>
      <c r="P343" s="99"/>
    </row>
    <row r="344" spans="5:16" x14ac:dyDescent="0.2">
      <c r="E344" s="98"/>
      <c r="P344" s="99"/>
    </row>
    <row r="345" spans="5:16" x14ac:dyDescent="0.2">
      <c r="E345" s="98"/>
      <c r="P345" s="99"/>
    </row>
    <row r="346" spans="5:16" x14ac:dyDescent="0.2">
      <c r="E346" s="98"/>
      <c r="P346" s="99"/>
    </row>
    <row r="347" spans="5:16" x14ac:dyDescent="0.2">
      <c r="E347" s="98"/>
      <c r="P347" s="99"/>
    </row>
    <row r="348" spans="5:16" x14ac:dyDescent="0.2">
      <c r="E348" s="98"/>
      <c r="P348" s="99"/>
    </row>
    <row r="349" spans="5:16" x14ac:dyDescent="0.2">
      <c r="E349" s="98"/>
      <c r="P349" s="99"/>
    </row>
    <row r="350" spans="5:16" x14ac:dyDescent="0.2">
      <c r="E350" s="98"/>
      <c r="P350" s="99"/>
    </row>
    <row r="351" spans="5:16" x14ac:dyDescent="0.2">
      <c r="E351" s="98"/>
      <c r="P351" s="99"/>
    </row>
    <row r="352" spans="5:16" x14ac:dyDescent="0.2">
      <c r="E352" s="98"/>
      <c r="P352" s="99"/>
    </row>
    <row r="353" spans="5:16" x14ac:dyDescent="0.2">
      <c r="E353" s="98"/>
      <c r="P353" s="99"/>
    </row>
    <row r="354" spans="5:16" x14ac:dyDescent="0.2">
      <c r="E354" s="98"/>
      <c r="P354" s="99"/>
    </row>
    <row r="355" spans="5:16" x14ac:dyDescent="0.2">
      <c r="E355" s="98"/>
      <c r="P355" s="99"/>
    </row>
    <row r="356" spans="5:16" x14ac:dyDescent="0.2">
      <c r="E356" s="98"/>
      <c r="P356" s="99"/>
    </row>
    <row r="357" spans="5:16" x14ac:dyDescent="0.2">
      <c r="E357" s="98"/>
      <c r="P357" s="99"/>
    </row>
    <row r="358" spans="5:16" x14ac:dyDescent="0.2">
      <c r="E358" s="98"/>
      <c r="P358" s="99"/>
    </row>
    <row r="359" spans="5:16" x14ac:dyDescent="0.2">
      <c r="E359" s="98"/>
      <c r="P359" s="99"/>
    </row>
    <row r="360" spans="5:16" x14ac:dyDescent="0.2">
      <c r="E360" s="98"/>
      <c r="P360" s="99"/>
    </row>
    <row r="361" spans="5:16" x14ac:dyDescent="0.2">
      <c r="E361" s="98"/>
      <c r="P361" s="99"/>
    </row>
    <row r="362" spans="5:16" x14ac:dyDescent="0.2">
      <c r="E362" s="98"/>
      <c r="P362" s="99"/>
    </row>
    <row r="363" spans="5:16" x14ac:dyDescent="0.2">
      <c r="E363" s="98"/>
      <c r="P363" s="99"/>
    </row>
    <row r="364" spans="5:16" x14ac:dyDescent="0.2">
      <c r="E364" s="98"/>
      <c r="P364" s="99"/>
    </row>
    <row r="365" spans="5:16" x14ac:dyDescent="0.2">
      <c r="E365" s="98"/>
      <c r="P365" s="99"/>
    </row>
    <row r="366" spans="5:16" x14ac:dyDescent="0.2">
      <c r="E366" s="98"/>
      <c r="P366" s="99"/>
    </row>
    <row r="367" spans="5:16" x14ac:dyDescent="0.2">
      <c r="E367" s="98"/>
      <c r="P367" s="99"/>
    </row>
    <row r="368" spans="5:16" x14ac:dyDescent="0.2">
      <c r="E368" s="98"/>
      <c r="P368" s="99"/>
    </row>
    <row r="369" spans="5:16" x14ac:dyDescent="0.2">
      <c r="E369" s="98"/>
      <c r="P369" s="99"/>
    </row>
    <row r="370" spans="5:16" x14ac:dyDescent="0.2">
      <c r="E370" s="98"/>
      <c r="P370" s="99"/>
    </row>
    <row r="371" spans="5:16" x14ac:dyDescent="0.2">
      <c r="E371" s="98"/>
      <c r="P371" s="99"/>
    </row>
    <row r="372" spans="5:16" x14ac:dyDescent="0.2">
      <c r="E372" s="98"/>
      <c r="P372" s="99"/>
    </row>
    <row r="373" spans="5:16" x14ac:dyDescent="0.2">
      <c r="E373" s="98"/>
      <c r="P373" s="99"/>
    </row>
    <row r="374" spans="5:16" x14ac:dyDescent="0.2">
      <c r="E374" s="98"/>
      <c r="P374" s="99"/>
    </row>
    <row r="375" spans="5:16" x14ac:dyDescent="0.2">
      <c r="E375" s="98"/>
      <c r="P375" s="99"/>
    </row>
    <row r="376" spans="5:16" x14ac:dyDescent="0.2">
      <c r="E376" s="98"/>
      <c r="P376" s="99"/>
    </row>
    <row r="377" spans="5:16" x14ac:dyDescent="0.2">
      <c r="E377" s="98"/>
      <c r="P377" s="99"/>
    </row>
    <row r="378" spans="5:16" x14ac:dyDescent="0.2">
      <c r="E378" s="98"/>
      <c r="P378" s="99"/>
    </row>
    <row r="379" spans="5:16" x14ac:dyDescent="0.2">
      <c r="E379" s="98"/>
      <c r="P379" s="99"/>
    </row>
    <row r="380" spans="5:16" x14ac:dyDescent="0.2">
      <c r="E380" s="98"/>
      <c r="P380" s="99"/>
    </row>
    <row r="381" spans="5:16" x14ac:dyDescent="0.2">
      <c r="E381" s="98"/>
      <c r="P381" s="99"/>
    </row>
    <row r="382" spans="5:16" x14ac:dyDescent="0.2">
      <c r="E382" s="98"/>
      <c r="P382" s="99"/>
    </row>
    <row r="383" spans="5:16" x14ac:dyDescent="0.2">
      <c r="E383" s="98"/>
      <c r="P383" s="99"/>
    </row>
    <row r="384" spans="5:16" x14ac:dyDescent="0.2">
      <c r="E384" s="98"/>
      <c r="P384" s="99"/>
    </row>
    <row r="385" spans="5:16" x14ac:dyDescent="0.2">
      <c r="E385" s="98"/>
      <c r="P385" s="99"/>
    </row>
    <row r="386" spans="5:16" x14ac:dyDescent="0.2">
      <c r="E386" s="98"/>
      <c r="P386" s="99"/>
    </row>
    <row r="387" spans="5:16" x14ac:dyDescent="0.2">
      <c r="E387" s="98"/>
      <c r="P387" s="99"/>
    </row>
    <row r="388" spans="5:16" x14ac:dyDescent="0.2">
      <c r="E388" s="98"/>
      <c r="P388" s="99"/>
    </row>
    <row r="389" spans="5:16" x14ac:dyDescent="0.2">
      <c r="E389" s="98"/>
      <c r="P389" s="99"/>
    </row>
    <row r="390" spans="5:16" x14ac:dyDescent="0.2">
      <c r="E390" s="98"/>
      <c r="P390" s="99"/>
    </row>
    <row r="391" spans="5:16" x14ac:dyDescent="0.2">
      <c r="E391" s="98"/>
      <c r="P391" s="99"/>
    </row>
    <row r="392" spans="5:16" x14ac:dyDescent="0.2">
      <c r="E392" s="98"/>
      <c r="P392" s="99"/>
    </row>
    <row r="393" spans="5:16" x14ac:dyDescent="0.2">
      <c r="E393" s="98"/>
      <c r="P393" s="99"/>
    </row>
    <row r="394" spans="5:16" x14ac:dyDescent="0.2">
      <c r="E394" s="98"/>
      <c r="P394" s="99"/>
    </row>
    <row r="395" spans="5:16" x14ac:dyDescent="0.2">
      <c r="E395" s="98"/>
      <c r="P395" s="99"/>
    </row>
    <row r="396" spans="5:16" x14ac:dyDescent="0.2">
      <c r="E396" s="98"/>
      <c r="P396" s="99"/>
    </row>
    <row r="397" spans="5:16" x14ac:dyDescent="0.2">
      <c r="E397" s="98"/>
      <c r="P397" s="99"/>
    </row>
    <row r="398" spans="5:16" x14ac:dyDescent="0.2">
      <c r="E398" s="98"/>
      <c r="P398" s="99"/>
    </row>
    <row r="399" spans="5:16" x14ac:dyDescent="0.2">
      <c r="E399" s="98"/>
      <c r="P399" s="99"/>
    </row>
    <row r="400" spans="5:16" x14ac:dyDescent="0.2">
      <c r="E400" s="98"/>
      <c r="P400" s="99"/>
    </row>
    <row r="401" spans="5:16" x14ac:dyDescent="0.2">
      <c r="E401" s="98"/>
      <c r="P401" s="99"/>
    </row>
    <row r="402" spans="5:16" x14ac:dyDescent="0.2">
      <c r="E402" s="98"/>
      <c r="P402" s="99"/>
    </row>
    <row r="403" spans="5:16" x14ac:dyDescent="0.2">
      <c r="E403" s="98"/>
      <c r="P403" s="99"/>
    </row>
    <row r="404" spans="5:16" x14ac:dyDescent="0.2">
      <c r="E404" s="98"/>
      <c r="P404" s="99"/>
    </row>
    <row r="405" spans="5:16" x14ac:dyDescent="0.2">
      <c r="E405" s="98"/>
      <c r="P405" s="99"/>
    </row>
    <row r="406" spans="5:16" x14ac:dyDescent="0.2">
      <c r="E406" s="98"/>
      <c r="P406" s="99"/>
    </row>
    <row r="407" spans="5:16" x14ac:dyDescent="0.2">
      <c r="E407" s="98"/>
      <c r="P407" s="99"/>
    </row>
    <row r="408" spans="5:16" x14ac:dyDescent="0.2">
      <c r="E408" s="98"/>
      <c r="P408" s="99"/>
    </row>
    <row r="409" spans="5:16" x14ac:dyDescent="0.2">
      <c r="E409" s="98"/>
      <c r="P409" s="99"/>
    </row>
    <row r="410" spans="5:16" x14ac:dyDescent="0.2">
      <c r="E410" s="98"/>
      <c r="P410" s="99"/>
    </row>
    <row r="411" spans="5:16" x14ac:dyDescent="0.2">
      <c r="E411" s="98"/>
      <c r="P411" s="99"/>
    </row>
    <row r="412" spans="5:16" x14ac:dyDescent="0.2">
      <c r="E412" s="98"/>
      <c r="P412" s="99"/>
    </row>
    <row r="413" spans="5:16" x14ac:dyDescent="0.2">
      <c r="E413" s="98"/>
      <c r="P413" s="99"/>
    </row>
    <row r="414" spans="5:16" x14ac:dyDescent="0.2">
      <c r="E414" s="98"/>
      <c r="P414" s="99"/>
    </row>
    <row r="415" spans="5:16" x14ac:dyDescent="0.2">
      <c r="E415" s="98"/>
      <c r="P415" s="99"/>
    </row>
    <row r="416" spans="5:16" x14ac:dyDescent="0.2">
      <c r="E416" s="98"/>
      <c r="P416" s="99"/>
    </row>
    <row r="417" spans="5:16" x14ac:dyDescent="0.2">
      <c r="E417" s="98"/>
      <c r="P417" s="99"/>
    </row>
    <row r="418" spans="5:16" x14ac:dyDescent="0.2">
      <c r="E418" s="98"/>
      <c r="P418" s="99"/>
    </row>
    <row r="419" spans="5:16" x14ac:dyDescent="0.2">
      <c r="E419" s="98"/>
      <c r="P419" s="99"/>
    </row>
    <row r="420" spans="5:16" x14ac:dyDescent="0.2">
      <c r="E420" s="98"/>
      <c r="P420" s="99"/>
    </row>
    <row r="421" spans="5:16" x14ac:dyDescent="0.2">
      <c r="E421" s="98"/>
      <c r="P421" s="99"/>
    </row>
    <row r="422" spans="5:16" x14ac:dyDescent="0.2">
      <c r="E422" s="98"/>
      <c r="P422" s="99"/>
    </row>
    <row r="423" spans="5:16" x14ac:dyDescent="0.2">
      <c r="E423" s="98"/>
      <c r="P423" s="99"/>
    </row>
    <row r="424" spans="5:16" x14ac:dyDescent="0.2">
      <c r="E424" s="98"/>
      <c r="P424" s="99"/>
    </row>
    <row r="425" spans="5:16" x14ac:dyDescent="0.2">
      <c r="E425" s="98"/>
      <c r="P425" s="99"/>
    </row>
    <row r="426" spans="5:16" x14ac:dyDescent="0.2">
      <c r="E426" s="98"/>
      <c r="P426" s="99"/>
    </row>
    <row r="427" spans="5:16" x14ac:dyDescent="0.2">
      <c r="E427" s="98"/>
      <c r="P427" s="99"/>
    </row>
    <row r="428" spans="5:16" x14ac:dyDescent="0.2">
      <c r="E428" s="98"/>
      <c r="P428" s="99"/>
    </row>
    <row r="429" spans="5:16" x14ac:dyDescent="0.2">
      <c r="E429" s="98"/>
      <c r="P429" s="99"/>
    </row>
    <row r="430" spans="5:16" x14ac:dyDescent="0.2">
      <c r="E430" s="98"/>
      <c r="P430" s="99"/>
    </row>
    <row r="431" spans="5:16" x14ac:dyDescent="0.2">
      <c r="E431" s="98"/>
      <c r="P431" s="99"/>
    </row>
    <row r="432" spans="5:16" x14ac:dyDescent="0.2">
      <c r="E432" s="98"/>
      <c r="P432" s="99"/>
    </row>
    <row r="433" spans="5:16" x14ac:dyDescent="0.2">
      <c r="E433" s="98"/>
      <c r="P433" s="99"/>
    </row>
    <row r="434" spans="5:16" x14ac:dyDescent="0.2">
      <c r="E434" s="98"/>
      <c r="P434" s="99"/>
    </row>
    <row r="435" spans="5:16" x14ac:dyDescent="0.2">
      <c r="E435" s="98"/>
      <c r="P435" s="99"/>
    </row>
    <row r="436" spans="5:16" x14ac:dyDescent="0.2">
      <c r="E436" s="98"/>
      <c r="P436" s="99"/>
    </row>
    <row r="437" spans="5:16" x14ac:dyDescent="0.2">
      <c r="E437" s="98"/>
      <c r="P437" s="99"/>
    </row>
    <row r="438" spans="5:16" x14ac:dyDescent="0.2">
      <c r="E438" s="98"/>
      <c r="P438" s="99"/>
    </row>
    <row r="439" spans="5:16" x14ac:dyDescent="0.2">
      <c r="E439" s="98"/>
      <c r="P439" s="99"/>
    </row>
    <row r="440" spans="5:16" x14ac:dyDescent="0.2">
      <c r="E440" s="98"/>
      <c r="P440" s="99"/>
    </row>
    <row r="441" spans="5:16" x14ac:dyDescent="0.2">
      <c r="E441" s="98"/>
      <c r="P441" s="99"/>
    </row>
    <row r="442" spans="5:16" x14ac:dyDescent="0.2">
      <c r="E442" s="98"/>
      <c r="P442" s="99"/>
    </row>
    <row r="443" spans="5:16" x14ac:dyDescent="0.2">
      <c r="E443" s="98"/>
      <c r="P443" s="99"/>
    </row>
    <row r="444" spans="5:16" x14ac:dyDescent="0.2">
      <c r="E444" s="98"/>
      <c r="P444" s="99"/>
    </row>
    <row r="445" spans="5:16" x14ac:dyDescent="0.2">
      <c r="E445" s="98"/>
      <c r="P445" s="99"/>
    </row>
    <row r="446" spans="5:16" x14ac:dyDescent="0.2">
      <c r="E446" s="98"/>
      <c r="P446" s="99"/>
    </row>
    <row r="447" spans="5:16" x14ac:dyDescent="0.2">
      <c r="E447" s="98"/>
      <c r="P447" s="99"/>
    </row>
    <row r="448" spans="5:16" x14ac:dyDescent="0.2">
      <c r="E448" s="98"/>
      <c r="P448" s="99"/>
    </row>
    <row r="449" spans="5:16" x14ac:dyDescent="0.2">
      <c r="E449" s="98"/>
      <c r="P449" s="99"/>
    </row>
    <row r="450" spans="5:16" x14ac:dyDescent="0.2">
      <c r="E450" s="98"/>
      <c r="P450" s="99"/>
    </row>
    <row r="451" spans="5:16" x14ac:dyDescent="0.2">
      <c r="E451" s="98"/>
      <c r="P451" s="99"/>
    </row>
    <row r="452" spans="5:16" x14ac:dyDescent="0.2">
      <c r="E452" s="98"/>
      <c r="P452" s="99"/>
    </row>
    <row r="453" spans="5:16" x14ac:dyDescent="0.2">
      <c r="E453" s="98"/>
      <c r="P453" s="99"/>
    </row>
    <row r="454" spans="5:16" x14ac:dyDescent="0.2">
      <c r="E454" s="98"/>
      <c r="P454" s="99"/>
    </row>
    <row r="455" spans="5:16" x14ac:dyDescent="0.2">
      <c r="E455" s="98"/>
      <c r="P455" s="99"/>
    </row>
    <row r="456" spans="5:16" x14ac:dyDescent="0.2">
      <c r="E456" s="98"/>
      <c r="P456" s="99"/>
    </row>
    <row r="457" spans="5:16" x14ac:dyDescent="0.2">
      <c r="E457" s="98"/>
      <c r="P457" s="99"/>
    </row>
    <row r="458" spans="5:16" x14ac:dyDescent="0.2">
      <c r="E458" s="98"/>
      <c r="P458" s="99"/>
    </row>
    <row r="459" spans="5:16" x14ac:dyDescent="0.2">
      <c r="E459" s="98"/>
      <c r="P459" s="99"/>
    </row>
    <row r="460" spans="5:16" x14ac:dyDescent="0.2">
      <c r="E460" s="98"/>
      <c r="P460" s="99"/>
    </row>
    <row r="461" spans="5:16" x14ac:dyDescent="0.2">
      <c r="E461" s="98"/>
      <c r="P461" s="99"/>
    </row>
    <row r="462" spans="5:16" x14ac:dyDescent="0.2">
      <c r="E462" s="98"/>
      <c r="P462" s="99"/>
    </row>
    <row r="463" spans="5:16" x14ac:dyDescent="0.2">
      <c r="E463" s="98"/>
      <c r="P463" s="99"/>
    </row>
    <row r="464" spans="5:16" x14ac:dyDescent="0.2">
      <c r="E464" s="98"/>
      <c r="P464" s="99"/>
    </row>
    <row r="465" spans="5:16" x14ac:dyDescent="0.2">
      <c r="E465" s="98"/>
      <c r="P465" s="99"/>
    </row>
    <row r="466" spans="5:16" x14ac:dyDescent="0.2">
      <c r="E466" s="98"/>
      <c r="P466" s="99"/>
    </row>
    <row r="467" spans="5:16" x14ac:dyDescent="0.2">
      <c r="E467" s="98"/>
      <c r="P467" s="99"/>
    </row>
    <row r="468" spans="5:16" x14ac:dyDescent="0.2">
      <c r="E468" s="98"/>
      <c r="P468" s="99"/>
    </row>
    <row r="469" spans="5:16" x14ac:dyDescent="0.2">
      <c r="E469" s="98"/>
      <c r="P469" s="99"/>
    </row>
    <row r="470" spans="5:16" x14ac:dyDescent="0.2">
      <c r="E470" s="98"/>
      <c r="P470" s="99"/>
    </row>
    <row r="471" spans="5:16" x14ac:dyDescent="0.2">
      <c r="E471" s="98"/>
      <c r="P471" s="99"/>
    </row>
    <row r="472" spans="5:16" x14ac:dyDescent="0.2">
      <c r="E472" s="98"/>
      <c r="P472" s="99"/>
    </row>
    <row r="473" spans="5:16" x14ac:dyDescent="0.2">
      <c r="E473" s="98"/>
      <c r="P473" s="99"/>
    </row>
    <row r="474" spans="5:16" x14ac:dyDescent="0.2">
      <c r="E474" s="98"/>
      <c r="P474" s="99"/>
    </row>
    <row r="475" spans="5:16" x14ac:dyDescent="0.2">
      <c r="E475" s="98"/>
      <c r="P475" s="99"/>
    </row>
    <row r="476" spans="5:16" x14ac:dyDescent="0.2">
      <c r="E476" s="98"/>
      <c r="P476" s="99"/>
    </row>
    <row r="477" spans="5:16" x14ac:dyDescent="0.2">
      <c r="E477" s="98"/>
      <c r="P477" s="99"/>
    </row>
    <row r="478" spans="5:16" x14ac:dyDescent="0.2">
      <c r="E478" s="98"/>
      <c r="P478" s="99"/>
    </row>
    <row r="479" spans="5:16" x14ac:dyDescent="0.2">
      <c r="E479" s="98"/>
      <c r="P479" s="99"/>
    </row>
    <row r="480" spans="5:16" x14ac:dyDescent="0.2">
      <c r="E480" s="98"/>
      <c r="P480" s="99"/>
    </row>
    <row r="481" spans="5:16" x14ac:dyDescent="0.2">
      <c r="E481" s="98"/>
      <c r="P481" s="99"/>
    </row>
    <row r="482" spans="5:16" x14ac:dyDescent="0.2">
      <c r="E482" s="98"/>
      <c r="P482" s="99"/>
    </row>
    <row r="483" spans="5:16" x14ac:dyDescent="0.2">
      <c r="E483" s="98"/>
      <c r="P483" s="99"/>
    </row>
    <row r="484" spans="5:16" x14ac:dyDescent="0.2">
      <c r="E484" s="98"/>
      <c r="P484" s="99"/>
    </row>
    <row r="485" spans="5:16" x14ac:dyDescent="0.2">
      <c r="E485" s="98"/>
      <c r="P485" s="99"/>
    </row>
    <row r="486" spans="5:16" x14ac:dyDescent="0.2">
      <c r="E486" s="98"/>
      <c r="P486" s="99"/>
    </row>
    <row r="487" spans="5:16" x14ac:dyDescent="0.2">
      <c r="E487" s="98"/>
      <c r="P487" s="99"/>
    </row>
    <row r="488" spans="5:16" x14ac:dyDescent="0.2">
      <c r="E488" s="98"/>
      <c r="P488" s="99"/>
    </row>
    <row r="489" spans="5:16" x14ac:dyDescent="0.2">
      <c r="E489" s="98"/>
      <c r="P489" s="99"/>
    </row>
    <row r="490" spans="5:16" x14ac:dyDescent="0.2">
      <c r="E490" s="98"/>
      <c r="P490" s="99"/>
    </row>
    <row r="491" spans="5:16" x14ac:dyDescent="0.2">
      <c r="E491" s="98"/>
      <c r="P491" s="99"/>
    </row>
    <row r="492" spans="5:16" x14ac:dyDescent="0.2">
      <c r="E492" s="98"/>
      <c r="P492" s="99"/>
    </row>
    <row r="493" spans="5:16" x14ac:dyDescent="0.2">
      <c r="E493" s="98"/>
      <c r="P493" s="99"/>
    </row>
    <row r="494" spans="5:16" x14ac:dyDescent="0.2">
      <c r="E494" s="98"/>
      <c r="P494" s="99"/>
    </row>
    <row r="495" spans="5:16" x14ac:dyDescent="0.2">
      <c r="E495" s="98"/>
      <c r="P495" s="99"/>
    </row>
    <row r="496" spans="5:16" x14ac:dyDescent="0.2">
      <c r="E496" s="98"/>
      <c r="P496" s="99"/>
    </row>
    <row r="497" spans="5:16" x14ac:dyDescent="0.2">
      <c r="E497" s="98"/>
      <c r="P497" s="99"/>
    </row>
    <row r="498" spans="5:16" x14ac:dyDescent="0.2">
      <c r="E498" s="98"/>
      <c r="P498" s="99"/>
    </row>
    <row r="499" spans="5:16" x14ac:dyDescent="0.2">
      <c r="E499" s="98"/>
      <c r="P499" s="99"/>
    </row>
    <row r="500" spans="5:16" x14ac:dyDescent="0.2">
      <c r="E500" s="98"/>
      <c r="P500" s="99"/>
    </row>
    <row r="501" spans="5:16" x14ac:dyDescent="0.2">
      <c r="E501" s="98"/>
      <c r="P501" s="99"/>
    </row>
    <row r="502" spans="5:16" x14ac:dyDescent="0.2">
      <c r="E502" s="98"/>
      <c r="P502" s="99"/>
    </row>
    <row r="503" spans="5:16" x14ac:dyDescent="0.2">
      <c r="E503" s="98"/>
      <c r="P503" s="99"/>
    </row>
    <row r="504" spans="5:16" x14ac:dyDescent="0.2">
      <c r="E504" s="98"/>
      <c r="P504" s="99"/>
    </row>
    <row r="505" spans="5:16" x14ac:dyDescent="0.2">
      <c r="E505" s="98"/>
      <c r="P505" s="99"/>
    </row>
    <row r="506" spans="5:16" x14ac:dyDescent="0.2">
      <c r="E506" s="98"/>
      <c r="P506" s="99"/>
    </row>
    <row r="507" spans="5:16" x14ac:dyDescent="0.2">
      <c r="E507" s="98"/>
      <c r="P507" s="99"/>
    </row>
    <row r="508" spans="5:16" x14ac:dyDescent="0.2">
      <c r="E508" s="98"/>
      <c r="P508" s="99"/>
    </row>
    <row r="509" spans="5:16" x14ac:dyDescent="0.2">
      <c r="E509" s="98"/>
      <c r="P509" s="99"/>
    </row>
    <row r="510" spans="5:16" x14ac:dyDescent="0.2">
      <c r="E510" s="98"/>
      <c r="P510" s="99"/>
    </row>
    <row r="511" spans="5:16" x14ac:dyDescent="0.2">
      <c r="E511" s="98"/>
      <c r="P511" s="99"/>
    </row>
    <row r="512" spans="5:16" x14ac:dyDescent="0.2">
      <c r="E512" s="98"/>
      <c r="P512" s="99"/>
    </row>
    <row r="513" spans="5:16" x14ac:dyDescent="0.2">
      <c r="E513" s="98"/>
      <c r="P513" s="99"/>
    </row>
    <row r="514" spans="5:16" x14ac:dyDescent="0.2">
      <c r="E514" s="98"/>
      <c r="P514" s="99"/>
    </row>
    <row r="515" spans="5:16" x14ac:dyDescent="0.2">
      <c r="E515" s="98"/>
      <c r="P515" s="99"/>
    </row>
    <row r="516" spans="5:16" x14ac:dyDescent="0.2">
      <c r="E516" s="98"/>
      <c r="P516" s="99"/>
    </row>
    <row r="517" spans="5:16" x14ac:dyDescent="0.2">
      <c r="E517" s="98"/>
      <c r="P517" s="99"/>
    </row>
    <row r="518" spans="5:16" x14ac:dyDescent="0.2">
      <c r="E518" s="98"/>
      <c r="P518" s="99"/>
    </row>
    <row r="519" spans="5:16" x14ac:dyDescent="0.2">
      <c r="E519" s="98"/>
      <c r="P519" s="99"/>
    </row>
    <row r="520" spans="5:16" x14ac:dyDescent="0.2">
      <c r="E520" s="98"/>
      <c r="P520" s="99"/>
    </row>
    <row r="521" spans="5:16" x14ac:dyDescent="0.2">
      <c r="E521" s="98"/>
      <c r="P521" s="99"/>
    </row>
    <row r="522" spans="5:16" x14ac:dyDescent="0.2">
      <c r="E522" s="98"/>
      <c r="P522" s="99"/>
    </row>
    <row r="523" spans="5:16" x14ac:dyDescent="0.2">
      <c r="E523" s="98"/>
      <c r="P523" s="99"/>
    </row>
    <row r="524" spans="5:16" x14ac:dyDescent="0.2">
      <c r="E524" s="98"/>
      <c r="P524" s="99"/>
    </row>
    <row r="525" spans="5:16" x14ac:dyDescent="0.2">
      <c r="E525" s="98"/>
      <c r="P525" s="99"/>
    </row>
    <row r="526" spans="5:16" x14ac:dyDescent="0.2">
      <c r="E526" s="98"/>
      <c r="P526" s="99"/>
    </row>
    <row r="527" spans="5:16" x14ac:dyDescent="0.2">
      <c r="E527" s="98"/>
      <c r="P527" s="99"/>
    </row>
    <row r="528" spans="5:16" x14ac:dyDescent="0.2">
      <c r="E528" s="98"/>
      <c r="P528" s="99"/>
    </row>
    <row r="529" spans="5:16" x14ac:dyDescent="0.2">
      <c r="E529" s="98"/>
      <c r="P529" s="99"/>
    </row>
    <row r="530" spans="5:16" x14ac:dyDescent="0.2">
      <c r="E530" s="98"/>
      <c r="P530" s="99"/>
    </row>
    <row r="531" spans="5:16" x14ac:dyDescent="0.2">
      <c r="E531" s="98"/>
      <c r="P531" s="99"/>
    </row>
    <row r="532" spans="5:16" x14ac:dyDescent="0.2">
      <c r="E532" s="98"/>
      <c r="P532" s="99"/>
    </row>
    <row r="533" spans="5:16" x14ac:dyDescent="0.2">
      <c r="E533" s="98"/>
      <c r="P533" s="99"/>
    </row>
    <row r="534" spans="5:16" x14ac:dyDescent="0.2">
      <c r="E534" s="98"/>
      <c r="P534" s="99"/>
    </row>
    <row r="535" spans="5:16" x14ac:dyDescent="0.2">
      <c r="E535" s="98"/>
      <c r="P535" s="99"/>
    </row>
    <row r="536" spans="5:16" x14ac:dyDescent="0.2">
      <c r="E536" s="98"/>
      <c r="P536" s="99"/>
    </row>
    <row r="537" spans="5:16" x14ac:dyDescent="0.2">
      <c r="E537" s="98"/>
      <c r="P537" s="99"/>
    </row>
    <row r="538" spans="5:16" x14ac:dyDescent="0.2">
      <c r="E538" s="98"/>
      <c r="P538" s="99"/>
    </row>
    <row r="539" spans="5:16" x14ac:dyDescent="0.2">
      <c r="E539" s="98"/>
      <c r="P539" s="99"/>
    </row>
    <row r="540" spans="5:16" x14ac:dyDescent="0.2">
      <c r="E540" s="98"/>
      <c r="P540" s="99"/>
    </row>
    <row r="541" spans="5:16" x14ac:dyDescent="0.2">
      <c r="E541" s="98"/>
      <c r="P541" s="99"/>
    </row>
    <row r="542" spans="5:16" x14ac:dyDescent="0.2">
      <c r="E542" s="98"/>
      <c r="P542" s="99"/>
    </row>
    <row r="543" spans="5:16" x14ac:dyDescent="0.2">
      <c r="E543" s="98"/>
      <c r="P543" s="99"/>
    </row>
    <row r="544" spans="5:16" x14ac:dyDescent="0.2">
      <c r="E544" s="98"/>
      <c r="P544" s="99"/>
    </row>
    <row r="545" spans="5:16" x14ac:dyDescent="0.2">
      <c r="E545" s="98"/>
      <c r="P545" s="99"/>
    </row>
    <row r="546" spans="5:16" x14ac:dyDescent="0.2">
      <c r="E546" s="98"/>
      <c r="P546" s="99"/>
    </row>
    <row r="547" spans="5:16" x14ac:dyDescent="0.2">
      <c r="E547" s="98"/>
      <c r="P547" s="99"/>
    </row>
    <row r="548" spans="5:16" x14ac:dyDescent="0.2">
      <c r="E548" s="98"/>
      <c r="P548" s="99"/>
    </row>
    <row r="549" spans="5:16" x14ac:dyDescent="0.2">
      <c r="E549" s="98"/>
      <c r="P549" s="99"/>
    </row>
    <row r="550" spans="5:16" x14ac:dyDescent="0.2">
      <c r="E550" s="98"/>
      <c r="P550" s="99"/>
    </row>
    <row r="551" spans="5:16" x14ac:dyDescent="0.2">
      <c r="E551" s="98"/>
      <c r="P551" s="99"/>
    </row>
    <row r="552" spans="5:16" x14ac:dyDescent="0.2">
      <c r="E552" s="98"/>
      <c r="P552" s="99"/>
    </row>
    <row r="553" spans="5:16" x14ac:dyDescent="0.2">
      <c r="E553" s="98"/>
      <c r="P553" s="99"/>
    </row>
    <row r="554" spans="5:16" x14ac:dyDescent="0.2">
      <c r="E554" s="98"/>
      <c r="P554" s="99"/>
    </row>
    <row r="555" spans="5:16" x14ac:dyDescent="0.2">
      <c r="E555" s="98"/>
      <c r="P555" s="99"/>
    </row>
    <row r="556" spans="5:16" x14ac:dyDescent="0.2">
      <c r="E556" s="98"/>
      <c r="P556" s="99"/>
    </row>
    <row r="557" spans="5:16" x14ac:dyDescent="0.2">
      <c r="E557" s="98"/>
      <c r="P557" s="99"/>
    </row>
    <row r="558" spans="5:16" x14ac:dyDescent="0.2">
      <c r="E558" s="98"/>
      <c r="P558" s="99"/>
    </row>
    <row r="559" spans="5:16" x14ac:dyDescent="0.2">
      <c r="E559" s="98"/>
      <c r="P559" s="99"/>
    </row>
    <row r="560" spans="5:16" x14ac:dyDescent="0.2">
      <c r="E560" s="98"/>
      <c r="P560" s="99"/>
    </row>
    <row r="561" spans="5:16" x14ac:dyDescent="0.2">
      <c r="E561" s="98"/>
      <c r="P561" s="99"/>
    </row>
    <row r="562" spans="5:16" x14ac:dyDescent="0.2">
      <c r="E562" s="98"/>
      <c r="P562" s="99"/>
    </row>
    <row r="563" spans="5:16" x14ac:dyDescent="0.2">
      <c r="E563" s="98"/>
      <c r="P563" s="99"/>
    </row>
    <row r="564" spans="5:16" x14ac:dyDescent="0.2">
      <c r="E564" s="98"/>
      <c r="P564" s="99"/>
    </row>
    <row r="565" spans="5:16" x14ac:dyDescent="0.2">
      <c r="E565" s="98"/>
      <c r="P565" s="99"/>
    </row>
    <row r="566" spans="5:16" x14ac:dyDescent="0.2">
      <c r="E566" s="98"/>
      <c r="P566" s="99"/>
    </row>
    <row r="567" spans="5:16" x14ac:dyDescent="0.2">
      <c r="E567" s="98"/>
      <c r="P567" s="99"/>
    </row>
    <row r="568" spans="5:16" x14ac:dyDescent="0.2">
      <c r="E568" s="98"/>
      <c r="P568" s="99"/>
    </row>
    <row r="569" spans="5:16" x14ac:dyDescent="0.2">
      <c r="E569" s="98"/>
      <c r="P569" s="99"/>
    </row>
    <row r="570" spans="5:16" x14ac:dyDescent="0.2">
      <c r="E570" s="98"/>
      <c r="P570" s="99"/>
    </row>
    <row r="571" spans="5:16" x14ac:dyDescent="0.2">
      <c r="E571" s="98"/>
      <c r="P571" s="99"/>
    </row>
    <row r="572" spans="5:16" x14ac:dyDescent="0.2">
      <c r="E572" s="98"/>
      <c r="P572" s="99"/>
    </row>
    <row r="573" spans="5:16" x14ac:dyDescent="0.2">
      <c r="E573" s="98"/>
      <c r="P573" s="99"/>
    </row>
    <row r="574" spans="5:16" x14ac:dyDescent="0.2">
      <c r="E574" s="98"/>
      <c r="P574" s="99"/>
    </row>
    <row r="575" spans="5:16" x14ac:dyDescent="0.2">
      <c r="E575" s="98"/>
      <c r="P575" s="99"/>
    </row>
    <row r="576" spans="5:16" x14ac:dyDescent="0.2">
      <c r="E576" s="98"/>
      <c r="P576" s="99"/>
    </row>
    <row r="577" spans="5:16" x14ac:dyDescent="0.2">
      <c r="E577" s="98"/>
      <c r="P577" s="99"/>
    </row>
    <row r="578" spans="5:16" x14ac:dyDescent="0.2">
      <c r="E578" s="98"/>
      <c r="P578" s="99"/>
    </row>
    <row r="579" spans="5:16" x14ac:dyDescent="0.2">
      <c r="E579" s="98"/>
      <c r="P579" s="99"/>
    </row>
    <row r="580" spans="5:16" x14ac:dyDescent="0.2">
      <c r="E580" s="98"/>
      <c r="P580" s="99"/>
    </row>
    <row r="581" spans="5:16" x14ac:dyDescent="0.2">
      <c r="E581" s="98"/>
      <c r="P581" s="99"/>
    </row>
    <row r="582" spans="5:16" x14ac:dyDescent="0.2">
      <c r="E582" s="98"/>
      <c r="P582" s="99"/>
    </row>
    <row r="583" spans="5:16" x14ac:dyDescent="0.2">
      <c r="E583" s="98"/>
      <c r="P583" s="99"/>
    </row>
    <row r="584" spans="5:16" x14ac:dyDescent="0.2">
      <c r="E584" s="98"/>
      <c r="P584" s="99"/>
    </row>
    <row r="585" spans="5:16" x14ac:dyDescent="0.2">
      <c r="E585" s="98"/>
      <c r="P585" s="99"/>
    </row>
    <row r="586" spans="5:16" x14ac:dyDescent="0.2">
      <c r="E586" s="98"/>
      <c r="P586" s="99"/>
    </row>
    <row r="587" spans="5:16" x14ac:dyDescent="0.2">
      <c r="E587" s="98"/>
      <c r="P587" s="99"/>
    </row>
    <row r="588" spans="5:16" x14ac:dyDescent="0.2">
      <c r="E588" s="98"/>
      <c r="P588" s="99"/>
    </row>
    <row r="589" spans="5:16" x14ac:dyDescent="0.2">
      <c r="E589" s="98"/>
      <c r="P589" s="99"/>
    </row>
    <row r="590" spans="5:16" x14ac:dyDescent="0.2">
      <c r="E590" s="98"/>
      <c r="P590" s="99"/>
    </row>
    <row r="591" spans="5:16" x14ac:dyDescent="0.2">
      <c r="E591" s="98"/>
      <c r="P591" s="99"/>
    </row>
    <row r="592" spans="5:16" x14ac:dyDescent="0.2">
      <c r="E592" s="98"/>
      <c r="P592" s="99"/>
    </row>
    <row r="593" spans="5:16" x14ac:dyDescent="0.2">
      <c r="E593" s="98"/>
      <c r="P593" s="99"/>
    </row>
    <row r="594" spans="5:16" x14ac:dyDescent="0.2">
      <c r="E594" s="98"/>
      <c r="P594" s="99"/>
    </row>
    <row r="595" spans="5:16" x14ac:dyDescent="0.2">
      <c r="E595" s="98"/>
      <c r="P595" s="99"/>
    </row>
    <row r="596" spans="5:16" x14ac:dyDescent="0.2">
      <c r="E596" s="98"/>
      <c r="P596" s="99"/>
    </row>
    <row r="597" spans="5:16" x14ac:dyDescent="0.2">
      <c r="E597" s="98"/>
      <c r="P597" s="99"/>
    </row>
    <row r="598" spans="5:16" x14ac:dyDescent="0.2">
      <c r="E598" s="98"/>
      <c r="P598" s="99"/>
    </row>
    <row r="599" spans="5:16" x14ac:dyDescent="0.2">
      <c r="E599" s="98"/>
      <c r="P599" s="99"/>
    </row>
    <row r="600" spans="5:16" x14ac:dyDescent="0.2">
      <c r="E600" s="98"/>
      <c r="P600" s="99"/>
    </row>
    <row r="601" spans="5:16" x14ac:dyDescent="0.2">
      <c r="E601" s="98"/>
      <c r="P601" s="99"/>
    </row>
    <row r="602" spans="5:16" x14ac:dyDescent="0.2">
      <c r="E602" s="98"/>
      <c r="P602" s="99"/>
    </row>
    <row r="603" spans="5:16" x14ac:dyDescent="0.2">
      <c r="E603" s="98"/>
      <c r="P603" s="99"/>
    </row>
    <row r="604" spans="5:16" x14ac:dyDescent="0.2">
      <c r="E604" s="98"/>
      <c r="P604" s="99"/>
    </row>
    <row r="605" spans="5:16" x14ac:dyDescent="0.2">
      <c r="E605" s="98"/>
      <c r="P605" s="99"/>
    </row>
    <row r="606" spans="5:16" x14ac:dyDescent="0.2">
      <c r="E606" s="98"/>
      <c r="P606" s="99"/>
    </row>
    <row r="607" spans="5:16" x14ac:dyDescent="0.2">
      <c r="E607" s="98"/>
      <c r="P607" s="99"/>
    </row>
    <row r="608" spans="5:16" x14ac:dyDescent="0.2">
      <c r="E608" s="98"/>
      <c r="P608" s="99"/>
    </row>
    <row r="609" spans="5:16" x14ac:dyDescent="0.2">
      <c r="E609" s="98"/>
      <c r="P609" s="99"/>
    </row>
    <row r="610" spans="5:16" x14ac:dyDescent="0.2">
      <c r="E610" s="98"/>
      <c r="P610" s="99"/>
    </row>
    <row r="611" spans="5:16" x14ac:dyDescent="0.2">
      <c r="E611" s="98"/>
      <c r="P611" s="99"/>
    </row>
    <row r="612" spans="5:16" x14ac:dyDescent="0.2">
      <c r="E612" s="98"/>
      <c r="P612" s="99"/>
    </row>
    <row r="613" spans="5:16" x14ac:dyDescent="0.2">
      <c r="E613" s="98"/>
      <c r="P613" s="99"/>
    </row>
    <row r="614" spans="5:16" x14ac:dyDescent="0.2">
      <c r="E614" s="98"/>
      <c r="P614" s="99"/>
    </row>
    <row r="615" spans="5:16" x14ac:dyDescent="0.2">
      <c r="E615" s="98"/>
      <c r="P615" s="99"/>
    </row>
    <row r="616" spans="5:16" x14ac:dyDescent="0.2">
      <c r="E616" s="98"/>
      <c r="P616" s="99"/>
    </row>
    <row r="617" spans="5:16" x14ac:dyDescent="0.2">
      <c r="E617" s="98"/>
      <c r="P617" s="99"/>
    </row>
    <row r="618" spans="5:16" x14ac:dyDescent="0.2">
      <c r="E618" s="98"/>
      <c r="P618" s="99"/>
    </row>
    <row r="619" spans="5:16" x14ac:dyDescent="0.2">
      <c r="E619" s="98"/>
      <c r="P619" s="99"/>
    </row>
    <row r="620" spans="5:16" x14ac:dyDescent="0.2">
      <c r="E620" s="98"/>
      <c r="P620" s="99"/>
    </row>
    <row r="621" spans="5:16" x14ac:dyDescent="0.2">
      <c r="E621" s="98"/>
      <c r="P621" s="99"/>
    </row>
    <row r="622" spans="5:16" x14ac:dyDescent="0.2">
      <c r="E622" s="98"/>
      <c r="P622" s="99"/>
    </row>
    <row r="623" spans="5:16" x14ac:dyDescent="0.2">
      <c r="E623" s="98"/>
      <c r="P623" s="99"/>
    </row>
    <row r="624" spans="5:16" x14ac:dyDescent="0.2">
      <c r="E624" s="98"/>
      <c r="P624" s="99"/>
    </row>
    <row r="625" spans="5:16" x14ac:dyDescent="0.2">
      <c r="E625" s="98"/>
      <c r="P625" s="99"/>
    </row>
    <row r="626" spans="5:16" x14ac:dyDescent="0.2">
      <c r="E626" s="98"/>
      <c r="P626" s="99"/>
    </row>
    <row r="627" spans="5:16" x14ac:dyDescent="0.2">
      <c r="E627" s="98"/>
      <c r="P627" s="99"/>
    </row>
    <row r="628" spans="5:16" x14ac:dyDescent="0.2">
      <c r="E628" s="98"/>
      <c r="P628" s="99"/>
    </row>
    <row r="629" spans="5:16" x14ac:dyDescent="0.2">
      <c r="E629" s="98"/>
      <c r="P629" s="99"/>
    </row>
    <row r="630" spans="5:16" x14ac:dyDescent="0.2">
      <c r="E630" s="98"/>
      <c r="P630" s="99"/>
    </row>
    <row r="631" spans="5:16" x14ac:dyDescent="0.2">
      <c r="E631" s="98"/>
      <c r="P631" s="99"/>
    </row>
    <row r="632" spans="5:16" x14ac:dyDescent="0.2">
      <c r="E632" s="98"/>
      <c r="P632" s="99"/>
    </row>
    <row r="633" spans="5:16" x14ac:dyDescent="0.2">
      <c r="E633" s="98"/>
      <c r="P633" s="99"/>
    </row>
    <row r="634" spans="5:16" x14ac:dyDescent="0.2">
      <c r="E634" s="98"/>
      <c r="P634" s="99"/>
    </row>
    <row r="635" spans="5:16" x14ac:dyDescent="0.2">
      <c r="E635" s="98"/>
      <c r="P635" s="99"/>
    </row>
    <row r="636" spans="5:16" x14ac:dyDescent="0.2">
      <c r="E636" s="98"/>
      <c r="P636" s="99"/>
    </row>
    <row r="637" spans="5:16" x14ac:dyDescent="0.2">
      <c r="E637" s="98"/>
      <c r="P637" s="99"/>
    </row>
    <row r="638" spans="5:16" x14ac:dyDescent="0.2">
      <c r="E638" s="98"/>
      <c r="P638" s="99"/>
    </row>
    <row r="639" spans="5:16" x14ac:dyDescent="0.2">
      <c r="E639" s="98"/>
      <c r="P639" s="99"/>
    </row>
    <row r="640" spans="5:16" x14ac:dyDescent="0.2">
      <c r="E640" s="98"/>
      <c r="P640" s="99"/>
    </row>
    <row r="641" spans="5:16" x14ac:dyDescent="0.2">
      <c r="E641" s="98"/>
      <c r="P641" s="99"/>
    </row>
    <row r="642" spans="5:16" x14ac:dyDescent="0.2">
      <c r="E642" s="98"/>
      <c r="P642" s="99"/>
    </row>
    <row r="643" spans="5:16" x14ac:dyDescent="0.2">
      <c r="E643" s="98"/>
      <c r="P643" s="99"/>
    </row>
    <row r="644" spans="5:16" x14ac:dyDescent="0.2">
      <c r="E644" s="98"/>
      <c r="P644" s="99"/>
    </row>
    <row r="645" spans="5:16" x14ac:dyDescent="0.2">
      <c r="E645" s="98"/>
      <c r="P645" s="99"/>
    </row>
    <row r="646" spans="5:16" x14ac:dyDescent="0.2">
      <c r="E646" s="98"/>
      <c r="P646" s="99"/>
    </row>
    <row r="647" spans="5:16" x14ac:dyDescent="0.2">
      <c r="E647" s="98"/>
      <c r="P647" s="99"/>
    </row>
    <row r="648" spans="5:16" x14ac:dyDescent="0.2">
      <c r="E648" s="98"/>
      <c r="P648" s="99"/>
    </row>
    <row r="649" spans="5:16" x14ac:dyDescent="0.2">
      <c r="E649" s="98"/>
      <c r="P649" s="99"/>
    </row>
    <row r="650" spans="5:16" x14ac:dyDescent="0.2">
      <c r="E650" s="98"/>
      <c r="P650" s="99"/>
    </row>
    <row r="651" spans="5:16" x14ac:dyDescent="0.2">
      <c r="E651" s="98"/>
      <c r="P651" s="99"/>
    </row>
    <row r="652" spans="5:16" x14ac:dyDescent="0.2">
      <c r="E652" s="98"/>
      <c r="P652" s="99"/>
    </row>
    <row r="653" spans="5:16" x14ac:dyDescent="0.2">
      <c r="E653" s="98"/>
      <c r="P653" s="99"/>
    </row>
    <row r="654" spans="5:16" x14ac:dyDescent="0.2">
      <c r="E654" s="98"/>
      <c r="P654" s="99"/>
    </row>
    <row r="655" spans="5:16" x14ac:dyDescent="0.2">
      <c r="E655" s="98"/>
      <c r="P655" s="99"/>
    </row>
    <row r="656" spans="5:16" x14ac:dyDescent="0.2">
      <c r="E656" s="98"/>
      <c r="P656" s="99"/>
    </row>
    <row r="657" spans="5:16" x14ac:dyDescent="0.2">
      <c r="E657" s="98"/>
      <c r="P657" s="99"/>
    </row>
    <row r="658" spans="5:16" x14ac:dyDescent="0.2">
      <c r="E658" s="98"/>
      <c r="P658" s="99"/>
    </row>
    <row r="659" spans="5:16" x14ac:dyDescent="0.2">
      <c r="E659" s="98"/>
      <c r="P659" s="99"/>
    </row>
    <row r="660" spans="5:16" x14ac:dyDescent="0.2">
      <c r="E660" s="98"/>
      <c r="P660" s="99"/>
    </row>
    <row r="661" spans="5:16" x14ac:dyDescent="0.2">
      <c r="E661" s="98"/>
      <c r="P661" s="99"/>
    </row>
    <row r="662" spans="5:16" x14ac:dyDescent="0.2">
      <c r="E662" s="98"/>
      <c r="P662" s="99"/>
    </row>
    <row r="663" spans="5:16" x14ac:dyDescent="0.2">
      <c r="E663" s="98"/>
      <c r="P663" s="99"/>
    </row>
    <row r="664" spans="5:16" x14ac:dyDescent="0.2">
      <c r="E664" s="98"/>
      <c r="P664" s="99"/>
    </row>
    <row r="665" spans="5:16" x14ac:dyDescent="0.2">
      <c r="E665" s="98"/>
      <c r="P665" s="99"/>
    </row>
    <row r="666" spans="5:16" x14ac:dyDescent="0.2">
      <c r="E666" s="98"/>
      <c r="P666" s="99"/>
    </row>
    <row r="667" spans="5:16" x14ac:dyDescent="0.2">
      <c r="E667" s="98"/>
      <c r="P667" s="99"/>
    </row>
    <row r="668" spans="5:16" x14ac:dyDescent="0.2">
      <c r="E668" s="98"/>
      <c r="P668" s="99"/>
    </row>
    <row r="669" spans="5:16" x14ac:dyDescent="0.2">
      <c r="E669" s="98"/>
      <c r="P669" s="99"/>
    </row>
    <row r="670" spans="5:16" x14ac:dyDescent="0.2">
      <c r="E670" s="98"/>
      <c r="P670" s="99"/>
    </row>
    <row r="671" spans="5:16" x14ac:dyDescent="0.2">
      <c r="E671" s="98"/>
      <c r="P671" s="99"/>
    </row>
    <row r="672" spans="5:16" x14ac:dyDescent="0.2">
      <c r="E672" s="98"/>
      <c r="P672" s="99"/>
    </row>
    <row r="673" spans="5:16" x14ac:dyDescent="0.2">
      <c r="E673" s="98"/>
      <c r="P673" s="99"/>
    </row>
    <row r="674" spans="5:16" x14ac:dyDescent="0.2">
      <c r="E674" s="98"/>
      <c r="P674" s="99"/>
    </row>
    <row r="675" spans="5:16" x14ac:dyDescent="0.2">
      <c r="E675" s="98"/>
      <c r="P675" s="99"/>
    </row>
    <row r="676" spans="5:16" x14ac:dyDescent="0.2">
      <c r="E676" s="98"/>
      <c r="P676" s="99"/>
    </row>
    <row r="677" spans="5:16" x14ac:dyDescent="0.2">
      <c r="E677" s="98"/>
      <c r="P677" s="99"/>
    </row>
    <row r="678" spans="5:16" x14ac:dyDescent="0.2">
      <c r="E678" s="98"/>
      <c r="P678" s="99"/>
    </row>
    <row r="679" spans="5:16" x14ac:dyDescent="0.2">
      <c r="E679" s="98"/>
      <c r="P679" s="99"/>
    </row>
    <row r="680" spans="5:16" x14ac:dyDescent="0.2">
      <c r="E680" s="98"/>
      <c r="P680" s="99"/>
    </row>
    <row r="681" spans="5:16" x14ac:dyDescent="0.2">
      <c r="E681" s="98"/>
      <c r="P681" s="99"/>
    </row>
    <row r="682" spans="5:16" x14ac:dyDescent="0.2">
      <c r="E682" s="98"/>
      <c r="P682" s="99"/>
    </row>
    <row r="683" spans="5:16" x14ac:dyDescent="0.2">
      <c r="E683" s="98"/>
      <c r="P683" s="99"/>
    </row>
    <row r="684" spans="5:16" x14ac:dyDescent="0.2">
      <c r="E684" s="98"/>
      <c r="P684" s="99"/>
    </row>
    <row r="685" spans="5:16" x14ac:dyDescent="0.2">
      <c r="E685" s="98"/>
      <c r="P685" s="99"/>
    </row>
    <row r="686" spans="5:16" x14ac:dyDescent="0.2">
      <c r="E686" s="98"/>
      <c r="P686" s="99"/>
    </row>
    <row r="687" spans="5:16" x14ac:dyDescent="0.2">
      <c r="E687" s="98"/>
      <c r="P687" s="99"/>
    </row>
    <row r="688" spans="5:16" x14ac:dyDescent="0.2">
      <c r="E688" s="98"/>
      <c r="P688" s="99"/>
    </row>
    <row r="689" spans="5:16" x14ac:dyDescent="0.2">
      <c r="E689" s="98"/>
      <c r="P689" s="99"/>
    </row>
    <row r="690" spans="5:16" x14ac:dyDescent="0.2">
      <c r="E690" s="98"/>
      <c r="P690" s="99"/>
    </row>
    <row r="691" spans="5:16" x14ac:dyDescent="0.2">
      <c r="E691" s="98"/>
      <c r="P691" s="99"/>
    </row>
    <row r="692" spans="5:16" x14ac:dyDescent="0.2">
      <c r="E692" s="98"/>
      <c r="P692" s="99"/>
    </row>
    <row r="693" spans="5:16" x14ac:dyDescent="0.2">
      <c r="E693" s="98"/>
      <c r="P693" s="99"/>
    </row>
    <row r="694" spans="5:16" x14ac:dyDescent="0.2">
      <c r="E694" s="98"/>
      <c r="P694" s="99"/>
    </row>
    <row r="695" spans="5:16" x14ac:dyDescent="0.2">
      <c r="E695" s="98"/>
      <c r="P695" s="99"/>
    </row>
    <row r="696" spans="5:16" x14ac:dyDescent="0.2">
      <c r="E696" s="98"/>
      <c r="P696" s="99"/>
    </row>
    <row r="697" spans="5:16" x14ac:dyDescent="0.2">
      <c r="E697" s="98"/>
      <c r="P697" s="99"/>
    </row>
    <row r="698" spans="5:16" x14ac:dyDescent="0.2">
      <c r="E698" s="98"/>
      <c r="P698" s="99"/>
    </row>
    <row r="699" spans="5:16" x14ac:dyDescent="0.2">
      <c r="E699" s="98"/>
      <c r="P699" s="99"/>
    </row>
    <row r="700" spans="5:16" x14ac:dyDescent="0.2">
      <c r="E700" s="98"/>
      <c r="P700" s="99"/>
    </row>
    <row r="701" spans="5:16" x14ac:dyDescent="0.2">
      <c r="E701" s="98"/>
      <c r="P701" s="99"/>
    </row>
    <row r="702" spans="5:16" x14ac:dyDescent="0.2">
      <c r="E702" s="98"/>
      <c r="P702" s="99"/>
    </row>
    <row r="703" spans="5:16" x14ac:dyDescent="0.2">
      <c r="E703" s="98"/>
      <c r="P703" s="99"/>
    </row>
    <row r="704" spans="5:16" x14ac:dyDescent="0.2">
      <c r="E704" s="98"/>
      <c r="P704" s="99"/>
    </row>
    <row r="705" spans="5:16" x14ac:dyDescent="0.2">
      <c r="E705" s="98"/>
      <c r="P705" s="99"/>
    </row>
    <row r="706" spans="5:16" x14ac:dyDescent="0.2">
      <c r="E706" s="98"/>
      <c r="P706" s="99"/>
    </row>
    <row r="707" spans="5:16" x14ac:dyDescent="0.2">
      <c r="E707" s="98"/>
      <c r="P707" s="99"/>
    </row>
    <row r="708" spans="5:16" x14ac:dyDescent="0.2">
      <c r="E708" s="98"/>
      <c r="P708" s="99"/>
    </row>
    <row r="709" spans="5:16" x14ac:dyDescent="0.2">
      <c r="E709" s="98"/>
      <c r="P709" s="99"/>
    </row>
    <row r="710" spans="5:16" x14ac:dyDescent="0.2">
      <c r="E710" s="98"/>
      <c r="P710" s="99"/>
    </row>
    <row r="711" spans="5:16" x14ac:dyDescent="0.2">
      <c r="E711" s="98"/>
      <c r="P711" s="99"/>
    </row>
    <row r="712" spans="5:16" x14ac:dyDescent="0.2">
      <c r="E712" s="98"/>
      <c r="P712" s="99"/>
    </row>
    <row r="713" spans="5:16" x14ac:dyDescent="0.2">
      <c r="E713" s="98"/>
      <c r="P713" s="99"/>
    </row>
    <row r="714" spans="5:16" x14ac:dyDescent="0.2">
      <c r="E714" s="98"/>
      <c r="P714" s="99"/>
    </row>
    <row r="715" spans="5:16" x14ac:dyDescent="0.2">
      <c r="E715" s="98"/>
      <c r="P715" s="99"/>
    </row>
    <row r="716" spans="5:16" x14ac:dyDescent="0.2">
      <c r="E716" s="98"/>
      <c r="P716" s="99"/>
    </row>
    <row r="717" spans="5:16" x14ac:dyDescent="0.2">
      <c r="E717" s="98"/>
      <c r="P717" s="99"/>
    </row>
    <row r="718" spans="5:16" x14ac:dyDescent="0.2">
      <c r="E718" s="98"/>
      <c r="P718" s="99"/>
    </row>
    <row r="719" spans="5:16" x14ac:dyDescent="0.2">
      <c r="E719" s="98"/>
      <c r="P719" s="99"/>
    </row>
    <row r="720" spans="5:16" x14ac:dyDescent="0.2">
      <c r="E720" s="98"/>
      <c r="P720" s="99"/>
    </row>
    <row r="721" spans="5:16" x14ac:dyDescent="0.2">
      <c r="E721" s="98"/>
      <c r="P721" s="99"/>
    </row>
    <row r="722" spans="5:16" x14ac:dyDescent="0.2">
      <c r="E722" s="98"/>
      <c r="P722" s="99"/>
    </row>
    <row r="723" spans="5:16" x14ac:dyDescent="0.2">
      <c r="E723" s="98"/>
      <c r="P723" s="99"/>
    </row>
    <row r="724" spans="5:16" x14ac:dyDescent="0.2">
      <c r="E724" s="98"/>
      <c r="P724" s="99"/>
    </row>
    <row r="725" spans="5:16" x14ac:dyDescent="0.2">
      <c r="E725" s="98"/>
      <c r="P725" s="99"/>
    </row>
    <row r="726" spans="5:16" x14ac:dyDescent="0.2">
      <c r="E726" s="98"/>
      <c r="P726" s="99"/>
    </row>
    <row r="727" spans="5:16" x14ac:dyDescent="0.2">
      <c r="E727" s="98"/>
      <c r="P727" s="99"/>
    </row>
    <row r="728" spans="5:16" x14ac:dyDescent="0.2">
      <c r="E728" s="98"/>
      <c r="P728" s="99"/>
    </row>
    <row r="729" spans="5:16" x14ac:dyDescent="0.2">
      <c r="E729" s="98"/>
      <c r="P729" s="99"/>
    </row>
    <row r="730" spans="5:16" x14ac:dyDescent="0.2">
      <c r="E730" s="98"/>
      <c r="P730" s="99"/>
    </row>
    <row r="731" spans="5:16" x14ac:dyDescent="0.2">
      <c r="E731" s="98"/>
      <c r="P731" s="99"/>
    </row>
    <row r="732" spans="5:16" x14ac:dyDescent="0.2">
      <c r="E732" s="98"/>
      <c r="P732" s="99"/>
    </row>
    <row r="733" spans="5:16" x14ac:dyDescent="0.2">
      <c r="E733" s="98"/>
      <c r="P733" s="99"/>
    </row>
    <row r="734" spans="5:16" x14ac:dyDescent="0.2">
      <c r="E734" s="98"/>
      <c r="P734" s="99"/>
    </row>
    <row r="735" spans="5:16" x14ac:dyDescent="0.2">
      <c r="E735" s="98"/>
      <c r="P735" s="99"/>
    </row>
    <row r="736" spans="5:16" x14ac:dyDescent="0.2">
      <c r="E736" s="98"/>
      <c r="P736" s="99"/>
    </row>
    <row r="737" spans="5:16" x14ac:dyDescent="0.2">
      <c r="E737" s="98"/>
      <c r="P737" s="99"/>
    </row>
    <row r="738" spans="5:16" x14ac:dyDescent="0.2">
      <c r="E738" s="98"/>
      <c r="P738" s="99"/>
    </row>
    <row r="739" spans="5:16" x14ac:dyDescent="0.2">
      <c r="E739" s="98"/>
      <c r="P739" s="99"/>
    </row>
    <row r="740" spans="5:16" x14ac:dyDescent="0.2">
      <c r="E740" s="98"/>
      <c r="P740" s="99"/>
    </row>
    <row r="741" spans="5:16" x14ac:dyDescent="0.2">
      <c r="E741" s="98"/>
      <c r="P741" s="99"/>
    </row>
    <row r="742" spans="5:16" x14ac:dyDescent="0.2">
      <c r="E742" s="98"/>
      <c r="P742" s="99"/>
    </row>
    <row r="743" spans="5:16" x14ac:dyDescent="0.2">
      <c r="E743" s="98"/>
      <c r="P743" s="99"/>
    </row>
    <row r="744" spans="5:16" x14ac:dyDescent="0.2">
      <c r="E744" s="98"/>
      <c r="P744" s="99"/>
    </row>
    <row r="745" spans="5:16" x14ac:dyDescent="0.2">
      <c r="E745" s="98"/>
      <c r="P745" s="99"/>
    </row>
    <row r="746" spans="5:16" x14ac:dyDescent="0.2">
      <c r="E746" s="98"/>
      <c r="P746" s="99"/>
    </row>
    <row r="747" spans="5:16" x14ac:dyDescent="0.2">
      <c r="E747" s="98"/>
      <c r="P747" s="99"/>
    </row>
    <row r="748" spans="5:16" x14ac:dyDescent="0.2">
      <c r="E748" s="98"/>
      <c r="P748" s="99"/>
    </row>
    <row r="749" spans="5:16" x14ac:dyDescent="0.2">
      <c r="E749" s="98"/>
      <c r="P749" s="99"/>
    </row>
    <row r="750" spans="5:16" x14ac:dyDescent="0.2">
      <c r="E750" s="98"/>
      <c r="P750" s="99"/>
    </row>
    <row r="751" spans="5:16" x14ac:dyDescent="0.2">
      <c r="E751" s="98"/>
      <c r="P751" s="99"/>
    </row>
    <row r="752" spans="5:16" x14ac:dyDescent="0.2">
      <c r="E752" s="98"/>
      <c r="P752" s="99"/>
    </row>
    <row r="753" spans="5:16" x14ac:dyDescent="0.2">
      <c r="E753" s="98"/>
      <c r="P753" s="99"/>
    </row>
    <row r="754" spans="5:16" x14ac:dyDescent="0.2">
      <c r="E754" s="98"/>
      <c r="P754" s="99"/>
    </row>
    <row r="755" spans="5:16" x14ac:dyDescent="0.2">
      <c r="E755" s="98"/>
      <c r="P755" s="99"/>
    </row>
    <row r="756" spans="5:16" x14ac:dyDescent="0.2">
      <c r="E756" s="98"/>
      <c r="P756" s="99"/>
    </row>
    <row r="757" spans="5:16" x14ac:dyDescent="0.2">
      <c r="E757" s="98"/>
      <c r="P757" s="99"/>
    </row>
    <row r="758" spans="5:16" x14ac:dyDescent="0.2">
      <c r="E758" s="98"/>
      <c r="P758" s="99"/>
    </row>
    <row r="759" spans="5:16" x14ac:dyDescent="0.2">
      <c r="E759" s="98"/>
      <c r="P759" s="99"/>
    </row>
    <row r="760" spans="5:16" x14ac:dyDescent="0.2">
      <c r="E760" s="98"/>
      <c r="P760" s="99"/>
    </row>
    <row r="761" spans="5:16" x14ac:dyDescent="0.2">
      <c r="E761" s="98"/>
      <c r="P761" s="99"/>
    </row>
    <row r="762" spans="5:16" x14ac:dyDescent="0.2">
      <c r="E762" s="98"/>
      <c r="P762" s="99"/>
    </row>
    <row r="763" spans="5:16" x14ac:dyDescent="0.2">
      <c r="E763" s="98"/>
      <c r="P763" s="99"/>
    </row>
    <row r="764" spans="5:16" x14ac:dyDescent="0.2">
      <c r="E764" s="98"/>
      <c r="P764" s="99"/>
    </row>
    <row r="765" spans="5:16" x14ac:dyDescent="0.2">
      <c r="E765" s="98"/>
      <c r="P765" s="99"/>
    </row>
    <row r="766" spans="5:16" x14ac:dyDescent="0.2">
      <c r="E766" s="98"/>
      <c r="P766" s="99"/>
    </row>
    <row r="767" spans="5:16" x14ac:dyDescent="0.2">
      <c r="E767" s="98"/>
      <c r="P767" s="99"/>
    </row>
    <row r="768" spans="5:16" x14ac:dyDescent="0.2">
      <c r="E768" s="98"/>
      <c r="P768" s="99"/>
    </row>
    <row r="769" spans="5:16" x14ac:dyDescent="0.2">
      <c r="E769" s="98"/>
      <c r="P769" s="99"/>
    </row>
    <row r="770" spans="5:16" x14ac:dyDescent="0.2">
      <c r="E770" s="98"/>
      <c r="P770" s="99"/>
    </row>
    <row r="771" spans="5:16" x14ac:dyDescent="0.2">
      <c r="E771" s="98"/>
      <c r="P771" s="99"/>
    </row>
    <row r="772" spans="5:16" x14ac:dyDescent="0.2">
      <c r="E772" s="98"/>
      <c r="P772" s="99"/>
    </row>
    <row r="773" spans="5:16" x14ac:dyDescent="0.2">
      <c r="E773" s="98"/>
      <c r="P773" s="99"/>
    </row>
    <row r="774" spans="5:16" x14ac:dyDescent="0.2">
      <c r="E774" s="98"/>
      <c r="P774" s="99"/>
    </row>
    <row r="775" spans="5:16" x14ac:dyDescent="0.2">
      <c r="E775" s="98"/>
      <c r="P775" s="99"/>
    </row>
    <row r="776" spans="5:16" x14ac:dyDescent="0.2">
      <c r="E776" s="98"/>
      <c r="P776" s="99"/>
    </row>
    <row r="777" spans="5:16" x14ac:dyDescent="0.2">
      <c r="E777" s="98"/>
      <c r="P777" s="99"/>
    </row>
    <row r="778" spans="5:16" x14ac:dyDescent="0.2">
      <c r="E778" s="98"/>
      <c r="P778" s="99"/>
    </row>
    <row r="779" spans="5:16" x14ac:dyDescent="0.2">
      <c r="E779" s="98"/>
      <c r="P779" s="99"/>
    </row>
    <row r="780" spans="5:16" x14ac:dyDescent="0.2">
      <c r="E780" s="98"/>
      <c r="P780" s="99"/>
    </row>
    <row r="781" spans="5:16" x14ac:dyDescent="0.2">
      <c r="E781" s="98"/>
      <c r="P781" s="99"/>
    </row>
    <row r="782" spans="5:16" x14ac:dyDescent="0.2">
      <c r="E782" s="98"/>
      <c r="P782" s="99"/>
    </row>
    <row r="783" spans="5:16" x14ac:dyDescent="0.2">
      <c r="E783" s="98"/>
      <c r="P783" s="99"/>
    </row>
    <row r="784" spans="5:16" x14ac:dyDescent="0.2">
      <c r="E784" s="98"/>
      <c r="P784" s="99"/>
    </row>
    <row r="785" spans="5:16" x14ac:dyDescent="0.2">
      <c r="E785" s="98"/>
      <c r="P785" s="99"/>
    </row>
    <row r="786" spans="5:16" x14ac:dyDescent="0.2">
      <c r="E786" s="98"/>
      <c r="P786" s="99"/>
    </row>
    <row r="787" spans="5:16" x14ac:dyDescent="0.2">
      <c r="E787" s="98"/>
      <c r="P787" s="99"/>
    </row>
    <row r="788" spans="5:16" x14ac:dyDescent="0.2">
      <c r="E788" s="98"/>
      <c r="P788" s="99"/>
    </row>
    <row r="789" spans="5:16" x14ac:dyDescent="0.2">
      <c r="E789" s="98"/>
      <c r="P789" s="99"/>
    </row>
    <row r="790" spans="5:16" x14ac:dyDescent="0.2">
      <c r="E790" s="98"/>
      <c r="P790" s="99"/>
    </row>
    <row r="791" spans="5:16" x14ac:dyDescent="0.2">
      <c r="E791" s="98"/>
      <c r="P791" s="99"/>
    </row>
    <row r="792" spans="5:16" x14ac:dyDescent="0.2">
      <c r="E792" s="98"/>
      <c r="P792" s="99"/>
    </row>
    <row r="793" spans="5:16" x14ac:dyDescent="0.2">
      <c r="E793" s="98"/>
      <c r="P793" s="99"/>
    </row>
    <row r="794" spans="5:16" x14ac:dyDescent="0.2">
      <c r="E794" s="98"/>
      <c r="P794" s="99"/>
    </row>
    <row r="795" spans="5:16" x14ac:dyDescent="0.2">
      <c r="E795" s="98"/>
      <c r="P795" s="99"/>
    </row>
    <row r="796" spans="5:16" x14ac:dyDescent="0.2">
      <c r="E796" s="98"/>
      <c r="P796" s="99"/>
    </row>
    <row r="797" spans="5:16" x14ac:dyDescent="0.2">
      <c r="E797" s="98"/>
      <c r="P797" s="99"/>
    </row>
    <row r="798" spans="5:16" x14ac:dyDescent="0.2">
      <c r="E798" s="98"/>
      <c r="P798" s="99"/>
    </row>
    <row r="799" spans="5:16" x14ac:dyDescent="0.2">
      <c r="E799" s="98"/>
      <c r="P799" s="99"/>
    </row>
    <row r="800" spans="5:16" x14ac:dyDescent="0.2">
      <c r="E800" s="98"/>
      <c r="P800" s="99"/>
    </row>
    <row r="801" spans="5:16" x14ac:dyDescent="0.2">
      <c r="E801" s="98"/>
      <c r="P801" s="99"/>
    </row>
    <row r="802" spans="5:16" x14ac:dyDescent="0.2">
      <c r="E802" s="98"/>
      <c r="P802" s="99"/>
    </row>
    <row r="803" spans="5:16" x14ac:dyDescent="0.2">
      <c r="E803" s="98"/>
      <c r="P803" s="99"/>
    </row>
    <row r="804" spans="5:16" x14ac:dyDescent="0.2">
      <c r="E804" s="98"/>
      <c r="P804" s="99"/>
    </row>
    <row r="805" spans="5:16" x14ac:dyDescent="0.2">
      <c r="E805" s="98"/>
      <c r="P805" s="99"/>
    </row>
    <row r="806" spans="5:16" x14ac:dyDescent="0.2">
      <c r="E806" s="98"/>
      <c r="P806" s="99"/>
    </row>
    <row r="807" spans="5:16" x14ac:dyDescent="0.2">
      <c r="E807" s="98"/>
      <c r="P807" s="99"/>
    </row>
    <row r="808" spans="5:16" x14ac:dyDescent="0.2">
      <c r="E808" s="98"/>
      <c r="P808" s="99"/>
    </row>
    <row r="809" spans="5:16" x14ac:dyDescent="0.2">
      <c r="E809" s="98"/>
      <c r="P809" s="99"/>
    </row>
    <row r="810" spans="5:16" x14ac:dyDescent="0.2">
      <c r="E810" s="98"/>
      <c r="P810" s="99"/>
    </row>
    <row r="811" spans="5:16" x14ac:dyDescent="0.2">
      <c r="E811" s="98"/>
      <c r="P811" s="99"/>
    </row>
    <row r="812" spans="5:16" x14ac:dyDescent="0.2">
      <c r="E812" s="98"/>
      <c r="P812" s="99"/>
    </row>
    <row r="813" spans="5:16" x14ac:dyDescent="0.2">
      <c r="E813" s="98"/>
      <c r="P813" s="99"/>
    </row>
    <row r="814" spans="5:16" x14ac:dyDescent="0.2">
      <c r="E814" s="98"/>
      <c r="P814" s="99"/>
    </row>
    <row r="815" spans="5:16" x14ac:dyDescent="0.2">
      <c r="E815" s="98"/>
      <c r="P815" s="99"/>
    </row>
    <row r="816" spans="5:16" x14ac:dyDescent="0.2">
      <c r="E816" s="98"/>
      <c r="P816" s="99"/>
    </row>
    <row r="817" spans="5:16" x14ac:dyDescent="0.2">
      <c r="E817" s="98"/>
      <c r="P817" s="99"/>
    </row>
    <row r="818" spans="5:16" x14ac:dyDescent="0.2">
      <c r="E818" s="98"/>
      <c r="P818" s="99"/>
    </row>
    <row r="819" spans="5:16" x14ac:dyDescent="0.2">
      <c r="E819" s="98"/>
      <c r="P819" s="99"/>
    </row>
    <row r="820" spans="5:16" x14ac:dyDescent="0.2">
      <c r="E820" s="98"/>
      <c r="P820" s="99"/>
    </row>
    <row r="821" spans="5:16" x14ac:dyDescent="0.2">
      <c r="E821" s="98"/>
      <c r="P821" s="99"/>
    </row>
    <row r="822" spans="5:16" x14ac:dyDescent="0.2">
      <c r="E822" s="98"/>
      <c r="P822" s="99"/>
    </row>
    <row r="823" spans="5:16" x14ac:dyDescent="0.2">
      <c r="E823" s="98"/>
      <c r="P823" s="99"/>
    </row>
    <row r="824" spans="5:16" x14ac:dyDescent="0.2">
      <c r="E824" s="98"/>
      <c r="P824" s="99"/>
    </row>
    <row r="825" spans="5:16" x14ac:dyDescent="0.2">
      <c r="E825" s="98"/>
      <c r="P825" s="99"/>
    </row>
    <row r="826" spans="5:16" x14ac:dyDescent="0.2">
      <c r="E826" s="98"/>
      <c r="P826" s="99"/>
    </row>
    <row r="827" spans="5:16" x14ac:dyDescent="0.2">
      <c r="E827" s="98"/>
      <c r="P827" s="99"/>
    </row>
    <row r="828" spans="5:16" x14ac:dyDescent="0.2">
      <c r="E828" s="98"/>
      <c r="P828" s="99"/>
    </row>
    <row r="829" spans="5:16" x14ac:dyDescent="0.2">
      <c r="E829" s="98"/>
      <c r="P829" s="99"/>
    </row>
    <row r="830" spans="5:16" x14ac:dyDescent="0.2">
      <c r="E830" s="98"/>
      <c r="P830" s="99"/>
    </row>
    <row r="831" spans="5:16" x14ac:dyDescent="0.2">
      <c r="E831" s="98"/>
      <c r="P831" s="99"/>
    </row>
    <row r="832" spans="5:16" x14ac:dyDescent="0.2">
      <c r="E832" s="98"/>
      <c r="P832" s="99"/>
    </row>
    <row r="833" spans="5:16" x14ac:dyDescent="0.2">
      <c r="E833" s="98"/>
      <c r="P833" s="99"/>
    </row>
    <row r="834" spans="5:16" x14ac:dyDescent="0.2">
      <c r="E834" s="98"/>
      <c r="P834" s="99"/>
    </row>
    <row r="835" spans="5:16" x14ac:dyDescent="0.2">
      <c r="E835" s="98"/>
      <c r="P835" s="99"/>
    </row>
    <row r="836" spans="5:16" x14ac:dyDescent="0.2">
      <c r="E836" s="98"/>
      <c r="P836" s="99"/>
    </row>
    <row r="837" spans="5:16" x14ac:dyDescent="0.2">
      <c r="E837" s="98"/>
      <c r="P837" s="99"/>
    </row>
    <row r="838" spans="5:16" x14ac:dyDescent="0.2">
      <c r="E838" s="98"/>
      <c r="P838" s="99"/>
    </row>
    <row r="839" spans="5:16" x14ac:dyDescent="0.2">
      <c r="E839" s="98"/>
      <c r="P839" s="99"/>
    </row>
    <row r="840" spans="5:16" x14ac:dyDescent="0.2">
      <c r="E840" s="98"/>
      <c r="P840" s="99"/>
    </row>
    <row r="841" spans="5:16" x14ac:dyDescent="0.2">
      <c r="E841" s="98"/>
      <c r="P841" s="99"/>
    </row>
    <row r="842" spans="5:16" x14ac:dyDescent="0.2">
      <c r="E842" s="98"/>
      <c r="P842" s="99"/>
    </row>
    <row r="843" spans="5:16" x14ac:dyDescent="0.2">
      <c r="E843" s="98"/>
      <c r="P843" s="99"/>
    </row>
    <row r="844" spans="5:16" x14ac:dyDescent="0.2">
      <c r="E844" s="98"/>
      <c r="P844" s="99"/>
    </row>
    <row r="845" spans="5:16" x14ac:dyDescent="0.2">
      <c r="E845" s="98"/>
      <c r="P845" s="99"/>
    </row>
    <row r="846" spans="5:16" x14ac:dyDescent="0.2">
      <c r="E846" s="98"/>
      <c r="P846" s="99"/>
    </row>
    <row r="847" spans="5:16" x14ac:dyDescent="0.2">
      <c r="E847" s="98"/>
      <c r="P847" s="99"/>
    </row>
    <row r="848" spans="5:16" x14ac:dyDescent="0.2">
      <c r="E848" s="98"/>
      <c r="P848" s="99"/>
    </row>
    <row r="849" spans="5:16" x14ac:dyDescent="0.2">
      <c r="E849" s="98"/>
      <c r="P849" s="99"/>
    </row>
    <row r="850" spans="5:16" x14ac:dyDescent="0.2">
      <c r="E850" s="98"/>
      <c r="P850" s="99"/>
    </row>
    <row r="851" spans="5:16" x14ac:dyDescent="0.2">
      <c r="E851" s="98"/>
      <c r="P851" s="99"/>
    </row>
    <row r="852" spans="5:16" x14ac:dyDescent="0.2">
      <c r="E852" s="98"/>
      <c r="P852" s="99"/>
    </row>
    <row r="853" spans="5:16" x14ac:dyDescent="0.2">
      <c r="E853" s="98"/>
      <c r="P853" s="99"/>
    </row>
    <row r="854" spans="5:16" x14ac:dyDescent="0.2">
      <c r="E854" s="98"/>
      <c r="P854" s="99"/>
    </row>
    <row r="855" spans="5:16" x14ac:dyDescent="0.2">
      <c r="E855" s="98"/>
      <c r="P855" s="99"/>
    </row>
    <row r="856" spans="5:16" x14ac:dyDescent="0.2">
      <c r="E856" s="98"/>
      <c r="P856" s="99"/>
    </row>
    <row r="857" spans="5:16" x14ac:dyDescent="0.2">
      <c r="E857" s="98"/>
      <c r="P857" s="99"/>
    </row>
    <row r="858" spans="5:16" x14ac:dyDescent="0.2">
      <c r="E858" s="98"/>
      <c r="P858" s="99"/>
    </row>
    <row r="859" spans="5:16" x14ac:dyDescent="0.2">
      <c r="E859" s="98"/>
      <c r="P859" s="99"/>
    </row>
    <row r="860" spans="5:16" x14ac:dyDescent="0.2">
      <c r="E860" s="98"/>
      <c r="P860" s="99"/>
    </row>
    <row r="861" spans="5:16" x14ac:dyDescent="0.2">
      <c r="E861" s="98"/>
      <c r="P861" s="99"/>
    </row>
    <row r="862" spans="5:16" x14ac:dyDescent="0.2">
      <c r="E862" s="98"/>
      <c r="P862" s="99"/>
    </row>
    <row r="863" spans="5:16" x14ac:dyDescent="0.2">
      <c r="E863" s="98"/>
      <c r="P863" s="99"/>
    </row>
    <row r="864" spans="5:16" x14ac:dyDescent="0.2">
      <c r="E864" s="98"/>
      <c r="P864" s="99"/>
    </row>
    <row r="865" spans="5:16" x14ac:dyDescent="0.2">
      <c r="E865" s="98"/>
      <c r="P865" s="99"/>
    </row>
    <row r="866" spans="5:16" x14ac:dyDescent="0.2">
      <c r="E866" s="98"/>
      <c r="P866" s="99"/>
    </row>
    <row r="867" spans="5:16" x14ac:dyDescent="0.2">
      <c r="E867" s="98"/>
      <c r="P867" s="99"/>
    </row>
    <row r="868" spans="5:16" x14ac:dyDescent="0.2">
      <c r="E868" s="98"/>
      <c r="P868" s="99"/>
    </row>
    <row r="869" spans="5:16" x14ac:dyDescent="0.2">
      <c r="E869" s="98"/>
      <c r="P869" s="99"/>
    </row>
    <row r="870" spans="5:16" x14ac:dyDescent="0.2">
      <c r="E870" s="98"/>
      <c r="P870" s="99"/>
    </row>
    <row r="871" spans="5:16" x14ac:dyDescent="0.2">
      <c r="E871" s="98"/>
      <c r="P871" s="99"/>
    </row>
    <row r="872" spans="5:16" x14ac:dyDescent="0.2">
      <c r="E872" s="98"/>
      <c r="P872" s="99"/>
    </row>
    <row r="873" spans="5:16" x14ac:dyDescent="0.2">
      <c r="E873" s="98"/>
      <c r="P873" s="99"/>
    </row>
    <row r="874" spans="5:16" x14ac:dyDescent="0.2">
      <c r="E874" s="98"/>
      <c r="P874" s="99"/>
    </row>
    <row r="875" spans="5:16" x14ac:dyDescent="0.2">
      <c r="E875" s="98"/>
      <c r="P875" s="99"/>
    </row>
    <row r="876" spans="5:16" x14ac:dyDescent="0.2">
      <c r="E876" s="98"/>
      <c r="P876" s="99"/>
    </row>
    <row r="877" spans="5:16" x14ac:dyDescent="0.2">
      <c r="E877" s="98"/>
      <c r="P877" s="99"/>
    </row>
    <row r="878" spans="5:16" x14ac:dyDescent="0.2">
      <c r="E878" s="98"/>
      <c r="P878" s="99"/>
    </row>
    <row r="879" spans="5:16" x14ac:dyDescent="0.2">
      <c r="E879" s="98"/>
      <c r="P879" s="99"/>
    </row>
    <row r="880" spans="5:16" x14ac:dyDescent="0.2">
      <c r="E880" s="98"/>
      <c r="P880" s="99"/>
    </row>
    <row r="881" spans="5:16" x14ac:dyDescent="0.2">
      <c r="E881" s="98"/>
      <c r="P881" s="99"/>
    </row>
    <row r="882" spans="5:16" x14ac:dyDescent="0.2">
      <c r="E882" s="98"/>
      <c r="P882" s="99"/>
    </row>
    <row r="883" spans="5:16" x14ac:dyDescent="0.2">
      <c r="E883" s="98"/>
      <c r="P883" s="99"/>
    </row>
    <row r="884" spans="5:16" x14ac:dyDescent="0.2">
      <c r="E884" s="98"/>
      <c r="P884" s="99"/>
    </row>
    <row r="885" spans="5:16" x14ac:dyDescent="0.2">
      <c r="E885" s="98"/>
      <c r="P885" s="99"/>
    </row>
    <row r="886" spans="5:16" x14ac:dyDescent="0.2">
      <c r="E886" s="98"/>
      <c r="P886" s="99"/>
    </row>
    <row r="887" spans="5:16" x14ac:dyDescent="0.2">
      <c r="E887" s="98"/>
      <c r="P887" s="99"/>
    </row>
    <row r="888" spans="5:16" x14ac:dyDescent="0.2">
      <c r="E888" s="98"/>
      <c r="P888" s="99"/>
    </row>
    <row r="889" spans="5:16" x14ac:dyDescent="0.2">
      <c r="E889" s="98"/>
      <c r="P889" s="99"/>
    </row>
    <row r="890" spans="5:16" x14ac:dyDescent="0.2">
      <c r="E890" s="98"/>
      <c r="P890" s="99"/>
    </row>
    <row r="891" spans="5:16" x14ac:dyDescent="0.2">
      <c r="E891" s="98"/>
      <c r="P891" s="99"/>
    </row>
    <row r="892" spans="5:16" x14ac:dyDescent="0.2">
      <c r="E892" s="98"/>
      <c r="P892" s="99"/>
    </row>
    <row r="893" spans="5:16" x14ac:dyDescent="0.2">
      <c r="E893" s="98"/>
      <c r="P893" s="99"/>
    </row>
    <row r="894" spans="5:16" x14ac:dyDescent="0.2">
      <c r="E894" s="98"/>
      <c r="P894" s="99"/>
    </row>
    <row r="895" spans="5:16" x14ac:dyDescent="0.2">
      <c r="E895" s="98"/>
      <c r="P895" s="99"/>
    </row>
    <row r="896" spans="5:16" x14ac:dyDescent="0.2">
      <c r="E896" s="98"/>
      <c r="P896" s="99"/>
    </row>
    <row r="897" spans="5:16" x14ac:dyDescent="0.2">
      <c r="E897" s="98"/>
      <c r="P897" s="99"/>
    </row>
    <row r="898" spans="5:16" x14ac:dyDescent="0.2">
      <c r="E898" s="98"/>
      <c r="P898" s="99"/>
    </row>
    <row r="899" spans="5:16" x14ac:dyDescent="0.2">
      <c r="E899" s="98"/>
      <c r="P899" s="99"/>
    </row>
    <row r="900" spans="5:16" x14ac:dyDescent="0.2">
      <c r="E900" s="98"/>
      <c r="P900" s="99"/>
    </row>
    <row r="901" spans="5:16" x14ac:dyDescent="0.2">
      <c r="E901" s="98"/>
      <c r="P901" s="99"/>
    </row>
    <row r="902" spans="5:16" x14ac:dyDescent="0.2">
      <c r="E902" s="98"/>
      <c r="P902" s="99"/>
    </row>
    <row r="903" spans="5:16" x14ac:dyDescent="0.2">
      <c r="E903" s="98"/>
      <c r="P903" s="99"/>
    </row>
    <row r="904" spans="5:16" x14ac:dyDescent="0.2">
      <c r="E904" s="98"/>
      <c r="P904" s="99"/>
    </row>
    <row r="905" spans="5:16" x14ac:dyDescent="0.2">
      <c r="E905" s="98"/>
      <c r="P905" s="99"/>
    </row>
    <row r="906" spans="5:16" x14ac:dyDescent="0.2">
      <c r="E906" s="98"/>
      <c r="P906" s="99"/>
    </row>
    <row r="907" spans="5:16" x14ac:dyDescent="0.2">
      <c r="E907" s="98"/>
      <c r="P907" s="99"/>
    </row>
    <row r="908" spans="5:16" x14ac:dyDescent="0.2">
      <c r="E908" s="98"/>
      <c r="P908" s="99"/>
    </row>
    <row r="909" spans="5:16" x14ac:dyDescent="0.2">
      <c r="E909" s="98"/>
      <c r="P909" s="99"/>
    </row>
    <row r="910" spans="5:16" x14ac:dyDescent="0.2">
      <c r="E910" s="98"/>
      <c r="P910" s="99"/>
    </row>
    <row r="911" spans="5:16" x14ac:dyDescent="0.2">
      <c r="E911" s="98"/>
      <c r="P911" s="99"/>
    </row>
    <row r="912" spans="5:16" x14ac:dyDescent="0.2">
      <c r="E912" s="98"/>
      <c r="P912" s="99"/>
    </row>
    <row r="913" spans="5:16" x14ac:dyDescent="0.2">
      <c r="E913" s="98"/>
      <c r="P913" s="99"/>
    </row>
    <row r="914" spans="5:16" x14ac:dyDescent="0.2">
      <c r="E914" s="98"/>
      <c r="P914" s="99"/>
    </row>
    <row r="915" spans="5:16" x14ac:dyDescent="0.2">
      <c r="E915" s="98"/>
      <c r="P915" s="99"/>
    </row>
    <row r="916" spans="5:16" x14ac:dyDescent="0.2">
      <c r="E916" s="98"/>
      <c r="P916" s="99"/>
    </row>
    <row r="917" spans="5:16" x14ac:dyDescent="0.2">
      <c r="E917" s="98"/>
      <c r="P917" s="99"/>
    </row>
    <row r="918" spans="5:16" x14ac:dyDescent="0.2">
      <c r="E918" s="98"/>
      <c r="P918" s="99"/>
    </row>
    <row r="919" spans="5:16" x14ac:dyDescent="0.2">
      <c r="E919" s="98"/>
      <c r="P919" s="99"/>
    </row>
    <row r="920" spans="5:16" x14ac:dyDescent="0.2">
      <c r="E920" s="98"/>
      <c r="P920" s="99"/>
    </row>
    <row r="921" spans="5:16" x14ac:dyDescent="0.2">
      <c r="E921" s="98"/>
      <c r="P921" s="99"/>
    </row>
    <row r="922" spans="5:16" x14ac:dyDescent="0.2">
      <c r="E922" s="98"/>
      <c r="P922" s="99"/>
    </row>
    <row r="923" spans="5:16" x14ac:dyDescent="0.2">
      <c r="E923" s="98"/>
      <c r="P923" s="99"/>
    </row>
    <row r="924" spans="5:16" x14ac:dyDescent="0.2">
      <c r="E924" s="98"/>
      <c r="P924" s="99"/>
    </row>
    <row r="925" spans="5:16" x14ac:dyDescent="0.2">
      <c r="E925" s="98"/>
      <c r="P925" s="99"/>
    </row>
    <row r="926" spans="5:16" x14ac:dyDescent="0.2">
      <c r="E926" s="98"/>
      <c r="P926" s="99"/>
    </row>
    <row r="927" spans="5:16" x14ac:dyDescent="0.2">
      <c r="E927" s="98"/>
      <c r="P927" s="99"/>
    </row>
    <row r="928" spans="5:16" x14ac:dyDescent="0.2">
      <c r="E928" s="98"/>
      <c r="P928" s="99"/>
    </row>
    <row r="929" spans="5:16" x14ac:dyDescent="0.2">
      <c r="E929" s="98"/>
      <c r="P929" s="99"/>
    </row>
    <row r="930" spans="5:16" x14ac:dyDescent="0.2">
      <c r="E930" s="98"/>
      <c r="P930" s="99"/>
    </row>
    <row r="931" spans="5:16" x14ac:dyDescent="0.2">
      <c r="E931" s="98"/>
      <c r="P931" s="99"/>
    </row>
    <row r="932" spans="5:16" x14ac:dyDescent="0.2">
      <c r="E932" s="98"/>
      <c r="P932" s="99"/>
    </row>
    <row r="933" spans="5:16" x14ac:dyDescent="0.2">
      <c r="E933" s="98"/>
      <c r="P933" s="99"/>
    </row>
    <row r="934" spans="5:16" x14ac:dyDescent="0.2">
      <c r="E934" s="98"/>
      <c r="P934" s="99"/>
    </row>
    <row r="935" spans="5:16" x14ac:dyDescent="0.2">
      <c r="E935" s="98"/>
      <c r="P935" s="99"/>
    </row>
    <row r="936" spans="5:16" x14ac:dyDescent="0.2">
      <c r="E936" s="98"/>
      <c r="P936" s="99"/>
    </row>
    <row r="937" spans="5:16" x14ac:dyDescent="0.2">
      <c r="E937" s="98"/>
      <c r="P937" s="99"/>
    </row>
    <row r="938" spans="5:16" x14ac:dyDescent="0.2">
      <c r="E938" s="98"/>
      <c r="P938" s="99"/>
    </row>
    <row r="939" spans="5:16" x14ac:dyDescent="0.2">
      <c r="E939" s="98"/>
      <c r="P939" s="99"/>
    </row>
    <row r="940" spans="5:16" x14ac:dyDescent="0.2">
      <c r="E940" s="98"/>
      <c r="P940" s="99"/>
    </row>
    <row r="941" spans="5:16" x14ac:dyDescent="0.2">
      <c r="E941" s="98"/>
      <c r="P941" s="99"/>
    </row>
    <row r="942" spans="5:16" x14ac:dyDescent="0.2">
      <c r="E942" s="98"/>
      <c r="P942" s="99"/>
    </row>
    <row r="943" spans="5:16" x14ac:dyDescent="0.2">
      <c r="E943" s="98"/>
      <c r="P943" s="99"/>
    </row>
    <row r="944" spans="5:16" x14ac:dyDescent="0.2">
      <c r="E944" s="98"/>
      <c r="P944" s="99"/>
    </row>
    <row r="945" spans="5:16" x14ac:dyDescent="0.2">
      <c r="E945" s="98"/>
      <c r="P945" s="99"/>
    </row>
    <row r="946" spans="5:16" x14ac:dyDescent="0.2">
      <c r="E946" s="98"/>
      <c r="P946" s="99"/>
    </row>
    <row r="947" spans="5:16" x14ac:dyDescent="0.2">
      <c r="E947" s="98"/>
      <c r="P947" s="99"/>
    </row>
    <row r="948" spans="5:16" x14ac:dyDescent="0.2">
      <c r="E948" s="98"/>
      <c r="P948" s="99"/>
    </row>
    <row r="949" spans="5:16" x14ac:dyDescent="0.2">
      <c r="E949" s="98"/>
      <c r="P949" s="99"/>
    </row>
    <row r="950" spans="5:16" x14ac:dyDescent="0.2">
      <c r="E950" s="98"/>
      <c r="P950" s="99"/>
    </row>
    <row r="951" spans="5:16" x14ac:dyDescent="0.2">
      <c r="E951" s="98"/>
      <c r="P951" s="99"/>
    </row>
    <row r="952" spans="5:16" x14ac:dyDescent="0.2">
      <c r="E952" s="98"/>
      <c r="P952" s="99"/>
    </row>
    <row r="953" spans="5:16" x14ac:dyDescent="0.2">
      <c r="E953" s="98"/>
      <c r="P953" s="99"/>
    </row>
    <row r="954" spans="5:16" x14ac:dyDescent="0.2">
      <c r="E954" s="98"/>
      <c r="P954" s="99"/>
    </row>
    <row r="955" spans="5:16" x14ac:dyDescent="0.2">
      <c r="E955" s="98"/>
      <c r="P955" s="99"/>
    </row>
    <row r="956" spans="5:16" x14ac:dyDescent="0.2">
      <c r="E956" s="98"/>
      <c r="P956" s="99"/>
    </row>
    <row r="957" spans="5:16" x14ac:dyDescent="0.2">
      <c r="E957" s="98"/>
      <c r="P957" s="99"/>
    </row>
    <row r="958" spans="5:16" x14ac:dyDescent="0.2">
      <c r="E958" s="98"/>
      <c r="P958" s="99"/>
    </row>
    <row r="959" spans="5:16" x14ac:dyDescent="0.2">
      <c r="E959" s="98"/>
      <c r="P959" s="99"/>
    </row>
    <row r="960" spans="5:16" x14ac:dyDescent="0.2">
      <c r="E960" s="98"/>
      <c r="P960" s="99"/>
    </row>
    <row r="961" spans="5:16" x14ac:dyDescent="0.2">
      <c r="E961" s="98"/>
      <c r="P961" s="99"/>
    </row>
    <row r="962" spans="5:16" x14ac:dyDescent="0.2">
      <c r="E962" s="98"/>
      <c r="P962" s="99"/>
    </row>
    <row r="963" spans="5:16" x14ac:dyDescent="0.2">
      <c r="E963" s="98"/>
      <c r="P963" s="99"/>
    </row>
    <row r="964" spans="5:16" x14ac:dyDescent="0.2">
      <c r="E964" s="98"/>
      <c r="P964" s="99"/>
    </row>
    <row r="965" spans="5:16" x14ac:dyDescent="0.2">
      <c r="E965" s="98"/>
      <c r="P965" s="99"/>
    </row>
    <row r="966" spans="5:16" x14ac:dyDescent="0.2">
      <c r="E966" s="98"/>
      <c r="P966" s="99"/>
    </row>
    <row r="967" spans="5:16" x14ac:dyDescent="0.2">
      <c r="E967" s="98"/>
      <c r="P967" s="99"/>
    </row>
    <row r="968" spans="5:16" x14ac:dyDescent="0.2">
      <c r="E968" s="98"/>
      <c r="P968" s="99"/>
    </row>
    <row r="969" spans="5:16" x14ac:dyDescent="0.2">
      <c r="E969" s="98"/>
      <c r="P969" s="99"/>
    </row>
    <row r="970" spans="5:16" x14ac:dyDescent="0.2">
      <c r="E970" s="98"/>
      <c r="P970" s="99"/>
    </row>
    <row r="971" spans="5:16" x14ac:dyDescent="0.2">
      <c r="E971" s="98"/>
      <c r="P971" s="99"/>
    </row>
    <row r="972" spans="5:16" x14ac:dyDescent="0.2">
      <c r="E972" s="98"/>
      <c r="P972" s="99"/>
    </row>
    <row r="973" spans="5:16" x14ac:dyDescent="0.2">
      <c r="E973" s="98"/>
      <c r="P973" s="99"/>
    </row>
    <row r="974" spans="5:16" x14ac:dyDescent="0.2">
      <c r="E974" s="98"/>
      <c r="P974" s="99"/>
    </row>
    <row r="975" spans="5:16" x14ac:dyDescent="0.2">
      <c r="E975" s="98"/>
      <c r="P975" s="99"/>
    </row>
    <row r="976" spans="5:16" x14ac:dyDescent="0.2">
      <c r="E976" s="98"/>
      <c r="P976" s="99"/>
    </row>
    <row r="977" spans="5:16" x14ac:dyDescent="0.2">
      <c r="E977" s="98"/>
      <c r="P977" s="99"/>
    </row>
    <row r="978" spans="5:16" x14ac:dyDescent="0.2">
      <c r="E978" s="98"/>
      <c r="P978" s="99"/>
    </row>
    <row r="979" spans="5:16" x14ac:dyDescent="0.2">
      <c r="E979" s="98"/>
      <c r="P979" s="99"/>
    </row>
    <row r="980" spans="5:16" x14ac:dyDescent="0.2">
      <c r="E980" s="98"/>
      <c r="P980" s="99"/>
    </row>
    <row r="981" spans="5:16" x14ac:dyDescent="0.2">
      <c r="E981" s="98"/>
      <c r="P981" s="99"/>
    </row>
    <row r="982" spans="5:16" x14ac:dyDescent="0.2">
      <c r="E982" s="98"/>
      <c r="P982" s="99"/>
    </row>
    <row r="983" spans="5:16" x14ac:dyDescent="0.2">
      <c r="E983" s="98"/>
      <c r="P983" s="99"/>
    </row>
    <row r="984" spans="5:16" x14ac:dyDescent="0.2">
      <c r="E984" s="98"/>
      <c r="P984" s="99"/>
    </row>
    <row r="985" spans="5:16" x14ac:dyDescent="0.2">
      <c r="E985" s="98"/>
      <c r="P985" s="99"/>
    </row>
    <row r="986" spans="5:16" x14ac:dyDescent="0.2">
      <c r="E986" s="98"/>
      <c r="P986" s="99"/>
    </row>
    <row r="987" spans="5:16" x14ac:dyDescent="0.2">
      <c r="E987" s="98"/>
      <c r="P987" s="99"/>
    </row>
    <row r="988" spans="5:16" x14ac:dyDescent="0.2">
      <c r="E988" s="98"/>
      <c r="P988" s="99"/>
    </row>
    <row r="989" spans="5:16" x14ac:dyDescent="0.2">
      <c r="E989" s="98"/>
      <c r="P989" s="99"/>
    </row>
    <row r="990" spans="5:16" x14ac:dyDescent="0.2">
      <c r="E990" s="98"/>
      <c r="P990" s="99"/>
    </row>
    <row r="991" spans="5:16" x14ac:dyDescent="0.2">
      <c r="E991" s="98"/>
      <c r="P991" s="99"/>
    </row>
    <row r="992" spans="5:16" x14ac:dyDescent="0.2">
      <c r="E992" s="98"/>
      <c r="P992" s="99"/>
    </row>
    <row r="993" spans="5:16" x14ac:dyDescent="0.2">
      <c r="E993" s="98"/>
      <c r="P993" s="99"/>
    </row>
    <row r="994" spans="5:16" x14ac:dyDescent="0.2">
      <c r="E994" s="98"/>
      <c r="P994" s="99"/>
    </row>
    <row r="995" spans="5:16" x14ac:dyDescent="0.2">
      <c r="E995" s="98"/>
      <c r="P995" s="99"/>
    </row>
    <row r="996" spans="5:16" x14ac:dyDescent="0.2">
      <c r="E996" s="98"/>
      <c r="P996" s="99"/>
    </row>
    <row r="997" spans="5:16" x14ac:dyDescent="0.2">
      <c r="E997" s="98"/>
      <c r="P997" s="99"/>
    </row>
    <row r="998" spans="5:16" x14ac:dyDescent="0.2">
      <c r="E998" s="98"/>
      <c r="P998" s="99"/>
    </row>
    <row r="999" spans="5:16" x14ac:dyDescent="0.2">
      <c r="E999" s="98"/>
      <c r="P999" s="99"/>
    </row>
    <row r="1000" spans="5:16" x14ac:dyDescent="0.2">
      <c r="E1000" s="98"/>
      <c r="P1000" s="99"/>
    </row>
    <row r="1001" spans="5:16" x14ac:dyDescent="0.2">
      <c r="E1001" s="98"/>
      <c r="P1001" s="99"/>
    </row>
    <row r="1002" spans="5:16" x14ac:dyDescent="0.2">
      <c r="E1002" s="98"/>
      <c r="P1002" s="99"/>
    </row>
    <row r="1003" spans="5:16" x14ac:dyDescent="0.2">
      <c r="E1003" s="98"/>
      <c r="P1003" s="99"/>
    </row>
    <row r="1004" spans="5:16" x14ac:dyDescent="0.2">
      <c r="E1004" s="98"/>
      <c r="P1004" s="99"/>
    </row>
    <row r="1005" spans="5:16" x14ac:dyDescent="0.2">
      <c r="E1005" s="98"/>
      <c r="P1005" s="99"/>
    </row>
    <row r="1006" spans="5:16" x14ac:dyDescent="0.2">
      <c r="E1006" s="98"/>
      <c r="P1006" s="99"/>
    </row>
    <row r="1007" spans="5:16" x14ac:dyDescent="0.2">
      <c r="E1007" s="98"/>
      <c r="P1007" s="99"/>
    </row>
    <row r="1008" spans="5:16" x14ac:dyDescent="0.2">
      <c r="E1008" s="98"/>
      <c r="P1008" s="99"/>
    </row>
    <row r="1009" spans="5:16" x14ac:dyDescent="0.2">
      <c r="E1009" s="98"/>
      <c r="P1009" s="99"/>
    </row>
    <row r="1010" spans="5:16" x14ac:dyDescent="0.2">
      <c r="E1010" s="98"/>
      <c r="P1010" s="99"/>
    </row>
    <row r="1011" spans="5:16" x14ac:dyDescent="0.2">
      <c r="E1011" s="98"/>
      <c r="P1011" s="99"/>
    </row>
    <row r="1012" spans="5:16" x14ac:dyDescent="0.2">
      <c r="E1012" s="98"/>
      <c r="P1012" s="99"/>
    </row>
    <row r="1013" spans="5:16" x14ac:dyDescent="0.2">
      <c r="E1013" s="98"/>
      <c r="P1013" s="99"/>
    </row>
    <row r="1014" spans="5:16" x14ac:dyDescent="0.2">
      <c r="E1014" s="98"/>
      <c r="P1014" s="99"/>
    </row>
    <row r="1015" spans="5:16" x14ac:dyDescent="0.2">
      <c r="E1015" s="98"/>
      <c r="P1015" s="99"/>
    </row>
    <row r="1016" spans="5:16" x14ac:dyDescent="0.2">
      <c r="E1016" s="98"/>
      <c r="P1016" s="99"/>
    </row>
    <row r="1017" spans="5:16" x14ac:dyDescent="0.2">
      <c r="E1017" s="98"/>
      <c r="P1017" s="99"/>
    </row>
    <row r="1018" spans="5:16" x14ac:dyDescent="0.2">
      <c r="E1018" s="98"/>
      <c r="P1018" s="99"/>
    </row>
    <row r="1019" spans="5:16" x14ac:dyDescent="0.2">
      <c r="E1019" s="98"/>
      <c r="P1019" s="99"/>
    </row>
    <row r="1020" spans="5:16" x14ac:dyDescent="0.2">
      <c r="E1020" s="98"/>
      <c r="P1020" s="99"/>
    </row>
    <row r="1021" spans="5:16" x14ac:dyDescent="0.2">
      <c r="E1021" s="98"/>
      <c r="P1021" s="99"/>
    </row>
    <row r="1022" spans="5:16" x14ac:dyDescent="0.2">
      <c r="E1022" s="98"/>
      <c r="P1022" s="99"/>
    </row>
    <row r="1023" spans="5:16" x14ac:dyDescent="0.2">
      <c r="E1023" s="98"/>
      <c r="P1023" s="99"/>
    </row>
    <row r="1024" spans="5:16" x14ac:dyDescent="0.2">
      <c r="E1024" s="98"/>
      <c r="P1024" s="99"/>
    </row>
    <row r="1025" spans="5:16" x14ac:dyDescent="0.2">
      <c r="E1025" s="98"/>
      <c r="P1025" s="99"/>
    </row>
    <row r="1026" spans="5:16" x14ac:dyDescent="0.2">
      <c r="E1026" s="98"/>
      <c r="P1026" s="99"/>
    </row>
    <row r="1027" spans="5:16" x14ac:dyDescent="0.2">
      <c r="E1027" s="98"/>
      <c r="P1027" s="99"/>
    </row>
    <row r="1028" spans="5:16" x14ac:dyDescent="0.2">
      <c r="E1028" s="98"/>
      <c r="P1028" s="99"/>
    </row>
    <row r="1029" spans="5:16" x14ac:dyDescent="0.2">
      <c r="E1029" s="98"/>
      <c r="P1029" s="99"/>
    </row>
    <row r="1030" spans="5:16" x14ac:dyDescent="0.2">
      <c r="E1030" s="98"/>
      <c r="P1030" s="99"/>
    </row>
    <row r="1031" spans="5:16" x14ac:dyDescent="0.2">
      <c r="E1031" s="98"/>
      <c r="P1031" s="99"/>
    </row>
    <row r="1032" spans="5:16" x14ac:dyDescent="0.2">
      <c r="E1032" s="98"/>
      <c r="P1032" s="99"/>
    </row>
    <row r="1033" spans="5:16" x14ac:dyDescent="0.2">
      <c r="E1033" s="98"/>
      <c r="P1033" s="99"/>
    </row>
    <row r="1034" spans="5:16" x14ac:dyDescent="0.2">
      <c r="E1034" s="98"/>
      <c r="P1034" s="99"/>
    </row>
    <row r="1035" spans="5:16" x14ac:dyDescent="0.2">
      <c r="E1035" s="98"/>
      <c r="P1035" s="99"/>
    </row>
    <row r="1036" spans="5:16" x14ac:dyDescent="0.2">
      <c r="E1036" s="98"/>
      <c r="P1036" s="99"/>
    </row>
    <row r="1037" spans="5:16" x14ac:dyDescent="0.2">
      <c r="E1037" s="98"/>
      <c r="P1037" s="99"/>
    </row>
    <row r="1038" spans="5:16" x14ac:dyDescent="0.2">
      <c r="E1038" s="98"/>
      <c r="P1038" s="99"/>
    </row>
    <row r="1039" spans="5:16" x14ac:dyDescent="0.2">
      <c r="E1039" s="98"/>
      <c r="P1039" s="99"/>
    </row>
    <row r="1040" spans="5:16" x14ac:dyDescent="0.2">
      <c r="E1040" s="98"/>
      <c r="P1040" s="99"/>
    </row>
    <row r="1041" spans="5:16" x14ac:dyDescent="0.2">
      <c r="E1041" s="98"/>
      <c r="P1041" s="99"/>
    </row>
    <row r="1042" spans="5:16" x14ac:dyDescent="0.2">
      <c r="E1042" s="98"/>
      <c r="P1042" s="99"/>
    </row>
    <row r="1043" spans="5:16" x14ac:dyDescent="0.2">
      <c r="E1043" s="98"/>
      <c r="P1043" s="99"/>
    </row>
    <row r="1044" spans="5:16" x14ac:dyDescent="0.2">
      <c r="E1044" s="98"/>
      <c r="P1044" s="99"/>
    </row>
    <row r="1045" spans="5:16" x14ac:dyDescent="0.2">
      <c r="E1045" s="98"/>
      <c r="P1045" s="99"/>
    </row>
    <row r="1046" spans="5:16" x14ac:dyDescent="0.2">
      <c r="E1046" s="98"/>
      <c r="P1046" s="99"/>
    </row>
    <row r="1047" spans="5:16" x14ac:dyDescent="0.2">
      <c r="E1047" s="98"/>
      <c r="P1047" s="99"/>
    </row>
    <row r="1048" spans="5:16" x14ac:dyDescent="0.2">
      <c r="E1048" s="98"/>
      <c r="P1048" s="99"/>
    </row>
    <row r="1049" spans="5:16" x14ac:dyDescent="0.2">
      <c r="E1049" s="98"/>
      <c r="P1049" s="99"/>
    </row>
    <row r="1050" spans="5:16" x14ac:dyDescent="0.2">
      <c r="E1050" s="98"/>
      <c r="P1050" s="99"/>
    </row>
    <row r="1051" spans="5:16" x14ac:dyDescent="0.2">
      <c r="E1051" s="98"/>
      <c r="P1051" s="99"/>
    </row>
    <row r="1052" spans="5:16" x14ac:dyDescent="0.2">
      <c r="E1052" s="98"/>
      <c r="P1052" s="99"/>
    </row>
    <row r="1053" spans="5:16" x14ac:dyDescent="0.2">
      <c r="E1053" s="98"/>
      <c r="P1053" s="99"/>
    </row>
    <row r="1054" spans="5:16" x14ac:dyDescent="0.2">
      <c r="E1054" s="98"/>
      <c r="P1054" s="99"/>
    </row>
    <row r="1055" spans="5:16" x14ac:dyDescent="0.2">
      <c r="E1055" s="98"/>
      <c r="P1055" s="99"/>
    </row>
    <row r="1056" spans="5:16" x14ac:dyDescent="0.2">
      <c r="E1056" s="98"/>
      <c r="P1056" s="99"/>
    </row>
    <row r="1057" spans="5:16" x14ac:dyDescent="0.2">
      <c r="E1057" s="98"/>
      <c r="P1057" s="99"/>
    </row>
    <row r="1058" spans="5:16" x14ac:dyDescent="0.2">
      <c r="E1058" s="98"/>
      <c r="P1058" s="99"/>
    </row>
    <row r="1059" spans="5:16" x14ac:dyDescent="0.2">
      <c r="E1059" s="98"/>
      <c r="P1059" s="99"/>
    </row>
    <row r="1060" spans="5:16" x14ac:dyDescent="0.2">
      <c r="E1060" s="98"/>
      <c r="P1060" s="99"/>
    </row>
    <row r="1061" spans="5:16" x14ac:dyDescent="0.2">
      <c r="E1061" s="98"/>
      <c r="P1061" s="99"/>
    </row>
    <row r="1062" spans="5:16" x14ac:dyDescent="0.2">
      <c r="E1062" s="98"/>
      <c r="P1062" s="99"/>
    </row>
    <row r="1063" spans="5:16" x14ac:dyDescent="0.2">
      <c r="E1063" s="98"/>
      <c r="P1063" s="99"/>
    </row>
    <row r="1064" spans="5:16" x14ac:dyDescent="0.2">
      <c r="E1064" s="98"/>
      <c r="P1064" s="99"/>
    </row>
    <row r="1065" spans="5:16" x14ac:dyDescent="0.2">
      <c r="E1065" s="98"/>
      <c r="P1065" s="99"/>
    </row>
    <row r="1066" spans="5:16" x14ac:dyDescent="0.2">
      <c r="E1066" s="98"/>
      <c r="P1066" s="99"/>
    </row>
    <row r="1067" spans="5:16" x14ac:dyDescent="0.2">
      <c r="E1067" s="98"/>
      <c r="P1067" s="99"/>
    </row>
    <row r="1068" spans="5:16" x14ac:dyDescent="0.2">
      <c r="E1068" s="98"/>
      <c r="P1068" s="99"/>
    </row>
    <row r="1069" spans="5:16" x14ac:dyDescent="0.2">
      <c r="E1069" s="98"/>
      <c r="P1069" s="99"/>
    </row>
    <row r="1070" spans="5:16" x14ac:dyDescent="0.2">
      <c r="E1070" s="98"/>
      <c r="P1070" s="99"/>
    </row>
    <row r="1071" spans="5:16" x14ac:dyDescent="0.2">
      <c r="E1071" s="98"/>
      <c r="P1071" s="99"/>
    </row>
    <row r="1072" spans="5:16" x14ac:dyDescent="0.2">
      <c r="E1072" s="98"/>
      <c r="P1072" s="99"/>
    </row>
    <row r="1073" spans="5:16" x14ac:dyDescent="0.2">
      <c r="E1073" s="98"/>
      <c r="P1073" s="99"/>
    </row>
    <row r="1074" spans="5:16" x14ac:dyDescent="0.2">
      <c r="E1074" s="98"/>
      <c r="P1074" s="99"/>
    </row>
    <row r="1075" spans="5:16" x14ac:dyDescent="0.2">
      <c r="E1075" s="98"/>
      <c r="P1075" s="99"/>
    </row>
    <row r="1076" spans="5:16" x14ac:dyDescent="0.2">
      <c r="E1076" s="98"/>
      <c r="P1076" s="99"/>
    </row>
    <row r="1077" spans="5:16" x14ac:dyDescent="0.2">
      <c r="E1077" s="98"/>
      <c r="P1077" s="99"/>
    </row>
    <row r="1078" spans="5:16" x14ac:dyDescent="0.2">
      <c r="E1078" s="98"/>
      <c r="P1078" s="99"/>
    </row>
    <row r="1079" spans="5:16" x14ac:dyDescent="0.2">
      <c r="E1079" s="98"/>
      <c r="P1079" s="99"/>
    </row>
    <row r="1080" spans="5:16" x14ac:dyDescent="0.2">
      <c r="E1080" s="98"/>
      <c r="P1080" s="99"/>
    </row>
    <row r="1081" spans="5:16" x14ac:dyDescent="0.2">
      <c r="E1081" s="98"/>
      <c r="P1081" s="99"/>
    </row>
    <row r="1082" spans="5:16" x14ac:dyDescent="0.2">
      <c r="E1082" s="98"/>
      <c r="P1082" s="99"/>
    </row>
    <row r="1083" spans="5:16" x14ac:dyDescent="0.2">
      <c r="E1083" s="98"/>
      <c r="P1083" s="99"/>
    </row>
    <row r="1084" spans="5:16" x14ac:dyDescent="0.2">
      <c r="E1084" s="98"/>
      <c r="P1084" s="99"/>
    </row>
    <row r="1085" spans="5:16" x14ac:dyDescent="0.2">
      <c r="E1085" s="98"/>
      <c r="P1085" s="99"/>
    </row>
    <row r="1086" spans="5:16" x14ac:dyDescent="0.2">
      <c r="E1086" s="98"/>
      <c r="P1086" s="99"/>
    </row>
    <row r="1087" spans="5:16" x14ac:dyDescent="0.2">
      <c r="E1087" s="98"/>
      <c r="P1087" s="99"/>
    </row>
    <row r="1088" spans="5:16" x14ac:dyDescent="0.2">
      <c r="E1088" s="98"/>
      <c r="P1088" s="99"/>
    </row>
    <row r="1089" spans="5:16" x14ac:dyDescent="0.2">
      <c r="E1089" s="98"/>
      <c r="P1089" s="99"/>
    </row>
    <row r="1090" spans="5:16" x14ac:dyDescent="0.2">
      <c r="E1090" s="98"/>
      <c r="P1090" s="99"/>
    </row>
    <row r="1091" spans="5:16" x14ac:dyDescent="0.2">
      <c r="E1091" s="98"/>
      <c r="P1091" s="99"/>
    </row>
    <row r="1092" spans="5:16" x14ac:dyDescent="0.2">
      <c r="E1092" s="98"/>
      <c r="P1092" s="99"/>
    </row>
    <row r="1093" spans="5:16" x14ac:dyDescent="0.2">
      <c r="E1093" s="98"/>
      <c r="P1093" s="99"/>
    </row>
    <row r="1094" spans="5:16" x14ac:dyDescent="0.2">
      <c r="E1094" s="98"/>
      <c r="P1094" s="99"/>
    </row>
    <row r="1095" spans="5:16" x14ac:dyDescent="0.2">
      <c r="E1095" s="98"/>
      <c r="P1095" s="99"/>
    </row>
    <row r="1096" spans="5:16" x14ac:dyDescent="0.2">
      <c r="E1096" s="98"/>
      <c r="P1096" s="99"/>
    </row>
    <row r="1097" spans="5:16" x14ac:dyDescent="0.2">
      <c r="E1097" s="98"/>
      <c r="P1097" s="99"/>
    </row>
    <row r="1098" spans="5:16" x14ac:dyDescent="0.2">
      <c r="E1098" s="98"/>
      <c r="P1098" s="99"/>
    </row>
    <row r="1099" spans="5:16" x14ac:dyDescent="0.2">
      <c r="E1099" s="98"/>
      <c r="P1099" s="99"/>
    </row>
    <row r="1100" spans="5:16" x14ac:dyDescent="0.2">
      <c r="E1100" s="98"/>
      <c r="P1100" s="99"/>
    </row>
    <row r="1101" spans="5:16" x14ac:dyDescent="0.2">
      <c r="E1101" s="98"/>
      <c r="P1101" s="99"/>
    </row>
    <row r="1102" spans="5:16" x14ac:dyDescent="0.2">
      <c r="E1102" s="98"/>
      <c r="P1102" s="99"/>
    </row>
    <row r="1103" spans="5:16" x14ac:dyDescent="0.2">
      <c r="E1103" s="98"/>
      <c r="P1103" s="99"/>
    </row>
    <row r="1104" spans="5:16" x14ac:dyDescent="0.2">
      <c r="E1104" s="98"/>
      <c r="P1104" s="99"/>
    </row>
    <row r="1105" spans="5:16" x14ac:dyDescent="0.2">
      <c r="E1105" s="98"/>
      <c r="P1105" s="99"/>
    </row>
    <row r="1106" spans="5:16" x14ac:dyDescent="0.2">
      <c r="E1106" s="98"/>
      <c r="P1106" s="99"/>
    </row>
    <row r="1107" spans="5:16" x14ac:dyDescent="0.2">
      <c r="E1107" s="98"/>
      <c r="P1107" s="99"/>
    </row>
    <row r="1108" spans="5:16" x14ac:dyDescent="0.2">
      <c r="E1108" s="98"/>
      <c r="P1108" s="99"/>
    </row>
    <row r="1109" spans="5:16" x14ac:dyDescent="0.2">
      <c r="E1109" s="98"/>
      <c r="P1109" s="99"/>
    </row>
    <row r="1110" spans="5:16" x14ac:dyDescent="0.2">
      <c r="E1110" s="98"/>
      <c r="P1110" s="99"/>
    </row>
    <row r="1111" spans="5:16" x14ac:dyDescent="0.2">
      <c r="E1111" s="98"/>
      <c r="P1111" s="99"/>
    </row>
    <row r="1112" spans="5:16" x14ac:dyDescent="0.2">
      <c r="E1112" s="98"/>
      <c r="P1112" s="99"/>
    </row>
    <row r="1113" spans="5:16" x14ac:dyDescent="0.2">
      <c r="E1113" s="98"/>
      <c r="P1113" s="99"/>
    </row>
    <row r="1114" spans="5:16" x14ac:dyDescent="0.2">
      <c r="E1114" s="98"/>
      <c r="P1114" s="99"/>
    </row>
    <row r="1115" spans="5:16" x14ac:dyDescent="0.2">
      <c r="E1115" s="98"/>
      <c r="P1115" s="99"/>
    </row>
    <row r="1116" spans="5:16" x14ac:dyDescent="0.2">
      <c r="E1116" s="98"/>
      <c r="P1116" s="99"/>
    </row>
    <row r="1117" spans="5:16" x14ac:dyDescent="0.2">
      <c r="E1117" s="98"/>
      <c r="P1117" s="99"/>
    </row>
    <row r="1118" spans="5:16" x14ac:dyDescent="0.2">
      <c r="E1118" s="98"/>
      <c r="P1118" s="99"/>
    </row>
    <row r="1119" spans="5:16" x14ac:dyDescent="0.2">
      <c r="E1119" s="98"/>
      <c r="P1119" s="99"/>
    </row>
    <row r="1120" spans="5:16" x14ac:dyDescent="0.2">
      <c r="E1120" s="98"/>
      <c r="P1120" s="99"/>
    </row>
    <row r="1121" spans="5:16" x14ac:dyDescent="0.2">
      <c r="E1121" s="98"/>
      <c r="P1121" s="99"/>
    </row>
    <row r="1122" spans="5:16" x14ac:dyDescent="0.2">
      <c r="E1122" s="98"/>
      <c r="P1122" s="99"/>
    </row>
    <row r="1123" spans="5:16" x14ac:dyDescent="0.2">
      <c r="E1123" s="98"/>
      <c r="P1123" s="99"/>
    </row>
    <row r="1124" spans="5:16" x14ac:dyDescent="0.2">
      <c r="E1124" s="98"/>
      <c r="P1124" s="99"/>
    </row>
    <row r="1125" spans="5:16" x14ac:dyDescent="0.2">
      <c r="E1125" s="98"/>
      <c r="P1125" s="99"/>
    </row>
    <row r="1126" spans="5:16" x14ac:dyDescent="0.2">
      <c r="E1126" s="98"/>
      <c r="P1126" s="99"/>
    </row>
    <row r="1127" spans="5:16" x14ac:dyDescent="0.2">
      <c r="E1127" s="98"/>
      <c r="P1127" s="99"/>
    </row>
    <row r="1128" spans="5:16" x14ac:dyDescent="0.2">
      <c r="E1128" s="98"/>
      <c r="P1128" s="99"/>
    </row>
    <row r="1129" spans="5:16" x14ac:dyDescent="0.2">
      <c r="E1129" s="98"/>
      <c r="P1129" s="99"/>
    </row>
    <row r="1130" spans="5:16" x14ac:dyDescent="0.2">
      <c r="E1130" s="98"/>
      <c r="P1130" s="99"/>
    </row>
    <row r="1131" spans="5:16" x14ac:dyDescent="0.2">
      <c r="E1131" s="98"/>
      <c r="P1131" s="99"/>
    </row>
    <row r="1132" spans="5:16" x14ac:dyDescent="0.2">
      <c r="E1132" s="98"/>
      <c r="P1132" s="99"/>
    </row>
    <row r="1133" spans="5:16" x14ac:dyDescent="0.2">
      <c r="E1133" s="98"/>
      <c r="P1133" s="99"/>
    </row>
    <row r="1134" spans="5:16" x14ac:dyDescent="0.2">
      <c r="E1134" s="98"/>
      <c r="P1134" s="99"/>
    </row>
    <row r="1135" spans="5:16" x14ac:dyDescent="0.2">
      <c r="E1135" s="98"/>
      <c r="P1135" s="99"/>
    </row>
    <row r="1136" spans="5:16" x14ac:dyDescent="0.2">
      <c r="E1136" s="98"/>
      <c r="P1136" s="99"/>
    </row>
    <row r="1137" spans="5:16" x14ac:dyDescent="0.2">
      <c r="E1137" s="98"/>
      <c r="P1137" s="99"/>
    </row>
    <row r="1138" spans="5:16" x14ac:dyDescent="0.2">
      <c r="E1138" s="98"/>
      <c r="P1138" s="99"/>
    </row>
    <row r="1139" spans="5:16" x14ac:dyDescent="0.2">
      <c r="E1139" s="98"/>
      <c r="P1139" s="99"/>
    </row>
    <row r="1140" spans="5:16" x14ac:dyDescent="0.2">
      <c r="E1140" s="98"/>
      <c r="P1140" s="99"/>
    </row>
    <row r="1141" spans="5:16" x14ac:dyDescent="0.2">
      <c r="E1141" s="98"/>
      <c r="P1141" s="99"/>
    </row>
    <row r="1142" spans="5:16" x14ac:dyDescent="0.2">
      <c r="E1142" s="98"/>
      <c r="P1142" s="99"/>
    </row>
    <row r="1143" spans="5:16" x14ac:dyDescent="0.2">
      <c r="E1143" s="98"/>
      <c r="P1143" s="99"/>
    </row>
    <row r="1144" spans="5:16" x14ac:dyDescent="0.2">
      <c r="E1144" s="98"/>
      <c r="P1144" s="99"/>
    </row>
    <row r="1145" spans="5:16" x14ac:dyDescent="0.2">
      <c r="E1145" s="98"/>
      <c r="P1145" s="99"/>
    </row>
    <row r="1146" spans="5:16" x14ac:dyDescent="0.2">
      <c r="E1146" s="98"/>
      <c r="P1146" s="99"/>
    </row>
    <row r="1147" spans="5:16" x14ac:dyDescent="0.2">
      <c r="E1147" s="98"/>
      <c r="P1147" s="99"/>
    </row>
    <row r="1148" spans="5:16" x14ac:dyDescent="0.2">
      <c r="E1148" s="98"/>
      <c r="P1148" s="99"/>
    </row>
    <row r="1149" spans="5:16" x14ac:dyDescent="0.2">
      <c r="E1149" s="98"/>
      <c r="P1149" s="99"/>
    </row>
    <row r="1150" spans="5:16" x14ac:dyDescent="0.2">
      <c r="E1150" s="98"/>
      <c r="P1150" s="99"/>
    </row>
    <row r="1151" spans="5:16" x14ac:dyDescent="0.2">
      <c r="E1151" s="98"/>
      <c r="P1151" s="99"/>
    </row>
    <row r="1152" spans="5:16" x14ac:dyDescent="0.2">
      <c r="E1152" s="98"/>
      <c r="P1152" s="99"/>
    </row>
    <row r="1153" spans="5:16" x14ac:dyDescent="0.2">
      <c r="E1153" s="98"/>
      <c r="P1153" s="99"/>
    </row>
    <row r="1154" spans="5:16" x14ac:dyDescent="0.2">
      <c r="E1154" s="98"/>
      <c r="P1154" s="99"/>
    </row>
    <row r="1155" spans="5:16" x14ac:dyDescent="0.2">
      <c r="E1155" s="98"/>
      <c r="P1155" s="99"/>
    </row>
    <row r="1156" spans="5:16" x14ac:dyDescent="0.2">
      <c r="E1156" s="98"/>
      <c r="P1156" s="99"/>
    </row>
    <row r="1157" spans="5:16" x14ac:dyDescent="0.2">
      <c r="E1157" s="98"/>
    </row>
  </sheetData>
  <dataValidations count="7">
    <dataValidation type="list" allowBlank="1" sqref="B2:B205" xr:uid="{00000000-0002-0000-0000-000000000000}">
      <formula1>"Sunday,Monday,Tuesday,Wednesday,Thursday,Friday,Saturday"</formula1>
    </dataValidation>
    <dataValidation type="list" allowBlank="1" sqref="O2:O205" xr:uid="{00000000-0002-0000-0000-000001000000}">
      <formula1>"Gas Affairs,Season Gas,Demafas,NIPCO,Random gas place"</formula1>
    </dataValidation>
    <dataValidation type="custom" allowBlank="1" showDropDown="1" sqref="I2:K205" xr:uid="{00000000-0002-0000-0000-000002000000}">
      <formula1>OR(TIMEVALUE(TEXT(I2, "hh:mm:ss"))=I2, AND(ISNUMBER(I2), LEFT(CELL("format", I2))="D"))</formula1>
    </dataValidation>
    <dataValidation type="list" allowBlank="1" showDropDown="1" showErrorMessage="1" sqref="D2:D205" xr:uid="{00000000-0002-0000-0000-000003000000}">
      <formula1>"Cooking Gas,Petrol"</formula1>
    </dataValidation>
    <dataValidation type="custom" allowBlank="1" showDropDown="1" sqref="A2:A205" xr:uid="{00000000-0002-0000-0000-000004000000}">
      <formula1>OR(NOT(ISERROR(DATEVALUE(A2))), AND(ISNUMBER(A2), LEFT(CELL("format", A2))="D"))</formula1>
    </dataValidation>
    <dataValidation type="custom" allowBlank="1" showDropDown="1" sqref="C2:C205 M2:M205 Q2:R205" xr:uid="{00000000-0002-0000-0000-000005000000}">
      <formula1>AND(ISNUMBER(C2),(NOT(OR(NOT(ISERROR(DATEVALUE(C2))), AND(ISNUMBER(C2), LEFT(CELL("format", C2))="D")))))</formula1>
    </dataValidation>
    <dataValidation allowBlank="1" showDropDown="1" sqref="F2:F205" xr:uid="{00000000-0002-0000-0000-000006000000}"/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D925-C6B9-4057-89EA-CF04BE00C920}">
  <dimension ref="A3:J34"/>
  <sheetViews>
    <sheetView workbookViewId="0"/>
  </sheetViews>
  <sheetFormatPr defaultRowHeight="12.75" x14ac:dyDescent="0.2"/>
  <cols>
    <col min="1" max="1" width="15.42578125" bestFit="1" customWidth="1"/>
    <col min="2" max="2" width="11.7109375" bestFit="1" customWidth="1"/>
    <col min="3" max="3" width="12.85546875" bestFit="1" customWidth="1"/>
    <col min="4" max="4" width="27.5703125" bestFit="1" customWidth="1"/>
    <col min="5" max="5" width="23.42578125" bestFit="1" customWidth="1"/>
    <col min="6" max="6" width="12.85546875" bestFit="1" customWidth="1"/>
    <col min="7" max="7" width="22.42578125" bestFit="1" customWidth="1"/>
    <col min="8" max="8" width="12.85546875" bestFit="1" customWidth="1"/>
    <col min="9" max="9" width="14.5703125" bestFit="1" customWidth="1"/>
    <col min="10" max="10" width="15.7109375" bestFit="1" customWidth="1"/>
    <col min="11" max="17" width="5" bestFit="1" customWidth="1"/>
    <col min="18" max="19" width="6" bestFit="1" customWidth="1"/>
    <col min="20" max="28" width="5" bestFit="1" customWidth="1"/>
    <col min="29" max="30" width="6" bestFit="1" customWidth="1"/>
    <col min="31" max="32" width="5" bestFit="1" customWidth="1"/>
    <col min="33" max="34" width="6" bestFit="1" customWidth="1"/>
    <col min="35" max="35" width="5" bestFit="1" customWidth="1"/>
    <col min="36" max="37" width="6" bestFit="1" customWidth="1"/>
    <col min="38" max="44" width="5" bestFit="1" customWidth="1"/>
    <col min="45" max="46" width="6" bestFit="1" customWidth="1"/>
    <col min="47" max="48" width="5" bestFit="1" customWidth="1"/>
    <col min="49" max="51" width="6" bestFit="1" customWidth="1"/>
    <col min="52" max="52" width="5" bestFit="1" customWidth="1"/>
    <col min="53" max="53" width="6" bestFit="1" customWidth="1"/>
    <col min="54" max="55" width="5" bestFit="1" customWidth="1"/>
    <col min="56" max="56" width="6" bestFit="1" customWidth="1"/>
    <col min="57" max="57" width="5" bestFit="1" customWidth="1"/>
    <col min="58" max="60" width="6" bestFit="1" customWidth="1"/>
    <col min="61" max="63" width="5" bestFit="1" customWidth="1"/>
    <col min="64" max="65" width="6" bestFit="1" customWidth="1"/>
    <col min="66" max="69" width="5" bestFit="1" customWidth="1"/>
    <col min="70" max="70" width="6" bestFit="1" customWidth="1"/>
    <col min="71" max="71" width="5" bestFit="1" customWidth="1"/>
    <col min="72" max="92" width="6" bestFit="1" customWidth="1"/>
    <col min="93" max="93" width="6.5703125" bestFit="1" customWidth="1"/>
    <col min="94" max="94" width="10.5703125" bestFit="1" customWidth="1"/>
    <col min="95" max="95" width="3.5703125" bestFit="1" customWidth="1"/>
    <col min="96" max="96" width="10" bestFit="1" customWidth="1"/>
    <col min="97" max="97" width="7.42578125" bestFit="1" customWidth="1"/>
    <col min="98" max="105" width="3.5703125" bestFit="1" customWidth="1"/>
    <col min="106" max="106" width="10" bestFit="1" customWidth="1"/>
    <col min="107" max="107" width="7.42578125" bestFit="1" customWidth="1"/>
    <col min="108" max="117" width="3.5703125" bestFit="1" customWidth="1"/>
    <col min="118" max="118" width="10" bestFit="1" customWidth="1"/>
    <col min="119" max="119" width="7.42578125" bestFit="1" customWidth="1"/>
    <col min="120" max="131" width="3.5703125" bestFit="1" customWidth="1"/>
    <col min="132" max="132" width="10" bestFit="1" customWidth="1"/>
    <col min="133" max="133" width="7.42578125" bestFit="1" customWidth="1"/>
    <col min="134" max="167" width="3.5703125" bestFit="1" customWidth="1"/>
    <col min="168" max="168" width="10" bestFit="1" customWidth="1"/>
    <col min="169" max="169" width="7.42578125" bestFit="1" customWidth="1"/>
    <col min="170" max="188" width="3.5703125" bestFit="1" customWidth="1"/>
    <col min="189" max="189" width="10" bestFit="1" customWidth="1"/>
    <col min="190" max="190" width="7.42578125" bestFit="1" customWidth="1"/>
    <col min="191" max="196" width="3.5703125" bestFit="1" customWidth="1"/>
    <col min="197" max="197" width="10" bestFit="1" customWidth="1"/>
    <col min="198" max="198" width="10.5703125" bestFit="1" customWidth="1"/>
  </cols>
  <sheetData>
    <row r="3" spans="1:10" x14ac:dyDescent="0.2">
      <c r="A3" s="102" t="s">
        <v>229</v>
      </c>
    </row>
    <row r="4" spans="1:10" x14ac:dyDescent="0.2">
      <c r="A4" s="109">
        <v>204</v>
      </c>
      <c r="C4" s="110" t="s">
        <v>237</v>
      </c>
      <c r="D4" s="102" t="s">
        <v>236</v>
      </c>
      <c r="H4" s="110" t="s">
        <v>237</v>
      </c>
      <c r="I4" s="102" t="s">
        <v>235</v>
      </c>
    </row>
    <row r="5" spans="1:10" x14ac:dyDescent="0.2">
      <c r="C5" s="111" t="s">
        <v>77</v>
      </c>
      <c r="D5" s="131">
        <v>190271</v>
      </c>
      <c r="H5" s="111" t="s">
        <v>23</v>
      </c>
      <c r="I5" s="112">
        <v>2</v>
      </c>
    </row>
    <row r="6" spans="1:10" x14ac:dyDescent="0.2">
      <c r="C6" s="113" t="s">
        <v>21</v>
      </c>
      <c r="D6" s="132">
        <v>1320127</v>
      </c>
      <c r="H6" s="113" t="s">
        <v>30</v>
      </c>
      <c r="I6" s="114">
        <v>214.3</v>
      </c>
    </row>
    <row r="7" spans="1:10" x14ac:dyDescent="0.2">
      <c r="A7" s="102" t="s">
        <v>235</v>
      </c>
      <c r="C7" s="115" t="s">
        <v>238</v>
      </c>
      <c r="D7" s="124">
        <v>1510398</v>
      </c>
      <c r="H7" s="113" t="s">
        <v>60</v>
      </c>
      <c r="I7" s="114">
        <v>152.5</v>
      </c>
    </row>
    <row r="8" spans="1:10" x14ac:dyDescent="0.2">
      <c r="A8" s="109">
        <v>1286.5999999999999</v>
      </c>
      <c r="H8" s="113" t="s">
        <v>117</v>
      </c>
      <c r="I8" s="114">
        <v>917.8</v>
      </c>
    </row>
    <row r="9" spans="1:10" x14ac:dyDescent="0.2">
      <c r="H9" s="115" t="s">
        <v>238</v>
      </c>
      <c r="I9" s="109">
        <v>1286.5999999999999</v>
      </c>
    </row>
    <row r="11" spans="1:10" x14ac:dyDescent="0.2">
      <c r="A11" s="102" t="s">
        <v>236</v>
      </c>
      <c r="C11" s="110" t="s">
        <v>237</v>
      </c>
      <c r="D11" s="102" t="s">
        <v>241</v>
      </c>
    </row>
    <row r="12" spans="1:10" x14ac:dyDescent="0.2">
      <c r="A12" s="118">
        <v>1510398</v>
      </c>
      <c r="C12" s="111" t="s">
        <v>28</v>
      </c>
      <c r="D12" s="112">
        <v>19</v>
      </c>
      <c r="F12" s="110" t="s">
        <v>237</v>
      </c>
      <c r="G12" s="102" t="s">
        <v>235</v>
      </c>
    </row>
    <row r="13" spans="1:10" x14ac:dyDescent="0.2">
      <c r="C13" s="113" t="s">
        <v>62</v>
      </c>
      <c r="D13" s="114">
        <v>6</v>
      </c>
      <c r="F13" s="111" t="s">
        <v>77</v>
      </c>
      <c r="G13" s="112">
        <v>118</v>
      </c>
    </row>
    <row r="14" spans="1:10" x14ac:dyDescent="0.2">
      <c r="C14" s="113" t="s">
        <v>72</v>
      </c>
      <c r="D14" s="114">
        <v>10</v>
      </c>
      <c r="F14" s="113" t="s">
        <v>21</v>
      </c>
      <c r="G14" s="114">
        <v>1168.5999999999999</v>
      </c>
      <c r="H14" s="110" t="s">
        <v>237</v>
      </c>
      <c r="I14" s="106" t="s">
        <v>236</v>
      </c>
      <c r="J14" s="107" t="s">
        <v>243</v>
      </c>
    </row>
    <row r="15" spans="1:10" x14ac:dyDescent="0.2">
      <c r="A15" s="102" t="s">
        <v>234</v>
      </c>
      <c r="C15" s="113" t="s">
        <v>165</v>
      </c>
      <c r="D15" s="114">
        <v>6</v>
      </c>
      <c r="F15" s="115" t="s">
        <v>238</v>
      </c>
      <c r="G15" s="109">
        <v>1286.5999999999999</v>
      </c>
      <c r="H15" s="111" t="s">
        <v>42</v>
      </c>
      <c r="I15" s="120">
        <v>84747</v>
      </c>
      <c r="J15" s="121">
        <v>74580</v>
      </c>
    </row>
    <row r="16" spans="1:10" x14ac:dyDescent="0.2">
      <c r="A16" s="119">
        <v>174955</v>
      </c>
      <c r="C16" s="113" t="s">
        <v>37</v>
      </c>
      <c r="D16" s="114">
        <v>6</v>
      </c>
      <c r="H16" s="113" t="s">
        <v>32</v>
      </c>
      <c r="I16" s="122">
        <v>59500</v>
      </c>
      <c r="J16" s="123">
        <v>53070</v>
      </c>
    </row>
    <row r="17" spans="1:10" x14ac:dyDescent="0.2">
      <c r="C17" s="113" t="s">
        <v>176</v>
      </c>
      <c r="D17" s="114">
        <v>7</v>
      </c>
      <c r="F17" s="110" t="s">
        <v>237</v>
      </c>
      <c r="G17" s="102" t="s">
        <v>239</v>
      </c>
      <c r="H17" s="113" t="s">
        <v>29</v>
      </c>
      <c r="I17" s="122">
        <v>207930</v>
      </c>
      <c r="J17" s="123">
        <v>184755</v>
      </c>
    </row>
    <row r="18" spans="1:10" x14ac:dyDescent="0.2">
      <c r="C18" s="113" t="s">
        <v>201</v>
      </c>
      <c r="D18" s="114">
        <v>6</v>
      </c>
      <c r="F18" s="111">
        <v>23</v>
      </c>
      <c r="G18" s="128">
        <v>2.4675925925925921E-2</v>
      </c>
      <c r="H18" s="113" t="s">
        <v>68</v>
      </c>
      <c r="I18" s="122">
        <v>266966</v>
      </c>
      <c r="J18" s="123">
        <v>228525</v>
      </c>
    </row>
    <row r="19" spans="1:10" x14ac:dyDescent="0.2">
      <c r="A19" s="102" t="s">
        <v>229</v>
      </c>
      <c r="C19" s="113" t="s">
        <v>124</v>
      </c>
      <c r="D19" s="114">
        <v>6</v>
      </c>
      <c r="F19" s="113">
        <v>24</v>
      </c>
      <c r="G19" s="129">
        <v>3.8194444444444434E-2</v>
      </c>
      <c r="H19" s="113" t="s">
        <v>63</v>
      </c>
      <c r="I19" s="122">
        <v>235177</v>
      </c>
      <c r="J19" s="123">
        <v>209858</v>
      </c>
    </row>
    <row r="20" spans="1:10" x14ac:dyDescent="0.2">
      <c r="A20" s="109">
        <v>204</v>
      </c>
      <c r="C20" s="115" t="s">
        <v>238</v>
      </c>
      <c r="D20" s="109">
        <v>66</v>
      </c>
      <c r="F20" s="113">
        <v>25</v>
      </c>
      <c r="G20" s="129">
        <v>1.9454809286898841E-2</v>
      </c>
      <c r="H20" s="113" t="s">
        <v>24</v>
      </c>
      <c r="I20" s="122">
        <v>253081</v>
      </c>
      <c r="J20" s="123">
        <v>224535</v>
      </c>
    </row>
    <row r="21" spans="1:10" x14ac:dyDescent="0.2">
      <c r="F21" s="113">
        <v>26</v>
      </c>
      <c r="G21" s="129">
        <v>1.5502450980392154E-2</v>
      </c>
      <c r="H21" s="113" t="s">
        <v>48</v>
      </c>
      <c r="I21" s="122">
        <v>144827</v>
      </c>
      <c r="J21" s="123">
        <v>129800</v>
      </c>
    </row>
    <row r="22" spans="1:10" x14ac:dyDescent="0.2">
      <c r="C22" s="110" t="s">
        <v>237</v>
      </c>
      <c r="D22" s="102" t="s">
        <v>229</v>
      </c>
      <c r="F22" s="113">
        <v>27</v>
      </c>
      <c r="G22" s="129">
        <v>1.0813492063492065E-2</v>
      </c>
      <c r="H22" s="115" t="s">
        <v>238</v>
      </c>
      <c r="I22" s="117">
        <v>1252228</v>
      </c>
      <c r="J22" s="108">
        <v>1105123</v>
      </c>
    </row>
    <row r="23" spans="1:10" x14ac:dyDescent="0.2">
      <c r="C23" s="111" t="s">
        <v>42</v>
      </c>
      <c r="D23" s="112">
        <v>13</v>
      </c>
      <c r="F23" s="115" t="s">
        <v>238</v>
      </c>
      <c r="G23" s="127">
        <v>2.2348175381263609E-2</v>
      </c>
    </row>
    <row r="24" spans="1:10" x14ac:dyDescent="0.2">
      <c r="C24" s="113" t="s">
        <v>32</v>
      </c>
      <c r="D24" s="114">
        <v>8</v>
      </c>
    </row>
    <row r="25" spans="1:10" x14ac:dyDescent="0.2">
      <c r="C25" s="113" t="s">
        <v>50</v>
      </c>
      <c r="D25" s="114">
        <v>4</v>
      </c>
    </row>
    <row r="26" spans="1:10" x14ac:dyDescent="0.2">
      <c r="C26" s="113" t="s">
        <v>29</v>
      </c>
      <c r="D26" s="114">
        <v>28</v>
      </c>
    </row>
    <row r="27" spans="1:10" x14ac:dyDescent="0.2">
      <c r="C27" s="113" t="s">
        <v>68</v>
      </c>
      <c r="D27" s="114">
        <v>39</v>
      </c>
    </row>
    <row r="28" spans="1:10" x14ac:dyDescent="0.2">
      <c r="C28" s="113" t="s">
        <v>177</v>
      </c>
      <c r="D28" s="114">
        <v>6</v>
      </c>
    </row>
    <row r="29" spans="1:10" x14ac:dyDescent="0.2">
      <c r="C29" s="113" t="s">
        <v>85</v>
      </c>
      <c r="D29" s="114">
        <v>4</v>
      </c>
    </row>
    <row r="30" spans="1:10" x14ac:dyDescent="0.2">
      <c r="C30" s="113" t="s">
        <v>59</v>
      </c>
      <c r="D30" s="114">
        <v>6</v>
      </c>
    </row>
    <row r="31" spans="1:10" x14ac:dyDescent="0.2">
      <c r="C31" s="113" t="s">
        <v>63</v>
      </c>
      <c r="D31" s="114">
        <v>25</v>
      </c>
    </row>
    <row r="32" spans="1:10" x14ac:dyDescent="0.2">
      <c r="C32" s="113" t="s">
        <v>24</v>
      </c>
      <c r="D32" s="114">
        <v>28</v>
      </c>
    </row>
    <row r="33" spans="3:4" x14ac:dyDescent="0.2">
      <c r="C33" s="113" t="s">
        <v>48</v>
      </c>
      <c r="D33" s="114">
        <v>26</v>
      </c>
    </row>
    <row r="34" spans="3:4" x14ac:dyDescent="0.2">
      <c r="C34" s="115" t="s">
        <v>238</v>
      </c>
      <c r="D34" s="109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385D-4F03-4B9F-8717-9C86647B8EE5}">
  <dimension ref="Y40:AB59"/>
  <sheetViews>
    <sheetView showGridLines="0" tabSelected="1" topLeftCell="B4" zoomScale="80" zoomScaleNormal="80" workbookViewId="0">
      <selection activeCell="X53" sqref="X53"/>
    </sheetView>
  </sheetViews>
  <sheetFormatPr defaultRowHeight="12.75" x14ac:dyDescent="0.2"/>
  <cols>
    <col min="1" max="16384" width="9.140625" style="130"/>
  </cols>
  <sheetData>
    <row r="40" spans="28:28" x14ac:dyDescent="0.2">
      <c r="AB40" s="130" t="s">
        <v>242</v>
      </c>
    </row>
    <row r="50" spans="25:26" x14ac:dyDescent="0.2">
      <c r="Y50" s="133" t="s">
        <v>244</v>
      </c>
    </row>
    <row r="59" spans="25:26" x14ac:dyDescent="0.2">
      <c r="Z59" s="133" t="s">
        <v>245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58EA-AE0C-4D17-A890-E6B8E60D26F2}">
  <dimension ref="A1:V1157"/>
  <sheetViews>
    <sheetView zoomScale="84" zoomScaleNormal="84" workbookViewId="0">
      <selection activeCell="E1" sqref="E1:E1048576"/>
    </sheetView>
  </sheetViews>
  <sheetFormatPr defaultRowHeight="12.75" x14ac:dyDescent="0.2"/>
  <cols>
    <col min="1" max="1" width="9.28515625" bestFit="1" customWidth="1"/>
    <col min="2" max="2" width="11" bestFit="1" customWidth="1"/>
    <col min="3" max="3" width="11" customWidth="1"/>
    <col min="4" max="4" width="11.5703125" bestFit="1" customWidth="1"/>
    <col min="5" max="5" width="26.5703125" bestFit="1" customWidth="1"/>
    <col min="6" max="6" width="22.140625" bestFit="1" customWidth="1"/>
    <col min="7" max="7" width="19.42578125" bestFit="1" customWidth="1"/>
    <col min="8" max="8" width="18" bestFit="1" customWidth="1"/>
    <col min="9" max="9" width="17.7109375" bestFit="1" customWidth="1"/>
    <col min="10" max="10" width="14.5703125" bestFit="1" customWidth="1"/>
    <col min="11" max="11" width="23.28515625" bestFit="1" customWidth="1"/>
    <col min="12" max="12" width="26.5703125" bestFit="1" customWidth="1"/>
    <col min="13" max="13" width="14.42578125" bestFit="1" customWidth="1"/>
    <col min="14" max="14" width="18.7109375" bestFit="1" customWidth="1"/>
    <col min="15" max="15" width="11.85546875" bestFit="1" customWidth="1"/>
    <col min="16" max="16" width="16.5703125" bestFit="1" customWidth="1"/>
    <col min="17" max="17" width="31.5703125" bestFit="1" customWidth="1"/>
    <col min="18" max="18" width="15.5703125" bestFit="1" customWidth="1"/>
    <col min="19" max="19" width="16.42578125" bestFit="1" customWidth="1"/>
    <col min="20" max="20" width="13" bestFit="1" customWidth="1"/>
    <col min="21" max="21" width="9" bestFit="1" customWidth="1"/>
    <col min="22" max="22" width="12" bestFit="1" customWidth="1"/>
    <col min="23" max="33" width="13.28515625" bestFit="1" customWidth="1"/>
    <col min="34" max="44" width="12.28515625" bestFit="1" customWidth="1"/>
  </cols>
  <sheetData>
    <row r="1" spans="1:22" x14ac:dyDescent="0.2">
      <c r="A1" t="s">
        <v>0</v>
      </c>
      <c r="B1" t="s">
        <v>1</v>
      </c>
      <c r="C1" t="s">
        <v>240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05" t="s">
        <v>230</v>
      </c>
      <c r="N1" s="104" t="s">
        <v>231</v>
      </c>
      <c r="O1" s="104" t="s">
        <v>232</v>
      </c>
      <c r="P1" t="s">
        <v>14</v>
      </c>
      <c r="Q1" t="s">
        <v>16</v>
      </c>
      <c r="R1" t="s">
        <v>17</v>
      </c>
      <c r="S1" t="s">
        <v>18</v>
      </c>
      <c r="T1" s="104" t="s">
        <v>233</v>
      </c>
      <c r="U1" s="104" t="s">
        <v>228</v>
      </c>
      <c r="V1" t="s">
        <v>19</v>
      </c>
    </row>
    <row r="2" spans="1:22" x14ac:dyDescent="0.2">
      <c r="A2" s="126">
        <v>45809</v>
      </c>
      <c r="B2" s="125" t="s">
        <v>20</v>
      </c>
      <c r="C2" s="125">
        <f>WEEKNUM(June[[#This Row],[Date]])</f>
        <v>23</v>
      </c>
      <c r="D2">
        <v>1</v>
      </c>
      <c r="E2" s="125" t="s">
        <v>21</v>
      </c>
      <c r="F2">
        <v>2</v>
      </c>
      <c r="G2" s="125" t="s">
        <v>23</v>
      </c>
      <c r="H2" s="125" t="s">
        <v>24</v>
      </c>
      <c r="I2" s="125" t="s">
        <v>23</v>
      </c>
      <c r="J2" s="116">
        <v>0.3125</v>
      </c>
      <c r="K2" s="116">
        <v>0.3125</v>
      </c>
      <c r="L2" s="116">
        <v>0.32083333333333336</v>
      </c>
      <c r="M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8.3333333333333592E-3</v>
      </c>
      <c r="O2" s="116">
        <f>AVERAGE(June[order delivered])</f>
        <v>3.9437956555171093E-3</v>
      </c>
      <c r="P2" s="125" t="s">
        <v>25</v>
      </c>
      <c r="Q2">
        <v>900</v>
      </c>
      <c r="R2">
        <v>1800</v>
      </c>
      <c r="S2">
        <v>700</v>
      </c>
      <c r="T2" s="103">
        <f>June[[#This Row],[Delivery Cost]] + June[[#This Row],[COGS (Naira)]]</f>
        <v>2500</v>
      </c>
      <c r="U2" s="103">
        <f>June[[#This Row],[Revenue]] - June[[#This Row],[Total cost]]</f>
        <v>200</v>
      </c>
      <c r="V2">
        <v>2700</v>
      </c>
    </row>
    <row r="3" spans="1:22" x14ac:dyDescent="0.2">
      <c r="A3" s="126">
        <v>45809</v>
      </c>
      <c r="B3" s="125" t="s">
        <v>20</v>
      </c>
      <c r="C3" s="125">
        <f>WEEKNUM(June[[#This Row],[Date]])</f>
        <v>23</v>
      </c>
      <c r="D3">
        <v>2</v>
      </c>
      <c r="E3" s="125" t="s">
        <v>21</v>
      </c>
      <c r="F3">
        <v>7</v>
      </c>
      <c r="G3" s="125" t="s">
        <v>28</v>
      </c>
      <c r="H3" s="125" t="s">
        <v>29</v>
      </c>
      <c r="I3" s="125" t="s">
        <v>30</v>
      </c>
      <c r="J3" s="116">
        <v>0.37638888888888888</v>
      </c>
      <c r="K3" s="116">
        <v>0.37708333333333333</v>
      </c>
      <c r="L3" s="116">
        <v>0.38333333333333336</v>
      </c>
      <c r="M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3" s="116">
        <f>IF(June[[#This Row],[Order Completion Time]] &lt; June[[#This Row],[Order Time]], June[[#This Row],[Order Completion Time]] + 1 - June[[#This Row],[Order Time]],June[[#This Row],[Order Completion Time]] - June[[#This Row],[Order Time]])</f>
        <v>6.9444444444444753E-3</v>
      </c>
      <c r="O3" s="116">
        <f>AVERAGE(June[order delivered])</f>
        <v>3.9437956555171093E-3</v>
      </c>
      <c r="P3" s="125" t="s">
        <v>25</v>
      </c>
      <c r="Q3">
        <v>900</v>
      </c>
      <c r="R3">
        <v>6300</v>
      </c>
      <c r="S3">
        <v>600</v>
      </c>
      <c r="T3" s="103">
        <f>June[[#This Row],[Delivery Cost]] + June[[#This Row],[COGS (Naira)]]</f>
        <v>6900</v>
      </c>
      <c r="U3" s="103">
        <f>June[[#This Row],[Revenue]] - June[[#This Row],[Total cost]]</f>
        <v>800</v>
      </c>
      <c r="V3">
        <v>7700</v>
      </c>
    </row>
    <row r="4" spans="1:22" x14ac:dyDescent="0.2">
      <c r="A4" s="126">
        <v>45809</v>
      </c>
      <c r="B4" s="125" t="s">
        <v>20</v>
      </c>
      <c r="C4" s="125">
        <f>WEEKNUM(June[[#This Row],[Date]])</f>
        <v>23</v>
      </c>
      <c r="D4">
        <v>3</v>
      </c>
      <c r="E4" s="125" t="s">
        <v>21</v>
      </c>
      <c r="F4">
        <v>10</v>
      </c>
      <c r="G4" s="125" t="s">
        <v>31</v>
      </c>
      <c r="H4" s="125" t="s">
        <v>32</v>
      </c>
      <c r="I4" s="125" t="s">
        <v>30</v>
      </c>
      <c r="J4" s="116">
        <v>0.37569444444444444</v>
      </c>
      <c r="K4" s="116">
        <v>0.38333333333333336</v>
      </c>
      <c r="L4" s="116">
        <v>0.3888888888888889</v>
      </c>
      <c r="M4" s="116">
        <f>IF(June[[#This Row],[Fufilment Start Time]] &lt; June[[#This Row],[Order Time]], June[[#This Row],[Fufilment Start Time]] + 1 - June[[#This Row],[Order Time]],June[[#This Row],[Fufilment Start Time]] - June[[#This Row],[Order Time]])</f>
        <v>7.6388888888889173E-3</v>
      </c>
      <c r="N4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1.3194444444444453E-2</v>
      </c>
      <c r="O4" s="116">
        <f>AVERAGE(June[order delivered])</f>
        <v>3.9437956555171093E-3</v>
      </c>
      <c r="P4" s="125" t="s">
        <v>25</v>
      </c>
      <c r="Q4">
        <v>900</v>
      </c>
      <c r="R4">
        <v>9000</v>
      </c>
      <c r="S4">
        <v>700</v>
      </c>
      <c r="T4" s="103">
        <f>June[[#This Row],[Delivery Cost]] + June[[#This Row],[COGS (Naira)]]</f>
        <v>9700</v>
      </c>
      <c r="U4" s="103">
        <f>June[[#This Row],[Revenue]] - June[[#This Row],[Total cost]]</f>
        <v>1000</v>
      </c>
      <c r="V4">
        <v>10700</v>
      </c>
    </row>
    <row r="5" spans="1:22" x14ac:dyDescent="0.2">
      <c r="A5" s="126">
        <v>45809</v>
      </c>
      <c r="B5" s="125" t="s">
        <v>20</v>
      </c>
      <c r="C5" s="125">
        <f>WEEKNUM(June[[#This Row],[Date]])</f>
        <v>23</v>
      </c>
      <c r="D5">
        <v>4</v>
      </c>
      <c r="E5" s="125" t="s">
        <v>21</v>
      </c>
      <c r="F5">
        <v>5</v>
      </c>
      <c r="G5" s="125" t="s">
        <v>34</v>
      </c>
      <c r="H5" s="125" t="s">
        <v>35</v>
      </c>
      <c r="I5" s="125" t="s">
        <v>30</v>
      </c>
      <c r="J5" s="116">
        <v>0.53125</v>
      </c>
      <c r="K5" s="116">
        <v>0.53194444444444444</v>
      </c>
      <c r="L5" s="116">
        <v>0.54236111111111107</v>
      </c>
      <c r="M5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5" s="116">
        <f>AVERAGE(June[order delivered])</f>
        <v>3.9437956555171093E-3</v>
      </c>
      <c r="P5" s="125" t="s">
        <v>25</v>
      </c>
      <c r="Q5">
        <v>900</v>
      </c>
      <c r="R5">
        <v>4500</v>
      </c>
      <c r="S5">
        <v>700</v>
      </c>
      <c r="T5" s="103">
        <f>June[[#This Row],[Delivery Cost]] + June[[#This Row],[COGS (Naira)]]</f>
        <v>5200</v>
      </c>
      <c r="U5" s="103">
        <f>June[[#This Row],[Revenue]] - June[[#This Row],[Total cost]]</f>
        <v>500</v>
      </c>
      <c r="V5">
        <v>5700</v>
      </c>
    </row>
    <row r="6" spans="1:22" x14ac:dyDescent="0.2">
      <c r="A6" s="126">
        <v>45809</v>
      </c>
      <c r="B6" s="125" t="s">
        <v>20</v>
      </c>
      <c r="C6" s="125">
        <f>WEEKNUM(June[[#This Row],[Date]])</f>
        <v>23</v>
      </c>
      <c r="D6">
        <v>5</v>
      </c>
      <c r="E6" s="125" t="s">
        <v>21</v>
      </c>
      <c r="F6">
        <v>10</v>
      </c>
      <c r="G6" s="125" t="s">
        <v>37</v>
      </c>
      <c r="H6" s="125" t="s">
        <v>32</v>
      </c>
      <c r="I6" s="125" t="s">
        <v>30</v>
      </c>
      <c r="J6" s="116">
        <v>0.53402777777777777</v>
      </c>
      <c r="K6" s="116">
        <v>0.53541666666666665</v>
      </c>
      <c r="L6" s="116">
        <v>0.55138888888888893</v>
      </c>
      <c r="M6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6" s="116">
        <f>IF(June[[#This Row],[Order Completion Time]] &lt; June[[#This Row],[Order Time]], June[[#This Row],[Order Completion Time]] + 1 - June[[#This Row],[Order Time]],June[[#This Row],[Order Completion Time]] - June[[#This Row],[Order Time]])</f>
        <v>1.736111111111116E-2</v>
      </c>
      <c r="O6" s="116">
        <f>AVERAGE(June[order delivered])</f>
        <v>3.9437956555171093E-3</v>
      </c>
      <c r="P6" s="125" t="s">
        <v>25</v>
      </c>
      <c r="Q6">
        <v>900</v>
      </c>
      <c r="R6">
        <v>9000</v>
      </c>
      <c r="S6">
        <v>700</v>
      </c>
      <c r="T6" s="103">
        <f>June[[#This Row],[Delivery Cost]] + June[[#This Row],[COGS (Naira)]]</f>
        <v>9700</v>
      </c>
      <c r="U6" s="103">
        <f>June[[#This Row],[Revenue]] - June[[#This Row],[Total cost]]</f>
        <v>1000</v>
      </c>
      <c r="V6">
        <v>10700</v>
      </c>
    </row>
    <row r="7" spans="1:22" x14ac:dyDescent="0.2">
      <c r="A7" s="126">
        <v>45809</v>
      </c>
      <c r="B7" s="125" t="s">
        <v>20</v>
      </c>
      <c r="C7" s="125">
        <f>WEEKNUM(June[[#This Row],[Date]])</f>
        <v>23</v>
      </c>
      <c r="D7">
        <v>6</v>
      </c>
      <c r="E7" s="125" t="s">
        <v>21</v>
      </c>
      <c r="F7">
        <v>8</v>
      </c>
      <c r="G7" s="125" t="s">
        <v>39</v>
      </c>
      <c r="H7" s="125" t="s">
        <v>35</v>
      </c>
      <c r="I7" s="125" t="s">
        <v>30</v>
      </c>
      <c r="J7" s="116">
        <v>0.54722222222222228</v>
      </c>
      <c r="K7" s="116">
        <v>0.54791666666666672</v>
      </c>
      <c r="L7" s="116">
        <v>0.55902777777777779</v>
      </c>
      <c r="M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7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7" s="116">
        <f>AVERAGE(June[order delivered])</f>
        <v>3.9437956555171093E-3</v>
      </c>
      <c r="P7" s="125" t="s">
        <v>25</v>
      </c>
      <c r="Q7">
        <v>900</v>
      </c>
      <c r="R7">
        <v>7200</v>
      </c>
      <c r="S7">
        <v>700</v>
      </c>
      <c r="T7" s="103">
        <f>June[[#This Row],[Delivery Cost]] + June[[#This Row],[COGS (Naira)]]</f>
        <v>7900</v>
      </c>
      <c r="U7" s="103">
        <f>June[[#This Row],[Revenue]] - June[[#This Row],[Total cost]]</f>
        <v>800</v>
      </c>
      <c r="V7">
        <v>8700</v>
      </c>
    </row>
    <row r="8" spans="1:22" x14ac:dyDescent="0.2">
      <c r="A8" s="126">
        <v>45809</v>
      </c>
      <c r="B8" s="125" t="s">
        <v>20</v>
      </c>
      <c r="C8" s="125">
        <f>WEEKNUM(June[[#This Row],[Date]])</f>
        <v>23</v>
      </c>
      <c r="D8">
        <v>7</v>
      </c>
      <c r="E8" s="125" t="s">
        <v>21</v>
      </c>
      <c r="F8">
        <v>5</v>
      </c>
      <c r="G8" s="125" t="s">
        <v>30</v>
      </c>
      <c r="H8" s="125" t="s">
        <v>32</v>
      </c>
      <c r="I8" s="125" t="s">
        <v>30</v>
      </c>
      <c r="J8" s="116">
        <v>0.46041666666666664</v>
      </c>
      <c r="K8" s="116">
        <v>0.46250000000000002</v>
      </c>
      <c r="L8" s="116">
        <v>0.47430555555555554</v>
      </c>
      <c r="M8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2.0833333333333814E-3</v>
      </c>
      <c r="N8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1.3888888888888895E-2</v>
      </c>
      <c r="O8" s="116">
        <f>AVERAGE(June[order delivered])</f>
        <v>3.9437956555171093E-3</v>
      </c>
      <c r="P8" s="125" t="s">
        <v>25</v>
      </c>
      <c r="Q8">
        <v>900</v>
      </c>
      <c r="R8">
        <v>4500</v>
      </c>
      <c r="S8">
        <v>700</v>
      </c>
      <c r="T8" s="103">
        <f>June[[#This Row],[Delivery Cost]] + June[[#This Row],[COGS (Naira)]]</f>
        <v>5200</v>
      </c>
      <c r="U8" s="103">
        <f>June[[#This Row],[Revenue]] - June[[#This Row],[Total cost]]</f>
        <v>500</v>
      </c>
      <c r="V8">
        <v>5700</v>
      </c>
    </row>
    <row r="9" spans="1:22" x14ac:dyDescent="0.2">
      <c r="A9" s="126">
        <v>45809</v>
      </c>
      <c r="B9" s="125" t="s">
        <v>20</v>
      </c>
      <c r="C9" s="125">
        <f>WEEKNUM(June[[#This Row],[Date]])</f>
        <v>23</v>
      </c>
      <c r="D9">
        <v>8</v>
      </c>
      <c r="E9" s="125" t="s">
        <v>21</v>
      </c>
      <c r="F9">
        <v>8</v>
      </c>
      <c r="G9" s="125" t="s">
        <v>41</v>
      </c>
      <c r="H9" s="125" t="s">
        <v>42</v>
      </c>
      <c r="I9" s="125" t="s">
        <v>30</v>
      </c>
      <c r="J9" s="116">
        <v>0.74513888888888891</v>
      </c>
      <c r="K9" s="116">
        <v>0.74652777777777779</v>
      </c>
      <c r="L9" s="116">
        <v>0.75486111111111109</v>
      </c>
      <c r="M9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9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9" s="116">
        <f>AVERAGE(June[order delivered])</f>
        <v>3.9437956555171093E-3</v>
      </c>
      <c r="P9" s="125" t="s">
        <v>25</v>
      </c>
      <c r="Q9">
        <v>900</v>
      </c>
      <c r="R9">
        <v>7200</v>
      </c>
      <c r="S9">
        <v>700</v>
      </c>
      <c r="T9" s="103">
        <f>June[[#This Row],[Delivery Cost]] + June[[#This Row],[COGS (Naira)]]</f>
        <v>7900</v>
      </c>
      <c r="U9" s="103">
        <f>June[[#This Row],[Revenue]] - June[[#This Row],[Total cost]]</f>
        <v>800</v>
      </c>
      <c r="V9">
        <v>8700</v>
      </c>
    </row>
    <row r="10" spans="1:22" x14ac:dyDescent="0.2">
      <c r="A10" s="126">
        <v>45809</v>
      </c>
      <c r="B10" s="125" t="s">
        <v>20</v>
      </c>
      <c r="C10" s="125">
        <f>WEEKNUM(June[[#This Row],[Date]])</f>
        <v>23</v>
      </c>
      <c r="D10">
        <v>9</v>
      </c>
      <c r="E10" s="125" t="s">
        <v>21</v>
      </c>
      <c r="F10">
        <v>5</v>
      </c>
      <c r="G10" s="125" t="s">
        <v>44</v>
      </c>
      <c r="H10" s="125" t="s">
        <v>45</v>
      </c>
      <c r="I10" s="125" t="s">
        <v>30</v>
      </c>
      <c r="J10" s="116">
        <v>0.77152777777777781</v>
      </c>
      <c r="K10" s="116">
        <v>0.77222222222222225</v>
      </c>
      <c r="L10" s="116">
        <v>0.78749999999999998</v>
      </c>
      <c r="M1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0" s="116">
        <f>IF(June[[#This Row],[Order Completion Time]] &lt; June[[#This Row],[Order Time]], June[[#This Row],[Order Completion Time]] + 1 - June[[#This Row],[Order Time]],June[[#This Row],[Order Completion Time]] - June[[#This Row],[Order Time]])</f>
        <v>1.5972222222222165E-2</v>
      </c>
      <c r="O10" s="116">
        <f>AVERAGE(June[order delivered])</f>
        <v>3.9437956555171093E-3</v>
      </c>
      <c r="P10" s="125" t="s">
        <v>25</v>
      </c>
      <c r="Q10">
        <v>900</v>
      </c>
      <c r="R10">
        <v>4500</v>
      </c>
      <c r="S10">
        <v>800</v>
      </c>
      <c r="T10" s="103">
        <f>June[[#This Row],[Delivery Cost]] + June[[#This Row],[COGS (Naira)]]</f>
        <v>5300</v>
      </c>
      <c r="U10" s="103">
        <f>June[[#This Row],[Revenue]] - June[[#This Row],[Total cost]]</f>
        <v>400</v>
      </c>
      <c r="V10">
        <v>5700</v>
      </c>
    </row>
    <row r="11" spans="1:22" x14ac:dyDescent="0.2">
      <c r="A11" s="126">
        <v>45809</v>
      </c>
      <c r="B11" s="125" t="s">
        <v>20</v>
      </c>
      <c r="C11" s="125">
        <f>WEEKNUM(June[[#This Row],[Date]])</f>
        <v>23</v>
      </c>
      <c r="D11">
        <v>10</v>
      </c>
      <c r="E11" s="125" t="s">
        <v>21</v>
      </c>
      <c r="F11">
        <v>5</v>
      </c>
      <c r="G11" s="125" t="s">
        <v>47</v>
      </c>
      <c r="H11" s="125" t="s">
        <v>48</v>
      </c>
      <c r="I11" s="125" t="s">
        <v>30</v>
      </c>
      <c r="J11" s="116">
        <v>0.80069444444444449</v>
      </c>
      <c r="K11" s="116">
        <v>0.80277777777777781</v>
      </c>
      <c r="L11" s="116">
        <v>0.80555555555555558</v>
      </c>
      <c r="M11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1" s="116">
        <f>IF(June[[#This Row],[Order Completion Time]] &lt; June[[#This Row],[Order Time]], June[[#This Row],[Order Completion Time]] + 1 - June[[#This Row],[Order Time]],June[[#This Row],[Order Completion Time]] - June[[#This Row],[Order Time]])</f>
        <v>4.8611111111110938E-3</v>
      </c>
      <c r="O11" s="116">
        <f>AVERAGE(June[order delivered])</f>
        <v>3.9437956555171093E-3</v>
      </c>
      <c r="P11" s="125" t="s">
        <v>25</v>
      </c>
      <c r="Q11">
        <v>900</v>
      </c>
      <c r="R11">
        <v>4500</v>
      </c>
      <c r="S11">
        <v>700</v>
      </c>
      <c r="T11" s="103">
        <f>June[[#This Row],[Delivery Cost]] + June[[#This Row],[COGS (Naira)]]</f>
        <v>5200</v>
      </c>
      <c r="U11" s="103">
        <f>June[[#This Row],[Revenue]] - June[[#This Row],[Total cost]]</f>
        <v>500</v>
      </c>
      <c r="V11">
        <v>5700</v>
      </c>
    </row>
    <row r="12" spans="1:22" x14ac:dyDescent="0.2">
      <c r="A12" s="126">
        <v>45809</v>
      </c>
      <c r="B12" s="125" t="s">
        <v>20</v>
      </c>
      <c r="C12" s="125">
        <f>WEEKNUM(June[[#This Row],[Date]])</f>
        <v>23</v>
      </c>
      <c r="D12">
        <v>11</v>
      </c>
      <c r="E12" s="125" t="s">
        <v>21</v>
      </c>
      <c r="F12">
        <v>5</v>
      </c>
      <c r="G12" s="125" t="s">
        <v>31</v>
      </c>
      <c r="H12" s="125" t="s">
        <v>50</v>
      </c>
      <c r="I12" s="125" t="s">
        <v>30</v>
      </c>
      <c r="J12" s="116">
        <v>0.80625000000000002</v>
      </c>
      <c r="K12" s="116">
        <v>0.81319444444444444</v>
      </c>
      <c r="L12" s="116">
        <v>0.81736111111111109</v>
      </c>
      <c r="M1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6.9444444444444198E-3</v>
      </c>
      <c r="N12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12" s="116">
        <f>AVERAGE(June[order delivered])</f>
        <v>3.9437956555171093E-3</v>
      </c>
      <c r="P12" s="125" t="s">
        <v>25</v>
      </c>
      <c r="Q12">
        <v>900</v>
      </c>
      <c r="R12">
        <v>4500</v>
      </c>
      <c r="S12">
        <v>700</v>
      </c>
      <c r="T12" s="103">
        <f>June[[#This Row],[Delivery Cost]] + June[[#This Row],[COGS (Naira)]]</f>
        <v>5200</v>
      </c>
      <c r="U12" s="103">
        <f>June[[#This Row],[Revenue]] - June[[#This Row],[Total cost]]</f>
        <v>500</v>
      </c>
      <c r="V12">
        <v>5700</v>
      </c>
    </row>
    <row r="13" spans="1:22" x14ac:dyDescent="0.2">
      <c r="A13" s="126">
        <v>45809</v>
      </c>
      <c r="B13" s="125" t="s">
        <v>20</v>
      </c>
      <c r="C13" s="125">
        <f>WEEKNUM(June[[#This Row],[Date]])</f>
        <v>23</v>
      </c>
      <c r="D13">
        <v>12</v>
      </c>
      <c r="E13" s="125" t="s">
        <v>21</v>
      </c>
      <c r="F13">
        <v>9.3000000000000007</v>
      </c>
      <c r="G13" s="125" t="s">
        <v>37</v>
      </c>
      <c r="H13" s="125" t="s">
        <v>32</v>
      </c>
      <c r="I13" s="125" t="s">
        <v>30</v>
      </c>
      <c r="J13" s="116">
        <v>0.81180555555555556</v>
      </c>
      <c r="K13" s="116">
        <v>0.81319444444444444</v>
      </c>
      <c r="L13" s="116">
        <v>0.81736111111111109</v>
      </c>
      <c r="M13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3" s="116">
        <f>IF(June[[#This Row],[Order Completion Time]] &lt; June[[#This Row],[Order Time]], June[[#This Row],[Order Completion Time]] + 1 - June[[#This Row],[Order Time]],June[[#This Row],[Order Completion Time]] - June[[#This Row],[Order Time]])</f>
        <v>5.5555555555555358E-3</v>
      </c>
      <c r="O13" s="116">
        <f>AVERAGE(June[order delivered])</f>
        <v>3.9437956555171093E-3</v>
      </c>
      <c r="P13" s="125" t="s">
        <v>25</v>
      </c>
      <c r="Q13">
        <v>900</v>
      </c>
      <c r="R13">
        <v>8370</v>
      </c>
      <c r="S13">
        <v>700</v>
      </c>
      <c r="T13" s="103">
        <f>June[[#This Row],[Delivery Cost]] + June[[#This Row],[COGS (Naira)]]</f>
        <v>9070</v>
      </c>
      <c r="U13" s="103">
        <f>June[[#This Row],[Revenue]] - June[[#This Row],[Total cost]]</f>
        <v>930</v>
      </c>
      <c r="V13">
        <v>10000</v>
      </c>
    </row>
    <row r="14" spans="1:22" x14ac:dyDescent="0.2">
      <c r="A14" s="126">
        <v>45809</v>
      </c>
      <c r="B14" s="125" t="s">
        <v>20</v>
      </c>
      <c r="C14" s="125">
        <f>WEEKNUM(June[[#This Row],[Date]])</f>
        <v>23</v>
      </c>
      <c r="D14">
        <v>13</v>
      </c>
      <c r="E14" s="125" t="s">
        <v>21</v>
      </c>
      <c r="F14">
        <v>8</v>
      </c>
      <c r="G14" s="125" t="s">
        <v>54</v>
      </c>
      <c r="H14" s="125" t="s">
        <v>42</v>
      </c>
      <c r="I14" s="125" t="s">
        <v>30</v>
      </c>
      <c r="J14" s="116">
        <v>0.8305555555555556</v>
      </c>
      <c r="K14" s="116">
        <v>0.83125000000000004</v>
      </c>
      <c r="L14" s="116">
        <v>0.83680555555555558</v>
      </c>
      <c r="M14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4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14" s="116">
        <f>AVERAGE(June[order delivered])</f>
        <v>3.9437956555171093E-3</v>
      </c>
      <c r="P14" s="125" t="s">
        <v>25</v>
      </c>
      <c r="Q14">
        <v>900</v>
      </c>
      <c r="R14">
        <v>7200</v>
      </c>
      <c r="S14">
        <v>700</v>
      </c>
      <c r="T14" s="103">
        <f>June[[#This Row],[Delivery Cost]] + June[[#This Row],[COGS (Naira)]]</f>
        <v>7900</v>
      </c>
      <c r="U14" s="103">
        <f>June[[#This Row],[Revenue]] - June[[#This Row],[Total cost]]</f>
        <v>800</v>
      </c>
      <c r="V14">
        <v>8700</v>
      </c>
    </row>
    <row r="15" spans="1:22" x14ac:dyDescent="0.2">
      <c r="A15" s="126">
        <v>45809</v>
      </c>
      <c r="B15" s="125" t="s">
        <v>20</v>
      </c>
      <c r="C15" s="125">
        <f>WEEKNUM(June[[#This Row],[Date]])</f>
        <v>23</v>
      </c>
      <c r="D15">
        <v>14</v>
      </c>
      <c r="E15" s="125" t="s">
        <v>21</v>
      </c>
      <c r="F15">
        <v>3</v>
      </c>
      <c r="G15" s="125" t="s">
        <v>55</v>
      </c>
      <c r="H15" s="125" t="s">
        <v>56</v>
      </c>
      <c r="I15" s="125" t="s">
        <v>30</v>
      </c>
      <c r="J15" s="116">
        <v>0.83125000000000004</v>
      </c>
      <c r="K15" s="116">
        <v>0.84236111111111112</v>
      </c>
      <c r="L15" s="116">
        <v>0.84236111111111112</v>
      </c>
      <c r="M15" s="116">
        <f>IF(June[[#This Row],[Fufilment Start Time]] &lt; June[[#This Row],[Order Time]], June[[#This Row],[Fufilment Start Time]] + 1 - June[[#This Row],[Order Time]],June[[#This Row],[Fufilment Start Time]] - June[[#This Row],[Order Time]])</f>
        <v>1.1111111111111072E-2</v>
      </c>
      <c r="N15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15" s="116">
        <f>AVERAGE(June[order delivered])</f>
        <v>3.9437956555171093E-3</v>
      </c>
      <c r="P15" s="125" t="s">
        <v>25</v>
      </c>
      <c r="Q15">
        <v>900</v>
      </c>
      <c r="R15">
        <v>2700</v>
      </c>
      <c r="S15">
        <v>800</v>
      </c>
      <c r="T15" s="103">
        <f>June[[#This Row],[Delivery Cost]] + June[[#This Row],[COGS (Naira)]]</f>
        <v>3500</v>
      </c>
      <c r="U15" s="103">
        <f>June[[#This Row],[Revenue]] - June[[#This Row],[Total cost]]</f>
        <v>200</v>
      </c>
      <c r="V15">
        <v>3700</v>
      </c>
    </row>
    <row r="16" spans="1:22" x14ac:dyDescent="0.2">
      <c r="A16" s="126">
        <v>45809</v>
      </c>
      <c r="B16" s="125" t="s">
        <v>20</v>
      </c>
      <c r="C16" s="125">
        <f>WEEKNUM(June[[#This Row],[Date]])</f>
        <v>23</v>
      </c>
      <c r="D16">
        <v>15</v>
      </c>
      <c r="E16" s="125" t="s">
        <v>21</v>
      </c>
      <c r="F16">
        <v>9</v>
      </c>
      <c r="G16" s="125" t="s">
        <v>58</v>
      </c>
      <c r="H16" s="125" t="s">
        <v>59</v>
      </c>
      <c r="I16" s="125" t="s">
        <v>60</v>
      </c>
      <c r="J16" s="116">
        <v>0.84097222222222223</v>
      </c>
      <c r="K16" s="116">
        <v>0.84930555555555554</v>
      </c>
      <c r="L16" s="116">
        <v>0.86597222222222225</v>
      </c>
      <c r="M16" s="116">
        <f>IF(June[[#This Row],[Fufilment Start Time]] &lt; June[[#This Row],[Order Time]], June[[#This Row],[Fufilment Start Time]] + 1 - June[[#This Row],[Order Time]],June[[#This Row],[Fufilment Start Time]] - June[[#This Row],[Order Time]])</f>
        <v>8.3333333333333037E-3</v>
      </c>
      <c r="N16" s="116">
        <f>IF(June[[#This Row],[Order Completion Time]] &lt; June[[#This Row],[Order Time]], June[[#This Row],[Order Completion Time]] + 1 - June[[#This Row],[Order Time]],June[[#This Row],[Order Completion Time]] - June[[#This Row],[Order Time]])</f>
        <v>2.5000000000000022E-2</v>
      </c>
      <c r="O16" s="116">
        <f>AVERAGE(June[order delivered])</f>
        <v>3.9437956555171093E-3</v>
      </c>
      <c r="P16" s="125" t="s">
        <v>25</v>
      </c>
      <c r="Q16">
        <v>900</v>
      </c>
      <c r="R16">
        <v>4500</v>
      </c>
      <c r="S16">
        <v>1200</v>
      </c>
      <c r="T16" s="103">
        <f>June[[#This Row],[Delivery Cost]] + June[[#This Row],[COGS (Naira)]]</f>
        <v>5700</v>
      </c>
      <c r="U16" s="103">
        <f>June[[#This Row],[Revenue]] - June[[#This Row],[Total cost]]</f>
        <v>200</v>
      </c>
      <c r="V16">
        <v>5900</v>
      </c>
    </row>
    <row r="17" spans="1:22" x14ac:dyDescent="0.2">
      <c r="A17" s="126">
        <v>45809</v>
      </c>
      <c r="B17" s="125" t="s">
        <v>20</v>
      </c>
      <c r="C17" s="125">
        <f>WEEKNUM(June[[#This Row],[Date]])</f>
        <v>23</v>
      </c>
      <c r="D17">
        <v>16</v>
      </c>
      <c r="E17" s="125" t="s">
        <v>21</v>
      </c>
      <c r="F17">
        <v>5</v>
      </c>
      <c r="G17" s="125" t="s">
        <v>62</v>
      </c>
      <c r="H17" s="125" t="s">
        <v>63</v>
      </c>
      <c r="I17" s="125" t="s">
        <v>30</v>
      </c>
      <c r="J17" s="116">
        <v>0.84513888888888888</v>
      </c>
      <c r="K17" s="116">
        <v>0.86736111111111114</v>
      </c>
      <c r="L17" s="116">
        <v>0.875</v>
      </c>
      <c r="M17" s="116">
        <f>IF(June[[#This Row],[Fufilment Start Time]] &lt; June[[#This Row],[Order Time]], June[[#This Row],[Fufilment Start Time]] + 1 - June[[#This Row],[Order Time]],June[[#This Row],[Fufilment Start Time]] - June[[#This Row],[Order Time]])</f>
        <v>2.2222222222222254E-2</v>
      </c>
      <c r="N17" s="116">
        <f>IF(June[[#This Row],[Order Completion Time]] &lt; June[[#This Row],[Order Time]], June[[#This Row],[Order Completion Time]] + 1 - June[[#This Row],[Order Time]],June[[#This Row],[Order Completion Time]] - June[[#This Row],[Order Time]])</f>
        <v>2.9861111111111116E-2</v>
      </c>
      <c r="O17" s="116">
        <f>AVERAGE(June[order delivered])</f>
        <v>3.9437956555171093E-3</v>
      </c>
      <c r="P17" s="125" t="s">
        <v>25</v>
      </c>
      <c r="Q17">
        <v>900</v>
      </c>
      <c r="R17">
        <v>8100</v>
      </c>
      <c r="S17">
        <v>800</v>
      </c>
      <c r="T17" s="103">
        <f>June[[#This Row],[Delivery Cost]] + June[[#This Row],[COGS (Naira)]]</f>
        <v>8900</v>
      </c>
      <c r="U17" s="103">
        <f>June[[#This Row],[Revenue]] - June[[#This Row],[Total cost]]</f>
        <v>50800</v>
      </c>
      <c r="V17">
        <v>59700</v>
      </c>
    </row>
    <row r="18" spans="1:22" x14ac:dyDescent="0.2">
      <c r="A18" s="126">
        <v>45810</v>
      </c>
      <c r="B18" s="125" t="s">
        <v>65</v>
      </c>
      <c r="C18" s="125">
        <f>WEEKNUM(June[[#This Row],[Date]])</f>
        <v>23</v>
      </c>
      <c r="D18">
        <v>17</v>
      </c>
      <c r="E18" s="125" t="s">
        <v>21</v>
      </c>
      <c r="F18">
        <v>6</v>
      </c>
      <c r="G18" s="125" t="s">
        <v>28</v>
      </c>
      <c r="H18" s="125" t="s">
        <v>35</v>
      </c>
      <c r="I18" s="125" t="s">
        <v>30</v>
      </c>
      <c r="J18" s="116">
        <v>0.3972222222222222</v>
      </c>
      <c r="K18" s="116">
        <v>0.39861111111111114</v>
      </c>
      <c r="L18" s="116">
        <v>0.40694444444444444</v>
      </c>
      <c r="M18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1.3888888888889395E-3</v>
      </c>
      <c r="N18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9.7222222222222432E-3</v>
      </c>
      <c r="O18" s="116">
        <f>AVERAGE(June[order delivered])</f>
        <v>3.9437956555171093E-3</v>
      </c>
      <c r="P18" s="125" t="s">
        <v>25</v>
      </c>
      <c r="Q18">
        <v>900</v>
      </c>
      <c r="R18">
        <v>5400</v>
      </c>
      <c r="S18">
        <v>600</v>
      </c>
      <c r="T18" s="103">
        <f>June[[#This Row],[Delivery Cost]] + June[[#This Row],[COGS (Naira)]]</f>
        <v>6000</v>
      </c>
      <c r="U18" s="103">
        <f>June[[#This Row],[Revenue]] - June[[#This Row],[Total cost]]</f>
        <v>700</v>
      </c>
      <c r="V18">
        <v>6700</v>
      </c>
    </row>
    <row r="19" spans="1:22" x14ac:dyDescent="0.2">
      <c r="A19" s="126">
        <v>45810</v>
      </c>
      <c r="B19" s="125" t="s">
        <v>65</v>
      </c>
      <c r="C19" s="125">
        <f>WEEKNUM(June[[#This Row],[Date]])</f>
        <v>23</v>
      </c>
      <c r="D19">
        <v>18</v>
      </c>
      <c r="E19" s="125" t="s">
        <v>21</v>
      </c>
      <c r="F19">
        <v>3</v>
      </c>
      <c r="G19" s="125" t="s">
        <v>67</v>
      </c>
      <c r="H19" s="125" t="s">
        <v>68</v>
      </c>
      <c r="I19" s="125" t="s">
        <v>60</v>
      </c>
      <c r="J19" s="116">
        <v>0.40972222222222221</v>
      </c>
      <c r="K19" s="116">
        <v>0.41041666666666665</v>
      </c>
      <c r="L19" s="116">
        <v>0.41597222222222224</v>
      </c>
      <c r="M1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" s="116">
        <f>IF(June[[#This Row],[Order Completion Time]] &lt; June[[#This Row],[Order Time]], June[[#This Row],[Order Completion Time]] + 1 - June[[#This Row],[Order Time]],June[[#This Row],[Order Completion Time]] - June[[#This Row],[Order Time]])</f>
        <v>6.2500000000000333E-3</v>
      </c>
      <c r="O19" s="116">
        <f>AVERAGE(June[order delivered])</f>
        <v>3.9437956555171093E-3</v>
      </c>
      <c r="P19" s="125" t="s">
        <v>25</v>
      </c>
      <c r="Q19">
        <v>900</v>
      </c>
      <c r="R19">
        <v>2700</v>
      </c>
      <c r="S19">
        <v>500</v>
      </c>
      <c r="T19" s="103">
        <f>June[[#This Row],[Delivery Cost]] + June[[#This Row],[COGS (Naira)]]</f>
        <v>3200</v>
      </c>
      <c r="U19" s="103">
        <f>June[[#This Row],[Revenue]] - June[[#This Row],[Total cost]]</f>
        <v>500</v>
      </c>
      <c r="V19">
        <v>3700</v>
      </c>
    </row>
    <row r="20" spans="1:22" x14ac:dyDescent="0.2">
      <c r="A20" s="126">
        <v>45810</v>
      </c>
      <c r="B20" s="125" t="s">
        <v>65</v>
      </c>
      <c r="C20" s="125">
        <f>WEEKNUM(June[[#This Row],[Date]])</f>
        <v>23</v>
      </c>
      <c r="D20">
        <v>19</v>
      </c>
      <c r="E20" s="125" t="s">
        <v>21</v>
      </c>
      <c r="F20">
        <v>20</v>
      </c>
      <c r="G20" s="125" t="s">
        <v>70</v>
      </c>
      <c r="H20" s="125" t="s">
        <v>63</v>
      </c>
      <c r="I20" s="125" t="s">
        <v>30</v>
      </c>
      <c r="J20" s="116">
        <v>0.43611111111111112</v>
      </c>
      <c r="K20" s="116">
        <v>0.43680555555555556</v>
      </c>
      <c r="L20" s="116">
        <v>0.4465277777777778</v>
      </c>
      <c r="M2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20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1.0416666666666685E-2</v>
      </c>
      <c r="O20" s="116">
        <f>AVERAGE(June[order delivered])</f>
        <v>3.9437956555171093E-3</v>
      </c>
      <c r="P20" s="125" t="s">
        <v>25</v>
      </c>
      <c r="Q20">
        <v>900</v>
      </c>
      <c r="R20">
        <v>18000</v>
      </c>
      <c r="S20">
        <v>800</v>
      </c>
      <c r="T20" s="103">
        <f>June[[#This Row],[Delivery Cost]] + June[[#This Row],[COGS (Naira)]]</f>
        <v>18800</v>
      </c>
      <c r="U20" s="103">
        <f>June[[#This Row],[Revenue]] - June[[#This Row],[Total cost]]</f>
        <v>2100</v>
      </c>
      <c r="V20">
        <v>20900</v>
      </c>
    </row>
    <row r="21" spans="1:22" x14ac:dyDescent="0.2">
      <c r="A21" s="126">
        <v>45810</v>
      </c>
      <c r="B21" s="125" t="s">
        <v>65</v>
      </c>
      <c r="C21" s="125">
        <f>WEEKNUM(June[[#This Row],[Date]])</f>
        <v>23</v>
      </c>
      <c r="D21">
        <v>20</v>
      </c>
      <c r="E21" s="125" t="s">
        <v>21</v>
      </c>
      <c r="F21">
        <v>3</v>
      </c>
      <c r="G21" s="125" t="s">
        <v>72</v>
      </c>
      <c r="H21" s="125" t="s">
        <v>24</v>
      </c>
      <c r="I21" s="125" t="s">
        <v>30</v>
      </c>
      <c r="J21" s="116">
        <v>0.5083333333333333</v>
      </c>
      <c r="K21" s="116">
        <v>0.51111111111111107</v>
      </c>
      <c r="L21" s="116">
        <v>0.51666666666666672</v>
      </c>
      <c r="M21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21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8.3333333333334147E-3</v>
      </c>
      <c r="O21" s="116">
        <f>AVERAGE(June[order delivered])</f>
        <v>3.9437956555171093E-3</v>
      </c>
      <c r="P21" s="125" t="s">
        <v>25</v>
      </c>
      <c r="Q21">
        <v>900</v>
      </c>
      <c r="R21">
        <v>2700</v>
      </c>
      <c r="S21">
        <v>800</v>
      </c>
      <c r="T21" s="103">
        <f>June[[#This Row],[Delivery Cost]] + June[[#This Row],[COGS (Naira)]]</f>
        <v>3500</v>
      </c>
      <c r="U21" s="103">
        <f>June[[#This Row],[Revenue]] - June[[#This Row],[Total cost]]</f>
        <v>200</v>
      </c>
      <c r="V21">
        <v>3700</v>
      </c>
    </row>
    <row r="22" spans="1:22" x14ac:dyDescent="0.2">
      <c r="A22" s="126">
        <v>45810</v>
      </c>
      <c r="B22" s="125" t="s">
        <v>65</v>
      </c>
      <c r="C22" s="125">
        <f>WEEKNUM(June[[#This Row],[Date]])</f>
        <v>23</v>
      </c>
      <c r="D22">
        <v>21</v>
      </c>
      <c r="E22" s="125" t="s">
        <v>21</v>
      </c>
      <c r="F22">
        <v>7</v>
      </c>
      <c r="G22" s="125" t="s">
        <v>31</v>
      </c>
      <c r="H22" s="125" t="s">
        <v>32</v>
      </c>
      <c r="I22" s="125" t="s">
        <v>60</v>
      </c>
      <c r="J22" s="116">
        <v>0.5395833333333333</v>
      </c>
      <c r="K22" s="116">
        <v>0.54097222222222219</v>
      </c>
      <c r="L22" s="116">
        <v>0.54583333333333328</v>
      </c>
      <c r="M22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22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22" s="116">
        <f>AVERAGE(June[order delivered])</f>
        <v>3.9437956555171093E-3</v>
      </c>
      <c r="P22" s="125" t="s">
        <v>25</v>
      </c>
      <c r="Q22">
        <v>900</v>
      </c>
      <c r="R22">
        <v>6300</v>
      </c>
      <c r="S22">
        <v>700</v>
      </c>
      <c r="T22" s="103">
        <f>June[[#This Row],[Delivery Cost]] + June[[#This Row],[COGS (Naira)]]</f>
        <v>7000</v>
      </c>
      <c r="U22" s="103">
        <f>June[[#This Row],[Revenue]] - June[[#This Row],[Total cost]]</f>
        <v>700</v>
      </c>
      <c r="V22">
        <v>7700</v>
      </c>
    </row>
    <row r="23" spans="1:22" x14ac:dyDescent="0.2">
      <c r="A23" s="126">
        <v>45810</v>
      </c>
      <c r="B23" s="125" t="s">
        <v>65</v>
      </c>
      <c r="C23" s="125">
        <f>WEEKNUM(June[[#This Row],[Date]])</f>
        <v>23</v>
      </c>
      <c r="D23">
        <v>22</v>
      </c>
      <c r="E23" s="125" t="s">
        <v>21</v>
      </c>
      <c r="F23">
        <v>6</v>
      </c>
      <c r="G23" s="125" t="s">
        <v>75</v>
      </c>
      <c r="H23" s="125" t="s">
        <v>63</v>
      </c>
      <c r="I23" s="125" t="s">
        <v>60</v>
      </c>
      <c r="J23" s="116">
        <v>0.54374999999999996</v>
      </c>
      <c r="K23" s="116">
        <v>0.54652777777777772</v>
      </c>
      <c r="L23" s="116">
        <v>0.55347222222222225</v>
      </c>
      <c r="M23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23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9.7222222222222987E-3</v>
      </c>
      <c r="O23" s="116">
        <f>AVERAGE(June[order delivered])</f>
        <v>3.9437956555171093E-3</v>
      </c>
      <c r="P23" s="125" t="s">
        <v>25</v>
      </c>
      <c r="Q23">
        <v>900</v>
      </c>
      <c r="R23">
        <v>5400</v>
      </c>
      <c r="S23">
        <v>700</v>
      </c>
      <c r="T23" s="103">
        <f>June[[#This Row],[Delivery Cost]] + June[[#This Row],[COGS (Naira)]]</f>
        <v>6100</v>
      </c>
      <c r="U23" s="103">
        <f>June[[#This Row],[Revenue]] - June[[#This Row],[Total cost]]</f>
        <v>600</v>
      </c>
      <c r="V23">
        <v>6700</v>
      </c>
    </row>
    <row r="24" spans="1:22" hidden="1" x14ac:dyDescent="0.2">
      <c r="A24" s="126">
        <v>45810</v>
      </c>
      <c r="B24" s="125" t="s">
        <v>65</v>
      </c>
      <c r="C24" s="125">
        <f>WEEKNUM(June[[#This Row],[Date]])</f>
        <v>23</v>
      </c>
      <c r="D24">
        <v>23</v>
      </c>
      <c r="E24" s="125" t="s">
        <v>77</v>
      </c>
      <c r="F24">
        <v>2</v>
      </c>
      <c r="G24" s="125" t="s">
        <v>78</v>
      </c>
      <c r="H24" s="125" t="s">
        <v>42</v>
      </c>
      <c r="I24" s="125" t="s">
        <v>30</v>
      </c>
      <c r="J24" s="116">
        <v>0.63194444444444442</v>
      </c>
      <c r="K24" s="116">
        <v>0.63541666666666663</v>
      </c>
      <c r="L24" s="116">
        <v>0.64722222222222225</v>
      </c>
      <c r="M24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24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1.5277777777777835E-2</v>
      </c>
      <c r="O24" s="116">
        <f>AVERAGE(June[order delivered])</f>
        <v>3.9437956555171093E-3</v>
      </c>
      <c r="P24" s="125" t="s">
        <v>79</v>
      </c>
      <c r="Q24">
        <v>950</v>
      </c>
      <c r="R24">
        <v>2850</v>
      </c>
      <c r="S24">
        <v>1000</v>
      </c>
      <c r="T24" s="103">
        <f>June[[#This Row],[Delivery Cost]] + June[[#This Row],[COGS (Naira)]]</f>
        <v>3850</v>
      </c>
      <c r="U24" s="103">
        <f>June[[#This Row],[Revenue]] - June[[#This Row],[Total cost]]</f>
        <v>-52</v>
      </c>
      <c r="V24">
        <v>3798</v>
      </c>
    </row>
    <row r="25" spans="1:22" x14ac:dyDescent="0.2">
      <c r="A25" s="126">
        <v>45810</v>
      </c>
      <c r="B25" s="125" t="s">
        <v>65</v>
      </c>
      <c r="C25" s="125">
        <f>WEEKNUM(June[[#This Row],[Date]])</f>
        <v>23</v>
      </c>
      <c r="D25">
        <v>24</v>
      </c>
      <c r="E25" s="125" t="s">
        <v>21</v>
      </c>
      <c r="F25">
        <v>6</v>
      </c>
      <c r="G25" s="125" t="s">
        <v>82</v>
      </c>
      <c r="H25" s="125" t="s">
        <v>24</v>
      </c>
      <c r="I25" s="125" t="s">
        <v>30</v>
      </c>
      <c r="J25" s="116">
        <v>0.64027777777777772</v>
      </c>
      <c r="K25" s="116">
        <v>0.64722222222222225</v>
      </c>
      <c r="L25" s="116">
        <v>0.65277777777777779</v>
      </c>
      <c r="M25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6.9444444444445308E-3</v>
      </c>
      <c r="N25" s="116">
        <f>IF(June[[#This Row],[Order Completion Time]] &lt; June[[#This Row],[Order Time]], June[[#This Row],[Order Completion Time]] + 1 - June[[#This Row],[Order Time]],June[[#This Row],[Order Completion Time]] - June[[#This Row],[Order Time]])</f>
        <v>1.2500000000000067E-2</v>
      </c>
      <c r="O25" s="116">
        <f>AVERAGE(June[order delivered])</f>
        <v>3.9437956555171093E-3</v>
      </c>
      <c r="P25" s="125" t="s">
        <v>25</v>
      </c>
      <c r="Q25">
        <v>900</v>
      </c>
      <c r="R25">
        <v>5400</v>
      </c>
      <c r="S25">
        <v>700</v>
      </c>
      <c r="T25" s="103">
        <f>June[[#This Row],[Delivery Cost]] + June[[#This Row],[COGS (Naira)]]</f>
        <v>6100</v>
      </c>
      <c r="U25" s="103">
        <f>June[[#This Row],[Revenue]] - June[[#This Row],[Total cost]]</f>
        <v>800</v>
      </c>
      <c r="V25">
        <v>6900</v>
      </c>
    </row>
    <row r="26" spans="1:22" x14ac:dyDescent="0.2">
      <c r="A26" s="126">
        <v>45810</v>
      </c>
      <c r="B26" s="125" t="s">
        <v>65</v>
      </c>
      <c r="C26" s="125">
        <f>WEEKNUM(June[[#This Row],[Date]])</f>
        <v>23</v>
      </c>
      <c r="D26">
        <v>25</v>
      </c>
      <c r="E26" s="125" t="s">
        <v>21</v>
      </c>
      <c r="F26">
        <v>10</v>
      </c>
      <c r="G26" s="125" t="s">
        <v>28</v>
      </c>
      <c r="H26" s="125" t="s">
        <v>68</v>
      </c>
      <c r="I26" s="125" t="s">
        <v>30</v>
      </c>
      <c r="J26" s="116">
        <v>0.55694444444444446</v>
      </c>
      <c r="K26" s="116">
        <v>0.55763888888888891</v>
      </c>
      <c r="L26" s="116">
        <v>0.56041666666666667</v>
      </c>
      <c r="M2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26" s="116">
        <f>IF(June[[#This Row],[Order Completion Time]] &lt; June[[#This Row],[Order Time]], June[[#This Row],[Order Completion Time]] + 1 - June[[#This Row],[Order Time]],June[[#This Row],[Order Completion Time]] - June[[#This Row],[Order Time]])</f>
        <v>3.4722222222222099E-3</v>
      </c>
      <c r="O26" s="116">
        <f>AVERAGE(June[order delivered])</f>
        <v>3.9437956555171093E-3</v>
      </c>
      <c r="P26" s="125" t="s">
        <v>25</v>
      </c>
      <c r="Q26">
        <v>900</v>
      </c>
      <c r="R26">
        <v>9000</v>
      </c>
      <c r="S26">
        <v>500</v>
      </c>
      <c r="T26" s="103">
        <f>June[[#This Row],[Delivery Cost]] + June[[#This Row],[COGS (Naira)]]</f>
        <v>9500</v>
      </c>
      <c r="U26" s="103">
        <f>June[[#This Row],[Revenue]] - June[[#This Row],[Total cost]]</f>
        <v>1200</v>
      </c>
      <c r="V26">
        <v>10700</v>
      </c>
    </row>
    <row r="27" spans="1:22" x14ac:dyDescent="0.2">
      <c r="A27" s="126">
        <v>45810</v>
      </c>
      <c r="B27" s="125" t="s">
        <v>65</v>
      </c>
      <c r="C27" s="125">
        <f>WEEKNUM(June[[#This Row],[Date]])</f>
        <v>23</v>
      </c>
      <c r="D27">
        <v>26</v>
      </c>
      <c r="E27" s="125" t="s">
        <v>21</v>
      </c>
      <c r="F27">
        <v>5</v>
      </c>
      <c r="G27" s="125" t="s">
        <v>75</v>
      </c>
      <c r="H27" s="125" t="s">
        <v>24</v>
      </c>
      <c r="I27" s="125" t="s">
        <v>60</v>
      </c>
      <c r="J27" s="116">
        <v>0.75624999999999998</v>
      </c>
      <c r="K27" s="116">
        <v>0.7583333333333333</v>
      </c>
      <c r="L27" s="116">
        <v>0.7680555555555556</v>
      </c>
      <c r="M27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27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1.1805555555555625E-2</v>
      </c>
      <c r="O27" s="116">
        <f>AVERAGE(June[order delivered])</f>
        <v>3.9437956555171093E-3</v>
      </c>
      <c r="P27" s="125" t="s">
        <v>25</v>
      </c>
      <c r="Q27">
        <v>900</v>
      </c>
      <c r="R27">
        <v>4500</v>
      </c>
      <c r="S27">
        <v>800</v>
      </c>
      <c r="T27" s="103">
        <f>June[[#This Row],[Delivery Cost]] + June[[#This Row],[COGS (Naira)]]</f>
        <v>5300</v>
      </c>
      <c r="U27" s="103">
        <f>June[[#This Row],[Revenue]] - June[[#This Row],[Total cost]]</f>
        <v>600</v>
      </c>
      <c r="V27">
        <v>5900</v>
      </c>
    </row>
    <row r="28" spans="1:22" x14ac:dyDescent="0.2">
      <c r="A28" s="126">
        <v>45810</v>
      </c>
      <c r="B28" s="125" t="s">
        <v>65</v>
      </c>
      <c r="C28" s="125">
        <f>WEEKNUM(June[[#This Row],[Date]])</f>
        <v>23</v>
      </c>
      <c r="D28">
        <v>27</v>
      </c>
      <c r="E28" s="125" t="s">
        <v>21</v>
      </c>
      <c r="F28">
        <v>4</v>
      </c>
      <c r="G28" s="125" t="s">
        <v>84</v>
      </c>
      <c r="H28" s="125" t="s">
        <v>85</v>
      </c>
      <c r="I28" s="125" t="s">
        <v>60</v>
      </c>
      <c r="J28" s="116">
        <v>0.79791666666666672</v>
      </c>
      <c r="K28" s="116">
        <v>0.80208333333333337</v>
      </c>
      <c r="L28" s="116">
        <v>0.80902777777777779</v>
      </c>
      <c r="M28" s="116">
        <f>IF(June[[#This Row],[Fufilment Start Time]] &lt; June[[#This Row],[Order Time]], June[[#This Row],[Fufilment Start Time]] + 1 - June[[#This Row],[Order Time]],June[[#This Row],[Fufilment Start Time]] - June[[#This Row],[Order Time]])</f>
        <v>4.1666666666666519E-3</v>
      </c>
      <c r="N28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28" s="116">
        <f>AVERAGE(June[order delivered])</f>
        <v>3.9437956555171093E-3</v>
      </c>
      <c r="P28" s="125" t="s">
        <v>25</v>
      </c>
      <c r="Q28">
        <v>900</v>
      </c>
      <c r="R28">
        <v>3600</v>
      </c>
      <c r="S28">
        <v>800</v>
      </c>
      <c r="T28" s="103">
        <f>June[[#This Row],[Delivery Cost]] + June[[#This Row],[COGS (Naira)]]</f>
        <v>4400</v>
      </c>
      <c r="U28" s="103">
        <f>June[[#This Row],[Revenue]] - June[[#This Row],[Total cost]]</f>
        <v>500</v>
      </c>
      <c r="V28">
        <v>4900</v>
      </c>
    </row>
    <row r="29" spans="1:22" x14ac:dyDescent="0.2">
      <c r="A29" s="126">
        <v>45810</v>
      </c>
      <c r="B29" s="125" t="s">
        <v>65</v>
      </c>
      <c r="C29" s="125">
        <f>WEEKNUM(June[[#This Row],[Date]])</f>
        <v>23</v>
      </c>
      <c r="D29">
        <v>28</v>
      </c>
      <c r="E29" s="125" t="s">
        <v>21</v>
      </c>
      <c r="F29">
        <v>4.5</v>
      </c>
      <c r="G29" s="125" t="s">
        <v>87</v>
      </c>
      <c r="H29" s="125" t="s">
        <v>68</v>
      </c>
      <c r="I29" s="125" t="s">
        <v>60</v>
      </c>
      <c r="J29" s="116">
        <v>0.80069444444444449</v>
      </c>
      <c r="K29" s="116">
        <v>0.81805555555555554</v>
      </c>
      <c r="L29" s="116">
        <v>0.82222222222222219</v>
      </c>
      <c r="M29" s="116">
        <f>IF(June[[#This Row],[Fufilment Start Time]] &lt; June[[#This Row],[Order Time]], June[[#This Row],[Fufilment Start Time]] + 1 - June[[#This Row],[Order Time]],June[[#This Row],[Fufilment Start Time]] - June[[#This Row],[Order Time]])</f>
        <v>1.7361111111111049E-2</v>
      </c>
      <c r="N29" s="116">
        <f>IF(June[[#This Row],[Order Completion Time]] &lt; June[[#This Row],[Order Time]], June[[#This Row],[Order Completion Time]] + 1 - June[[#This Row],[Order Time]],June[[#This Row],[Order Completion Time]] - June[[#This Row],[Order Time]])</f>
        <v>2.1527777777777701E-2</v>
      </c>
      <c r="O29" s="116">
        <f>AVERAGE(June[order delivered])</f>
        <v>3.9437956555171093E-3</v>
      </c>
      <c r="P29" s="125" t="s">
        <v>25</v>
      </c>
      <c r="Q29">
        <v>900</v>
      </c>
      <c r="R29">
        <v>4050</v>
      </c>
      <c r="S29">
        <v>700</v>
      </c>
      <c r="T29" s="103">
        <f>June[[#This Row],[Delivery Cost]] + June[[#This Row],[COGS (Naira)]]</f>
        <v>4750</v>
      </c>
      <c r="U29" s="103">
        <f>June[[#This Row],[Revenue]] - June[[#This Row],[Total cost]]</f>
        <v>550</v>
      </c>
      <c r="V29">
        <v>5300</v>
      </c>
    </row>
    <row r="30" spans="1:22" x14ac:dyDescent="0.2">
      <c r="A30" s="126">
        <v>45810</v>
      </c>
      <c r="B30" s="125" t="s">
        <v>65</v>
      </c>
      <c r="C30" s="125">
        <f>WEEKNUM(June[[#This Row],[Date]])</f>
        <v>23</v>
      </c>
      <c r="D30">
        <v>29</v>
      </c>
      <c r="E30" s="125" t="s">
        <v>21</v>
      </c>
      <c r="F30">
        <v>5</v>
      </c>
      <c r="G30" s="125" t="s">
        <v>89</v>
      </c>
      <c r="H30" s="125" t="s">
        <v>56</v>
      </c>
      <c r="I30" s="125" t="s">
        <v>60</v>
      </c>
      <c r="J30" s="116">
        <v>0.80347222222222225</v>
      </c>
      <c r="K30" s="116">
        <v>0.82291666666666663</v>
      </c>
      <c r="L30" s="116">
        <v>0.83472222222222225</v>
      </c>
      <c r="M30" s="116">
        <f>IF(June[[#This Row],[Fufilment Start Time]] &lt; June[[#This Row],[Order Time]], June[[#This Row],[Fufilment Start Time]] + 1 - June[[#This Row],[Order Time]],June[[#This Row],[Fufilment Start Time]] - June[[#This Row],[Order Time]])</f>
        <v>1.9444444444444375E-2</v>
      </c>
      <c r="N30" s="116">
        <f>IF(June[[#This Row],[Order Completion Time]] &lt; June[[#This Row],[Order Time]], June[[#This Row],[Order Completion Time]] + 1 - June[[#This Row],[Order Time]],June[[#This Row],[Order Completion Time]] - June[[#This Row],[Order Time]])</f>
        <v>3.125E-2</v>
      </c>
      <c r="O30" s="116">
        <f>AVERAGE(June[order delivered])</f>
        <v>3.9437956555171093E-3</v>
      </c>
      <c r="P30" s="125" t="s">
        <v>25</v>
      </c>
      <c r="Q30">
        <v>900</v>
      </c>
      <c r="R30">
        <v>4500</v>
      </c>
      <c r="S30">
        <v>600</v>
      </c>
      <c r="T30" s="103">
        <f>June[[#This Row],[Delivery Cost]] + June[[#This Row],[COGS (Naira)]]</f>
        <v>5100</v>
      </c>
      <c r="U30" s="103">
        <f>June[[#This Row],[Revenue]] - June[[#This Row],[Total cost]]</f>
        <v>600</v>
      </c>
      <c r="V30">
        <v>5700</v>
      </c>
    </row>
    <row r="31" spans="1:22" x14ac:dyDescent="0.2">
      <c r="A31" s="126">
        <v>45810</v>
      </c>
      <c r="B31" s="125" t="s">
        <v>65</v>
      </c>
      <c r="C31" s="125">
        <f>WEEKNUM(June[[#This Row],[Date]])</f>
        <v>23</v>
      </c>
      <c r="D31">
        <v>30</v>
      </c>
      <c r="E31" s="125" t="s">
        <v>21</v>
      </c>
      <c r="F31">
        <v>4</v>
      </c>
      <c r="G31" s="125" t="s">
        <v>91</v>
      </c>
      <c r="H31" s="125" t="s">
        <v>68</v>
      </c>
      <c r="I31" s="125" t="s">
        <v>30</v>
      </c>
      <c r="J31" s="116">
        <v>0.84027777777777779</v>
      </c>
      <c r="K31" s="116">
        <v>0.84375</v>
      </c>
      <c r="L31" s="116">
        <v>0.84652777777777777</v>
      </c>
      <c r="M31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31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31" s="116">
        <f>AVERAGE(June[order delivered])</f>
        <v>3.9437956555171093E-3</v>
      </c>
      <c r="P31" s="125" t="s">
        <v>25</v>
      </c>
      <c r="Q31">
        <v>900</v>
      </c>
      <c r="R31">
        <v>3600</v>
      </c>
      <c r="S31">
        <v>700</v>
      </c>
      <c r="T31" s="103">
        <f>June[[#This Row],[Delivery Cost]] + June[[#This Row],[COGS (Naira)]]</f>
        <v>4300</v>
      </c>
      <c r="U31" s="103">
        <f>June[[#This Row],[Revenue]] - June[[#This Row],[Total cost]]</f>
        <v>500</v>
      </c>
      <c r="V31">
        <v>4800</v>
      </c>
    </row>
    <row r="32" spans="1:22" x14ac:dyDescent="0.2">
      <c r="A32" s="126">
        <v>45810</v>
      </c>
      <c r="B32" s="125" t="s">
        <v>65</v>
      </c>
      <c r="C32" s="125">
        <f>WEEKNUM(June[[#This Row],[Date]])</f>
        <v>23</v>
      </c>
      <c r="D32">
        <v>31</v>
      </c>
      <c r="E32" s="125" t="s">
        <v>21</v>
      </c>
      <c r="F32">
        <v>4</v>
      </c>
      <c r="G32" s="125" t="s">
        <v>31</v>
      </c>
      <c r="H32" s="125" t="s">
        <v>32</v>
      </c>
      <c r="I32" s="125" t="s">
        <v>30</v>
      </c>
      <c r="J32" s="116">
        <v>0.86944444444444446</v>
      </c>
      <c r="K32" s="116">
        <v>0.87083333333333335</v>
      </c>
      <c r="L32" s="116">
        <v>0.87361111111111112</v>
      </c>
      <c r="M32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32" s="116">
        <f>IF(June[[#This Row],[Order Completion Time]] &lt; June[[#This Row],[Order Time]], June[[#This Row],[Order Completion Time]] + 1 - June[[#This Row],[Order Time]],June[[#This Row],[Order Completion Time]] - June[[#This Row],[Order Time]])</f>
        <v>4.1666666666666519E-3</v>
      </c>
      <c r="O32" s="116">
        <f>AVERAGE(June[order delivered])</f>
        <v>3.9437956555171093E-3</v>
      </c>
      <c r="P32" s="125" t="s">
        <v>25</v>
      </c>
      <c r="Q32">
        <v>900</v>
      </c>
      <c r="R32">
        <v>3600</v>
      </c>
      <c r="S32">
        <v>800</v>
      </c>
      <c r="T32" s="103">
        <f>June[[#This Row],[Delivery Cost]] + June[[#This Row],[COGS (Naira)]]</f>
        <v>4400</v>
      </c>
      <c r="U32" s="103">
        <f>June[[#This Row],[Revenue]] - June[[#This Row],[Total cost]]</f>
        <v>500</v>
      </c>
      <c r="V32">
        <v>4900</v>
      </c>
    </row>
    <row r="33" spans="1:22" x14ac:dyDescent="0.2">
      <c r="A33" s="126">
        <v>45810</v>
      </c>
      <c r="B33" s="125" t="s">
        <v>65</v>
      </c>
      <c r="C33" s="125">
        <f>WEEKNUM(June[[#This Row],[Date]])</f>
        <v>23</v>
      </c>
      <c r="D33">
        <v>32</v>
      </c>
      <c r="E33" s="125" t="s">
        <v>21</v>
      </c>
      <c r="F33">
        <v>9</v>
      </c>
      <c r="G33" s="125" t="s">
        <v>93</v>
      </c>
      <c r="H33" s="125" t="s">
        <v>24</v>
      </c>
      <c r="I33" s="125" t="s">
        <v>60</v>
      </c>
      <c r="J33" s="116">
        <v>0.86944444444444446</v>
      </c>
      <c r="K33" s="116">
        <v>0.875</v>
      </c>
      <c r="L33" s="116">
        <v>0.8833333333333333</v>
      </c>
      <c r="M33" s="116">
        <f>IF(June[[#This Row],[Fufilment Start Time]] &lt; June[[#This Row],[Order Time]], June[[#This Row],[Fufilment Start Time]] + 1 - June[[#This Row],[Order Time]],June[[#This Row],[Fufilment Start Time]] - June[[#This Row],[Order Time]])</f>
        <v>5.5555555555555358E-3</v>
      </c>
      <c r="N33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1.388888888888884E-2</v>
      </c>
      <c r="O33" s="116">
        <f>AVERAGE(June[order delivered])</f>
        <v>3.9437956555171093E-3</v>
      </c>
      <c r="P33" s="125" t="s">
        <v>25</v>
      </c>
      <c r="Q33">
        <v>900</v>
      </c>
      <c r="R33">
        <v>8100</v>
      </c>
      <c r="S33">
        <v>600</v>
      </c>
      <c r="T33" s="103">
        <f>June[[#This Row],[Delivery Cost]] + June[[#This Row],[COGS (Naira)]]</f>
        <v>8700</v>
      </c>
      <c r="U33" s="103">
        <f>June[[#This Row],[Revenue]] - June[[#This Row],[Total cost]]</f>
        <v>1000</v>
      </c>
      <c r="V33">
        <v>9700</v>
      </c>
    </row>
    <row r="34" spans="1:22" x14ac:dyDescent="0.2">
      <c r="A34" s="126">
        <v>45810</v>
      </c>
      <c r="B34" s="125" t="s">
        <v>65</v>
      </c>
      <c r="C34" s="125">
        <f>WEEKNUM(June[[#This Row],[Date]])</f>
        <v>23</v>
      </c>
      <c r="D34">
        <v>33</v>
      </c>
      <c r="E34" s="125" t="s">
        <v>21</v>
      </c>
      <c r="F34">
        <v>5</v>
      </c>
      <c r="G34" s="125" t="s">
        <v>37</v>
      </c>
      <c r="H34" s="125" t="s">
        <v>63</v>
      </c>
      <c r="I34" s="125" t="s">
        <v>60</v>
      </c>
      <c r="J34" s="116">
        <v>0.90625</v>
      </c>
      <c r="K34" s="116">
        <v>0.90625</v>
      </c>
      <c r="L34" s="116">
        <v>0.90833333333333333</v>
      </c>
      <c r="M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" s="116">
        <f>IF(June[[#This Row],[Order Completion Time]] &lt; June[[#This Row],[Order Time]], June[[#This Row],[Order Completion Time]] + 1 - June[[#This Row],[Order Time]],June[[#This Row],[Order Completion Time]] - June[[#This Row],[Order Time]])</f>
        <v>2.0833333333333259E-3</v>
      </c>
      <c r="O34" s="116">
        <f>AVERAGE(June[order delivered])</f>
        <v>3.9437956555171093E-3</v>
      </c>
      <c r="P34" s="125" t="s">
        <v>25</v>
      </c>
      <c r="Q34">
        <v>900</v>
      </c>
      <c r="R34">
        <v>4500</v>
      </c>
      <c r="S34">
        <v>1000</v>
      </c>
      <c r="T34" s="103">
        <f>June[[#This Row],[Delivery Cost]] + June[[#This Row],[COGS (Naira)]]</f>
        <v>5500</v>
      </c>
      <c r="U34" s="103">
        <f>June[[#This Row],[Revenue]] - June[[#This Row],[Total cost]]</f>
        <v>500</v>
      </c>
      <c r="V34">
        <v>6000</v>
      </c>
    </row>
    <row r="35" spans="1:22" x14ac:dyDescent="0.2">
      <c r="A35" s="126">
        <v>45811</v>
      </c>
      <c r="B35" s="125" t="s">
        <v>96</v>
      </c>
      <c r="C35" s="125">
        <f>WEEKNUM(June[[#This Row],[Date]])</f>
        <v>23</v>
      </c>
      <c r="D35">
        <v>34</v>
      </c>
      <c r="E35" s="125" t="s">
        <v>21</v>
      </c>
      <c r="F35">
        <v>10</v>
      </c>
      <c r="G35" s="125" t="s">
        <v>98</v>
      </c>
      <c r="H35" s="125" t="s">
        <v>63</v>
      </c>
      <c r="I35" s="125" t="s">
        <v>30</v>
      </c>
      <c r="J35" s="116">
        <v>0.36319444444444443</v>
      </c>
      <c r="K35" s="116">
        <v>0.36319444444444443</v>
      </c>
      <c r="L35" s="116">
        <v>0.37847222222222221</v>
      </c>
      <c r="M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1.5277777777777779E-2</v>
      </c>
      <c r="O35" s="116">
        <f>AVERAGE(June[order delivered])</f>
        <v>3.9437956555171093E-3</v>
      </c>
      <c r="P35" s="125" t="s">
        <v>25</v>
      </c>
      <c r="Q35">
        <v>900</v>
      </c>
      <c r="R35">
        <v>9000</v>
      </c>
      <c r="S35">
        <v>800</v>
      </c>
      <c r="T35" s="103">
        <f>June[[#This Row],[Delivery Cost]] + June[[#This Row],[COGS (Naira)]]</f>
        <v>9800</v>
      </c>
      <c r="U35" s="103">
        <f>June[[#This Row],[Revenue]] - June[[#This Row],[Total cost]]</f>
        <v>1100</v>
      </c>
      <c r="V35">
        <v>10900</v>
      </c>
    </row>
    <row r="36" spans="1:22" hidden="1" x14ac:dyDescent="0.2">
      <c r="A36" s="126">
        <v>45811</v>
      </c>
      <c r="B36" s="125" t="s">
        <v>96</v>
      </c>
      <c r="C36" s="125">
        <f>WEEKNUM(June[[#This Row],[Date]])</f>
        <v>23</v>
      </c>
      <c r="D36">
        <v>35</v>
      </c>
      <c r="E36" s="125" t="s">
        <v>77</v>
      </c>
      <c r="F36">
        <v>3</v>
      </c>
      <c r="G36" s="125" t="s">
        <v>101</v>
      </c>
      <c r="H36" s="125" t="s">
        <v>63</v>
      </c>
      <c r="I36" s="125" t="s">
        <v>30</v>
      </c>
      <c r="J36" s="116">
        <v>0.46319444444444446</v>
      </c>
      <c r="K36" s="116">
        <v>0.46527777777777779</v>
      </c>
      <c r="L36" s="116">
        <v>0.47291666666666665</v>
      </c>
      <c r="M36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36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36" s="116">
        <f>AVERAGE(June[order delivered])</f>
        <v>3.9437956555171093E-3</v>
      </c>
      <c r="P36" s="125" t="s">
        <v>79</v>
      </c>
      <c r="Q36">
        <v>950</v>
      </c>
      <c r="R36">
        <v>4197</v>
      </c>
      <c r="S36">
        <v>700</v>
      </c>
      <c r="T36" s="103">
        <f>June[[#This Row],[Delivery Cost]] + June[[#This Row],[COGS (Naira)]]</f>
        <v>4897</v>
      </c>
      <c r="U36" s="103">
        <f>June[[#This Row],[Revenue]] - June[[#This Row],[Total cost]]</f>
        <v>300</v>
      </c>
      <c r="V36">
        <v>5197</v>
      </c>
    </row>
    <row r="37" spans="1:22" x14ac:dyDescent="0.2">
      <c r="A37" s="126">
        <v>45811</v>
      </c>
      <c r="B37" s="125" t="s">
        <v>96</v>
      </c>
      <c r="C37" s="125">
        <f>WEEKNUM(June[[#This Row],[Date]])</f>
        <v>23</v>
      </c>
      <c r="D37">
        <v>36</v>
      </c>
      <c r="E37" s="125" t="s">
        <v>21</v>
      </c>
      <c r="F37">
        <v>4</v>
      </c>
      <c r="G37" s="125" t="s">
        <v>102</v>
      </c>
      <c r="H37" s="125" t="s">
        <v>56</v>
      </c>
      <c r="I37" s="125" t="s">
        <v>60</v>
      </c>
      <c r="J37" s="116">
        <v>0.51527777777777772</v>
      </c>
      <c r="K37" s="116">
        <v>0.51597222222222228</v>
      </c>
      <c r="L37" s="116">
        <v>0.53055555555555556</v>
      </c>
      <c r="M3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6.94444444444553E-4</v>
      </c>
      <c r="N37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1.5277777777777835E-2</v>
      </c>
      <c r="O37" s="116">
        <f>AVERAGE(June[order delivered])</f>
        <v>3.9437956555171093E-3</v>
      </c>
      <c r="P37" s="125" t="s">
        <v>25</v>
      </c>
      <c r="Q37">
        <v>900</v>
      </c>
      <c r="R37">
        <v>3600</v>
      </c>
      <c r="S37">
        <v>700</v>
      </c>
      <c r="T37" s="103">
        <f>June[[#This Row],[Delivery Cost]] + June[[#This Row],[COGS (Naira)]]</f>
        <v>4300</v>
      </c>
      <c r="U37" s="103">
        <f>June[[#This Row],[Revenue]] - June[[#This Row],[Total cost]]</f>
        <v>500</v>
      </c>
      <c r="V37">
        <v>4800</v>
      </c>
    </row>
    <row r="38" spans="1:22" x14ac:dyDescent="0.2">
      <c r="A38" s="126">
        <v>45811</v>
      </c>
      <c r="B38" s="125" t="s">
        <v>96</v>
      </c>
      <c r="C38" s="125">
        <f>WEEKNUM(June[[#This Row],[Date]])</f>
        <v>23</v>
      </c>
      <c r="D38">
        <v>37</v>
      </c>
      <c r="E38" s="125" t="s">
        <v>21</v>
      </c>
      <c r="F38">
        <v>10</v>
      </c>
      <c r="G38" s="125" t="s">
        <v>37</v>
      </c>
      <c r="H38" s="125" t="s">
        <v>50</v>
      </c>
      <c r="I38" s="125" t="s">
        <v>30</v>
      </c>
      <c r="J38" s="116">
        <v>0.57847222222222228</v>
      </c>
      <c r="K38" s="116">
        <v>0.58125000000000004</v>
      </c>
      <c r="L38" s="116">
        <v>0.58472222222222225</v>
      </c>
      <c r="M38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38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38" s="116">
        <f>AVERAGE(June[order delivered])</f>
        <v>3.9437956555171093E-3</v>
      </c>
      <c r="P38" s="125" t="s">
        <v>25</v>
      </c>
      <c r="Q38">
        <v>900</v>
      </c>
      <c r="R38">
        <v>9000</v>
      </c>
      <c r="S38">
        <v>600</v>
      </c>
      <c r="T38" s="103">
        <f>June[[#This Row],[Delivery Cost]] + June[[#This Row],[COGS (Naira)]]</f>
        <v>9600</v>
      </c>
      <c r="U38" s="103">
        <f>June[[#This Row],[Revenue]] - June[[#This Row],[Total cost]]</f>
        <v>1100</v>
      </c>
      <c r="V38">
        <v>10700</v>
      </c>
    </row>
    <row r="39" spans="1:22" x14ac:dyDescent="0.2">
      <c r="A39" s="126">
        <v>45811</v>
      </c>
      <c r="B39" s="125" t="s">
        <v>96</v>
      </c>
      <c r="C39" s="125">
        <f>WEEKNUM(June[[#This Row],[Date]])</f>
        <v>23</v>
      </c>
      <c r="D39">
        <v>38</v>
      </c>
      <c r="E39" s="125" t="s">
        <v>21</v>
      </c>
      <c r="F39">
        <v>5</v>
      </c>
      <c r="G39" s="125" t="s">
        <v>104</v>
      </c>
      <c r="H39" s="125" t="s">
        <v>42</v>
      </c>
      <c r="I39" s="125" t="s">
        <v>30</v>
      </c>
      <c r="J39" s="116">
        <v>0.62847222222222221</v>
      </c>
      <c r="K39" s="116">
        <v>0.63680555555555551</v>
      </c>
      <c r="L39" s="116">
        <v>0.64444444444444449</v>
      </c>
      <c r="M39" s="116">
        <f>IF(June[[#This Row],[Fufilment Start Time]] &lt; June[[#This Row],[Order Time]], June[[#This Row],[Fufilment Start Time]] + 1 - June[[#This Row],[Order Time]],June[[#This Row],[Fufilment Start Time]] - June[[#This Row],[Order Time]])</f>
        <v>8.3333333333333037E-3</v>
      </c>
      <c r="N39" s="116">
        <f>IF(June[[#This Row],[Order Completion Time]] &lt; June[[#This Row],[Order Time]], June[[#This Row],[Order Completion Time]] + 1 - June[[#This Row],[Order Time]],June[[#This Row],[Order Completion Time]] - June[[#This Row],[Order Time]])</f>
        <v>1.5972222222222276E-2</v>
      </c>
      <c r="O39" s="116">
        <f>AVERAGE(June[order delivered])</f>
        <v>3.9437956555171093E-3</v>
      </c>
      <c r="P39" s="125" t="s">
        <v>25</v>
      </c>
      <c r="Q39">
        <v>900</v>
      </c>
      <c r="R39">
        <v>4500</v>
      </c>
      <c r="S39">
        <v>700</v>
      </c>
      <c r="T39" s="103">
        <f>June[[#This Row],[Delivery Cost]] + June[[#This Row],[COGS (Naira)]]</f>
        <v>5200</v>
      </c>
      <c r="U39" s="103">
        <f>June[[#This Row],[Revenue]] - June[[#This Row],[Total cost]]</f>
        <v>600</v>
      </c>
      <c r="V39">
        <v>5800</v>
      </c>
    </row>
    <row r="40" spans="1:22" x14ac:dyDescent="0.2">
      <c r="A40" s="126">
        <v>45811</v>
      </c>
      <c r="B40" s="125" t="s">
        <v>96</v>
      </c>
      <c r="C40" s="125">
        <f>WEEKNUM(June[[#This Row],[Date]])</f>
        <v>23</v>
      </c>
      <c r="D40">
        <v>39</v>
      </c>
      <c r="E40" s="125" t="s">
        <v>21</v>
      </c>
      <c r="F40">
        <v>20</v>
      </c>
      <c r="G40" s="125" t="s">
        <v>70</v>
      </c>
      <c r="H40" s="125" t="s">
        <v>63</v>
      </c>
      <c r="I40" s="125" t="s">
        <v>60</v>
      </c>
      <c r="J40" s="116">
        <v>0.70833333333333337</v>
      </c>
      <c r="K40" s="116">
        <v>0.70972222222222225</v>
      </c>
      <c r="L40" s="116">
        <v>0.71736111111111112</v>
      </c>
      <c r="M40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40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9.0277777777777457E-3</v>
      </c>
      <c r="O40" s="116">
        <f>AVERAGE(June[order delivered])</f>
        <v>3.9437956555171093E-3</v>
      </c>
      <c r="P40" s="125" t="s">
        <v>25</v>
      </c>
      <c r="Q40">
        <v>900</v>
      </c>
      <c r="R40">
        <v>18000</v>
      </c>
      <c r="S40">
        <v>800</v>
      </c>
      <c r="T40" s="103">
        <f>June[[#This Row],[Delivery Cost]] + June[[#This Row],[COGS (Naira)]]</f>
        <v>18800</v>
      </c>
      <c r="U40" s="103">
        <f>June[[#This Row],[Revenue]] - June[[#This Row],[Total cost]]</f>
        <v>2100</v>
      </c>
      <c r="V40">
        <v>20900</v>
      </c>
    </row>
    <row r="41" spans="1:22" x14ac:dyDescent="0.2">
      <c r="A41" s="126">
        <v>45811</v>
      </c>
      <c r="B41" s="125" t="s">
        <v>96</v>
      </c>
      <c r="C41" s="125">
        <f>WEEKNUM(June[[#This Row],[Date]])</f>
        <v>23</v>
      </c>
      <c r="D41">
        <v>40</v>
      </c>
      <c r="E41" s="125" t="s">
        <v>21</v>
      </c>
      <c r="F41">
        <v>7</v>
      </c>
      <c r="G41" s="125" t="s">
        <v>28</v>
      </c>
      <c r="H41" s="125" t="s">
        <v>68</v>
      </c>
      <c r="I41" s="125" t="s">
        <v>60</v>
      </c>
      <c r="J41" s="116">
        <v>0.79722222222222228</v>
      </c>
      <c r="K41" s="116">
        <v>0.7993055555555556</v>
      </c>
      <c r="L41" s="116">
        <v>0.80208333333333337</v>
      </c>
      <c r="M41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41" s="116">
        <f>IF(June[[#This Row],[Order Completion Time]] &lt; June[[#This Row],[Order Time]], June[[#This Row],[Order Completion Time]] + 1 - June[[#This Row],[Order Time]],June[[#This Row],[Order Completion Time]] - June[[#This Row],[Order Time]])</f>
        <v>4.8611111111110938E-3</v>
      </c>
      <c r="O41" s="116">
        <f>AVERAGE(June[order delivered])</f>
        <v>3.9437956555171093E-3</v>
      </c>
      <c r="P41" s="125" t="s">
        <v>25</v>
      </c>
      <c r="Q41">
        <v>900</v>
      </c>
      <c r="R41">
        <v>6300</v>
      </c>
      <c r="S41">
        <v>600</v>
      </c>
      <c r="T41" s="103">
        <f>June[[#This Row],[Delivery Cost]] + June[[#This Row],[COGS (Naira)]]</f>
        <v>6900</v>
      </c>
      <c r="U41" s="103">
        <f>June[[#This Row],[Revenue]] - June[[#This Row],[Total cost]]</f>
        <v>800</v>
      </c>
      <c r="V41">
        <v>7700</v>
      </c>
    </row>
    <row r="42" spans="1:22" x14ac:dyDescent="0.2">
      <c r="A42" s="126">
        <v>45811</v>
      </c>
      <c r="B42" s="125" t="s">
        <v>96</v>
      </c>
      <c r="C42" s="125">
        <f>WEEKNUM(June[[#This Row],[Date]])</f>
        <v>23</v>
      </c>
      <c r="D42">
        <v>41</v>
      </c>
      <c r="E42" s="125" t="s">
        <v>21</v>
      </c>
      <c r="F42">
        <v>5</v>
      </c>
      <c r="G42" s="125" t="s">
        <v>107</v>
      </c>
      <c r="H42" s="125" t="s">
        <v>68</v>
      </c>
      <c r="I42" s="125" t="s">
        <v>60</v>
      </c>
      <c r="J42" s="116">
        <v>0.80902777777777779</v>
      </c>
      <c r="K42" s="116">
        <v>0.80902777777777779</v>
      </c>
      <c r="L42" s="116">
        <v>0.81458333333333333</v>
      </c>
      <c r="M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" s="116">
        <f>IF(June[[#This Row],[Order Completion Time]] &lt; June[[#This Row],[Order Time]], June[[#This Row],[Order Completion Time]] + 1 - June[[#This Row],[Order Time]],June[[#This Row],[Order Completion Time]] - June[[#This Row],[Order Time]])</f>
        <v>5.5555555555555358E-3</v>
      </c>
      <c r="O42" s="116">
        <f>AVERAGE(June[order delivered])</f>
        <v>3.9437956555171093E-3</v>
      </c>
      <c r="P42" s="125" t="s">
        <v>25</v>
      </c>
      <c r="Q42">
        <v>900</v>
      </c>
      <c r="R42">
        <v>4500</v>
      </c>
      <c r="S42">
        <v>600</v>
      </c>
      <c r="T42" s="103">
        <f>June[[#This Row],[Delivery Cost]] + June[[#This Row],[COGS (Naira)]]</f>
        <v>5100</v>
      </c>
      <c r="U42" s="103">
        <f>June[[#This Row],[Revenue]] - June[[#This Row],[Total cost]]</f>
        <v>600</v>
      </c>
      <c r="V42">
        <v>5700</v>
      </c>
    </row>
    <row r="43" spans="1:22" x14ac:dyDescent="0.2">
      <c r="A43" s="126">
        <v>45811</v>
      </c>
      <c r="B43" s="125" t="s">
        <v>96</v>
      </c>
      <c r="C43" s="125">
        <f>WEEKNUM(June[[#This Row],[Date]])</f>
        <v>23</v>
      </c>
      <c r="D43">
        <v>42</v>
      </c>
      <c r="E43" s="125" t="s">
        <v>21</v>
      </c>
      <c r="F43">
        <v>5</v>
      </c>
      <c r="G43" s="125" t="s">
        <v>108</v>
      </c>
      <c r="H43" s="125" t="s">
        <v>109</v>
      </c>
      <c r="I43" s="125" t="s">
        <v>60</v>
      </c>
      <c r="J43" s="116">
        <v>0.85</v>
      </c>
      <c r="K43" s="116">
        <v>0.85486111111111107</v>
      </c>
      <c r="L43" s="116">
        <v>0.86458333333333337</v>
      </c>
      <c r="M43" s="116">
        <f>IF(June[[#This Row],[Fufilment Start Time]] &lt; June[[#This Row],[Order Time]], June[[#This Row],[Fufilment Start Time]] + 1 - June[[#This Row],[Order Time]],June[[#This Row],[Fufilment Start Time]] - June[[#This Row],[Order Time]])</f>
        <v>4.8611111111110938E-3</v>
      </c>
      <c r="N43" s="116">
        <f>IF(June[[#This Row],[Order Completion Time]] &lt; June[[#This Row],[Order Time]], June[[#This Row],[Order Completion Time]] + 1 - June[[#This Row],[Order Time]],June[[#This Row],[Order Completion Time]] - June[[#This Row],[Order Time]])</f>
        <v>1.4583333333333393E-2</v>
      </c>
      <c r="O43" s="116">
        <f>AVERAGE(June[order delivered])</f>
        <v>3.9437956555171093E-3</v>
      </c>
      <c r="P43" s="125" t="s">
        <v>25</v>
      </c>
      <c r="Q43">
        <v>900</v>
      </c>
      <c r="R43">
        <v>4500</v>
      </c>
      <c r="S43">
        <v>800</v>
      </c>
      <c r="T43" s="103">
        <f>June[[#This Row],[Delivery Cost]] + June[[#This Row],[COGS (Naira)]]</f>
        <v>5300</v>
      </c>
      <c r="U43" s="103">
        <f>June[[#This Row],[Revenue]] - June[[#This Row],[Total cost]]</f>
        <v>600</v>
      </c>
      <c r="V43">
        <v>5900</v>
      </c>
    </row>
    <row r="44" spans="1:22" x14ac:dyDescent="0.2">
      <c r="A44" s="126">
        <v>45811</v>
      </c>
      <c r="B44" s="125" t="s">
        <v>96</v>
      </c>
      <c r="C44" s="125">
        <f>WEEKNUM(June[[#This Row],[Date]])</f>
        <v>23</v>
      </c>
      <c r="D44">
        <v>43</v>
      </c>
      <c r="E44" s="125" t="s">
        <v>21</v>
      </c>
      <c r="F44">
        <v>9</v>
      </c>
      <c r="G44" s="125" t="s">
        <v>62</v>
      </c>
      <c r="H44" s="125" t="s">
        <v>24</v>
      </c>
      <c r="I44" s="125" t="s">
        <v>60</v>
      </c>
      <c r="J44" s="116">
        <v>0.86319444444444449</v>
      </c>
      <c r="K44" s="116">
        <v>0.87291666666666667</v>
      </c>
      <c r="L44" s="116">
        <v>0.87708333333333333</v>
      </c>
      <c r="M44" s="116">
        <f>IF(June[[#This Row],[Fufilment Start Time]] &lt; June[[#This Row],[Order Time]], June[[#This Row],[Fufilment Start Time]] + 1 - June[[#This Row],[Order Time]],June[[#This Row],[Fufilment Start Time]] - June[[#This Row],[Order Time]])</f>
        <v>9.7222222222221877E-3</v>
      </c>
      <c r="N44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1.388888888888884E-2</v>
      </c>
      <c r="O44" s="116">
        <f>AVERAGE(June[order delivered])</f>
        <v>3.9437956555171093E-3</v>
      </c>
      <c r="P44" s="125" t="s">
        <v>25</v>
      </c>
      <c r="Q44">
        <v>900</v>
      </c>
      <c r="R44">
        <v>8100</v>
      </c>
      <c r="S44">
        <v>800</v>
      </c>
      <c r="T44" s="103">
        <f>June[[#This Row],[Delivery Cost]] + June[[#This Row],[COGS (Naira)]]</f>
        <v>8900</v>
      </c>
      <c r="U44" s="103">
        <f>June[[#This Row],[Revenue]] - June[[#This Row],[Total cost]]</f>
        <v>800</v>
      </c>
      <c r="V44">
        <v>9700</v>
      </c>
    </row>
    <row r="45" spans="1:22" x14ac:dyDescent="0.2">
      <c r="A45" s="126">
        <v>45811</v>
      </c>
      <c r="B45" s="125" t="s">
        <v>96</v>
      </c>
      <c r="C45" s="125">
        <f>WEEKNUM(June[[#This Row],[Date]])</f>
        <v>23</v>
      </c>
      <c r="D45">
        <v>44</v>
      </c>
      <c r="E45" s="125" t="s">
        <v>21</v>
      </c>
      <c r="F45">
        <v>5</v>
      </c>
      <c r="G45" s="125" t="s">
        <v>91</v>
      </c>
      <c r="H45" s="125" t="s">
        <v>68</v>
      </c>
      <c r="I45" s="125" t="s">
        <v>60</v>
      </c>
      <c r="J45" s="116">
        <v>0.88263888888888886</v>
      </c>
      <c r="K45" s="116">
        <v>0.88472222222222219</v>
      </c>
      <c r="L45" s="116">
        <v>0.8881944444444444</v>
      </c>
      <c r="M45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45" s="116">
        <f>IF(June[[#This Row],[Order Completion Time]] &lt; June[[#This Row],[Order Time]], June[[#This Row],[Order Completion Time]] + 1 - June[[#This Row],[Order Time]],June[[#This Row],[Order Completion Time]] - June[[#This Row],[Order Time]])</f>
        <v>5.5555555555555358E-3</v>
      </c>
      <c r="O45" s="116">
        <f>AVERAGE(June[order delivered])</f>
        <v>3.9437956555171093E-3</v>
      </c>
      <c r="P45" s="125" t="s">
        <v>25</v>
      </c>
      <c r="Q45">
        <v>900</v>
      </c>
      <c r="R45">
        <v>4500</v>
      </c>
      <c r="S45">
        <v>700</v>
      </c>
      <c r="T45" s="103">
        <f>June[[#This Row],[Delivery Cost]] + June[[#This Row],[COGS (Naira)]]</f>
        <v>5200</v>
      </c>
      <c r="U45" s="103">
        <f>June[[#This Row],[Revenue]] - June[[#This Row],[Total cost]]</f>
        <v>600</v>
      </c>
      <c r="V45">
        <v>5800</v>
      </c>
    </row>
    <row r="46" spans="1:22" x14ac:dyDescent="0.2">
      <c r="A46" s="126">
        <v>45812</v>
      </c>
      <c r="B46" s="125" t="s">
        <v>110</v>
      </c>
      <c r="C46" s="125">
        <f>WEEKNUM(June[[#This Row],[Date]])</f>
        <v>23</v>
      </c>
      <c r="D46">
        <v>45</v>
      </c>
      <c r="E46" s="125" t="s">
        <v>21</v>
      </c>
      <c r="F46">
        <v>3</v>
      </c>
      <c r="G46" s="125" t="s">
        <v>72</v>
      </c>
      <c r="H46" s="125" t="s">
        <v>24</v>
      </c>
      <c r="I46" s="125" t="s">
        <v>111</v>
      </c>
      <c r="J46" s="116">
        <v>0.38124999999999998</v>
      </c>
      <c r="K46" s="116">
        <v>0.38263888888888886</v>
      </c>
      <c r="L46" s="116">
        <v>0.38958333333333334</v>
      </c>
      <c r="M46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46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8.3333333333333592E-3</v>
      </c>
      <c r="O46" s="116">
        <f>AVERAGE(June[order delivered])</f>
        <v>3.9437956555171093E-3</v>
      </c>
      <c r="P46" s="125" t="s">
        <v>25</v>
      </c>
      <c r="Q46">
        <v>900</v>
      </c>
      <c r="R46">
        <v>2700</v>
      </c>
      <c r="S46">
        <v>700</v>
      </c>
      <c r="T46" s="103">
        <f>June[[#This Row],[Delivery Cost]] + June[[#This Row],[COGS (Naira)]]</f>
        <v>3400</v>
      </c>
      <c r="U46" s="103">
        <f>June[[#This Row],[Revenue]] - June[[#This Row],[Total cost]]</f>
        <v>400</v>
      </c>
      <c r="V46">
        <v>3800</v>
      </c>
    </row>
    <row r="47" spans="1:22" x14ac:dyDescent="0.2">
      <c r="A47" s="126">
        <v>45812</v>
      </c>
      <c r="B47" s="125" t="s">
        <v>110</v>
      </c>
      <c r="C47" s="125">
        <f>WEEKNUM(June[[#This Row],[Date]])</f>
        <v>23</v>
      </c>
      <c r="D47">
        <v>46</v>
      </c>
      <c r="E47" s="125" t="s">
        <v>21</v>
      </c>
      <c r="F47">
        <v>5</v>
      </c>
      <c r="G47" s="125" t="s">
        <v>44</v>
      </c>
      <c r="H47" s="125" t="s">
        <v>112</v>
      </c>
      <c r="I47" s="125" t="s">
        <v>113</v>
      </c>
      <c r="J47" s="116">
        <v>0.43263888888888891</v>
      </c>
      <c r="K47" s="116">
        <v>0.43333333333333335</v>
      </c>
      <c r="L47" s="116">
        <v>0.44444444444444442</v>
      </c>
      <c r="M4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47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47" s="116">
        <f>AVERAGE(June[order delivered])</f>
        <v>3.9437956555171093E-3</v>
      </c>
      <c r="P47" s="125" t="s">
        <v>25</v>
      </c>
      <c r="Q47">
        <v>900</v>
      </c>
      <c r="R47">
        <v>4500</v>
      </c>
      <c r="S47">
        <v>800</v>
      </c>
      <c r="T47" s="103">
        <f>June[[#This Row],[Delivery Cost]] + June[[#This Row],[COGS (Naira)]]</f>
        <v>5300</v>
      </c>
      <c r="U47" s="103">
        <f>June[[#This Row],[Revenue]] - June[[#This Row],[Total cost]]</f>
        <v>600</v>
      </c>
      <c r="V47">
        <v>5900</v>
      </c>
    </row>
    <row r="48" spans="1:22" x14ac:dyDescent="0.2">
      <c r="A48" s="126">
        <v>45812</v>
      </c>
      <c r="B48" s="125" t="s">
        <v>110</v>
      </c>
      <c r="C48" s="125">
        <f>WEEKNUM(June[[#This Row],[Date]])</f>
        <v>23</v>
      </c>
      <c r="D48">
        <v>47</v>
      </c>
      <c r="E48" s="125" t="s">
        <v>21</v>
      </c>
      <c r="F48">
        <v>15</v>
      </c>
      <c r="G48" s="125" t="s">
        <v>115</v>
      </c>
      <c r="H48" s="125" t="s">
        <v>24</v>
      </c>
      <c r="I48" s="125" t="s">
        <v>111</v>
      </c>
      <c r="J48" s="116">
        <v>0.44374999999999998</v>
      </c>
      <c r="K48" s="116">
        <v>0.44513888888888886</v>
      </c>
      <c r="L48" s="116">
        <v>0.45833333333333331</v>
      </c>
      <c r="M48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48" s="116">
        <f>IF(June[[#This Row],[Order Completion Time]] &lt; June[[#This Row],[Order Time]], June[[#This Row],[Order Completion Time]] + 1 - June[[#This Row],[Order Time]],June[[#This Row],[Order Completion Time]] - June[[#This Row],[Order Time]])</f>
        <v>1.4583333333333337E-2</v>
      </c>
      <c r="O48" s="116">
        <f>AVERAGE(June[order delivered])</f>
        <v>3.9437956555171093E-3</v>
      </c>
      <c r="P48" s="125" t="s">
        <v>25</v>
      </c>
      <c r="Q48">
        <v>900</v>
      </c>
      <c r="R48">
        <v>13500</v>
      </c>
      <c r="S48">
        <v>800</v>
      </c>
      <c r="T48" s="103">
        <f>June[[#This Row],[Delivery Cost]] + June[[#This Row],[COGS (Naira)]]</f>
        <v>14300</v>
      </c>
      <c r="U48" s="103">
        <f>June[[#This Row],[Revenue]] - June[[#This Row],[Total cost]]</f>
        <v>1650</v>
      </c>
      <c r="V48">
        <v>15950</v>
      </c>
    </row>
    <row r="49" spans="1:22" x14ac:dyDescent="0.2">
      <c r="A49" s="126">
        <v>45812</v>
      </c>
      <c r="B49" s="125" t="s">
        <v>110</v>
      </c>
      <c r="C49" s="125">
        <f>WEEKNUM(June[[#This Row],[Date]])</f>
        <v>23</v>
      </c>
      <c r="D49">
        <v>48</v>
      </c>
      <c r="E49" s="125" t="s">
        <v>21</v>
      </c>
      <c r="F49">
        <v>15</v>
      </c>
      <c r="G49" s="125" t="s">
        <v>116</v>
      </c>
      <c r="H49" s="125" t="s">
        <v>63</v>
      </c>
      <c r="I49" s="125" t="s">
        <v>117</v>
      </c>
      <c r="J49" s="116">
        <v>0.44374999999999998</v>
      </c>
      <c r="K49" s="116">
        <v>0.47222222222222221</v>
      </c>
      <c r="L49" s="116">
        <v>0.47638888888888886</v>
      </c>
      <c r="M49" s="116">
        <f>IF(June[[#This Row],[Fufilment Start Time]] &lt; June[[#This Row],[Order Time]], June[[#This Row],[Fufilment Start Time]] + 1 - June[[#This Row],[Order Time]],June[[#This Row],[Fufilment Start Time]] - June[[#This Row],[Order Time]])</f>
        <v>2.8472222222222232E-2</v>
      </c>
      <c r="N49" s="116">
        <f>IF(June[[#This Row],[Order Completion Time]] &lt; June[[#This Row],[Order Time]], June[[#This Row],[Order Completion Time]] + 1 - June[[#This Row],[Order Time]],June[[#This Row],[Order Completion Time]] - June[[#This Row],[Order Time]])</f>
        <v>3.2638888888888884E-2</v>
      </c>
      <c r="O49" s="116">
        <f>AVERAGE(June[order delivered])</f>
        <v>3.9437956555171093E-3</v>
      </c>
      <c r="P49" s="125" t="s">
        <v>25</v>
      </c>
      <c r="Q49">
        <v>900</v>
      </c>
      <c r="R49">
        <v>13500</v>
      </c>
      <c r="S49">
        <v>800</v>
      </c>
      <c r="T49" s="103">
        <f>June[[#This Row],[Delivery Cost]] + June[[#This Row],[COGS (Naira)]]</f>
        <v>14300</v>
      </c>
      <c r="U49" s="103">
        <f>June[[#This Row],[Revenue]] - June[[#This Row],[Total cost]]</f>
        <v>1650</v>
      </c>
      <c r="V49">
        <v>15950</v>
      </c>
    </row>
    <row r="50" spans="1:22" x14ac:dyDescent="0.2">
      <c r="A50" s="126">
        <v>45812</v>
      </c>
      <c r="B50" s="125" t="s">
        <v>110</v>
      </c>
      <c r="C50" s="125">
        <f>WEEKNUM(June[[#This Row],[Date]])</f>
        <v>23</v>
      </c>
      <c r="D50">
        <v>49</v>
      </c>
      <c r="E50" s="125" t="s">
        <v>21</v>
      </c>
      <c r="F50">
        <v>4</v>
      </c>
      <c r="G50" s="125" t="s">
        <v>118</v>
      </c>
      <c r="H50" s="125" t="s">
        <v>48</v>
      </c>
      <c r="I50" s="125" t="s">
        <v>111</v>
      </c>
      <c r="J50" s="116">
        <v>0.47152777777777777</v>
      </c>
      <c r="K50" s="116">
        <v>0.47638888888888886</v>
      </c>
      <c r="L50" s="116">
        <v>0.49513888888888891</v>
      </c>
      <c r="M50" s="116">
        <f>IF(June[[#This Row],[Fufilment Start Time]] &lt; June[[#This Row],[Order Time]], June[[#This Row],[Fufilment Start Time]] + 1 - June[[#This Row],[Order Time]],June[[#This Row],[Fufilment Start Time]] - June[[#This Row],[Order Time]])</f>
        <v>4.8611111111110938E-3</v>
      </c>
      <c r="N50" s="116">
        <f>IF(June[[#This Row],[Order Completion Time]] &lt; June[[#This Row],[Order Time]], June[[#This Row],[Order Completion Time]] + 1 - June[[#This Row],[Order Time]],June[[#This Row],[Order Completion Time]] - June[[#This Row],[Order Time]])</f>
        <v>2.3611111111111138E-2</v>
      </c>
      <c r="O50" s="116">
        <f>AVERAGE(June[order delivered])</f>
        <v>3.9437956555171093E-3</v>
      </c>
      <c r="P50" s="125" t="s">
        <v>25</v>
      </c>
      <c r="Q50">
        <v>900</v>
      </c>
      <c r="R50">
        <v>3600</v>
      </c>
      <c r="S50">
        <v>700</v>
      </c>
      <c r="T50" s="103">
        <f>June[[#This Row],[Delivery Cost]] + June[[#This Row],[COGS (Naira)]]</f>
        <v>4300</v>
      </c>
      <c r="U50" s="103">
        <f>June[[#This Row],[Revenue]] - June[[#This Row],[Total cost]]</f>
        <v>400</v>
      </c>
      <c r="V50">
        <v>4700</v>
      </c>
    </row>
    <row r="51" spans="1:22" x14ac:dyDescent="0.2">
      <c r="A51" s="126">
        <v>45812</v>
      </c>
      <c r="B51" s="125" t="s">
        <v>110</v>
      </c>
      <c r="C51" s="125">
        <f>WEEKNUM(June[[#This Row],[Date]])</f>
        <v>23</v>
      </c>
      <c r="D51">
        <v>50</v>
      </c>
      <c r="E51" s="125" t="s">
        <v>21</v>
      </c>
      <c r="F51">
        <v>5</v>
      </c>
      <c r="G51" s="125" t="s">
        <v>119</v>
      </c>
      <c r="H51" s="125" t="s">
        <v>63</v>
      </c>
      <c r="I51" s="125" t="s">
        <v>111</v>
      </c>
      <c r="J51" s="116">
        <v>0.50624999999999998</v>
      </c>
      <c r="K51" s="116">
        <v>0.50763888888888886</v>
      </c>
      <c r="L51" s="116">
        <v>0.51944444444444449</v>
      </c>
      <c r="M51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51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51" s="116">
        <f>AVERAGE(June[order delivered])</f>
        <v>3.9437956555171093E-3</v>
      </c>
      <c r="P51" s="125" t="s">
        <v>25</v>
      </c>
      <c r="Q51">
        <v>900</v>
      </c>
      <c r="R51">
        <v>4500</v>
      </c>
      <c r="S51">
        <v>600</v>
      </c>
      <c r="T51" s="103">
        <f>June[[#This Row],[Delivery Cost]] + June[[#This Row],[COGS (Naira)]]</f>
        <v>5100</v>
      </c>
      <c r="U51" s="103">
        <f>June[[#This Row],[Revenue]] - June[[#This Row],[Total cost]]</f>
        <v>600</v>
      </c>
      <c r="V51">
        <v>5700</v>
      </c>
    </row>
    <row r="52" spans="1:22" x14ac:dyDescent="0.2">
      <c r="A52" s="126">
        <v>45812</v>
      </c>
      <c r="B52" s="125" t="s">
        <v>110</v>
      </c>
      <c r="C52" s="125">
        <f>WEEKNUM(June[[#This Row],[Date]])</f>
        <v>23</v>
      </c>
      <c r="D52">
        <v>51</v>
      </c>
      <c r="E52" s="125" t="s">
        <v>21</v>
      </c>
      <c r="F52">
        <v>6</v>
      </c>
      <c r="G52" s="125" t="s">
        <v>28</v>
      </c>
      <c r="H52" s="125" t="s">
        <v>68</v>
      </c>
      <c r="I52" s="125" t="s">
        <v>117</v>
      </c>
      <c r="J52" s="116">
        <v>0.60833333333333328</v>
      </c>
      <c r="K52" s="116">
        <v>0.60902777777777772</v>
      </c>
      <c r="L52" s="116">
        <v>0.62013888888888891</v>
      </c>
      <c r="M5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2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1.1805555555555625E-2</v>
      </c>
      <c r="O52" s="116">
        <f>AVERAGE(June[order delivered])</f>
        <v>3.9437956555171093E-3</v>
      </c>
      <c r="P52" s="125" t="s">
        <v>25</v>
      </c>
      <c r="Q52">
        <v>900</v>
      </c>
      <c r="R52">
        <v>5400</v>
      </c>
      <c r="S52">
        <v>600</v>
      </c>
      <c r="T52" s="103">
        <f>June[[#This Row],[Delivery Cost]] + June[[#This Row],[COGS (Naira)]]</f>
        <v>6000</v>
      </c>
      <c r="U52" s="103">
        <f>June[[#This Row],[Revenue]] - June[[#This Row],[Total cost]]</f>
        <v>700</v>
      </c>
      <c r="V52">
        <v>6700</v>
      </c>
    </row>
    <row r="53" spans="1:22" x14ac:dyDescent="0.2">
      <c r="A53" s="126">
        <v>45812</v>
      </c>
      <c r="B53" s="125" t="s">
        <v>110</v>
      </c>
      <c r="C53" s="125">
        <f>WEEKNUM(June[[#This Row],[Date]])</f>
        <v>23</v>
      </c>
      <c r="D53">
        <v>52</v>
      </c>
      <c r="E53" s="125" t="s">
        <v>21</v>
      </c>
      <c r="F53">
        <v>5</v>
      </c>
      <c r="G53" s="125" t="s">
        <v>121</v>
      </c>
      <c r="H53" s="125" t="s">
        <v>48</v>
      </c>
      <c r="I53" s="125" t="s">
        <v>117</v>
      </c>
      <c r="J53" s="116">
        <v>0.6333333333333333</v>
      </c>
      <c r="K53" s="116">
        <v>0.6333333333333333</v>
      </c>
      <c r="L53" s="116">
        <v>0.64861111111111114</v>
      </c>
      <c r="M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1.5277777777777835E-2</v>
      </c>
      <c r="O53" s="116">
        <f>AVERAGE(June[order delivered])</f>
        <v>3.9437956555171093E-3</v>
      </c>
      <c r="P53" s="125" t="s">
        <v>25</v>
      </c>
      <c r="Q53">
        <v>900</v>
      </c>
      <c r="R53">
        <v>4500</v>
      </c>
      <c r="S53">
        <v>700</v>
      </c>
      <c r="T53" s="103">
        <f>June[[#This Row],[Delivery Cost]] + June[[#This Row],[COGS (Naira)]]</f>
        <v>5200</v>
      </c>
      <c r="U53" s="103">
        <f>June[[#This Row],[Revenue]] - June[[#This Row],[Total cost]]</f>
        <v>600</v>
      </c>
      <c r="V53">
        <v>5800</v>
      </c>
    </row>
    <row r="54" spans="1:22" x14ac:dyDescent="0.2">
      <c r="A54" s="126">
        <v>45812</v>
      </c>
      <c r="B54" s="125" t="s">
        <v>110</v>
      </c>
      <c r="C54" s="125">
        <f>WEEKNUM(June[[#This Row],[Date]])</f>
        <v>23</v>
      </c>
      <c r="D54">
        <v>53</v>
      </c>
      <c r="E54" s="125" t="s">
        <v>21</v>
      </c>
      <c r="F54">
        <v>5</v>
      </c>
      <c r="G54" s="125" t="s">
        <v>28</v>
      </c>
      <c r="H54" s="125" t="s">
        <v>35</v>
      </c>
      <c r="I54" s="125" t="s">
        <v>111</v>
      </c>
      <c r="J54" s="116">
        <v>0.8</v>
      </c>
      <c r="K54" s="116">
        <v>0.80069444444444449</v>
      </c>
      <c r="L54" s="116">
        <v>0.81180555555555556</v>
      </c>
      <c r="M54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4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54" s="116">
        <f>AVERAGE(June[order delivered])</f>
        <v>3.9437956555171093E-3</v>
      </c>
      <c r="P54" s="125" t="s">
        <v>25</v>
      </c>
      <c r="Q54">
        <v>900</v>
      </c>
      <c r="R54">
        <v>4500</v>
      </c>
      <c r="S54">
        <v>600</v>
      </c>
      <c r="T54" s="103">
        <f>June[[#This Row],[Delivery Cost]] + June[[#This Row],[COGS (Naira)]]</f>
        <v>5100</v>
      </c>
      <c r="U54" s="103">
        <f>June[[#This Row],[Revenue]] - June[[#This Row],[Total cost]]</f>
        <v>600</v>
      </c>
      <c r="V54">
        <v>5700</v>
      </c>
    </row>
    <row r="55" spans="1:22" x14ac:dyDescent="0.2">
      <c r="A55" s="126">
        <v>45812</v>
      </c>
      <c r="B55" s="125" t="s">
        <v>110</v>
      </c>
      <c r="C55" s="125">
        <f>WEEKNUM(June[[#This Row],[Date]])</f>
        <v>23</v>
      </c>
      <c r="D55">
        <v>54</v>
      </c>
      <c r="E55" s="125" t="s">
        <v>21</v>
      </c>
      <c r="F55">
        <v>5</v>
      </c>
      <c r="G55" s="125" t="s">
        <v>44</v>
      </c>
      <c r="H55" s="125" t="s">
        <v>112</v>
      </c>
      <c r="I55" s="125" t="s">
        <v>117</v>
      </c>
      <c r="J55" s="116">
        <v>0.82291666666666663</v>
      </c>
      <c r="K55" s="116">
        <v>0.82361111111111107</v>
      </c>
      <c r="L55" s="116">
        <v>0.83194444444444449</v>
      </c>
      <c r="M55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5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55" s="116">
        <f>AVERAGE(June[order delivered])</f>
        <v>3.9437956555171093E-3</v>
      </c>
      <c r="P55" s="125" t="s">
        <v>25</v>
      </c>
      <c r="Q55">
        <v>900</v>
      </c>
      <c r="R55">
        <v>4500</v>
      </c>
      <c r="S55">
        <v>800</v>
      </c>
      <c r="T55" s="103">
        <f>June[[#This Row],[Delivery Cost]] + June[[#This Row],[COGS (Naira)]]</f>
        <v>5300</v>
      </c>
      <c r="U55" s="103">
        <f>June[[#This Row],[Revenue]] - June[[#This Row],[Total cost]]</f>
        <v>600</v>
      </c>
      <c r="V55">
        <v>5900</v>
      </c>
    </row>
    <row r="56" spans="1:22" x14ac:dyDescent="0.2">
      <c r="A56" s="126">
        <v>45812</v>
      </c>
      <c r="B56" s="125" t="s">
        <v>110</v>
      </c>
      <c r="C56" s="125">
        <f>WEEKNUM(June[[#This Row],[Date]])</f>
        <v>23</v>
      </c>
      <c r="D56">
        <v>55</v>
      </c>
      <c r="E56" s="125" t="s">
        <v>21</v>
      </c>
      <c r="F56">
        <v>3</v>
      </c>
      <c r="G56" s="125" t="s">
        <v>122</v>
      </c>
      <c r="H56" s="125" t="s">
        <v>68</v>
      </c>
      <c r="I56" s="125" t="s">
        <v>117</v>
      </c>
      <c r="J56" s="116">
        <v>0.83611111111111114</v>
      </c>
      <c r="K56" s="116">
        <v>0.83680555555555558</v>
      </c>
      <c r="L56" s="116">
        <v>0.84583333333333333</v>
      </c>
      <c r="M5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6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56" s="116">
        <f>AVERAGE(June[order delivered])</f>
        <v>3.9437956555171093E-3</v>
      </c>
      <c r="P56" s="125" t="s">
        <v>25</v>
      </c>
      <c r="Q56">
        <v>900</v>
      </c>
      <c r="R56">
        <v>2700</v>
      </c>
      <c r="S56">
        <v>600</v>
      </c>
      <c r="T56" s="103">
        <f>June[[#This Row],[Delivery Cost]] + June[[#This Row],[COGS (Naira)]]</f>
        <v>3300</v>
      </c>
      <c r="U56" s="103">
        <f>June[[#This Row],[Revenue]] - June[[#This Row],[Total cost]]</f>
        <v>400</v>
      </c>
      <c r="V56">
        <v>3700</v>
      </c>
    </row>
    <row r="57" spans="1:22" x14ac:dyDescent="0.2">
      <c r="A57" s="126">
        <v>45812</v>
      </c>
      <c r="B57" s="125" t="s">
        <v>110</v>
      </c>
      <c r="C57" s="125">
        <f>WEEKNUM(June[[#This Row],[Date]])</f>
        <v>23</v>
      </c>
      <c r="D57">
        <v>56</v>
      </c>
      <c r="E57" s="125" t="s">
        <v>21</v>
      </c>
      <c r="F57">
        <v>10</v>
      </c>
      <c r="G57" s="125" t="s">
        <v>123</v>
      </c>
      <c r="H57" s="125" t="s">
        <v>24</v>
      </c>
      <c r="I57" s="125" t="s">
        <v>117</v>
      </c>
      <c r="J57" s="116">
        <v>0.85</v>
      </c>
      <c r="K57" s="116">
        <v>0.85069444444444442</v>
      </c>
      <c r="L57" s="116">
        <v>0.86041666666666672</v>
      </c>
      <c r="M5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7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57" s="116">
        <f>AVERAGE(June[order delivered])</f>
        <v>3.9437956555171093E-3</v>
      </c>
      <c r="P57" s="125" t="s">
        <v>25</v>
      </c>
      <c r="Q57">
        <v>900</v>
      </c>
      <c r="R57">
        <v>9000</v>
      </c>
      <c r="S57">
        <v>800</v>
      </c>
      <c r="T57" s="103">
        <f>June[[#This Row],[Delivery Cost]] + June[[#This Row],[COGS (Naira)]]</f>
        <v>9800</v>
      </c>
      <c r="U57" s="103">
        <f>June[[#This Row],[Revenue]] - June[[#This Row],[Total cost]]</f>
        <v>1150</v>
      </c>
      <c r="V57">
        <v>10950</v>
      </c>
    </row>
    <row r="58" spans="1:22" x14ac:dyDescent="0.2">
      <c r="A58" s="126">
        <v>45812</v>
      </c>
      <c r="B58" s="125" t="s">
        <v>110</v>
      </c>
      <c r="C58" s="125">
        <f>WEEKNUM(June[[#This Row],[Date]])</f>
        <v>23</v>
      </c>
      <c r="D58">
        <v>57</v>
      </c>
      <c r="E58" s="125" t="s">
        <v>21</v>
      </c>
      <c r="F58">
        <v>20</v>
      </c>
      <c r="G58" s="125" t="s">
        <v>124</v>
      </c>
      <c r="H58" s="125" t="s">
        <v>24</v>
      </c>
      <c r="I58" s="125" t="s">
        <v>111</v>
      </c>
      <c r="J58" s="116">
        <v>0.85833333333333328</v>
      </c>
      <c r="K58" s="116">
        <v>0.86111111111111116</v>
      </c>
      <c r="L58" s="116">
        <v>0.87708333333333333</v>
      </c>
      <c r="M58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2.7777777777778789E-3</v>
      </c>
      <c r="N58" s="116">
        <f>IF(June[[#This Row],[Order Completion Time]] &lt; June[[#This Row],[Order Time]], June[[#This Row],[Order Completion Time]] + 1 - June[[#This Row],[Order Time]],June[[#This Row],[Order Completion Time]] - June[[#This Row],[Order Time]])</f>
        <v>1.8750000000000044E-2</v>
      </c>
      <c r="O58" s="116">
        <f>AVERAGE(June[order delivered])</f>
        <v>3.9437956555171093E-3</v>
      </c>
      <c r="P58" s="125" t="s">
        <v>25</v>
      </c>
      <c r="Q58">
        <v>900</v>
      </c>
      <c r="R58">
        <v>18000</v>
      </c>
      <c r="S58">
        <v>800</v>
      </c>
      <c r="T58" s="103">
        <f>June[[#This Row],[Delivery Cost]] + June[[#This Row],[COGS (Naira)]]</f>
        <v>18800</v>
      </c>
      <c r="U58" s="103">
        <f>June[[#This Row],[Revenue]] - June[[#This Row],[Total cost]]</f>
        <v>2150</v>
      </c>
      <c r="V58">
        <v>20950</v>
      </c>
    </row>
    <row r="59" spans="1:22" x14ac:dyDescent="0.2">
      <c r="A59" s="126">
        <v>45813</v>
      </c>
      <c r="B59" s="125" t="s">
        <v>125</v>
      </c>
      <c r="C59" s="125">
        <f>WEEKNUM(June[[#This Row],[Date]])</f>
        <v>23</v>
      </c>
      <c r="D59">
        <v>58</v>
      </c>
      <c r="E59" s="125" t="s">
        <v>21</v>
      </c>
      <c r="F59">
        <v>5</v>
      </c>
      <c r="G59" s="125" t="s">
        <v>28</v>
      </c>
      <c r="H59" s="125" t="s">
        <v>68</v>
      </c>
      <c r="I59" s="125" t="s">
        <v>111</v>
      </c>
      <c r="J59" s="116">
        <v>0.65416666666666667</v>
      </c>
      <c r="K59" s="116">
        <v>0.65486111111111112</v>
      </c>
      <c r="L59" s="116">
        <v>0.66527777777777775</v>
      </c>
      <c r="M5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59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59" s="116">
        <f>AVERAGE(June[order delivered])</f>
        <v>3.9437956555171093E-3</v>
      </c>
      <c r="P59" s="125" t="s">
        <v>25</v>
      </c>
      <c r="Q59">
        <v>900</v>
      </c>
      <c r="R59">
        <v>4500</v>
      </c>
      <c r="S59">
        <v>600</v>
      </c>
      <c r="T59" s="103">
        <f>June[[#This Row],[Delivery Cost]] + June[[#This Row],[COGS (Naira)]]</f>
        <v>5100</v>
      </c>
      <c r="U59" s="103">
        <f>June[[#This Row],[Revenue]] - June[[#This Row],[Total cost]]</f>
        <v>600</v>
      </c>
      <c r="V59">
        <v>5700</v>
      </c>
    </row>
    <row r="60" spans="1:22" hidden="1" x14ac:dyDescent="0.2">
      <c r="A60" s="126">
        <v>45813</v>
      </c>
      <c r="B60" s="125" t="s">
        <v>125</v>
      </c>
      <c r="C60" s="125">
        <f>WEEKNUM(June[[#This Row],[Date]])</f>
        <v>23</v>
      </c>
      <c r="D60">
        <v>59</v>
      </c>
      <c r="E60" s="125" t="s">
        <v>77</v>
      </c>
      <c r="F60">
        <v>2</v>
      </c>
      <c r="G60" s="125" t="s">
        <v>127</v>
      </c>
      <c r="H60" s="125" t="s">
        <v>50</v>
      </c>
      <c r="I60" s="125" t="s">
        <v>117</v>
      </c>
      <c r="J60" s="116">
        <v>0.82916666666666672</v>
      </c>
      <c r="K60" s="116">
        <v>0.8305555555555556</v>
      </c>
      <c r="L60" s="116">
        <v>0.8520833333333333</v>
      </c>
      <c r="M60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60" s="116">
        <f>IF(June[[#This Row],[Order Completion Time]] &lt; June[[#This Row],[Order Time]], June[[#This Row],[Order Completion Time]] + 1 - June[[#This Row],[Order Time]],June[[#This Row],[Order Completion Time]] - June[[#This Row],[Order Time]])</f>
        <v>2.2916666666666585E-2</v>
      </c>
      <c r="O60" s="116">
        <f>AVERAGE(June[order delivered])</f>
        <v>3.9437956555171093E-3</v>
      </c>
      <c r="P60" s="125" t="s">
        <v>128</v>
      </c>
      <c r="Q60">
        <v>1300</v>
      </c>
      <c r="R60">
        <v>2600</v>
      </c>
      <c r="S60">
        <v>300</v>
      </c>
      <c r="T60" s="103">
        <f>June[[#This Row],[Delivery Cost]] + June[[#This Row],[COGS (Naira)]]</f>
        <v>2900</v>
      </c>
      <c r="U60" s="103">
        <f>June[[#This Row],[Revenue]] - June[[#This Row],[Total cost]]</f>
        <v>900</v>
      </c>
      <c r="V60">
        <v>3800</v>
      </c>
    </row>
    <row r="61" spans="1:22" hidden="1" x14ac:dyDescent="0.2">
      <c r="A61" s="126">
        <v>45813</v>
      </c>
      <c r="B61" s="125" t="s">
        <v>125</v>
      </c>
      <c r="C61" s="125">
        <f>WEEKNUM(June[[#This Row],[Date]])</f>
        <v>23</v>
      </c>
      <c r="D61">
        <v>60</v>
      </c>
      <c r="E61" s="125" t="s">
        <v>77</v>
      </c>
      <c r="F61">
        <v>6</v>
      </c>
      <c r="G61" s="125" t="s">
        <v>130</v>
      </c>
      <c r="H61" s="125" t="s">
        <v>131</v>
      </c>
      <c r="I61" s="125" t="s">
        <v>117</v>
      </c>
      <c r="J61" s="116">
        <v>0.85138888888888886</v>
      </c>
      <c r="K61" s="116">
        <v>0.85347222222222219</v>
      </c>
      <c r="L61" s="116">
        <v>0.9145833333333333</v>
      </c>
      <c r="M61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61" s="116">
        <f>IF(June[[#This Row],[Order Completion Time]] &lt; June[[#This Row],[Order Time]], June[[#This Row],[Order Completion Time]] + 1 - June[[#This Row],[Order Time]],June[[#This Row],[Order Completion Time]] - June[[#This Row],[Order Time]])</f>
        <v>6.3194444444444442E-2</v>
      </c>
      <c r="O61" s="116">
        <f>AVERAGE(June[order delivered])</f>
        <v>3.9437956555171093E-3</v>
      </c>
      <c r="P61" s="125" t="s">
        <v>128</v>
      </c>
      <c r="Q61">
        <v>1300</v>
      </c>
      <c r="R61">
        <v>7800</v>
      </c>
      <c r="S61">
        <v>900</v>
      </c>
      <c r="T61" s="103">
        <f>June[[#This Row],[Delivery Cost]] + June[[#This Row],[COGS (Naira)]]</f>
        <v>8700</v>
      </c>
      <c r="U61" s="103">
        <f>June[[#This Row],[Revenue]] - June[[#This Row],[Total cost]]</f>
        <v>700</v>
      </c>
      <c r="V61">
        <v>9400</v>
      </c>
    </row>
    <row r="62" spans="1:22" x14ac:dyDescent="0.2">
      <c r="A62" s="126">
        <v>45813</v>
      </c>
      <c r="B62" s="125" t="s">
        <v>125</v>
      </c>
      <c r="C62" s="125">
        <f>WEEKNUM(June[[#This Row],[Date]])</f>
        <v>23</v>
      </c>
      <c r="D62">
        <v>61</v>
      </c>
      <c r="E62" s="125" t="s">
        <v>21</v>
      </c>
      <c r="F62">
        <v>6</v>
      </c>
      <c r="G62" s="125" t="s">
        <v>133</v>
      </c>
      <c r="H62" s="125" t="s">
        <v>59</v>
      </c>
      <c r="I62" s="125" t="s">
        <v>111</v>
      </c>
      <c r="J62" s="116">
        <v>0.88263888888888886</v>
      </c>
      <c r="K62" s="116">
        <v>0.91874999999999996</v>
      </c>
      <c r="L62" s="116">
        <v>0.92500000000000004</v>
      </c>
      <c r="M62" s="116">
        <f>IF(June[[#This Row],[Fufilment Start Time]] &lt; June[[#This Row],[Order Time]], June[[#This Row],[Fufilment Start Time]] + 1 - June[[#This Row],[Order Time]],June[[#This Row],[Fufilment Start Time]] - June[[#This Row],[Order Time]])</f>
        <v>3.6111111111111094E-2</v>
      </c>
      <c r="N62" s="116">
        <f>IF(June[[#This Row],[Order Completion Time]] &lt; June[[#This Row],[Order Time]], June[[#This Row],[Order Completion Time]] + 1 - June[[#This Row],[Order Time]],June[[#This Row],[Order Completion Time]] - June[[#This Row],[Order Time]])</f>
        <v>4.2361111111111183E-2</v>
      </c>
      <c r="O62" s="116">
        <f>AVERAGE(June[order delivered])</f>
        <v>3.9437956555171093E-3</v>
      </c>
      <c r="P62" s="125" t="s">
        <v>25</v>
      </c>
      <c r="Q62">
        <v>900</v>
      </c>
      <c r="R62">
        <v>5400</v>
      </c>
      <c r="S62">
        <v>800</v>
      </c>
      <c r="T62" s="103">
        <f>June[[#This Row],[Delivery Cost]] + June[[#This Row],[COGS (Naira)]]</f>
        <v>6200</v>
      </c>
      <c r="U62" s="103">
        <f>June[[#This Row],[Revenue]] - June[[#This Row],[Total cost]]</f>
        <v>600</v>
      </c>
      <c r="V62">
        <v>6800</v>
      </c>
    </row>
    <row r="63" spans="1:22" hidden="1" x14ac:dyDescent="0.2">
      <c r="A63" s="126">
        <v>45814</v>
      </c>
      <c r="B63" s="125" t="s">
        <v>135</v>
      </c>
      <c r="C63" s="125">
        <f>WEEKNUM(June[[#This Row],[Date]])</f>
        <v>23</v>
      </c>
      <c r="D63">
        <v>62</v>
      </c>
      <c r="E63" s="125" t="s">
        <v>77</v>
      </c>
      <c r="F63">
        <v>3</v>
      </c>
      <c r="G63" s="125" t="s">
        <v>136</v>
      </c>
      <c r="H63" s="125" t="s">
        <v>35</v>
      </c>
      <c r="I63" s="125" t="s">
        <v>111</v>
      </c>
      <c r="J63" s="116">
        <v>0.35555555555555557</v>
      </c>
      <c r="K63" s="116">
        <v>0.35625000000000001</v>
      </c>
      <c r="L63" s="116">
        <v>0.40069444444444446</v>
      </c>
      <c r="M6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63" s="116">
        <f>IF(June[[#This Row],[Order Completion Time]] &lt; June[[#This Row],[Order Time]], June[[#This Row],[Order Completion Time]] + 1 - June[[#This Row],[Order Time]],June[[#This Row],[Order Completion Time]] - June[[#This Row],[Order Time]])</f>
        <v>4.5138888888888895E-2</v>
      </c>
      <c r="O63" s="116">
        <f>AVERAGE(June[order delivered])</f>
        <v>3.9437956555171093E-3</v>
      </c>
      <c r="P63" s="125" t="s">
        <v>128</v>
      </c>
      <c r="Q63">
        <v>1350</v>
      </c>
      <c r="R63">
        <v>3950</v>
      </c>
      <c r="S63">
        <v>800</v>
      </c>
      <c r="T63" s="103">
        <f>June[[#This Row],[Delivery Cost]] + June[[#This Row],[COGS (Naira)]]</f>
        <v>4750</v>
      </c>
      <c r="U63" s="103">
        <f>June[[#This Row],[Revenue]] - June[[#This Row],[Total cost]]</f>
        <v>450</v>
      </c>
      <c r="V63">
        <v>5200</v>
      </c>
    </row>
    <row r="64" spans="1:22" hidden="1" x14ac:dyDescent="0.2">
      <c r="A64" s="126">
        <v>45814</v>
      </c>
      <c r="B64" s="125" t="s">
        <v>135</v>
      </c>
      <c r="C64" s="125">
        <f>WEEKNUM(June[[#This Row],[Date]])</f>
        <v>23</v>
      </c>
      <c r="D64">
        <v>63</v>
      </c>
      <c r="E64" s="125" t="s">
        <v>77</v>
      </c>
      <c r="F64">
        <v>3</v>
      </c>
      <c r="G64" s="125" t="s">
        <v>111</v>
      </c>
      <c r="H64" s="125" t="s">
        <v>137</v>
      </c>
      <c r="I64" s="125" t="s">
        <v>111</v>
      </c>
      <c r="J64" s="116">
        <v>0.38055555555555554</v>
      </c>
      <c r="K64" s="116">
        <v>0.40347222222222223</v>
      </c>
      <c r="L64" s="116">
        <v>0.41944444444444445</v>
      </c>
      <c r="M64" s="116">
        <f>IF(June[[#This Row],[Fufilment Start Time]] &lt; June[[#This Row],[Order Time]], June[[#This Row],[Fufilment Start Time]] + 1 - June[[#This Row],[Order Time]],June[[#This Row],[Fufilment Start Time]] - June[[#This Row],[Order Time]])</f>
        <v>2.2916666666666696E-2</v>
      </c>
      <c r="N64" s="116">
        <f>IF(June[[#This Row],[Order Completion Time]] &lt; June[[#This Row],[Order Time]], June[[#This Row],[Order Completion Time]] + 1 - June[[#This Row],[Order Time]],June[[#This Row],[Order Completion Time]] - June[[#This Row],[Order Time]])</f>
        <v>3.8888888888888917E-2</v>
      </c>
      <c r="O64" s="116">
        <f>AVERAGE(June[order delivered])</f>
        <v>3.9437956555171093E-3</v>
      </c>
      <c r="P64" s="125" t="s">
        <v>79</v>
      </c>
      <c r="Q64">
        <v>950</v>
      </c>
      <c r="R64">
        <v>2850</v>
      </c>
      <c r="S64">
        <v>1500</v>
      </c>
      <c r="T64" s="103">
        <f>June[[#This Row],[Delivery Cost]] + June[[#This Row],[COGS (Naira)]]</f>
        <v>4350</v>
      </c>
      <c r="U64" s="103">
        <f>June[[#This Row],[Revenue]] - June[[#This Row],[Total cost]]</f>
        <v>850</v>
      </c>
      <c r="V64">
        <v>5200</v>
      </c>
    </row>
    <row r="65" spans="1:22" x14ac:dyDescent="0.2">
      <c r="A65" s="126">
        <v>45814</v>
      </c>
      <c r="B65" s="125" t="s">
        <v>135</v>
      </c>
      <c r="C65" s="125">
        <f>WEEKNUM(June[[#This Row],[Date]])</f>
        <v>23</v>
      </c>
      <c r="D65">
        <v>64</v>
      </c>
      <c r="E65" s="125" t="s">
        <v>21</v>
      </c>
      <c r="F65">
        <v>6</v>
      </c>
      <c r="G65" s="125" t="s">
        <v>123</v>
      </c>
      <c r="H65" s="125" t="s">
        <v>24</v>
      </c>
      <c r="I65" s="125" t="s">
        <v>111</v>
      </c>
      <c r="J65" s="116">
        <v>0.40902777777777777</v>
      </c>
      <c r="K65" s="116">
        <v>0.42708333333333331</v>
      </c>
      <c r="L65" s="116">
        <v>0.44236111111111109</v>
      </c>
      <c r="M65" s="116">
        <f>IF(June[[#This Row],[Fufilment Start Time]] &lt; June[[#This Row],[Order Time]], June[[#This Row],[Fufilment Start Time]] + 1 - June[[#This Row],[Order Time]],June[[#This Row],[Fufilment Start Time]] - June[[#This Row],[Order Time]])</f>
        <v>1.8055555555555547E-2</v>
      </c>
      <c r="N65" s="116">
        <f>IF(June[[#This Row],[Order Completion Time]] &lt; June[[#This Row],[Order Time]], June[[#This Row],[Order Completion Time]] + 1 - June[[#This Row],[Order Time]],June[[#This Row],[Order Completion Time]] - June[[#This Row],[Order Time]])</f>
        <v>3.3333333333333326E-2</v>
      </c>
      <c r="O65" s="116">
        <f>AVERAGE(June[order delivered])</f>
        <v>3.9437956555171093E-3</v>
      </c>
      <c r="P65" s="125" t="s">
        <v>25</v>
      </c>
      <c r="Q65">
        <v>900</v>
      </c>
      <c r="R65">
        <v>6300</v>
      </c>
      <c r="S65">
        <v>800</v>
      </c>
      <c r="T65" s="103">
        <f>June[[#This Row],[Delivery Cost]] + June[[#This Row],[COGS (Naira)]]</f>
        <v>7100</v>
      </c>
      <c r="U65" s="103">
        <f>June[[#This Row],[Revenue]] - June[[#This Row],[Total cost]]</f>
        <v>800</v>
      </c>
      <c r="V65">
        <v>7900</v>
      </c>
    </row>
    <row r="66" spans="1:22" x14ac:dyDescent="0.2">
      <c r="A66" s="126">
        <v>45814</v>
      </c>
      <c r="B66" s="125" t="s">
        <v>135</v>
      </c>
      <c r="C66" s="125">
        <f>WEEKNUM(June[[#This Row],[Date]])</f>
        <v>23</v>
      </c>
      <c r="D66">
        <v>65</v>
      </c>
      <c r="E66" s="125" t="s">
        <v>21</v>
      </c>
      <c r="F66">
        <v>5</v>
      </c>
      <c r="G66" s="125" t="s">
        <v>111</v>
      </c>
      <c r="H66" s="125" t="s">
        <v>63</v>
      </c>
      <c r="I66" s="125" t="s">
        <v>111</v>
      </c>
      <c r="J66" s="116">
        <v>0.45416666666666666</v>
      </c>
      <c r="K66" s="116">
        <v>0.45555555555555555</v>
      </c>
      <c r="L66" s="116">
        <v>0.46319444444444446</v>
      </c>
      <c r="M66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66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9.0277777777778012E-3</v>
      </c>
      <c r="O66" s="116">
        <f>AVERAGE(June[order delivered])</f>
        <v>3.9437956555171093E-3</v>
      </c>
      <c r="P66" s="125" t="s">
        <v>25</v>
      </c>
      <c r="Q66">
        <v>900</v>
      </c>
      <c r="R66">
        <v>4500</v>
      </c>
      <c r="S66">
        <v>800</v>
      </c>
      <c r="T66" s="103">
        <f>June[[#This Row],[Delivery Cost]] + June[[#This Row],[COGS (Naira)]]</f>
        <v>5300</v>
      </c>
      <c r="U66" s="103">
        <f>June[[#This Row],[Revenue]] - June[[#This Row],[Total cost]]</f>
        <v>600</v>
      </c>
      <c r="V66">
        <v>5900</v>
      </c>
    </row>
    <row r="67" spans="1:22" hidden="1" x14ac:dyDescent="0.2">
      <c r="A67" s="126">
        <v>45814</v>
      </c>
      <c r="B67" s="125" t="s">
        <v>135</v>
      </c>
      <c r="C67" s="125">
        <f>WEEKNUM(June[[#This Row],[Date]])</f>
        <v>23</v>
      </c>
      <c r="D67">
        <v>66</v>
      </c>
      <c r="E67" s="125" t="s">
        <v>77</v>
      </c>
      <c r="F67">
        <v>2</v>
      </c>
      <c r="G67" s="125" t="s">
        <v>141</v>
      </c>
      <c r="H67" s="125" t="s">
        <v>68</v>
      </c>
      <c r="I67" s="125" t="s">
        <v>111</v>
      </c>
      <c r="J67" s="116">
        <v>0.72499999999999998</v>
      </c>
      <c r="K67" s="116">
        <v>0.72638888888888886</v>
      </c>
      <c r="L67" s="116">
        <v>0.7416666666666667</v>
      </c>
      <c r="M67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67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1.6666666666666718E-2</v>
      </c>
      <c r="O67" s="116">
        <f>AVERAGE(June[order delivered])</f>
        <v>3.9437956555171093E-3</v>
      </c>
      <c r="P67" s="125" t="s">
        <v>79</v>
      </c>
      <c r="Q67">
        <v>950</v>
      </c>
      <c r="R67">
        <v>1900</v>
      </c>
      <c r="S67">
        <v>1200</v>
      </c>
      <c r="T67" s="103">
        <f>June[[#This Row],[Delivery Cost]] + June[[#This Row],[COGS (Naira)]]</f>
        <v>3100</v>
      </c>
      <c r="U67" s="103">
        <f>June[[#This Row],[Revenue]] - June[[#This Row],[Total cost]]</f>
        <v>700</v>
      </c>
      <c r="V67">
        <v>3800</v>
      </c>
    </row>
    <row r="68" spans="1:22" x14ac:dyDescent="0.2">
      <c r="A68" s="126">
        <v>45814</v>
      </c>
      <c r="B68" s="125" t="s">
        <v>135</v>
      </c>
      <c r="C68" s="125">
        <f>WEEKNUM(June[[#This Row],[Date]])</f>
        <v>23</v>
      </c>
      <c r="D68">
        <v>67</v>
      </c>
      <c r="E68" s="125" t="s">
        <v>21</v>
      </c>
      <c r="F68">
        <v>6</v>
      </c>
      <c r="G68" s="125" t="s">
        <v>28</v>
      </c>
      <c r="H68" s="125" t="s">
        <v>68</v>
      </c>
      <c r="I68" s="125" t="s">
        <v>111</v>
      </c>
      <c r="J68" s="116">
        <v>0.82430555555555551</v>
      </c>
      <c r="K68" s="116">
        <v>0.82499999999999996</v>
      </c>
      <c r="L68" s="116">
        <v>0.83333333333333337</v>
      </c>
      <c r="M68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68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68" s="116">
        <f>AVERAGE(June[order delivered])</f>
        <v>3.9437956555171093E-3</v>
      </c>
      <c r="P68" s="125" t="s">
        <v>25</v>
      </c>
      <c r="Q68">
        <v>900</v>
      </c>
      <c r="R68">
        <v>5400</v>
      </c>
      <c r="S68">
        <v>600</v>
      </c>
      <c r="T68" s="103">
        <f>June[[#This Row],[Delivery Cost]] + June[[#This Row],[COGS (Naira)]]</f>
        <v>6000</v>
      </c>
      <c r="U68" s="103">
        <f>June[[#This Row],[Revenue]] - June[[#This Row],[Total cost]]</f>
        <v>700</v>
      </c>
      <c r="V68">
        <v>6700</v>
      </c>
    </row>
    <row r="69" spans="1:22" x14ac:dyDescent="0.2">
      <c r="A69" s="126">
        <v>45814</v>
      </c>
      <c r="B69" s="125" t="s">
        <v>135</v>
      </c>
      <c r="C69" s="125">
        <f>WEEKNUM(June[[#This Row],[Date]])</f>
        <v>23</v>
      </c>
      <c r="D69">
        <v>68</v>
      </c>
      <c r="E69" s="125" t="s">
        <v>21</v>
      </c>
      <c r="F69">
        <v>5</v>
      </c>
      <c r="G69" s="125" t="s">
        <v>55</v>
      </c>
      <c r="H69" s="125" t="s">
        <v>56</v>
      </c>
      <c r="I69" s="125" t="s">
        <v>111</v>
      </c>
      <c r="J69" s="116">
        <v>0.87638888888888888</v>
      </c>
      <c r="K69" s="116">
        <v>0.87708333333333333</v>
      </c>
      <c r="L69" s="116">
        <v>0.89097222222222228</v>
      </c>
      <c r="M6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69" s="116">
        <f>IF(June[[#This Row],[Order Completion Time]] &lt; June[[#This Row],[Order Time]], June[[#This Row],[Order Completion Time]] + 1 - June[[#This Row],[Order Time]],June[[#This Row],[Order Completion Time]] - June[[#This Row],[Order Time]])</f>
        <v>1.4583333333333393E-2</v>
      </c>
      <c r="O69" s="116">
        <f>AVERAGE(June[order delivered])</f>
        <v>3.9437956555171093E-3</v>
      </c>
      <c r="P69" s="125" t="s">
        <v>25</v>
      </c>
      <c r="Q69">
        <v>900</v>
      </c>
      <c r="R69">
        <v>4500</v>
      </c>
      <c r="S69">
        <v>800</v>
      </c>
      <c r="T69" s="103">
        <f>June[[#This Row],[Delivery Cost]] + June[[#This Row],[COGS (Naira)]]</f>
        <v>5300</v>
      </c>
      <c r="U69" s="103">
        <f>June[[#This Row],[Revenue]] - June[[#This Row],[Total cost]]</f>
        <v>500</v>
      </c>
      <c r="V69">
        <v>5800</v>
      </c>
    </row>
    <row r="70" spans="1:22" x14ac:dyDescent="0.2">
      <c r="A70" s="126">
        <v>45815</v>
      </c>
      <c r="B70" s="125" t="s">
        <v>143</v>
      </c>
      <c r="C70" s="125">
        <f>WEEKNUM(June[[#This Row],[Date]])</f>
        <v>23</v>
      </c>
      <c r="D70">
        <v>69</v>
      </c>
      <c r="E70" s="125" t="s">
        <v>21</v>
      </c>
      <c r="F70">
        <v>6</v>
      </c>
      <c r="G70" s="125" t="s">
        <v>144</v>
      </c>
      <c r="H70" s="125" t="s">
        <v>68</v>
      </c>
      <c r="I70" s="125" t="s">
        <v>111</v>
      </c>
      <c r="J70" s="116">
        <v>0.48541666666666666</v>
      </c>
      <c r="K70" s="116">
        <v>0.4909722222222222</v>
      </c>
      <c r="L70" s="116">
        <v>0.50486111111111109</v>
      </c>
      <c r="M70" s="116">
        <f>IF(June[[#This Row],[Fufilment Start Time]] &lt; June[[#This Row],[Order Time]], June[[#This Row],[Fufilment Start Time]] + 1 - June[[#This Row],[Order Time]],June[[#This Row],[Fufilment Start Time]] - June[[#This Row],[Order Time]])</f>
        <v>5.5555555555555358E-3</v>
      </c>
      <c r="N70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1.9444444444444431E-2</v>
      </c>
      <c r="O70" s="116">
        <f>AVERAGE(June[order delivered])</f>
        <v>3.9437956555171093E-3</v>
      </c>
      <c r="P70" s="125" t="s">
        <v>25</v>
      </c>
      <c r="Q70">
        <v>900</v>
      </c>
      <c r="R70">
        <v>9000</v>
      </c>
      <c r="S70">
        <v>400</v>
      </c>
      <c r="T70" s="103">
        <f>June[[#This Row],[Delivery Cost]] + June[[#This Row],[COGS (Naira)]]</f>
        <v>9400</v>
      </c>
      <c r="U70" s="103">
        <f>June[[#This Row],[Revenue]] - June[[#This Row],[Total cost]]</f>
        <v>1350</v>
      </c>
      <c r="V70">
        <v>10750</v>
      </c>
    </row>
    <row r="71" spans="1:22" hidden="1" x14ac:dyDescent="0.2">
      <c r="A71" s="126">
        <v>45815</v>
      </c>
      <c r="B71" s="125" t="s">
        <v>143</v>
      </c>
      <c r="C71" s="125">
        <f>WEEKNUM(June[[#This Row],[Date]])</f>
        <v>23</v>
      </c>
      <c r="D71">
        <v>70</v>
      </c>
      <c r="E71" s="125" t="s">
        <v>77</v>
      </c>
      <c r="F71">
        <v>10</v>
      </c>
      <c r="G71" s="125" t="s">
        <v>28</v>
      </c>
      <c r="H71" s="125" t="s">
        <v>68</v>
      </c>
      <c r="I71" s="125" t="s">
        <v>111</v>
      </c>
      <c r="J71" s="116">
        <v>0.4861111111111111</v>
      </c>
      <c r="K71" s="116">
        <v>0.50555555555555554</v>
      </c>
      <c r="L71" s="116">
        <v>0.5131944444444444</v>
      </c>
      <c r="M71" s="116">
        <f>IF(June[[#This Row],[Fufilment Start Time]] &lt; June[[#This Row],[Order Time]], June[[#This Row],[Fufilment Start Time]] + 1 - June[[#This Row],[Order Time]],June[[#This Row],[Fufilment Start Time]] - June[[#This Row],[Order Time]])</f>
        <v>1.9444444444444431E-2</v>
      </c>
      <c r="N71" s="116">
        <f>IF(June[[#This Row],[Order Completion Time]] &lt; June[[#This Row],[Order Time]], June[[#This Row],[Order Completion Time]] + 1 - June[[#This Row],[Order Time]],June[[#This Row],[Order Completion Time]] - June[[#This Row],[Order Time]])</f>
        <v>2.7083333333333293E-2</v>
      </c>
      <c r="O71" s="116">
        <f>AVERAGE(June[order delivered])</f>
        <v>3.9437956555171093E-3</v>
      </c>
      <c r="P71" s="125" t="s">
        <v>79</v>
      </c>
      <c r="Q71">
        <v>950</v>
      </c>
      <c r="R71">
        <v>5700</v>
      </c>
      <c r="S71">
        <v>600</v>
      </c>
      <c r="T71" s="103">
        <f>June[[#This Row],[Delivery Cost]] + June[[#This Row],[COGS (Naira)]]</f>
        <v>6300</v>
      </c>
      <c r="U71" s="103">
        <f>June[[#This Row],[Revenue]] - June[[#This Row],[Total cost]]</f>
        <v>3100</v>
      </c>
      <c r="V71">
        <v>9400</v>
      </c>
    </row>
    <row r="72" spans="1:22" x14ac:dyDescent="0.2">
      <c r="A72" s="126">
        <v>46180</v>
      </c>
      <c r="B72" s="125" t="s">
        <v>143</v>
      </c>
      <c r="C72" s="125">
        <f>WEEKNUM(June[[#This Row],[Date]])</f>
        <v>24</v>
      </c>
      <c r="D72">
        <v>71</v>
      </c>
      <c r="E72" s="125" t="s">
        <v>21</v>
      </c>
      <c r="F72">
        <v>5</v>
      </c>
      <c r="G72" s="125" t="s">
        <v>119</v>
      </c>
      <c r="H72" s="125" t="s">
        <v>24</v>
      </c>
      <c r="I72" s="125" t="s">
        <v>111</v>
      </c>
      <c r="J72" s="116">
        <v>0.67291666666666672</v>
      </c>
      <c r="K72" s="116">
        <v>0.6743055555555556</v>
      </c>
      <c r="L72" s="116">
        <v>0.68541666666666667</v>
      </c>
      <c r="M72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72" s="116">
        <f>IF(June[[#This Row],[Order Completion Time]] &lt; June[[#This Row],[Order Time]], June[[#This Row],[Order Completion Time]] + 1 - June[[#This Row],[Order Time]],June[[#This Row],[Order Completion Time]] - June[[#This Row],[Order Time]])</f>
        <v>1.2499999999999956E-2</v>
      </c>
      <c r="O72" s="116">
        <f>AVERAGE(June[order delivered])</f>
        <v>3.9437956555171093E-3</v>
      </c>
      <c r="P72" s="125" t="s">
        <v>25</v>
      </c>
      <c r="Q72">
        <v>900</v>
      </c>
      <c r="R72">
        <v>4500</v>
      </c>
      <c r="S72">
        <v>800</v>
      </c>
      <c r="T72" s="103">
        <f>June[[#This Row],[Delivery Cost]] + June[[#This Row],[COGS (Naira)]]</f>
        <v>5300</v>
      </c>
      <c r="U72" s="103">
        <f>June[[#This Row],[Revenue]] - June[[#This Row],[Total cost]]</f>
        <v>600</v>
      </c>
      <c r="V72">
        <v>5900</v>
      </c>
    </row>
    <row r="73" spans="1:22" x14ac:dyDescent="0.2">
      <c r="A73" s="126">
        <v>45815</v>
      </c>
      <c r="B73" s="125" t="s">
        <v>143</v>
      </c>
      <c r="C73" s="125">
        <f>WEEKNUM(June[[#This Row],[Date]])</f>
        <v>23</v>
      </c>
      <c r="D73">
        <v>72</v>
      </c>
      <c r="E73" s="125" t="s">
        <v>21</v>
      </c>
      <c r="F73">
        <v>6</v>
      </c>
      <c r="G73" s="125" t="s">
        <v>133</v>
      </c>
      <c r="H73" s="125" t="s">
        <v>59</v>
      </c>
      <c r="I73" s="125" t="s">
        <v>111</v>
      </c>
      <c r="J73" s="116">
        <v>0.79861111111111116</v>
      </c>
      <c r="K73" s="116">
        <v>0.7993055555555556</v>
      </c>
      <c r="L73" s="116">
        <v>0.81805555555555554</v>
      </c>
      <c r="M7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73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1.9444444444444375E-2</v>
      </c>
      <c r="O73" s="116">
        <f>AVERAGE(June[order delivered])</f>
        <v>3.9437956555171093E-3</v>
      </c>
      <c r="P73" s="125" t="s">
        <v>25</v>
      </c>
      <c r="Q73">
        <v>900</v>
      </c>
      <c r="R73">
        <v>5400</v>
      </c>
      <c r="S73">
        <v>800</v>
      </c>
      <c r="T73" s="103">
        <f>June[[#This Row],[Delivery Cost]] + June[[#This Row],[COGS (Naira)]]</f>
        <v>6200</v>
      </c>
      <c r="U73" s="103">
        <f>June[[#This Row],[Revenue]] - June[[#This Row],[Total cost]]</f>
        <v>700</v>
      </c>
      <c r="V73">
        <v>6900</v>
      </c>
    </row>
    <row r="74" spans="1:22" x14ac:dyDescent="0.2">
      <c r="A74" s="126">
        <v>45815</v>
      </c>
      <c r="B74" s="125" t="s">
        <v>143</v>
      </c>
      <c r="C74" s="125">
        <f>WEEKNUM(June[[#This Row],[Date]])</f>
        <v>23</v>
      </c>
      <c r="D74">
        <v>73</v>
      </c>
      <c r="E74" s="125" t="s">
        <v>21</v>
      </c>
      <c r="F74">
        <v>8</v>
      </c>
      <c r="G74" s="125" t="s">
        <v>145</v>
      </c>
      <c r="H74" s="125" t="s">
        <v>68</v>
      </c>
      <c r="I74" s="125" t="s">
        <v>111</v>
      </c>
      <c r="J74" s="116">
        <v>0.80972222222222223</v>
      </c>
      <c r="K74" s="116">
        <v>0.82291666666666663</v>
      </c>
      <c r="L74" s="116">
        <v>0.83125000000000004</v>
      </c>
      <c r="M74" s="116">
        <f>IF(June[[#This Row],[Fufilment Start Time]] &lt; June[[#This Row],[Order Time]], June[[#This Row],[Fufilment Start Time]] + 1 - June[[#This Row],[Order Time]],June[[#This Row],[Fufilment Start Time]] - June[[#This Row],[Order Time]])</f>
        <v>1.3194444444444398E-2</v>
      </c>
      <c r="N74" s="116">
        <f>IF(June[[#This Row],[Order Completion Time]] &lt; June[[#This Row],[Order Time]], June[[#This Row],[Order Completion Time]] + 1 - June[[#This Row],[Order Time]],June[[#This Row],[Order Completion Time]] - June[[#This Row],[Order Time]])</f>
        <v>2.1527777777777812E-2</v>
      </c>
      <c r="O74" s="116">
        <f>AVERAGE(June[order delivered])</f>
        <v>3.9437956555171093E-3</v>
      </c>
      <c r="P74" s="125" t="s">
        <v>25</v>
      </c>
      <c r="Q74">
        <v>900</v>
      </c>
      <c r="R74">
        <v>7200</v>
      </c>
      <c r="S74">
        <v>600</v>
      </c>
      <c r="T74" s="103">
        <f>June[[#This Row],[Delivery Cost]] + June[[#This Row],[COGS (Naira)]]</f>
        <v>7800</v>
      </c>
      <c r="U74" s="103">
        <f>June[[#This Row],[Revenue]] - June[[#This Row],[Total cost]]</f>
        <v>900</v>
      </c>
      <c r="V74">
        <v>8700</v>
      </c>
    </row>
    <row r="75" spans="1:22" hidden="1" x14ac:dyDescent="0.2">
      <c r="A75" s="126">
        <v>45815</v>
      </c>
      <c r="B75" s="125" t="s">
        <v>143</v>
      </c>
      <c r="C75" s="125">
        <f>WEEKNUM(June[[#This Row],[Date]])</f>
        <v>23</v>
      </c>
      <c r="D75">
        <v>74</v>
      </c>
      <c r="E75" s="125" t="s">
        <v>77</v>
      </c>
      <c r="F75">
        <v>2</v>
      </c>
      <c r="G75" s="125" t="s">
        <v>145</v>
      </c>
      <c r="H75" s="125" t="s">
        <v>68</v>
      </c>
      <c r="I75" s="125" t="s">
        <v>111</v>
      </c>
      <c r="J75" s="116">
        <v>0.81458333333333333</v>
      </c>
      <c r="K75" s="116">
        <v>0.53888888888888886</v>
      </c>
      <c r="L75" s="116">
        <v>0.54861111111111116</v>
      </c>
      <c r="M75" s="116">
        <f>IF(June[[#This Row],[Fufilment Start Time]] &lt; June[[#This Row],[Order Time]], June[[#This Row],[Fufilment Start Time]] + 1 - June[[#This Row],[Order Time]],June[[#This Row],[Fufilment Start Time]] - June[[#This Row],[Order Time]])</f>
        <v>0.72430555555555542</v>
      </c>
      <c r="N75" s="116">
        <f>IF(June[[#This Row],[Order Completion Time]] &lt; June[[#This Row],[Order Time]], June[[#This Row],[Order Completion Time]] + 1 - June[[#This Row],[Order Time]],June[[#This Row],[Order Completion Time]] - June[[#This Row],[Order Time]])</f>
        <v>0.73402777777777783</v>
      </c>
      <c r="O75" s="116">
        <f>AVERAGE(June[order delivered])</f>
        <v>3.9437956555171093E-3</v>
      </c>
      <c r="P75" s="125" t="s">
        <v>128</v>
      </c>
      <c r="Q75">
        <v>1300</v>
      </c>
      <c r="R75">
        <v>2600</v>
      </c>
      <c r="S75">
        <v>800</v>
      </c>
      <c r="T75" s="103">
        <f>June[[#This Row],[Delivery Cost]] + June[[#This Row],[COGS (Naira)]]</f>
        <v>3400</v>
      </c>
      <c r="U75" s="103">
        <f>June[[#This Row],[Revenue]] - June[[#This Row],[Total cost]]</f>
        <v>400</v>
      </c>
      <c r="V75">
        <v>3800</v>
      </c>
    </row>
    <row r="76" spans="1:22" x14ac:dyDescent="0.2">
      <c r="A76" s="126">
        <v>45815</v>
      </c>
      <c r="B76" s="125" t="s">
        <v>143</v>
      </c>
      <c r="C76" s="125">
        <f>WEEKNUM(June[[#This Row],[Date]])</f>
        <v>23</v>
      </c>
      <c r="D76">
        <v>75</v>
      </c>
      <c r="E76" s="125" t="s">
        <v>21</v>
      </c>
      <c r="F76">
        <v>9</v>
      </c>
      <c r="G76" s="125" t="s">
        <v>62</v>
      </c>
      <c r="H76" s="125" t="s">
        <v>63</v>
      </c>
      <c r="I76" s="125" t="s">
        <v>111</v>
      </c>
      <c r="J76" s="116">
        <v>0.83888888888888891</v>
      </c>
      <c r="K76" s="116">
        <v>0.84722222222222221</v>
      </c>
      <c r="L76" s="116">
        <v>0.85833333333333328</v>
      </c>
      <c r="M76" s="116">
        <f>IF(June[[#This Row],[Fufilment Start Time]] &lt; June[[#This Row],[Order Time]], June[[#This Row],[Fufilment Start Time]] + 1 - June[[#This Row],[Order Time]],June[[#This Row],[Fufilment Start Time]] - June[[#This Row],[Order Time]])</f>
        <v>8.3333333333333037E-3</v>
      </c>
      <c r="N76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1.9444444444444375E-2</v>
      </c>
      <c r="O76" s="116">
        <f>AVERAGE(June[order delivered])</f>
        <v>3.9437956555171093E-3</v>
      </c>
      <c r="P76" s="125" t="s">
        <v>25</v>
      </c>
      <c r="Q76">
        <v>900</v>
      </c>
      <c r="R76">
        <v>8100</v>
      </c>
      <c r="S76">
        <v>600</v>
      </c>
      <c r="T76" s="103">
        <f>June[[#This Row],[Delivery Cost]] + June[[#This Row],[COGS (Naira)]]</f>
        <v>8700</v>
      </c>
      <c r="U76" s="103">
        <f>June[[#This Row],[Revenue]] - June[[#This Row],[Total cost]]</f>
        <v>1000</v>
      </c>
      <c r="V76">
        <v>9700</v>
      </c>
    </row>
    <row r="77" spans="1:22" x14ac:dyDescent="0.2">
      <c r="A77" s="126">
        <v>45815</v>
      </c>
      <c r="B77" s="125" t="s">
        <v>143</v>
      </c>
      <c r="C77" s="125">
        <f>WEEKNUM(June[[#This Row],[Date]])</f>
        <v>23</v>
      </c>
      <c r="D77">
        <v>76</v>
      </c>
      <c r="E77" s="125" t="s">
        <v>21</v>
      </c>
      <c r="F77">
        <v>5</v>
      </c>
      <c r="G77" s="125" t="s">
        <v>101</v>
      </c>
      <c r="H77" s="125" t="s">
        <v>35</v>
      </c>
      <c r="I77" s="125" t="s">
        <v>111</v>
      </c>
      <c r="J77" s="116">
        <v>0.85902777777777772</v>
      </c>
      <c r="K77" s="116">
        <v>0.8618055555555556</v>
      </c>
      <c r="L77" s="116">
        <v>0.86944444444444446</v>
      </c>
      <c r="M77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2.7777777777778789E-3</v>
      </c>
      <c r="N77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77" s="116">
        <f>AVERAGE(June[order delivered])</f>
        <v>3.9437956555171093E-3</v>
      </c>
      <c r="P77" s="125" t="s">
        <v>25</v>
      </c>
      <c r="Q77">
        <v>900</v>
      </c>
      <c r="R77">
        <v>4500</v>
      </c>
      <c r="S77">
        <v>600</v>
      </c>
      <c r="T77" s="103">
        <f>June[[#This Row],[Delivery Cost]] + June[[#This Row],[COGS (Naira)]]</f>
        <v>5100</v>
      </c>
      <c r="U77" s="103">
        <f>June[[#This Row],[Revenue]] - June[[#This Row],[Total cost]]</f>
        <v>600</v>
      </c>
      <c r="V77">
        <v>5700</v>
      </c>
    </row>
    <row r="78" spans="1:22" x14ac:dyDescent="0.2">
      <c r="A78" s="126">
        <v>45816</v>
      </c>
      <c r="B78" s="125" t="s">
        <v>20</v>
      </c>
      <c r="C78" s="125">
        <f>WEEKNUM(June[[#This Row],[Date]])</f>
        <v>24</v>
      </c>
      <c r="D78">
        <v>77</v>
      </c>
      <c r="E78" s="125" t="s">
        <v>21</v>
      </c>
      <c r="F78">
        <v>6</v>
      </c>
      <c r="G78" s="125" t="s">
        <v>133</v>
      </c>
      <c r="H78" s="125" t="s">
        <v>59</v>
      </c>
      <c r="I78" s="125" t="s">
        <v>30</v>
      </c>
      <c r="J78" s="116">
        <v>0.49861111111111112</v>
      </c>
      <c r="K78" s="116">
        <v>0.51666666666666672</v>
      </c>
      <c r="L78" s="116">
        <v>0.52847222222222223</v>
      </c>
      <c r="M78" s="116">
        <f>IF(June[[#This Row],[Fufilment Start Time]] &lt; June[[#This Row],[Order Time]], June[[#This Row],[Fufilment Start Time]] + 1 - June[[#This Row],[Order Time]],June[[#This Row],[Fufilment Start Time]] - June[[#This Row],[Order Time]])</f>
        <v>1.8055555555555602E-2</v>
      </c>
      <c r="N78" s="116">
        <f>IF(June[[#This Row],[Order Completion Time]] &lt; June[[#This Row],[Order Time]], June[[#This Row],[Order Completion Time]] + 1 - June[[#This Row],[Order Time]],June[[#This Row],[Order Completion Time]] - June[[#This Row],[Order Time]])</f>
        <v>2.9861111111111116E-2</v>
      </c>
      <c r="O78" s="116">
        <f>AVERAGE(June[order delivered])</f>
        <v>3.9437956555171093E-3</v>
      </c>
      <c r="P78" s="125" t="s">
        <v>25</v>
      </c>
      <c r="Q78">
        <v>900</v>
      </c>
      <c r="R78">
        <v>5400</v>
      </c>
      <c r="S78">
        <v>800</v>
      </c>
      <c r="T78" s="103">
        <f>June[[#This Row],[Delivery Cost]] + June[[#This Row],[COGS (Naira)]]</f>
        <v>6200</v>
      </c>
      <c r="U78" s="103">
        <f>June[[#This Row],[Revenue]] - June[[#This Row],[Total cost]]</f>
        <v>700</v>
      </c>
      <c r="V78">
        <v>6900</v>
      </c>
    </row>
    <row r="79" spans="1:22" x14ac:dyDescent="0.2">
      <c r="A79" s="126">
        <v>45816</v>
      </c>
      <c r="B79" s="125" t="s">
        <v>20</v>
      </c>
      <c r="C79" s="125">
        <f>WEEKNUM(June[[#This Row],[Date]])</f>
        <v>24</v>
      </c>
      <c r="D79">
        <v>78</v>
      </c>
      <c r="E79" s="125" t="s">
        <v>21</v>
      </c>
      <c r="F79">
        <v>9</v>
      </c>
      <c r="G79" s="125" t="s">
        <v>93</v>
      </c>
      <c r="H79" s="125" t="s">
        <v>24</v>
      </c>
      <c r="I79" s="125" t="s">
        <v>111</v>
      </c>
      <c r="J79" s="116">
        <v>0.5756944444444444</v>
      </c>
      <c r="K79" s="116">
        <v>0.57638888888888884</v>
      </c>
      <c r="L79" s="116">
        <v>0.58750000000000002</v>
      </c>
      <c r="M7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79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1.1805555555555625E-2</v>
      </c>
      <c r="O79" s="116">
        <f>AVERAGE(June[order delivered])</f>
        <v>3.9437956555171093E-3</v>
      </c>
      <c r="P79" s="125" t="s">
        <v>25</v>
      </c>
      <c r="Q79">
        <v>900</v>
      </c>
      <c r="R79">
        <v>8100</v>
      </c>
      <c r="S79">
        <v>600</v>
      </c>
      <c r="T79" s="103">
        <f>June[[#This Row],[Delivery Cost]] + June[[#This Row],[COGS (Naira)]]</f>
        <v>8700</v>
      </c>
      <c r="U79" s="103">
        <f>June[[#This Row],[Revenue]] - June[[#This Row],[Total cost]]</f>
        <v>1000</v>
      </c>
      <c r="V79">
        <v>9700</v>
      </c>
    </row>
    <row r="80" spans="1:22" x14ac:dyDescent="0.2">
      <c r="A80" s="126">
        <v>45816</v>
      </c>
      <c r="B80" s="125" t="s">
        <v>20</v>
      </c>
      <c r="C80" s="125">
        <f>WEEKNUM(June[[#This Row],[Date]])</f>
        <v>24</v>
      </c>
      <c r="D80">
        <v>79</v>
      </c>
      <c r="E80" s="125" t="s">
        <v>21</v>
      </c>
      <c r="F80">
        <v>4</v>
      </c>
      <c r="G80" s="125" t="s">
        <v>72</v>
      </c>
      <c r="H80" s="125" t="s">
        <v>24</v>
      </c>
      <c r="I80" s="125" t="s">
        <v>111</v>
      </c>
      <c r="J80" s="116">
        <v>0.67500000000000004</v>
      </c>
      <c r="K80" s="116">
        <v>0.67708333333333337</v>
      </c>
      <c r="L80" s="116">
        <v>0.68472222222222223</v>
      </c>
      <c r="M80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80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80" s="116">
        <f>AVERAGE(June[order delivered])</f>
        <v>3.9437956555171093E-3</v>
      </c>
      <c r="P80" s="125" t="s">
        <v>25</v>
      </c>
      <c r="Q80">
        <v>900</v>
      </c>
      <c r="R80">
        <v>3600</v>
      </c>
      <c r="S80">
        <v>700</v>
      </c>
      <c r="T80" s="103">
        <f>June[[#This Row],[Delivery Cost]] + June[[#This Row],[COGS (Naira)]]</f>
        <v>4300</v>
      </c>
      <c r="U80" s="103">
        <f>June[[#This Row],[Revenue]] - June[[#This Row],[Total cost]]</f>
        <v>500</v>
      </c>
      <c r="V80">
        <v>4800</v>
      </c>
    </row>
    <row r="81" spans="1:22" x14ac:dyDescent="0.2">
      <c r="A81" s="126">
        <v>45816</v>
      </c>
      <c r="B81" s="125" t="s">
        <v>20</v>
      </c>
      <c r="C81" s="125">
        <f>WEEKNUM(June[[#This Row],[Date]])</f>
        <v>24</v>
      </c>
      <c r="D81">
        <v>80</v>
      </c>
      <c r="E81" s="125" t="s">
        <v>21</v>
      </c>
      <c r="F81">
        <v>10</v>
      </c>
      <c r="G81" s="125" t="s">
        <v>98</v>
      </c>
      <c r="H81" s="125" t="s">
        <v>50</v>
      </c>
      <c r="I81" s="125" t="s">
        <v>111</v>
      </c>
      <c r="J81" s="116">
        <v>0.70694444444444449</v>
      </c>
      <c r="K81" s="116">
        <v>0.70833333333333337</v>
      </c>
      <c r="L81" s="116">
        <v>0.71805555555555556</v>
      </c>
      <c r="M81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81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81" s="116">
        <f>AVERAGE(June[order delivered])</f>
        <v>3.9437956555171093E-3</v>
      </c>
      <c r="P81" s="125" t="s">
        <v>25</v>
      </c>
      <c r="Q81">
        <v>900</v>
      </c>
      <c r="R81">
        <v>9000</v>
      </c>
      <c r="S81">
        <v>600</v>
      </c>
      <c r="T81" s="103">
        <f>June[[#This Row],[Delivery Cost]] + June[[#This Row],[COGS (Naira)]]</f>
        <v>9600</v>
      </c>
      <c r="U81" s="103">
        <f>June[[#This Row],[Revenue]] - June[[#This Row],[Total cost]]</f>
        <v>1150</v>
      </c>
      <c r="V81">
        <v>10750</v>
      </c>
    </row>
    <row r="82" spans="1:22" x14ac:dyDescent="0.2">
      <c r="A82" s="126">
        <v>45816</v>
      </c>
      <c r="B82" s="125" t="s">
        <v>20</v>
      </c>
      <c r="C82" s="125">
        <f>WEEKNUM(June[[#This Row],[Date]])</f>
        <v>24</v>
      </c>
      <c r="D82">
        <v>81</v>
      </c>
      <c r="E82" s="125" t="s">
        <v>21</v>
      </c>
      <c r="F82">
        <v>10</v>
      </c>
      <c r="G82" s="125" t="s">
        <v>148</v>
      </c>
      <c r="H82" s="125" t="s">
        <v>56</v>
      </c>
      <c r="I82" s="125" t="s">
        <v>111</v>
      </c>
      <c r="J82" s="116">
        <v>0.7104166666666667</v>
      </c>
      <c r="K82" s="116">
        <v>0.71805555555555556</v>
      </c>
      <c r="L82" s="116">
        <v>0.72986111111111107</v>
      </c>
      <c r="M82" s="116">
        <f>IF(June[[#This Row],[Fufilment Start Time]] &lt; June[[#This Row],[Order Time]], June[[#This Row],[Fufilment Start Time]] + 1 - June[[#This Row],[Order Time]],June[[#This Row],[Fufilment Start Time]] - June[[#This Row],[Order Time]])</f>
        <v>7.6388888888888618E-3</v>
      </c>
      <c r="N82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1.9444444444444375E-2</v>
      </c>
      <c r="O82" s="116">
        <f>AVERAGE(June[order delivered])</f>
        <v>3.9437956555171093E-3</v>
      </c>
      <c r="P82" s="125" t="s">
        <v>25</v>
      </c>
      <c r="Q82">
        <v>900</v>
      </c>
      <c r="R82">
        <v>9000</v>
      </c>
      <c r="S82">
        <v>700</v>
      </c>
      <c r="T82" s="103">
        <f>June[[#This Row],[Delivery Cost]] + June[[#This Row],[COGS (Naira)]]</f>
        <v>9700</v>
      </c>
      <c r="U82" s="103">
        <f>June[[#This Row],[Revenue]] - June[[#This Row],[Total cost]]</f>
        <v>1150</v>
      </c>
      <c r="V82">
        <v>10850</v>
      </c>
    </row>
    <row r="83" spans="1:22" x14ac:dyDescent="0.2">
      <c r="A83" s="126">
        <v>45816</v>
      </c>
      <c r="B83" s="125" t="s">
        <v>20</v>
      </c>
      <c r="C83" s="125">
        <f>WEEKNUM(June[[#This Row],[Date]])</f>
        <v>24</v>
      </c>
      <c r="D83">
        <v>82</v>
      </c>
      <c r="E83" s="125" t="s">
        <v>21</v>
      </c>
      <c r="F83">
        <v>6</v>
      </c>
      <c r="G83" s="125" t="s">
        <v>133</v>
      </c>
      <c r="H83" s="125" t="s">
        <v>56</v>
      </c>
      <c r="I83" s="125" t="s">
        <v>111</v>
      </c>
      <c r="J83" s="116">
        <v>0.75416666666666665</v>
      </c>
      <c r="K83" s="116">
        <v>0.75416666666666665</v>
      </c>
      <c r="L83" s="116">
        <v>0.76736111111111116</v>
      </c>
      <c r="M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83" s="116">
        <f>AVERAGE(June[order delivered])</f>
        <v>3.9437956555171093E-3</v>
      </c>
      <c r="P83" s="125" t="s">
        <v>25</v>
      </c>
      <c r="Q83">
        <v>900</v>
      </c>
      <c r="R83">
        <v>5400</v>
      </c>
      <c r="S83">
        <v>800</v>
      </c>
      <c r="T83" s="103">
        <f>June[[#This Row],[Delivery Cost]] + June[[#This Row],[COGS (Naira)]]</f>
        <v>6200</v>
      </c>
      <c r="U83" s="103">
        <f>June[[#This Row],[Revenue]] - June[[#This Row],[Total cost]]</f>
        <v>700</v>
      </c>
      <c r="V83">
        <v>6900</v>
      </c>
    </row>
    <row r="84" spans="1:22" hidden="1" x14ac:dyDescent="0.2">
      <c r="A84" s="126">
        <v>46181</v>
      </c>
      <c r="B84" s="125" t="s">
        <v>20</v>
      </c>
      <c r="C84" s="125">
        <f>WEEKNUM(June[[#This Row],[Date]])</f>
        <v>24</v>
      </c>
      <c r="D84">
        <v>83</v>
      </c>
      <c r="E84" s="125" t="s">
        <v>77</v>
      </c>
      <c r="F84">
        <v>2</v>
      </c>
      <c r="G84" s="125" t="s">
        <v>150</v>
      </c>
      <c r="H84" s="125" t="s">
        <v>68</v>
      </c>
      <c r="I84" s="125" t="s">
        <v>111</v>
      </c>
      <c r="J84" s="116">
        <v>0.76597222222222228</v>
      </c>
      <c r="K84" s="116">
        <v>0.7680555555555556</v>
      </c>
      <c r="L84" s="116">
        <v>0.8041666666666667</v>
      </c>
      <c r="M84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84" s="116">
        <f>IF(June[[#This Row],[Order Completion Time]] &lt; June[[#This Row],[Order Time]], June[[#This Row],[Order Completion Time]] + 1 - June[[#This Row],[Order Time]],June[[#This Row],[Order Completion Time]] - June[[#This Row],[Order Time]])</f>
        <v>3.819444444444442E-2</v>
      </c>
      <c r="O84" s="116">
        <f>AVERAGE(June[order delivered])</f>
        <v>3.9437956555171093E-3</v>
      </c>
      <c r="P84" s="125" t="s">
        <v>128</v>
      </c>
      <c r="Q84">
        <v>1300</v>
      </c>
      <c r="R84">
        <v>2600</v>
      </c>
      <c r="S84">
        <v>1200</v>
      </c>
      <c r="T84" s="103">
        <f>June[[#This Row],[Delivery Cost]] + June[[#This Row],[COGS (Naira)]]</f>
        <v>3800</v>
      </c>
      <c r="U84" s="103">
        <f>June[[#This Row],[Revenue]] - June[[#This Row],[Total cost]]</f>
        <v>-200</v>
      </c>
      <c r="V84">
        <v>3600</v>
      </c>
    </row>
    <row r="85" spans="1:22" x14ac:dyDescent="0.2">
      <c r="A85" s="126">
        <v>45816</v>
      </c>
      <c r="B85" s="125" t="s">
        <v>20</v>
      </c>
      <c r="C85" s="125">
        <f>WEEKNUM(June[[#This Row],[Date]])</f>
        <v>24</v>
      </c>
      <c r="D85">
        <v>84</v>
      </c>
      <c r="E85" s="125" t="s">
        <v>21</v>
      </c>
      <c r="F85">
        <v>4</v>
      </c>
      <c r="G85" s="125" t="s">
        <v>111</v>
      </c>
      <c r="H85" s="125" t="s">
        <v>63</v>
      </c>
      <c r="I85" s="125" t="s">
        <v>111</v>
      </c>
      <c r="J85" s="116">
        <v>0.82986111111111116</v>
      </c>
      <c r="K85" s="116">
        <v>0.8305555555555556</v>
      </c>
      <c r="L85" s="116">
        <v>0.84652777777777777</v>
      </c>
      <c r="M85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85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1.6666666666666607E-2</v>
      </c>
      <c r="O85" s="116">
        <f>AVERAGE(June[order delivered])</f>
        <v>3.9437956555171093E-3</v>
      </c>
      <c r="P85" s="125" t="s">
        <v>25</v>
      </c>
      <c r="Q85">
        <v>900</v>
      </c>
      <c r="R85">
        <v>3600</v>
      </c>
      <c r="S85">
        <v>800</v>
      </c>
      <c r="T85" s="103">
        <f>June[[#This Row],[Delivery Cost]] + June[[#This Row],[COGS (Naira)]]</f>
        <v>4400</v>
      </c>
      <c r="U85" s="103">
        <f>June[[#This Row],[Revenue]] - June[[#This Row],[Total cost]]</f>
        <v>500</v>
      </c>
      <c r="V85">
        <v>4900</v>
      </c>
    </row>
    <row r="86" spans="1:22" x14ac:dyDescent="0.2">
      <c r="A86" s="126">
        <v>45817</v>
      </c>
      <c r="B86" s="125" t="s">
        <v>65</v>
      </c>
      <c r="C86" s="125">
        <f>WEEKNUM(June[[#This Row],[Date]])</f>
        <v>24</v>
      </c>
      <c r="D86">
        <v>85</v>
      </c>
      <c r="E86" s="125" t="s">
        <v>21</v>
      </c>
      <c r="F86">
        <v>7</v>
      </c>
      <c r="G86" s="125" t="s">
        <v>54</v>
      </c>
      <c r="H86" s="125" t="s">
        <v>151</v>
      </c>
      <c r="I86" s="125" t="s">
        <v>111</v>
      </c>
      <c r="J86" s="116">
        <v>0.46111111111111114</v>
      </c>
      <c r="K86" s="116">
        <v>0.46180555555555558</v>
      </c>
      <c r="L86" s="116">
        <v>0.47013888888888888</v>
      </c>
      <c r="M8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86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9.0277777777777457E-3</v>
      </c>
      <c r="O86" s="116">
        <f>AVERAGE(June[order delivered])</f>
        <v>3.9437956555171093E-3</v>
      </c>
      <c r="P86" s="125" t="s">
        <v>25</v>
      </c>
      <c r="Q86">
        <v>900</v>
      </c>
      <c r="R86">
        <v>6300</v>
      </c>
      <c r="S86">
        <v>700</v>
      </c>
      <c r="T86" s="103">
        <f>June[[#This Row],[Delivery Cost]] + June[[#This Row],[COGS (Naira)]]</f>
        <v>7000</v>
      </c>
      <c r="U86" s="103">
        <f>June[[#This Row],[Revenue]] - June[[#This Row],[Total cost]]</f>
        <v>800</v>
      </c>
      <c r="V86">
        <v>7800</v>
      </c>
    </row>
    <row r="87" spans="1:22" x14ac:dyDescent="0.2">
      <c r="A87" s="126">
        <v>45817</v>
      </c>
      <c r="B87" s="125" t="s">
        <v>65</v>
      </c>
      <c r="C87" s="125">
        <f>WEEKNUM(June[[#This Row],[Date]])</f>
        <v>24</v>
      </c>
      <c r="D87">
        <v>86</v>
      </c>
      <c r="E87" s="125" t="s">
        <v>21</v>
      </c>
      <c r="F87">
        <v>10</v>
      </c>
      <c r="G87" s="125" t="s">
        <v>41</v>
      </c>
      <c r="H87" s="125" t="s">
        <v>42</v>
      </c>
      <c r="I87" s="125" t="s">
        <v>111</v>
      </c>
      <c r="J87" s="116">
        <v>0.52152777777777781</v>
      </c>
      <c r="K87" s="116">
        <v>0.52500000000000002</v>
      </c>
      <c r="L87" s="116">
        <v>0.53541666666666665</v>
      </c>
      <c r="M87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87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1.388888888888884E-2</v>
      </c>
      <c r="O87" s="116">
        <f>AVERAGE(June[order delivered])</f>
        <v>3.9437956555171093E-3</v>
      </c>
      <c r="P87" s="125" t="s">
        <v>25</v>
      </c>
      <c r="Q87">
        <v>900</v>
      </c>
      <c r="R87">
        <v>9000</v>
      </c>
      <c r="S87">
        <v>600</v>
      </c>
      <c r="T87" s="103">
        <f>June[[#This Row],[Delivery Cost]] + June[[#This Row],[COGS (Naira)]]</f>
        <v>9600</v>
      </c>
      <c r="U87" s="103">
        <f>June[[#This Row],[Revenue]] - June[[#This Row],[Total cost]]</f>
        <v>1250</v>
      </c>
      <c r="V87">
        <v>10850</v>
      </c>
    </row>
    <row r="88" spans="1:22" x14ac:dyDescent="0.2">
      <c r="A88" s="126">
        <v>45817</v>
      </c>
      <c r="B88" s="125" t="s">
        <v>65</v>
      </c>
      <c r="C88" s="125">
        <f>WEEKNUM(June[[#This Row],[Date]])</f>
        <v>24</v>
      </c>
      <c r="D88">
        <v>87</v>
      </c>
      <c r="E88" s="125" t="s">
        <v>21</v>
      </c>
      <c r="F88">
        <v>10</v>
      </c>
      <c r="G88" s="125" t="s">
        <v>41</v>
      </c>
      <c r="H88" s="125" t="s">
        <v>151</v>
      </c>
      <c r="I88" s="125" t="s">
        <v>111</v>
      </c>
      <c r="J88" s="116">
        <v>0.84097222222222223</v>
      </c>
      <c r="K88" s="116">
        <v>0.34097222222222223</v>
      </c>
      <c r="L88" s="116">
        <v>0.85</v>
      </c>
      <c r="M88" s="116">
        <f>IF(June[[#This Row],[Fufilment Start Time]] &lt; June[[#This Row],[Order Time]], June[[#This Row],[Fufilment Start Time]] + 1 - June[[#This Row],[Order Time]],June[[#This Row],[Fufilment Start Time]] - June[[#This Row],[Order Time]])</f>
        <v>0.5</v>
      </c>
      <c r="N88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9.0277777777777457E-3</v>
      </c>
      <c r="O88" s="116">
        <f>AVERAGE(June[order delivered])</f>
        <v>3.9437956555171093E-3</v>
      </c>
      <c r="P88" s="125" t="s">
        <v>25</v>
      </c>
      <c r="Q88">
        <v>900</v>
      </c>
      <c r="R88">
        <v>9000</v>
      </c>
      <c r="S88">
        <v>600</v>
      </c>
      <c r="T88" s="103">
        <f>June[[#This Row],[Delivery Cost]] + June[[#This Row],[COGS (Naira)]]</f>
        <v>9600</v>
      </c>
      <c r="U88" s="103">
        <f>June[[#This Row],[Revenue]] - June[[#This Row],[Total cost]]</f>
        <v>1250</v>
      </c>
      <c r="V88">
        <v>10850</v>
      </c>
    </row>
    <row r="89" spans="1:22" x14ac:dyDescent="0.2">
      <c r="A89" s="126">
        <v>45817</v>
      </c>
      <c r="B89" s="125" t="s">
        <v>65</v>
      </c>
      <c r="C89" s="125">
        <f>WEEKNUM(June[[#This Row],[Date]])</f>
        <v>24</v>
      </c>
      <c r="D89">
        <v>88</v>
      </c>
      <c r="E89" s="125" t="s">
        <v>21</v>
      </c>
      <c r="F89">
        <v>9</v>
      </c>
      <c r="G89" s="125" t="s">
        <v>62</v>
      </c>
      <c r="H89" s="125" t="s">
        <v>24</v>
      </c>
      <c r="I89" s="125" t="s">
        <v>111</v>
      </c>
      <c r="J89" s="116">
        <v>0.875</v>
      </c>
      <c r="K89" s="116">
        <v>0.89722222222222225</v>
      </c>
      <c r="L89" s="116">
        <v>0.36944444444444446</v>
      </c>
      <c r="M89" s="116">
        <f>IF(June[[#This Row],[Fufilment Start Time]] &lt; June[[#This Row],[Order Time]], June[[#This Row],[Fufilment Start Time]] + 1 - June[[#This Row],[Order Time]],June[[#This Row],[Fufilment Start Time]] - June[[#This Row],[Order Time]])</f>
        <v>2.2222222222222254E-2</v>
      </c>
      <c r="N89" s="116">
        <f>IF(June[[#This Row],[Order Completion Time]] &lt; June[[#This Row],[Order Time]], June[[#This Row],[Order Completion Time]] + 1 - June[[#This Row],[Order Time]],June[[#This Row],[Order Completion Time]] - June[[#This Row],[Order Time]])</f>
        <v>0.49444444444444446</v>
      </c>
      <c r="O89" s="116">
        <f>AVERAGE(June[order delivered])</f>
        <v>3.9437956555171093E-3</v>
      </c>
      <c r="P89" s="125" t="s">
        <v>25</v>
      </c>
      <c r="Q89">
        <v>900</v>
      </c>
      <c r="R89">
        <v>8100</v>
      </c>
      <c r="S89">
        <v>800</v>
      </c>
      <c r="T89" s="103">
        <f>June[[#This Row],[Delivery Cost]] + June[[#This Row],[COGS (Naira)]]</f>
        <v>8900</v>
      </c>
      <c r="U89" s="103">
        <f>June[[#This Row],[Revenue]] - June[[#This Row],[Total cost]]</f>
        <v>1000</v>
      </c>
      <c r="V89">
        <v>9900</v>
      </c>
    </row>
    <row r="90" spans="1:22" hidden="1" x14ac:dyDescent="0.2">
      <c r="A90" s="126">
        <v>45819</v>
      </c>
      <c r="B90" s="125" t="s">
        <v>110</v>
      </c>
      <c r="C90" s="125">
        <f>WEEKNUM(June[[#This Row],[Date]])</f>
        <v>24</v>
      </c>
      <c r="D90">
        <v>89</v>
      </c>
      <c r="E90" s="125" t="s">
        <v>77</v>
      </c>
      <c r="F90">
        <v>2</v>
      </c>
      <c r="G90" s="125" t="s">
        <v>153</v>
      </c>
      <c r="H90" s="125" t="s">
        <v>68</v>
      </c>
      <c r="I90" s="125" t="s">
        <v>111</v>
      </c>
      <c r="J90" s="116">
        <v>0.40069444444444446</v>
      </c>
      <c r="K90" s="116">
        <v>0.40138888888888891</v>
      </c>
      <c r="L90" s="116">
        <v>0.45277777777777778</v>
      </c>
      <c r="M9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90" s="116">
        <f>IF(June[[#This Row],[Order Completion Time]] &lt; June[[#This Row],[Order Time]], June[[#This Row],[Order Completion Time]] + 1 - June[[#This Row],[Order Time]],June[[#This Row],[Order Completion Time]] - June[[#This Row],[Order Time]])</f>
        <v>5.2083333333333315E-2</v>
      </c>
      <c r="O90" s="116">
        <f>AVERAGE(June[order delivered])</f>
        <v>3.9437956555171093E-3</v>
      </c>
      <c r="P90" s="125" t="s">
        <v>79</v>
      </c>
      <c r="Q90">
        <v>950</v>
      </c>
      <c r="R90">
        <v>1900</v>
      </c>
      <c r="S90">
        <v>1300</v>
      </c>
      <c r="T90" s="103">
        <f>June[[#This Row],[Delivery Cost]] + June[[#This Row],[COGS (Naira)]]</f>
        <v>3200</v>
      </c>
      <c r="U90" s="103">
        <f>June[[#This Row],[Revenue]] - June[[#This Row],[Total cost]]</f>
        <v>598</v>
      </c>
      <c r="V90">
        <v>3798</v>
      </c>
    </row>
    <row r="91" spans="1:22" x14ac:dyDescent="0.2">
      <c r="A91" s="126">
        <v>45820</v>
      </c>
      <c r="B91" s="125" t="s">
        <v>125</v>
      </c>
      <c r="C91" s="125">
        <f>WEEKNUM(June[[#This Row],[Date]])</f>
        <v>24</v>
      </c>
      <c r="D91">
        <v>90</v>
      </c>
      <c r="E91" s="125" t="s">
        <v>21</v>
      </c>
      <c r="F91">
        <v>3</v>
      </c>
      <c r="G91" s="125" t="s">
        <v>154</v>
      </c>
      <c r="H91" s="125" t="s">
        <v>42</v>
      </c>
      <c r="I91" s="125" t="s">
        <v>111</v>
      </c>
      <c r="J91" s="116">
        <v>0.54513888888888884</v>
      </c>
      <c r="K91" s="116">
        <v>0.54583333333333328</v>
      </c>
      <c r="L91" s="116">
        <v>0.55277777777777781</v>
      </c>
      <c r="M9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91" s="116">
        <f>IF(June[[#This Row],[Order Completion Time]] &lt; June[[#This Row],[Order Time]], June[[#This Row],[Order Completion Time]] + 1 - June[[#This Row],[Order Time]],June[[#This Row],[Order Completion Time]] - June[[#This Row],[Order Time]])</f>
        <v>7.6388888888889728E-3</v>
      </c>
      <c r="O91" s="116">
        <f>AVERAGE(June[order delivered])</f>
        <v>3.9437956555171093E-3</v>
      </c>
      <c r="P91" s="125" t="s">
        <v>25</v>
      </c>
      <c r="Q91">
        <v>900</v>
      </c>
      <c r="R91">
        <v>2700</v>
      </c>
      <c r="S91">
        <v>600</v>
      </c>
      <c r="T91" s="103">
        <f>June[[#This Row],[Delivery Cost]] + June[[#This Row],[COGS (Naira)]]</f>
        <v>3300</v>
      </c>
      <c r="U91" s="103">
        <f>June[[#This Row],[Revenue]] - June[[#This Row],[Total cost]]</f>
        <v>500</v>
      </c>
      <c r="V91">
        <v>3800</v>
      </c>
    </row>
    <row r="92" spans="1:22" x14ac:dyDescent="0.2">
      <c r="A92" s="126">
        <v>45821</v>
      </c>
      <c r="B92" s="125" t="s">
        <v>135</v>
      </c>
      <c r="C92" s="125">
        <f>WEEKNUM(June[[#This Row],[Date]])</f>
        <v>24</v>
      </c>
      <c r="D92">
        <v>91</v>
      </c>
      <c r="E92" s="125" t="s">
        <v>21</v>
      </c>
      <c r="F92">
        <v>10</v>
      </c>
      <c r="G92" s="125" t="s">
        <v>28</v>
      </c>
      <c r="H92" s="125" t="s">
        <v>35</v>
      </c>
      <c r="I92" s="125" t="s">
        <v>111</v>
      </c>
      <c r="J92" s="116">
        <v>0.72638888888888886</v>
      </c>
      <c r="K92" s="116">
        <v>0.7270833333333333</v>
      </c>
      <c r="L92" s="116">
        <v>0.73333333333333328</v>
      </c>
      <c r="M9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92" s="116">
        <f>IF(June[[#This Row],[Order Completion Time]] &lt; June[[#This Row],[Order Time]], June[[#This Row],[Order Completion Time]] + 1 - June[[#This Row],[Order Time]],June[[#This Row],[Order Completion Time]] - June[[#This Row],[Order Time]])</f>
        <v>6.9444444444444198E-3</v>
      </c>
      <c r="O92" s="116">
        <f>AVERAGE(June[order delivered])</f>
        <v>3.9437956555171093E-3</v>
      </c>
      <c r="P92" s="125" t="s">
        <v>25</v>
      </c>
      <c r="Q92">
        <v>900</v>
      </c>
      <c r="R92">
        <v>9000</v>
      </c>
      <c r="S92">
        <v>500</v>
      </c>
      <c r="T92" s="103">
        <f>June[[#This Row],[Delivery Cost]] + June[[#This Row],[COGS (Naira)]]</f>
        <v>9500</v>
      </c>
      <c r="U92" s="103">
        <f>June[[#This Row],[Revenue]] - June[[#This Row],[Total cost]]</f>
        <v>1300</v>
      </c>
      <c r="V92">
        <v>10800</v>
      </c>
    </row>
    <row r="93" spans="1:22" x14ac:dyDescent="0.2">
      <c r="A93" s="126">
        <v>45822</v>
      </c>
      <c r="B93" s="125" t="s">
        <v>143</v>
      </c>
      <c r="C93" s="125">
        <f>WEEKNUM(June[[#This Row],[Date]])</f>
        <v>24</v>
      </c>
      <c r="D93">
        <v>92</v>
      </c>
      <c r="E93" s="125" t="s">
        <v>21</v>
      </c>
      <c r="F93">
        <v>5</v>
      </c>
      <c r="G93" s="125" t="s">
        <v>39</v>
      </c>
      <c r="H93" s="125" t="s">
        <v>68</v>
      </c>
      <c r="I93" s="125" t="s">
        <v>111</v>
      </c>
      <c r="J93" s="116">
        <v>0.69791666666666663</v>
      </c>
      <c r="K93" s="116">
        <v>0.69791666666666663</v>
      </c>
      <c r="L93" s="116">
        <v>0.71250000000000002</v>
      </c>
      <c r="M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" s="116">
        <f>IF(June[[#This Row],[Order Completion Time]] &lt; June[[#This Row],[Order Time]], June[[#This Row],[Order Completion Time]] + 1 - June[[#This Row],[Order Time]],June[[#This Row],[Order Completion Time]] - June[[#This Row],[Order Time]])</f>
        <v>1.4583333333333393E-2</v>
      </c>
      <c r="O93" s="116">
        <f>AVERAGE(June[order delivered])</f>
        <v>3.9437956555171093E-3</v>
      </c>
      <c r="P93" s="125" t="s">
        <v>25</v>
      </c>
      <c r="Q93">
        <v>900</v>
      </c>
      <c r="R93">
        <v>4500</v>
      </c>
      <c r="S93">
        <v>600</v>
      </c>
      <c r="T93" s="103">
        <f>June[[#This Row],[Delivery Cost]] + June[[#This Row],[COGS (Naira)]]</f>
        <v>5100</v>
      </c>
      <c r="U93" s="103">
        <f>June[[#This Row],[Revenue]] - June[[#This Row],[Total cost]]</f>
        <v>600</v>
      </c>
      <c r="V93">
        <v>5700</v>
      </c>
    </row>
    <row r="94" spans="1:22" x14ac:dyDescent="0.2">
      <c r="A94" s="126">
        <v>45822</v>
      </c>
      <c r="B94" s="125" t="s">
        <v>143</v>
      </c>
      <c r="C94" s="125">
        <f>WEEKNUM(June[[#This Row],[Date]])</f>
        <v>24</v>
      </c>
      <c r="D94">
        <v>93</v>
      </c>
      <c r="E94" s="125" t="s">
        <v>21</v>
      </c>
      <c r="F94">
        <v>5</v>
      </c>
      <c r="G94" s="125" t="s">
        <v>156</v>
      </c>
      <c r="H94" s="125" t="s">
        <v>68</v>
      </c>
      <c r="I94" s="125" t="s">
        <v>111</v>
      </c>
      <c r="J94" s="116">
        <v>0.79027777777777775</v>
      </c>
      <c r="K94" s="116">
        <v>0.79236111111111107</v>
      </c>
      <c r="L94" s="116">
        <v>0.7993055555555556</v>
      </c>
      <c r="M94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94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94" s="116">
        <f>AVERAGE(June[order delivered])</f>
        <v>3.9437956555171093E-3</v>
      </c>
      <c r="P94" s="125" t="s">
        <v>25</v>
      </c>
      <c r="Q94">
        <v>900</v>
      </c>
      <c r="R94">
        <v>4500</v>
      </c>
      <c r="S94">
        <v>600</v>
      </c>
      <c r="T94" s="103">
        <f>June[[#This Row],[Delivery Cost]] + June[[#This Row],[COGS (Naira)]]</f>
        <v>5100</v>
      </c>
      <c r="U94" s="103">
        <f>June[[#This Row],[Revenue]] - June[[#This Row],[Total cost]]</f>
        <v>600</v>
      </c>
      <c r="V94">
        <v>5700</v>
      </c>
    </row>
    <row r="95" spans="1:22" x14ac:dyDescent="0.2">
      <c r="A95" s="126">
        <v>45822</v>
      </c>
      <c r="B95" s="125" t="s">
        <v>143</v>
      </c>
      <c r="C95" s="125">
        <f>WEEKNUM(June[[#This Row],[Date]])</f>
        <v>24</v>
      </c>
      <c r="D95">
        <v>94</v>
      </c>
      <c r="E95" s="125" t="s">
        <v>21</v>
      </c>
      <c r="F95">
        <v>6</v>
      </c>
      <c r="G95" s="125" t="s">
        <v>157</v>
      </c>
      <c r="H95" s="125" t="s">
        <v>68</v>
      </c>
      <c r="I95" s="125" t="s">
        <v>111</v>
      </c>
      <c r="J95" s="116">
        <v>0.7944444444444444</v>
      </c>
      <c r="K95" s="116">
        <v>0.7993055555555556</v>
      </c>
      <c r="L95" s="116">
        <v>0.80486111111111114</v>
      </c>
      <c r="M95" s="116">
        <f>IF(June[[#This Row],[Fufilment Start Time]] &lt; June[[#This Row],[Order Time]], June[[#This Row],[Fufilment Start Time]] + 1 - June[[#This Row],[Order Time]],June[[#This Row],[Fufilment Start Time]] - June[[#This Row],[Order Time]])</f>
        <v>4.8611111111112049E-3</v>
      </c>
      <c r="N95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95" s="116">
        <f>AVERAGE(June[order delivered])</f>
        <v>3.9437956555171093E-3</v>
      </c>
      <c r="P95" s="125" t="s">
        <v>25</v>
      </c>
      <c r="Q95">
        <v>900</v>
      </c>
      <c r="R95">
        <v>5400</v>
      </c>
      <c r="S95">
        <v>600</v>
      </c>
      <c r="T95" s="103">
        <f>June[[#This Row],[Delivery Cost]] + June[[#This Row],[COGS (Naira)]]</f>
        <v>6000</v>
      </c>
      <c r="U95" s="103">
        <f>June[[#This Row],[Revenue]] - June[[#This Row],[Total cost]]</f>
        <v>700</v>
      </c>
      <c r="V95">
        <v>6700</v>
      </c>
    </row>
    <row r="96" spans="1:22" x14ac:dyDescent="0.2">
      <c r="A96" s="126">
        <v>45822</v>
      </c>
      <c r="B96" s="125" t="s">
        <v>143</v>
      </c>
      <c r="C96" s="125">
        <f>WEEKNUM(June[[#This Row],[Date]])</f>
        <v>24</v>
      </c>
      <c r="D96">
        <v>95</v>
      </c>
      <c r="E96" s="125" t="s">
        <v>21</v>
      </c>
      <c r="F96">
        <v>10</v>
      </c>
      <c r="G96" s="125" t="s">
        <v>28</v>
      </c>
      <c r="H96" s="125" t="s">
        <v>68</v>
      </c>
      <c r="I96" s="125" t="s">
        <v>111</v>
      </c>
      <c r="J96" s="116">
        <v>0.81597222222222221</v>
      </c>
      <c r="K96" s="116">
        <v>0.82013888888888886</v>
      </c>
      <c r="L96" s="116">
        <v>0.82222222222222219</v>
      </c>
      <c r="M96" s="116">
        <f>IF(June[[#This Row],[Fufilment Start Time]] &lt; June[[#This Row],[Order Time]], June[[#This Row],[Fufilment Start Time]] + 1 - June[[#This Row],[Order Time]],June[[#This Row],[Fufilment Start Time]] - June[[#This Row],[Order Time]])</f>
        <v>4.1666666666666519E-3</v>
      </c>
      <c r="N96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96" s="116">
        <f>AVERAGE(June[order delivered])</f>
        <v>3.9437956555171093E-3</v>
      </c>
      <c r="P96" s="125" t="s">
        <v>25</v>
      </c>
      <c r="Q96">
        <v>900</v>
      </c>
      <c r="R96">
        <v>9000</v>
      </c>
      <c r="S96">
        <v>500</v>
      </c>
      <c r="T96" s="103">
        <f>June[[#This Row],[Delivery Cost]] + June[[#This Row],[COGS (Naira)]]</f>
        <v>9500</v>
      </c>
      <c r="U96" s="103">
        <f>June[[#This Row],[Revenue]] - June[[#This Row],[Total cost]]</f>
        <v>1350</v>
      </c>
      <c r="V96">
        <v>10850</v>
      </c>
    </row>
    <row r="97" spans="1:22" x14ac:dyDescent="0.2">
      <c r="A97" s="126">
        <v>45822</v>
      </c>
      <c r="B97" s="125" t="s">
        <v>143</v>
      </c>
      <c r="C97" s="125">
        <f>WEEKNUM(June[[#This Row],[Date]])</f>
        <v>24</v>
      </c>
      <c r="D97">
        <v>96</v>
      </c>
      <c r="E97" s="125" t="s">
        <v>21</v>
      </c>
      <c r="F97">
        <v>10</v>
      </c>
      <c r="G97" s="125" t="s">
        <v>82</v>
      </c>
      <c r="H97" s="125" t="s">
        <v>63</v>
      </c>
      <c r="I97" s="125" t="s">
        <v>111</v>
      </c>
      <c r="J97" s="116">
        <v>0.84166666666666667</v>
      </c>
      <c r="K97" s="116">
        <v>0.84166666666666667</v>
      </c>
      <c r="L97" s="116">
        <v>0.84791666666666665</v>
      </c>
      <c r="M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97" s="116">
        <f>AVERAGE(June[order delivered])</f>
        <v>3.9437956555171093E-3</v>
      </c>
      <c r="P97" s="125" t="s">
        <v>25</v>
      </c>
      <c r="Q97">
        <v>900</v>
      </c>
      <c r="R97">
        <v>9000</v>
      </c>
      <c r="S97">
        <v>800</v>
      </c>
      <c r="T97" s="103">
        <f>June[[#This Row],[Delivery Cost]] + June[[#This Row],[COGS (Naira)]]</f>
        <v>9800</v>
      </c>
      <c r="U97" s="103">
        <f>June[[#This Row],[Revenue]] - June[[#This Row],[Total cost]]</f>
        <v>1150</v>
      </c>
      <c r="V97">
        <v>10950</v>
      </c>
    </row>
    <row r="98" spans="1:22" x14ac:dyDescent="0.2">
      <c r="A98" s="126">
        <v>45823</v>
      </c>
      <c r="B98" s="125" t="s">
        <v>20</v>
      </c>
      <c r="C98" s="125">
        <f>WEEKNUM(June[[#This Row],[Date]])</f>
        <v>25</v>
      </c>
      <c r="D98">
        <v>97</v>
      </c>
      <c r="E98" s="125" t="s">
        <v>21</v>
      </c>
      <c r="F98">
        <v>4</v>
      </c>
      <c r="G98" s="125" t="s">
        <v>62</v>
      </c>
      <c r="H98" s="125" t="s">
        <v>24</v>
      </c>
      <c r="I98" s="125" t="s">
        <v>30</v>
      </c>
      <c r="J98" s="116">
        <v>0.47222222222222221</v>
      </c>
      <c r="K98" s="116">
        <v>0.47222222222222221</v>
      </c>
      <c r="L98" s="116">
        <v>0.47638888888888886</v>
      </c>
      <c r="M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" s="116">
        <f>IF(June[[#This Row],[Order Completion Time]] &lt; June[[#This Row],[Order Time]], June[[#This Row],[Order Completion Time]] + 1 - June[[#This Row],[Order Time]],June[[#This Row],[Order Completion Time]] - June[[#This Row],[Order Time]])</f>
        <v>4.1666666666666519E-3</v>
      </c>
      <c r="O98" s="116">
        <f>AVERAGE(June[order delivered])</f>
        <v>3.9437956555171093E-3</v>
      </c>
      <c r="P98" s="125" t="s">
        <v>25</v>
      </c>
      <c r="Q98">
        <v>900</v>
      </c>
      <c r="R98">
        <v>3600</v>
      </c>
      <c r="S98">
        <v>800</v>
      </c>
      <c r="T98" s="103">
        <f>June[[#This Row],[Delivery Cost]] + June[[#This Row],[COGS (Naira)]]</f>
        <v>4400</v>
      </c>
      <c r="U98" s="103">
        <f>June[[#This Row],[Revenue]] - June[[#This Row],[Total cost]]</f>
        <v>500</v>
      </c>
      <c r="V98">
        <v>4900</v>
      </c>
    </row>
    <row r="99" spans="1:22" x14ac:dyDescent="0.2">
      <c r="A99" s="126">
        <v>45823</v>
      </c>
      <c r="B99" s="125" t="s">
        <v>20</v>
      </c>
      <c r="C99" s="125">
        <f>WEEKNUM(June[[#This Row],[Date]])</f>
        <v>25</v>
      </c>
      <c r="D99">
        <v>98</v>
      </c>
      <c r="E99" s="125" t="s">
        <v>21</v>
      </c>
      <c r="F99">
        <v>5</v>
      </c>
      <c r="G99" s="125" t="s">
        <v>121</v>
      </c>
      <c r="H99" s="125" t="s">
        <v>158</v>
      </c>
      <c r="I99" s="125" t="s">
        <v>60</v>
      </c>
      <c r="J99" s="116">
        <v>0.44930555555555557</v>
      </c>
      <c r="K99" s="116">
        <v>0.44930555555555557</v>
      </c>
      <c r="L99" s="116">
        <v>0.45763888888888887</v>
      </c>
      <c r="M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99" s="116">
        <f>AVERAGE(June[order delivered])</f>
        <v>3.9437956555171093E-3</v>
      </c>
      <c r="P99" s="125" t="s">
        <v>25</v>
      </c>
      <c r="Q99">
        <v>900</v>
      </c>
      <c r="R99">
        <v>4500</v>
      </c>
      <c r="S99">
        <v>700</v>
      </c>
      <c r="T99" s="103">
        <f>June[[#This Row],[Delivery Cost]] + June[[#This Row],[COGS (Naira)]]</f>
        <v>5200</v>
      </c>
      <c r="U99" s="103">
        <f>June[[#This Row],[Revenue]] - June[[#This Row],[Total cost]]</f>
        <v>600</v>
      </c>
      <c r="V99">
        <v>5800</v>
      </c>
    </row>
    <row r="100" spans="1:22" x14ac:dyDescent="0.2">
      <c r="A100" s="126">
        <v>45823</v>
      </c>
      <c r="B100" s="125" t="s">
        <v>20</v>
      </c>
      <c r="C100" s="125">
        <f>WEEKNUM(June[[#This Row],[Date]])</f>
        <v>25</v>
      </c>
      <c r="D100">
        <v>99</v>
      </c>
      <c r="E100" s="125" t="s">
        <v>21</v>
      </c>
      <c r="F100">
        <v>5</v>
      </c>
      <c r="G100" s="125" t="s">
        <v>159</v>
      </c>
      <c r="H100" s="125" t="s">
        <v>85</v>
      </c>
      <c r="I100" s="125" t="s">
        <v>111</v>
      </c>
      <c r="J100" s="116">
        <v>0.67708333333333337</v>
      </c>
      <c r="K100" s="116">
        <v>0.67847222222222225</v>
      </c>
      <c r="L100" s="116">
        <v>0.69097222222222221</v>
      </c>
      <c r="M100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00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1.388888888888884E-2</v>
      </c>
      <c r="O100" s="116">
        <f>AVERAGE(June[order delivered])</f>
        <v>3.9437956555171093E-3</v>
      </c>
      <c r="P100" s="125" t="s">
        <v>25</v>
      </c>
      <c r="Q100">
        <v>900</v>
      </c>
      <c r="R100">
        <v>4500</v>
      </c>
      <c r="S100">
        <v>800</v>
      </c>
      <c r="T100" s="103">
        <f>June[[#This Row],[Delivery Cost]] + June[[#This Row],[COGS (Naira)]]</f>
        <v>5300</v>
      </c>
      <c r="U100" s="103">
        <f>June[[#This Row],[Revenue]] - June[[#This Row],[Total cost]]</f>
        <v>600</v>
      </c>
      <c r="V100">
        <v>5900</v>
      </c>
    </row>
    <row r="101" spans="1:22" x14ac:dyDescent="0.2">
      <c r="A101" s="126">
        <v>45823</v>
      </c>
      <c r="B101" s="125" t="s">
        <v>20</v>
      </c>
      <c r="C101" s="125">
        <f>WEEKNUM(June[[#This Row],[Date]])</f>
        <v>25</v>
      </c>
      <c r="D101">
        <v>100</v>
      </c>
      <c r="E101" s="125" t="s">
        <v>21</v>
      </c>
      <c r="F101">
        <v>20</v>
      </c>
      <c r="G101" s="125" t="s">
        <v>124</v>
      </c>
      <c r="H101" s="125" t="s">
        <v>24</v>
      </c>
      <c r="I101" s="125" t="s">
        <v>111</v>
      </c>
      <c r="J101" s="116">
        <v>0.67986111111111114</v>
      </c>
      <c r="K101" s="116">
        <v>0.69305555555555554</v>
      </c>
      <c r="L101" s="116">
        <v>0.70138888888888884</v>
      </c>
      <c r="M101" s="116">
        <f>IF(June[[#This Row],[Fufilment Start Time]] &lt; June[[#This Row],[Order Time]], June[[#This Row],[Fufilment Start Time]] + 1 - June[[#This Row],[Order Time]],June[[#This Row],[Fufilment Start Time]] - June[[#This Row],[Order Time]])</f>
        <v>1.3194444444444398E-2</v>
      </c>
      <c r="N101" s="116">
        <f>IF(June[[#This Row],[Order Completion Time]] &lt; June[[#This Row],[Order Time]], June[[#This Row],[Order Completion Time]] + 1 - June[[#This Row],[Order Time]],June[[#This Row],[Order Completion Time]] - June[[#This Row],[Order Time]])</f>
        <v>2.1527777777777701E-2</v>
      </c>
      <c r="O101" s="116">
        <f>AVERAGE(June[order delivered])</f>
        <v>3.9437956555171093E-3</v>
      </c>
      <c r="P101" s="125" t="s">
        <v>25</v>
      </c>
      <c r="Q101">
        <v>900</v>
      </c>
      <c r="R101">
        <v>18000</v>
      </c>
      <c r="S101">
        <v>800</v>
      </c>
      <c r="T101" s="103">
        <f>June[[#This Row],[Delivery Cost]] + June[[#This Row],[COGS (Naira)]]</f>
        <v>18800</v>
      </c>
      <c r="U101" s="103">
        <f>June[[#This Row],[Revenue]] - June[[#This Row],[Total cost]]</f>
        <v>2150</v>
      </c>
      <c r="V101">
        <v>20950</v>
      </c>
    </row>
    <row r="102" spans="1:22" x14ac:dyDescent="0.2">
      <c r="A102" s="126">
        <v>45823</v>
      </c>
      <c r="B102" s="125" t="s">
        <v>20</v>
      </c>
      <c r="C102" s="125">
        <f>WEEKNUM(June[[#This Row],[Date]])</f>
        <v>25</v>
      </c>
      <c r="D102">
        <v>101</v>
      </c>
      <c r="E102" s="125" t="s">
        <v>21</v>
      </c>
      <c r="F102">
        <v>5</v>
      </c>
      <c r="G102" s="125" t="s">
        <v>41</v>
      </c>
      <c r="H102" s="125" t="s">
        <v>151</v>
      </c>
      <c r="I102" s="125" t="s">
        <v>111</v>
      </c>
      <c r="J102" s="116">
        <v>0.81944444444444442</v>
      </c>
      <c r="K102" s="116">
        <v>0.82013888888888886</v>
      </c>
      <c r="L102" s="116">
        <v>0.82847222222222228</v>
      </c>
      <c r="M10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02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102" s="116">
        <f>AVERAGE(June[order delivered])</f>
        <v>3.9437956555171093E-3</v>
      </c>
      <c r="P102" s="125" t="s">
        <v>25</v>
      </c>
      <c r="Q102">
        <v>900</v>
      </c>
      <c r="R102">
        <v>4500</v>
      </c>
      <c r="S102">
        <v>700</v>
      </c>
      <c r="T102" s="103">
        <f>June[[#This Row],[Delivery Cost]] + June[[#This Row],[COGS (Naira)]]</f>
        <v>5200</v>
      </c>
      <c r="U102" s="103">
        <f>June[[#This Row],[Revenue]] - June[[#This Row],[Total cost]]</f>
        <v>600</v>
      </c>
      <c r="V102">
        <v>5800</v>
      </c>
    </row>
    <row r="103" spans="1:22" x14ac:dyDescent="0.2">
      <c r="A103" s="126">
        <v>45823</v>
      </c>
      <c r="B103" s="125" t="s">
        <v>20</v>
      </c>
      <c r="C103" s="125">
        <f>WEEKNUM(June[[#This Row],[Date]])</f>
        <v>25</v>
      </c>
      <c r="D103">
        <v>102</v>
      </c>
      <c r="E103" s="125" t="s">
        <v>21</v>
      </c>
      <c r="F103">
        <v>4</v>
      </c>
      <c r="G103" s="125" t="s">
        <v>111</v>
      </c>
      <c r="H103" s="125" t="s">
        <v>24</v>
      </c>
      <c r="I103" s="125" t="s">
        <v>111</v>
      </c>
      <c r="J103" s="116">
        <v>0.82013888888888886</v>
      </c>
      <c r="K103" s="116">
        <v>0.82847222222222228</v>
      </c>
      <c r="L103" s="116">
        <v>0.83958333333333335</v>
      </c>
      <c r="M103" s="116">
        <f>IF(June[[#This Row],[Fufilment Start Time]] &lt; June[[#This Row],[Order Time]], June[[#This Row],[Fufilment Start Time]] + 1 - June[[#This Row],[Order Time]],June[[#This Row],[Fufilment Start Time]] - June[[#This Row],[Order Time]])</f>
        <v>8.3333333333334147E-3</v>
      </c>
      <c r="N103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1.9444444444444486E-2</v>
      </c>
      <c r="O103" s="116">
        <f>AVERAGE(June[order delivered])</f>
        <v>3.9437956555171093E-3</v>
      </c>
      <c r="P103" s="125" t="s">
        <v>25</v>
      </c>
      <c r="Q103">
        <v>900</v>
      </c>
      <c r="R103">
        <v>3600</v>
      </c>
      <c r="S103">
        <v>800</v>
      </c>
      <c r="T103" s="103">
        <f>June[[#This Row],[Delivery Cost]] + June[[#This Row],[COGS (Naira)]]</f>
        <v>4400</v>
      </c>
      <c r="U103" s="103">
        <f>June[[#This Row],[Revenue]] - June[[#This Row],[Total cost]]</f>
        <v>500</v>
      </c>
      <c r="V103">
        <v>4900</v>
      </c>
    </row>
    <row r="104" spans="1:22" x14ac:dyDescent="0.2">
      <c r="A104" s="126">
        <v>45823</v>
      </c>
      <c r="B104" s="125" t="s">
        <v>20</v>
      </c>
      <c r="C104" s="125">
        <f>WEEKNUM(June[[#This Row],[Date]])</f>
        <v>25</v>
      </c>
      <c r="D104">
        <v>103</v>
      </c>
      <c r="E104" s="125" t="s">
        <v>21</v>
      </c>
      <c r="F104">
        <v>5</v>
      </c>
      <c r="G104" s="125" t="s">
        <v>161</v>
      </c>
      <c r="H104" s="125" t="s">
        <v>24</v>
      </c>
      <c r="I104" s="125" t="s">
        <v>111</v>
      </c>
      <c r="J104" s="116">
        <v>0.84097222222222223</v>
      </c>
      <c r="K104" s="116">
        <v>0.84236111111111112</v>
      </c>
      <c r="L104" s="116">
        <v>0.85069444444444442</v>
      </c>
      <c r="M104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04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104" s="116">
        <f>AVERAGE(June[order delivered])</f>
        <v>3.9437956555171093E-3</v>
      </c>
      <c r="P104" s="125" t="s">
        <v>25</v>
      </c>
      <c r="Q104">
        <v>900</v>
      </c>
      <c r="R104">
        <v>4500</v>
      </c>
      <c r="S104">
        <v>800</v>
      </c>
      <c r="T104" s="103">
        <f>June[[#This Row],[Delivery Cost]] + June[[#This Row],[COGS (Naira)]]</f>
        <v>5300</v>
      </c>
      <c r="U104" s="103">
        <f>June[[#This Row],[Revenue]] - June[[#This Row],[Total cost]]</f>
        <v>600</v>
      </c>
      <c r="V104">
        <v>5900</v>
      </c>
    </row>
    <row r="105" spans="1:22" x14ac:dyDescent="0.2">
      <c r="A105" s="126">
        <v>45823</v>
      </c>
      <c r="B105" s="125" t="s">
        <v>20</v>
      </c>
      <c r="C105" s="125">
        <f>WEEKNUM(June[[#This Row],[Date]])</f>
        <v>25</v>
      </c>
      <c r="D105">
        <v>104</v>
      </c>
      <c r="E105" s="125" t="s">
        <v>21</v>
      </c>
      <c r="F105">
        <v>5</v>
      </c>
      <c r="G105" s="125" t="s">
        <v>162</v>
      </c>
      <c r="H105" s="125" t="s">
        <v>56</v>
      </c>
      <c r="I105" s="125" t="s">
        <v>111</v>
      </c>
      <c r="J105" s="116">
        <v>0.85416666666666663</v>
      </c>
      <c r="K105" s="116">
        <v>0.86319444444444449</v>
      </c>
      <c r="L105" s="116">
        <v>0.87430555555555556</v>
      </c>
      <c r="M105" s="116">
        <f>IF(June[[#This Row],[Fufilment Start Time]] &lt; June[[#This Row],[Order Time]], June[[#This Row],[Fufilment Start Time]] + 1 - June[[#This Row],[Order Time]],June[[#This Row],[Fufilment Start Time]] - June[[#This Row],[Order Time]])</f>
        <v>9.0277777777778567E-3</v>
      </c>
      <c r="N105" s="116">
        <f>IF(June[[#This Row],[Order Completion Time]] &lt; June[[#This Row],[Order Time]], June[[#This Row],[Order Completion Time]] + 1 - June[[#This Row],[Order Time]],June[[#This Row],[Order Completion Time]] - June[[#This Row],[Order Time]])</f>
        <v>2.0138888888888928E-2</v>
      </c>
      <c r="O105" s="116">
        <f>AVERAGE(June[order delivered])</f>
        <v>3.9437956555171093E-3</v>
      </c>
      <c r="P105" s="125" t="s">
        <v>25</v>
      </c>
      <c r="Q105">
        <v>900</v>
      </c>
      <c r="R105">
        <v>4500</v>
      </c>
      <c r="S105">
        <v>700</v>
      </c>
      <c r="T105" s="103">
        <f>June[[#This Row],[Delivery Cost]] + June[[#This Row],[COGS (Naira)]]</f>
        <v>5200</v>
      </c>
      <c r="U105" s="103">
        <f>June[[#This Row],[Revenue]] - June[[#This Row],[Total cost]]</f>
        <v>600</v>
      </c>
      <c r="V105">
        <v>5800</v>
      </c>
    </row>
    <row r="106" spans="1:22" x14ac:dyDescent="0.2">
      <c r="A106" s="126">
        <v>45823</v>
      </c>
      <c r="B106" s="125" t="s">
        <v>163</v>
      </c>
      <c r="C106" s="125">
        <f>WEEKNUM(June[[#This Row],[Date]])</f>
        <v>25</v>
      </c>
      <c r="D106">
        <v>105</v>
      </c>
      <c r="E106" s="125" t="s">
        <v>21</v>
      </c>
      <c r="F106">
        <v>10</v>
      </c>
      <c r="G106" s="125" t="s">
        <v>28</v>
      </c>
      <c r="H106" s="125" t="s">
        <v>68</v>
      </c>
      <c r="I106" s="125" t="s">
        <v>117</v>
      </c>
      <c r="J106" s="116">
        <v>0.89444444444444449</v>
      </c>
      <c r="K106" s="116">
        <v>0.89722222222222225</v>
      </c>
      <c r="L106" s="116">
        <v>0.35694444444444445</v>
      </c>
      <c r="M106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106" s="116">
        <f>IF(June[[#This Row],[Order Completion Time]] &lt; June[[#This Row],[Order Time]], June[[#This Row],[Order Completion Time]] + 1 - June[[#This Row],[Order Time]],June[[#This Row],[Order Completion Time]] - June[[#This Row],[Order Time]])</f>
        <v>0.46250000000000002</v>
      </c>
      <c r="O106" s="116">
        <f>AVERAGE(June[order delivered])</f>
        <v>3.9437956555171093E-3</v>
      </c>
      <c r="P106" s="125" t="s">
        <v>25</v>
      </c>
      <c r="Q106">
        <v>900</v>
      </c>
      <c r="R106">
        <v>9000</v>
      </c>
      <c r="S106">
        <v>500</v>
      </c>
      <c r="T106" s="103">
        <f>June[[#This Row],[Delivery Cost]] + June[[#This Row],[COGS (Naira)]]</f>
        <v>9500</v>
      </c>
      <c r="U106" s="103">
        <f>June[[#This Row],[Revenue]] - June[[#This Row],[Total cost]]</f>
        <v>1350</v>
      </c>
      <c r="V106">
        <v>10850</v>
      </c>
    </row>
    <row r="107" spans="1:22" x14ac:dyDescent="0.2">
      <c r="A107" s="126">
        <v>45824</v>
      </c>
      <c r="B107" s="125" t="s">
        <v>65</v>
      </c>
      <c r="C107" s="125">
        <f>WEEKNUM(June[[#This Row],[Date]])</f>
        <v>25</v>
      </c>
      <c r="D107">
        <v>106</v>
      </c>
      <c r="E107" s="125" t="s">
        <v>21</v>
      </c>
      <c r="F107">
        <v>7</v>
      </c>
      <c r="G107" s="125" t="s">
        <v>82</v>
      </c>
      <c r="H107" s="125" t="s">
        <v>24</v>
      </c>
      <c r="I107" s="125" t="s">
        <v>111</v>
      </c>
      <c r="J107" s="116">
        <v>0.36041666666666666</v>
      </c>
      <c r="K107" s="116">
        <v>0.36180555555555555</v>
      </c>
      <c r="L107" s="116">
        <v>0.37083333333333335</v>
      </c>
      <c r="M107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07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1.0416666666666685E-2</v>
      </c>
      <c r="O107" s="116">
        <f>AVERAGE(June[order delivered])</f>
        <v>3.9437956555171093E-3</v>
      </c>
      <c r="P107" s="125" t="s">
        <v>25</v>
      </c>
      <c r="Q107">
        <v>900</v>
      </c>
      <c r="R107">
        <v>6300</v>
      </c>
      <c r="S107">
        <v>800</v>
      </c>
      <c r="T107" s="103">
        <f>June[[#This Row],[Delivery Cost]] + June[[#This Row],[COGS (Naira)]]</f>
        <v>7100</v>
      </c>
      <c r="U107" s="103">
        <f>June[[#This Row],[Revenue]] - June[[#This Row],[Total cost]]</f>
        <v>800</v>
      </c>
      <c r="V107">
        <v>7900</v>
      </c>
    </row>
    <row r="108" spans="1:22" x14ac:dyDescent="0.2">
      <c r="A108" s="126">
        <v>45824</v>
      </c>
      <c r="B108" s="125" t="s">
        <v>65</v>
      </c>
      <c r="C108" s="125">
        <f>WEEKNUM(June[[#This Row],[Date]])</f>
        <v>25</v>
      </c>
      <c r="D108">
        <v>107</v>
      </c>
      <c r="E108" s="125" t="s">
        <v>21</v>
      </c>
      <c r="F108">
        <v>5</v>
      </c>
      <c r="G108" s="125" t="s">
        <v>165</v>
      </c>
      <c r="H108" s="125" t="s">
        <v>166</v>
      </c>
      <c r="I108" s="125" t="s">
        <v>111</v>
      </c>
      <c r="J108" s="116">
        <v>0.46875</v>
      </c>
      <c r="K108" s="116">
        <v>0.46944444444444444</v>
      </c>
      <c r="L108" s="116">
        <v>0.48194444444444445</v>
      </c>
      <c r="M108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08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1.3194444444444453E-2</v>
      </c>
      <c r="O108" s="116">
        <f>AVERAGE(June[order delivered])</f>
        <v>3.9437956555171093E-3</v>
      </c>
      <c r="P108" s="125" t="s">
        <v>25</v>
      </c>
      <c r="Q108">
        <v>900</v>
      </c>
      <c r="R108">
        <v>4500</v>
      </c>
      <c r="S108">
        <v>800</v>
      </c>
      <c r="T108" s="103">
        <f>June[[#This Row],[Delivery Cost]] + June[[#This Row],[COGS (Naira)]]</f>
        <v>5300</v>
      </c>
      <c r="U108" s="103">
        <f>June[[#This Row],[Revenue]] - June[[#This Row],[Total cost]]</f>
        <v>600</v>
      </c>
      <c r="V108">
        <v>5900</v>
      </c>
    </row>
    <row r="109" spans="1:22" x14ac:dyDescent="0.2">
      <c r="A109" s="126">
        <v>45824</v>
      </c>
      <c r="B109" s="125" t="s">
        <v>65</v>
      </c>
      <c r="C109" s="125">
        <f>WEEKNUM(June[[#This Row],[Date]])</f>
        <v>25</v>
      </c>
      <c r="D109">
        <v>108</v>
      </c>
      <c r="E109" s="125" t="s">
        <v>21</v>
      </c>
      <c r="F109">
        <v>9</v>
      </c>
      <c r="G109" s="125" t="s">
        <v>62</v>
      </c>
      <c r="H109" s="125" t="s">
        <v>24</v>
      </c>
      <c r="I109" s="125" t="s">
        <v>111</v>
      </c>
      <c r="J109" s="116">
        <v>0.50555555555555554</v>
      </c>
      <c r="K109" s="116">
        <v>0.50624999999999998</v>
      </c>
      <c r="L109" s="116">
        <v>0.51736111111111116</v>
      </c>
      <c r="M10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09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1.1805555555555625E-2</v>
      </c>
      <c r="O109" s="116">
        <f>AVERAGE(June[order delivered])</f>
        <v>3.9437956555171093E-3</v>
      </c>
      <c r="P109" s="125" t="s">
        <v>25</v>
      </c>
      <c r="Q109">
        <v>900</v>
      </c>
      <c r="R109">
        <v>8100</v>
      </c>
      <c r="S109">
        <v>800</v>
      </c>
      <c r="T109" s="103">
        <f>June[[#This Row],[Delivery Cost]] + June[[#This Row],[COGS (Naira)]]</f>
        <v>8900</v>
      </c>
      <c r="U109" s="103">
        <f>June[[#This Row],[Revenue]] - June[[#This Row],[Total cost]]</f>
        <v>1000</v>
      </c>
      <c r="V109">
        <v>9900</v>
      </c>
    </row>
    <row r="110" spans="1:22" x14ac:dyDescent="0.2">
      <c r="A110" s="126">
        <v>45824</v>
      </c>
      <c r="B110" s="125" t="s">
        <v>65</v>
      </c>
      <c r="C110" s="125">
        <f>WEEKNUM(June[[#This Row],[Date]])</f>
        <v>25</v>
      </c>
      <c r="D110">
        <v>109</v>
      </c>
      <c r="E110" s="125" t="s">
        <v>21</v>
      </c>
      <c r="F110">
        <v>9</v>
      </c>
      <c r="G110" s="125" t="s">
        <v>156</v>
      </c>
      <c r="H110" s="125" t="s">
        <v>68</v>
      </c>
      <c r="I110" s="125" t="s">
        <v>111</v>
      </c>
      <c r="J110" s="116">
        <v>0.55972222222222223</v>
      </c>
      <c r="K110" s="116">
        <v>0.56041666666666667</v>
      </c>
      <c r="L110" s="116">
        <v>0.56805555555555554</v>
      </c>
      <c r="M11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10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10" s="116">
        <f>AVERAGE(June[order delivered])</f>
        <v>3.9437956555171093E-3</v>
      </c>
      <c r="P110" s="125" t="s">
        <v>25</v>
      </c>
      <c r="Q110">
        <v>900</v>
      </c>
      <c r="R110">
        <v>8100</v>
      </c>
      <c r="S110">
        <v>700</v>
      </c>
      <c r="T110" s="103">
        <f>June[[#This Row],[Delivery Cost]] + June[[#This Row],[COGS (Naira)]]</f>
        <v>8800</v>
      </c>
      <c r="U110" s="103">
        <f>June[[#This Row],[Revenue]] - June[[#This Row],[Total cost]]</f>
        <v>1000</v>
      </c>
      <c r="V110">
        <v>9800</v>
      </c>
    </row>
    <row r="111" spans="1:22" x14ac:dyDescent="0.2">
      <c r="A111" s="126">
        <v>45824</v>
      </c>
      <c r="B111" s="125" t="s">
        <v>65</v>
      </c>
      <c r="C111" s="125">
        <f>WEEKNUM(June[[#This Row],[Date]])</f>
        <v>25</v>
      </c>
      <c r="D111">
        <v>110</v>
      </c>
      <c r="E111" s="125" t="s">
        <v>21</v>
      </c>
      <c r="F111">
        <v>2</v>
      </c>
      <c r="G111" s="125" t="s">
        <v>118</v>
      </c>
      <c r="H111" s="125" t="s">
        <v>48</v>
      </c>
      <c r="I111" s="125" t="s">
        <v>111</v>
      </c>
      <c r="J111" s="116">
        <v>0.65694444444444444</v>
      </c>
      <c r="K111" s="116">
        <v>0.65763888888888888</v>
      </c>
      <c r="L111" s="116">
        <v>0.66805555555555551</v>
      </c>
      <c r="M11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11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111" s="116">
        <f>AVERAGE(June[order delivered])</f>
        <v>3.9437956555171093E-3</v>
      </c>
      <c r="P111" s="125" t="s">
        <v>25</v>
      </c>
      <c r="Q111">
        <v>900</v>
      </c>
      <c r="R111">
        <v>1800</v>
      </c>
      <c r="S111">
        <v>700</v>
      </c>
      <c r="T111" s="103">
        <f>June[[#This Row],[Delivery Cost]] + June[[#This Row],[COGS (Naira)]]</f>
        <v>2500</v>
      </c>
      <c r="U111" s="103">
        <f>June[[#This Row],[Revenue]] - June[[#This Row],[Total cost]]</f>
        <v>300</v>
      </c>
      <c r="V111">
        <v>2800</v>
      </c>
    </row>
    <row r="112" spans="1:22" x14ac:dyDescent="0.2">
      <c r="A112" s="126">
        <v>45824</v>
      </c>
      <c r="B112" s="125" t="s">
        <v>65</v>
      </c>
      <c r="C112" s="125">
        <f>WEEKNUM(June[[#This Row],[Date]])</f>
        <v>25</v>
      </c>
      <c r="D112">
        <v>111</v>
      </c>
      <c r="E112" s="125" t="s">
        <v>21</v>
      </c>
      <c r="F112">
        <v>4</v>
      </c>
      <c r="G112" s="125" t="s">
        <v>72</v>
      </c>
      <c r="H112" s="125" t="s">
        <v>63</v>
      </c>
      <c r="I112" s="125" t="s">
        <v>117</v>
      </c>
      <c r="J112" s="116">
        <v>0.78055555555555556</v>
      </c>
      <c r="K112" s="116">
        <v>0.78402777777777777</v>
      </c>
      <c r="L112" s="116">
        <v>0.79374999999999996</v>
      </c>
      <c r="M112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112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1.3194444444444398E-2</v>
      </c>
      <c r="O112" s="116">
        <f>AVERAGE(June[order delivered])</f>
        <v>3.9437956555171093E-3</v>
      </c>
      <c r="P112" s="125" t="s">
        <v>25</v>
      </c>
      <c r="Q112">
        <v>900</v>
      </c>
      <c r="R112">
        <v>3600</v>
      </c>
      <c r="S112">
        <v>800</v>
      </c>
      <c r="T112" s="103">
        <f>June[[#This Row],[Delivery Cost]] + June[[#This Row],[COGS (Naira)]]</f>
        <v>4400</v>
      </c>
      <c r="U112" s="103">
        <f>June[[#This Row],[Revenue]] - June[[#This Row],[Total cost]]</f>
        <v>500</v>
      </c>
      <c r="V112">
        <v>4900</v>
      </c>
    </row>
    <row r="113" spans="1:22" x14ac:dyDescent="0.2">
      <c r="A113" s="126">
        <v>45824</v>
      </c>
      <c r="B113" s="125" t="s">
        <v>65</v>
      </c>
      <c r="C113" s="125">
        <f>WEEKNUM(June[[#This Row],[Date]])</f>
        <v>25</v>
      </c>
      <c r="D113">
        <v>112</v>
      </c>
      <c r="E113" s="125" t="s">
        <v>21</v>
      </c>
      <c r="F113">
        <v>3</v>
      </c>
      <c r="G113" s="125" t="s">
        <v>165</v>
      </c>
      <c r="H113" s="125" t="s">
        <v>24</v>
      </c>
      <c r="I113" s="125" t="s">
        <v>111</v>
      </c>
      <c r="J113" s="116">
        <v>0.78680555555555554</v>
      </c>
      <c r="K113" s="116">
        <v>0.79652777777777772</v>
      </c>
      <c r="L113" s="116">
        <v>0.80625000000000002</v>
      </c>
      <c r="M113" s="116">
        <f>IF(June[[#This Row],[Fufilment Start Time]] &lt; June[[#This Row],[Order Time]], June[[#This Row],[Fufilment Start Time]] + 1 - June[[#This Row],[Order Time]],June[[#This Row],[Fufilment Start Time]] - June[[#This Row],[Order Time]])</f>
        <v>9.7222222222221877E-3</v>
      </c>
      <c r="N113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1.9444444444444486E-2</v>
      </c>
      <c r="O113" s="116">
        <f>AVERAGE(June[order delivered])</f>
        <v>3.9437956555171093E-3</v>
      </c>
      <c r="P113" s="125" t="s">
        <v>25</v>
      </c>
      <c r="Q113">
        <v>900</v>
      </c>
      <c r="R113">
        <v>2700</v>
      </c>
      <c r="S113">
        <v>800</v>
      </c>
      <c r="T113" s="103">
        <f>June[[#This Row],[Delivery Cost]] + June[[#This Row],[COGS (Naira)]]</f>
        <v>3500</v>
      </c>
      <c r="U113" s="103">
        <f>June[[#This Row],[Revenue]] - June[[#This Row],[Total cost]]</f>
        <v>400</v>
      </c>
      <c r="V113">
        <v>3900</v>
      </c>
    </row>
    <row r="114" spans="1:22" x14ac:dyDescent="0.2">
      <c r="A114" s="126">
        <v>45824</v>
      </c>
      <c r="B114" s="125" t="s">
        <v>65</v>
      </c>
      <c r="C114" s="125">
        <f>WEEKNUM(June[[#This Row],[Date]])</f>
        <v>25</v>
      </c>
      <c r="D114">
        <v>113</v>
      </c>
      <c r="E114" s="125" t="s">
        <v>21</v>
      </c>
      <c r="F114">
        <v>5</v>
      </c>
      <c r="G114" s="125" t="s">
        <v>121</v>
      </c>
      <c r="H114" s="125" t="s">
        <v>56</v>
      </c>
      <c r="I114" s="125" t="s">
        <v>111</v>
      </c>
      <c r="J114" s="116">
        <v>0.80138888888888893</v>
      </c>
      <c r="K114" s="116">
        <v>0.80694444444444446</v>
      </c>
      <c r="L114" s="116">
        <v>0.81944444444444442</v>
      </c>
      <c r="M114" s="116">
        <f>IF(June[[#This Row],[Fufilment Start Time]] &lt; June[[#This Row],[Order Time]], June[[#This Row],[Fufilment Start Time]] + 1 - June[[#This Row],[Order Time]],June[[#This Row],[Fufilment Start Time]] - June[[#This Row],[Order Time]])</f>
        <v>5.5555555555555358E-3</v>
      </c>
      <c r="N114" s="116">
        <f>IF(June[[#This Row],[Order Completion Time]] &lt; June[[#This Row],[Order Time]], June[[#This Row],[Order Completion Time]] + 1 - June[[#This Row],[Order Time]],June[[#This Row],[Order Completion Time]] - June[[#This Row],[Order Time]])</f>
        <v>1.8055555555555491E-2</v>
      </c>
      <c r="O114" s="116">
        <f>AVERAGE(June[order delivered])</f>
        <v>3.9437956555171093E-3</v>
      </c>
      <c r="P114" s="125" t="s">
        <v>25</v>
      </c>
      <c r="Q114">
        <v>900</v>
      </c>
      <c r="R114">
        <v>4500</v>
      </c>
      <c r="S114">
        <v>700</v>
      </c>
      <c r="T114" s="103">
        <f>June[[#This Row],[Delivery Cost]] + June[[#This Row],[COGS (Naira)]]</f>
        <v>5200</v>
      </c>
      <c r="U114" s="103">
        <f>June[[#This Row],[Revenue]] - June[[#This Row],[Total cost]]</f>
        <v>600</v>
      </c>
      <c r="V114">
        <v>5800</v>
      </c>
    </row>
    <row r="115" spans="1:22" x14ac:dyDescent="0.2">
      <c r="A115" s="126">
        <v>45824</v>
      </c>
      <c r="B115" s="125" t="s">
        <v>65</v>
      </c>
      <c r="C115" s="125">
        <f>WEEKNUM(June[[#This Row],[Date]])</f>
        <v>25</v>
      </c>
      <c r="D115">
        <v>114</v>
      </c>
      <c r="E115" s="125" t="s">
        <v>21</v>
      </c>
      <c r="F115">
        <v>10</v>
      </c>
      <c r="G115" s="125" t="s">
        <v>28</v>
      </c>
      <c r="H115" s="125" t="s">
        <v>68</v>
      </c>
      <c r="I115" s="125" t="s">
        <v>60</v>
      </c>
      <c r="J115" s="116">
        <v>0.8041666666666667</v>
      </c>
      <c r="K115" s="116">
        <v>0.80555555555555558</v>
      </c>
      <c r="L115" s="116">
        <v>0.81666666666666665</v>
      </c>
      <c r="M115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15" s="116">
        <f>IF(June[[#This Row],[Order Completion Time]] &lt; June[[#This Row],[Order Time]], June[[#This Row],[Order Completion Time]] + 1 - June[[#This Row],[Order Time]],June[[#This Row],[Order Completion Time]] - June[[#This Row],[Order Time]])</f>
        <v>1.2499999999999956E-2</v>
      </c>
      <c r="O115" s="116">
        <f>AVERAGE(June[order delivered])</f>
        <v>3.9437956555171093E-3</v>
      </c>
      <c r="P115" s="125" t="s">
        <v>25</v>
      </c>
      <c r="Q115">
        <v>900</v>
      </c>
      <c r="R115">
        <v>9000</v>
      </c>
      <c r="S115">
        <v>500</v>
      </c>
      <c r="T115" s="103">
        <f>June[[#This Row],[Delivery Cost]] + June[[#This Row],[COGS (Naira)]]</f>
        <v>9500</v>
      </c>
      <c r="U115" s="103">
        <f>June[[#This Row],[Revenue]] - June[[#This Row],[Total cost]]</f>
        <v>1350</v>
      </c>
      <c r="V115">
        <v>10850</v>
      </c>
    </row>
    <row r="116" spans="1:22" x14ac:dyDescent="0.2">
      <c r="A116" s="126">
        <v>45824</v>
      </c>
      <c r="B116" s="125" t="s">
        <v>65</v>
      </c>
      <c r="C116" s="125">
        <f>WEEKNUM(June[[#This Row],[Date]])</f>
        <v>25</v>
      </c>
      <c r="D116">
        <v>115</v>
      </c>
      <c r="E116" s="125" t="s">
        <v>21</v>
      </c>
      <c r="F116">
        <v>5</v>
      </c>
      <c r="G116" s="125" t="s">
        <v>167</v>
      </c>
      <c r="H116" s="125" t="s">
        <v>68</v>
      </c>
      <c r="I116" s="125" t="s">
        <v>60</v>
      </c>
      <c r="J116" s="116">
        <v>0.80694444444444446</v>
      </c>
      <c r="K116" s="116">
        <v>0.81597222222222221</v>
      </c>
      <c r="L116" s="116">
        <v>0.82291666666666663</v>
      </c>
      <c r="M116" s="116">
        <f>IF(June[[#This Row],[Fufilment Start Time]] &lt; June[[#This Row],[Order Time]], June[[#This Row],[Fufilment Start Time]] + 1 - June[[#This Row],[Order Time]],June[[#This Row],[Fufilment Start Time]] - June[[#This Row],[Order Time]])</f>
        <v>9.0277777777777457E-3</v>
      </c>
      <c r="N116" s="116">
        <f>IF(June[[#This Row],[Order Completion Time]] &lt; June[[#This Row],[Order Time]], June[[#This Row],[Order Completion Time]] + 1 - June[[#This Row],[Order Time]],June[[#This Row],[Order Completion Time]] - June[[#This Row],[Order Time]])</f>
        <v>1.5972222222222165E-2</v>
      </c>
      <c r="O116" s="116">
        <f>AVERAGE(June[order delivered])</f>
        <v>3.9437956555171093E-3</v>
      </c>
      <c r="P116" s="125" t="s">
        <v>25</v>
      </c>
      <c r="Q116">
        <v>900</v>
      </c>
      <c r="R116">
        <v>4500</v>
      </c>
      <c r="S116">
        <v>500</v>
      </c>
      <c r="T116" s="103">
        <f>June[[#This Row],[Delivery Cost]] + June[[#This Row],[COGS (Naira)]]</f>
        <v>5000</v>
      </c>
      <c r="U116" s="103">
        <f>June[[#This Row],[Revenue]] - June[[#This Row],[Total cost]]</f>
        <v>700</v>
      </c>
      <c r="V116">
        <v>5700</v>
      </c>
    </row>
    <row r="117" spans="1:22" x14ac:dyDescent="0.2">
      <c r="A117" s="126">
        <v>45824</v>
      </c>
      <c r="B117" s="125" t="s">
        <v>65</v>
      </c>
      <c r="C117" s="125">
        <f>WEEKNUM(June[[#This Row],[Date]])</f>
        <v>25</v>
      </c>
      <c r="D117">
        <v>116</v>
      </c>
      <c r="E117" s="125" t="s">
        <v>21</v>
      </c>
      <c r="F117">
        <v>20</v>
      </c>
      <c r="G117" s="125" t="s">
        <v>124</v>
      </c>
      <c r="H117" s="125" t="s">
        <v>24</v>
      </c>
      <c r="I117" s="125" t="s">
        <v>60</v>
      </c>
      <c r="J117" s="116">
        <v>0.82499999999999996</v>
      </c>
      <c r="K117" s="116">
        <v>0.82499999999999996</v>
      </c>
      <c r="L117" s="116">
        <v>0.83472222222222225</v>
      </c>
      <c r="M1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7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9.7222222222222987E-3</v>
      </c>
      <c r="O117" s="116">
        <f>AVERAGE(June[order delivered])</f>
        <v>3.9437956555171093E-3</v>
      </c>
      <c r="P117" s="125" t="s">
        <v>25</v>
      </c>
      <c r="Q117">
        <v>900</v>
      </c>
      <c r="R117">
        <v>18000</v>
      </c>
      <c r="S117">
        <v>700</v>
      </c>
      <c r="T117" s="103">
        <f>June[[#This Row],[Delivery Cost]] + June[[#This Row],[COGS (Naira)]]</f>
        <v>18700</v>
      </c>
      <c r="U117" s="103">
        <f>June[[#This Row],[Revenue]] - June[[#This Row],[Total cost]]</f>
        <v>2100</v>
      </c>
      <c r="V117">
        <v>20800</v>
      </c>
    </row>
    <row r="118" spans="1:22" hidden="1" x14ac:dyDescent="0.2">
      <c r="A118" s="126">
        <v>45825</v>
      </c>
      <c r="B118" s="125" t="s">
        <v>96</v>
      </c>
      <c r="C118" s="125">
        <f>WEEKNUM(June[[#This Row],[Date]])</f>
        <v>25</v>
      </c>
      <c r="D118">
        <v>117</v>
      </c>
      <c r="E118" s="125" t="s">
        <v>77</v>
      </c>
      <c r="F118">
        <v>12</v>
      </c>
      <c r="G118" s="125" t="s">
        <v>168</v>
      </c>
      <c r="H118" s="125" t="s">
        <v>68</v>
      </c>
      <c r="I118" s="125" t="s">
        <v>111</v>
      </c>
      <c r="J118" s="116">
        <v>0.41666666666666669</v>
      </c>
      <c r="K118" s="116">
        <v>0.41805555555555557</v>
      </c>
      <c r="L118" s="116">
        <v>0.43888888888888888</v>
      </c>
      <c r="M118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18" s="116">
        <f>IF(June[[#This Row],[Order Completion Time]] &lt; June[[#This Row],[Order Time]], June[[#This Row],[Order Completion Time]] + 1 - June[[#This Row],[Order Time]],June[[#This Row],[Order Completion Time]] - June[[#This Row],[Order Time]])</f>
        <v>2.2222222222222199E-2</v>
      </c>
      <c r="O118" s="116">
        <f>AVERAGE(June[order delivered])</f>
        <v>3.9437956555171093E-3</v>
      </c>
      <c r="P118" s="125" t="s">
        <v>79</v>
      </c>
      <c r="Q118">
        <v>950</v>
      </c>
      <c r="R118">
        <v>11400</v>
      </c>
      <c r="S118">
        <v>1300</v>
      </c>
      <c r="T118" s="103">
        <f>June[[#This Row],[Delivery Cost]] + June[[#This Row],[COGS (Naira)]]</f>
        <v>12700</v>
      </c>
      <c r="U118" s="103">
        <f>June[[#This Row],[Revenue]] - June[[#This Row],[Total cost]]</f>
        <v>3900</v>
      </c>
      <c r="V118">
        <v>16600</v>
      </c>
    </row>
    <row r="119" spans="1:22" x14ac:dyDescent="0.2">
      <c r="A119" s="126">
        <v>45825</v>
      </c>
      <c r="B119" s="125" t="s">
        <v>96</v>
      </c>
      <c r="C119" s="125">
        <f>WEEKNUM(June[[#This Row],[Date]])</f>
        <v>25</v>
      </c>
      <c r="D119">
        <v>118</v>
      </c>
      <c r="E119" s="125" t="s">
        <v>21</v>
      </c>
      <c r="F119">
        <v>3</v>
      </c>
      <c r="G119" s="125" t="s">
        <v>55</v>
      </c>
      <c r="H119" s="125" t="s">
        <v>48</v>
      </c>
      <c r="I119" s="125" t="s">
        <v>111</v>
      </c>
      <c r="J119" s="116">
        <v>0.53819444444444442</v>
      </c>
      <c r="K119" s="116">
        <v>0.54027777777777775</v>
      </c>
      <c r="L119" s="116">
        <v>0.54861111111111116</v>
      </c>
      <c r="M119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19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119" s="116">
        <f>AVERAGE(June[order delivered])</f>
        <v>3.9437956555171093E-3</v>
      </c>
      <c r="P119" s="125" t="s">
        <v>25</v>
      </c>
      <c r="Q119">
        <v>900</v>
      </c>
      <c r="R119">
        <v>2700</v>
      </c>
      <c r="S119">
        <v>700</v>
      </c>
      <c r="T119" s="103">
        <f>June[[#This Row],[Delivery Cost]] + June[[#This Row],[COGS (Naira)]]</f>
        <v>3400</v>
      </c>
      <c r="U119" s="103">
        <f>June[[#This Row],[Revenue]] - June[[#This Row],[Total cost]]</f>
        <v>400</v>
      </c>
      <c r="V119">
        <v>3800</v>
      </c>
    </row>
    <row r="120" spans="1:22" x14ac:dyDescent="0.2">
      <c r="A120" s="126">
        <v>45825</v>
      </c>
      <c r="B120" s="125" t="s">
        <v>96</v>
      </c>
      <c r="C120" s="125">
        <f>WEEKNUM(June[[#This Row],[Date]])</f>
        <v>25</v>
      </c>
      <c r="D120">
        <v>119</v>
      </c>
      <c r="E120" s="125" t="s">
        <v>21</v>
      </c>
      <c r="F120">
        <v>10</v>
      </c>
      <c r="G120" s="125" t="s">
        <v>169</v>
      </c>
      <c r="H120" s="125" t="s">
        <v>170</v>
      </c>
      <c r="I120" s="125" t="s">
        <v>111</v>
      </c>
      <c r="J120" s="116">
        <v>0.54166666666666663</v>
      </c>
      <c r="K120" s="116">
        <v>0.54861111111111116</v>
      </c>
      <c r="L120" s="116">
        <v>0.55486111111111114</v>
      </c>
      <c r="M12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6.9444444444445308E-3</v>
      </c>
      <c r="N120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120" s="116">
        <f>AVERAGE(June[order delivered])</f>
        <v>3.9437956555171093E-3</v>
      </c>
      <c r="P120" s="125" t="s">
        <v>25</v>
      </c>
      <c r="Q120">
        <v>900</v>
      </c>
      <c r="R120">
        <v>9000</v>
      </c>
      <c r="S120">
        <v>600</v>
      </c>
      <c r="T120" s="103">
        <f>June[[#This Row],[Delivery Cost]] + June[[#This Row],[COGS (Naira)]]</f>
        <v>9600</v>
      </c>
      <c r="U120" s="103">
        <f>June[[#This Row],[Revenue]] - June[[#This Row],[Total cost]]</f>
        <v>1150</v>
      </c>
      <c r="V120">
        <v>10750</v>
      </c>
    </row>
    <row r="121" spans="1:22" hidden="1" x14ac:dyDescent="0.2">
      <c r="A121" s="126">
        <v>45825</v>
      </c>
      <c r="B121" s="125" t="s">
        <v>96</v>
      </c>
      <c r="C121" s="125">
        <f>WEEKNUM(June[[#This Row],[Date]])</f>
        <v>25</v>
      </c>
      <c r="D121">
        <v>120</v>
      </c>
      <c r="E121" s="125" t="s">
        <v>77</v>
      </c>
      <c r="F121">
        <v>3</v>
      </c>
      <c r="G121" s="125" t="s">
        <v>153</v>
      </c>
      <c r="H121" s="125" t="s">
        <v>32</v>
      </c>
      <c r="I121" s="125" t="s">
        <v>111</v>
      </c>
      <c r="J121" s="116">
        <v>0.57152777777777775</v>
      </c>
      <c r="K121" s="116">
        <v>0.57222222222222219</v>
      </c>
      <c r="L121" s="116">
        <v>0.58194444444444449</v>
      </c>
      <c r="M12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21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121" s="116">
        <f>AVERAGE(June[order delivered])</f>
        <v>3.9437956555171093E-3</v>
      </c>
      <c r="P121" s="125" t="s">
        <v>79</v>
      </c>
      <c r="Q121">
        <v>950</v>
      </c>
      <c r="R121">
        <v>2850</v>
      </c>
      <c r="S121">
        <v>1300</v>
      </c>
      <c r="T121" s="103">
        <f>June[[#This Row],[Delivery Cost]] + June[[#This Row],[COGS (Naira)]]</f>
        <v>4150</v>
      </c>
      <c r="U121" s="103">
        <f>June[[#This Row],[Revenue]] - June[[#This Row],[Total cost]]</f>
        <v>750</v>
      </c>
      <c r="V121">
        <v>4900</v>
      </c>
    </row>
    <row r="122" spans="1:22" x14ac:dyDescent="0.2">
      <c r="A122" s="126">
        <v>45825</v>
      </c>
      <c r="B122" s="125" t="s">
        <v>96</v>
      </c>
      <c r="C122" s="125">
        <f>WEEKNUM(June[[#This Row],[Date]])</f>
        <v>25</v>
      </c>
      <c r="D122">
        <v>121</v>
      </c>
      <c r="E122" s="125" t="s">
        <v>21</v>
      </c>
      <c r="F122">
        <v>4</v>
      </c>
      <c r="G122" s="125" t="s">
        <v>72</v>
      </c>
      <c r="H122" s="125" t="s">
        <v>24</v>
      </c>
      <c r="I122" s="125" t="s">
        <v>111</v>
      </c>
      <c r="J122" s="116">
        <v>0.57847222222222228</v>
      </c>
      <c r="K122" s="116">
        <v>0.58472222222222225</v>
      </c>
      <c r="L122" s="116">
        <v>0.59027777777777779</v>
      </c>
      <c r="M122" s="116">
        <f>IF(June[[#This Row],[Fufilment Start Time]] &lt; June[[#This Row],[Order Time]], June[[#This Row],[Fufilment Start Time]] + 1 - June[[#This Row],[Order Time]],June[[#This Row],[Fufilment Start Time]] - June[[#This Row],[Order Time]])</f>
        <v>6.2499999999999778E-3</v>
      </c>
      <c r="N122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122" s="116">
        <f>AVERAGE(June[order delivered])</f>
        <v>3.9437956555171093E-3</v>
      </c>
      <c r="P122" s="125" t="s">
        <v>25</v>
      </c>
      <c r="Q122">
        <v>900</v>
      </c>
      <c r="R122">
        <v>3600</v>
      </c>
      <c r="S122">
        <v>800</v>
      </c>
      <c r="T122" s="103">
        <f>June[[#This Row],[Delivery Cost]] + June[[#This Row],[COGS (Naira)]]</f>
        <v>4400</v>
      </c>
      <c r="U122" s="103">
        <f>June[[#This Row],[Revenue]] - June[[#This Row],[Total cost]]</f>
        <v>500</v>
      </c>
      <c r="V122">
        <v>4900</v>
      </c>
    </row>
    <row r="123" spans="1:22" x14ac:dyDescent="0.2">
      <c r="A123" s="126">
        <v>45825</v>
      </c>
      <c r="B123" s="125" t="s">
        <v>96</v>
      </c>
      <c r="C123" s="125">
        <f>WEEKNUM(June[[#This Row],[Date]])</f>
        <v>25</v>
      </c>
      <c r="D123">
        <v>122</v>
      </c>
      <c r="E123" s="125" t="s">
        <v>21</v>
      </c>
      <c r="F123">
        <v>10</v>
      </c>
      <c r="G123" s="125" t="s">
        <v>28</v>
      </c>
      <c r="H123" s="125" t="s">
        <v>68</v>
      </c>
      <c r="I123" s="125" t="s">
        <v>111</v>
      </c>
      <c r="J123" s="116">
        <v>0.6069444444444444</v>
      </c>
      <c r="K123" s="116">
        <v>0.6069444444444444</v>
      </c>
      <c r="L123" s="116">
        <v>0.61250000000000004</v>
      </c>
      <c r="M1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23" s="116">
        <f>IF(June[[#This Row],[Order Completion Time]] &lt; June[[#This Row],[Order Time]], June[[#This Row],[Order Completion Time]] + 1 - June[[#This Row],[Order Time]],June[[#This Row],[Order Completion Time]] - June[[#This Row],[Order Time]])</f>
        <v>5.5555555555556468E-3</v>
      </c>
      <c r="O123" s="116">
        <f>AVERAGE(June[order delivered])</f>
        <v>3.9437956555171093E-3</v>
      </c>
      <c r="P123" s="125" t="s">
        <v>25</v>
      </c>
      <c r="Q123">
        <v>900</v>
      </c>
      <c r="R123">
        <v>9000</v>
      </c>
      <c r="S123">
        <v>500</v>
      </c>
      <c r="T123" s="103">
        <f>June[[#This Row],[Delivery Cost]] + June[[#This Row],[COGS (Naira)]]</f>
        <v>9500</v>
      </c>
      <c r="U123" s="103">
        <f>June[[#This Row],[Revenue]] - June[[#This Row],[Total cost]]</f>
        <v>1200</v>
      </c>
      <c r="V123">
        <v>10700</v>
      </c>
    </row>
    <row r="124" spans="1:22" x14ac:dyDescent="0.2">
      <c r="A124" s="126">
        <v>45825</v>
      </c>
      <c r="B124" s="125" t="s">
        <v>96</v>
      </c>
      <c r="C124" s="125">
        <f>WEEKNUM(June[[#This Row],[Date]])</f>
        <v>25</v>
      </c>
      <c r="D124">
        <v>123</v>
      </c>
      <c r="E124" s="125" t="s">
        <v>21</v>
      </c>
      <c r="F124">
        <v>4</v>
      </c>
      <c r="G124" s="125" t="s">
        <v>167</v>
      </c>
      <c r="H124" s="125" t="s">
        <v>68</v>
      </c>
      <c r="I124" s="125" t="s">
        <v>111</v>
      </c>
      <c r="J124" s="116">
        <v>0.81805555555555554</v>
      </c>
      <c r="K124" s="116">
        <v>0.81944444444444442</v>
      </c>
      <c r="L124" s="116">
        <v>0.83125000000000004</v>
      </c>
      <c r="M124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24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124" s="116">
        <f>AVERAGE(June[order delivered])</f>
        <v>3.9437956555171093E-3</v>
      </c>
      <c r="P124" s="125" t="s">
        <v>25</v>
      </c>
      <c r="Q124">
        <v>900</v>
      </c>
      <c r="R124">
        <v>3600</v>
      </c>
      <c r="S124">
        <v>700</v>
      </c>
      <c r="T124" s="103">
        <f>June[[#This Row],[Delivery Cost]] + June[[#This Row],[COGS (Naira)]]</f>
        <v>4300</v>
      </c>
      <c r="U124" s="103">
        <f>June[[#This Row],[Revenue]] - June[[#This Row],[Total cost]]</f>
        <v>500</v>
      </c>
      <c r="V124">
        <v>4800</v>
      </c>
    </row>
    <row r="125" spans="1:22" x14ac:dyDescent="0.2">
      <c r="A125" s="126">
        <v>45825</v>
      </c>
      <c r="B125" s="125" t="s">
        <v>96</v>
      </c>
      <c r="C125" s="125">
        <f>WEEKNUM(June[[#This Row],[Date]])</f>
        <v>25</v>
      </c>
      <c r="D125">
        <v>124</v>
      </c>
      <c r="E125" s="125" t="s">
        <v>21</v>
      </c>
      <c r="F125">
        <v>2</v>
      </c>
      <c r="G125" s="125" t="s">
        <v>118</v>
      </c>
      <c r="H125" s="125" t="s">
        <v>56</v>
      </c>
      <c r="I125" s="125" t="s">
        <v>111</v>
      </c>
      <c r="J125" s="116">
        <v>0.81944444444444442</v>
      </c>
      <c r="K125" s="116">
        <v>0.83194444444444449</v>
      </c>
      <c r="L125" s="116">
        <v>0.84375</v>
      </c>
      <c r="M125" s="116">
        <f>IF(June[[#This Row],[Fufilment Start Time]] &lt; June[[#This Row],[Order Time]], June[[#This Row],[Fufilment Start Time]] + 1 - June[[#This Row],[Order Time]],June[[#This Row],[Fufilment Start Time]] - June[[#This Row],[Order Time]])</f>
        <v>1.2500000000000067E-2</v>
      </c>
      <c r="N125" s="116">
        <f>IF(June[[#This Row],[Order Completion Time]] &lt; June[[#This Row],[Order Time]], June[[#This Row],[Order Completion Time]] + 1 - June[[#This Row],[Order Time]],June[[#This Row],[Order Completion Time]] - June[[#This Row],[Order Time]])</f>
        <v>2.430555555555558E-2</v>
      </c>
      <c r="O125" s="116">
        <f>AVERAGE(June[order delivered])</f>
        <v>3.9437956555171093E-3</v>
      </c>
      <c r="P125" s="125" t="s">
        <v>25</v>
      </c>
      <c r="Q125">
        <v>900</v>
      </c>
      <c r="R125">
        <v>1800</v>
      </c>
      <c r="S125">
        <v>700</v>
      </c>
      <c r="T125" s="103">
        <f>June[[#This Row],[Delivery Cost]] + June[[#This Row],[COGS (Naira)]]</f>
        <v>2500</v>
      </c>
      <c r="U125" s="103">
        <f>June[[#This Row],[Revenue]] - June[[#This Row],[Total cost]]</f>
        <v>300</v>
      </c>
      <c r="V125">
        <v>2800</v>
      </c>
    </row>
    <row r="126" spans="1:22" x14ac:dyDescent="0.2">
      <c r="A126" s="126">
        <v>45825</v>
      </c>
      <c r="B126" s="125" t="s">
        <v>96</v>
      </c>
      <c r="C126" s="125">
        <f>WEEKNUM(June[[#This Row],[Date]])</f>
        <v>25</v>
      </c>
      <c r="D126">
        <v>125</v>
      </c>
      <c r="E126" s="125" t="s">
        <v>21</v>
      </c>
      <c r="F126">
        <v>5</v>
      </c>
      <c r="G126" s="125" t="s">
        <v>171</v>
      </c>
      <c r="H126" s="125" t="s">
        <v>56</v>
      </c>
      <c r="I126" s="125" t="s">
        <v>111</v>
      </c>
      <c r="J126" s="116">
        <v>0.82847222222222228</v>
      </c>
      <c r="K126" s="116">
        <v>0.83194444444444449</v>
      </c>
      <c r="L126" s="116">
        <v>0.84583333333333333</v>
      </c>
      <c r="M126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126" s="116">
        <f>IF(June[[#This Row],[Order Completion Time]] &lt; June[[#This Row],[Order Time]], June[[#This Row],[Order Completion Time]] + 1 - June[[#This Row],[Order Time]],June[[#This Row],[Order Completion Time]] - June[[#This Row],[Order Time]])</f>
        <v>1.7361111111111049E-2</v>
      </c>
      <c r="O126" s="116">
        <f>AVERAGE(June[order delivered])</f>
        <v>3.9437956555171093E-3</v>
      </c>
      <c r="P126" s="125" t="s">
        <v>25</v>
      </c>
      <c r="Q126">
        <v>900</v>
      </c>
      <c r="R126">
        <v>4500</v>
      </c>
      <c r="S126">
        <v>700</v>
      </c>
      <c r="T126" s="103">
        <f>June[[#This Row],[Delivery Cost]] + June[[#This Row],[COGS (Naira)]]</f>
        <v>5200</v>
      </c>
      <c r="U126" s="103">
        <f>June[[#This Row],[Revenue]] - June[[#This Row],[Total cost]]</f>
        <v>600</v>
      </c>
      <c r="V126">
        <v>5800</v>
      </c>
    </row>
    <row r="127" spans="1:22" x14ac:dyDescent="0.2">
      <c r="A127" s="126">
        <v>45825</v>
      </c>
      <c r="B127" s="125" t="s">
        <v>96</v>
      </c>
      <c r="C127" s="125">
        <f>WEEKNUM(June[[#This Row],[Date]])</f>
        <v>25</v>
      </c>
      <c r="D127">
        <v>126</v>
      </c>
      <c r="E127" s="125" t="s">
        <v>21</v>
      </c>
      <c r="F127">
        <v>5</v>
      </c>
      <c r="G127" s="125" t="s">
        <v>136</v>
      </c>
      <c r="H127" s="125" t="s">
        <v>85</v>
      </c>
      <c r="I127" s="125" t="s">
        <v>111</v>
      </c>
      <c r="J127" s="116">
        <v>0.85555555555555551</v>
      </c>
      <c r="K127" s="116">
        <v>0.85555555555555551</v>
      </c>
      <c r="L127" s="116">
        <v>0.86041666666666672</v>
      </c>
      <c r="M1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27" s="116">
        <f>IF(June[[#This Row],[Order Completion Time]] &lt; June[[#This Row],[Order Time]], June[[#This Row],[Order Completion Time]] + 1 - June[[#This Row],[Order Time]],June[[#This Row],[Order Completion Time]] - June[[#This Row],[Order Time]])</f>
        <v>4.8611111111112049E-3</v>
      </c>
      <c r="O127" s="116">
        <f>AVERAGE(June[order delivered])</f>
        <v>3.9437956555171093E-3</v>
      </c>
      <c r="P127" s="125" t="s">
        <v>25</v>
      </c>
      <c r="Q127">
        <v>900</v>
      </c>
      <c r="R127">
        <v>4500</v>
      </c>
      <c r="S127">
        <v>800</v>
      </c>
      <c r="T127" s="103">
        <f>June[[#This Row],[Delivery Cost]] + June[[#This Row],[COGS (Naira)]]</f>
        <v>5300</v>
      </c>
      <c r="U127" s="103">
        <f>June[[#This Row],[Revenue]] - June[[#This Row],[Total cost]]</f>
        <v>600</v>
      </c>
      <c r="V127">
        <v>5900</v>
      </c>
    </row>
    <row r="128" spans="1:22" x14ac:dyDescent="0.2">
      <c r="A128" s="126">
        <v>45826</v>
      </c>
      <c r="B128" s="125" t="s">
        <v>110</v>
      </c>
      <c r="C128" s="125">
        <f>WEEKNUM(June[[#This Row],[Date]])</f>
        <v>25</v>
      </c>
      <c r="D128">
        <v>127</v>
      </c>
      <c r="E128" s="125" t="s">
        <v>21</v>
      </c>
      <c r="F128">
        <v>10</v>
      </c>
      <c r="G128" s="125" t="s">
        <v>145</v>
      </c>
      <c r="H128" s="125" t="s">
        <v>172</v>
      </c>
      <c r="I128" s="125" t="s">
        <v>173</v>
      </c>
      <c r="J128" s="116">
        <v>0.51249999999999996</v>
      </c>
      <c r="K128" s="116">
        <v>0.51249999999999996</v>
      </c>
      <c r="L128" s="116">
        <v>0.52152777777777781</v>
      </c>
      <c r="M1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28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128" s="116">
        <f>AVERAGE(June[order delivered])</f>
        <v>3.9437956555171093E-3</v>
      </c>
      <c r="P128" s="125" t="s">
        <v>25</v>
      </c>
      <c r="Q128">
        <v>900</v>
      </c>
      <c r="R128">
        <v>9000</v>
      </c>
      <c r="S128">
        <v>800</v>
      </c>
      <c r="T128" s="103">
        <f>June[[#This Row],[Delivery Cost]] + June[[#This Row],[COGS (Naira)]]</f>
        <v>9800</v>
      </c>
      <c r="U128" s="103">
        <f>June[[#This Row],[Revenue]] - June[[#This Row],[Total cost]]</f>
        <v>1150</v>
      </c>
      <c r="V128">
        <v>10950</v>
      </c>
    </row>
    <row r="129" spans="1:22" x14ac:dyDescent="0.2">
      <c r="A129" s="126">
        <v>45826</v>
      </c>
      <c r="B129" s="125" t="s">
        <v>110</v>
      </c>
      <c r="C129" s="125">
        <f>WEEKNUM(June[[#This Row],[Date]])</f>
        <v>25</v>
      </c>
      <c r="D129">
        <v>128</v>
      </c>
      <c r="E129" s="125" t="s">
        <v>21</v>
      </c>
      <c r="F129">
        <v>6</v>
      </c>
      <c r="G129" s="125" t="s">
        <v>54</v>
      </c>
      <c r="H129" s="125" t="s">
        <v>42</v>
      </c>
      <c r="I129" s="125" t="s">
        <v>117</v>
      </c>
      <c r="J129" s="116">
        <v>0.58194444444444449</v>
      </c>
      <c r="K129" s="116">
        <v>0.58263888888888893</v>
      </c>
      <c r="L129" s="116">
        <v>0.59583333333333333</v>
      </c>
      <c r="M12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29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1.388888888888884E-2</v>
      </c>
      <c r="O129" s="116">
        <f>AVERAGE(June[order delivered])</f>
        <v>3.9437956555171093E-3</v>
      </c>
      <c r="P129" s="125" t="s">
        <v>25</v>
      </c>
      <c r="Q129">
        <v>900</v>
      </c>
      <c r="R129">
        <v>5400</v>
      </c>
      <c r="S129">
        <v>700</v>
      </c>
      <c r="T129" s="103">
        <f>June[[#This Row],[Delivery Cost]] + June[[#This Row],[COGS (Naira)]]</f>
        <v>6100</v>
      </c>
      <c r="U129" s="103">
        <f>June[[#This Row],[Revenue]] - June[[#This Row],[Total cost]]</f>
        <v>700</v>
      </c>
      <c r="V129">
        <v>6800</v>
      </c>
    </row>
    <row r="130" spans="1:22" x14ac:dyDescent="0.2">
      <c r="A130" s="126">
        <v>45826</v>
      </c>
      <c r="B130" s="125" t="s">
        <v>110</v>
      </c>
      <c r="C130" s="125">
        <f>WEEKNUM(June[[#This Row],[Date]])</f>
        <v>25</v>
      </c>
      <c r="D130">
        <v>129</v>
      </c>
      <c r="E130" s="125" t="s">
        <v>21</v>
      </c>
      <c r="F130">
        <v>6</v>
      </c>
      <c r="G130" s="125" t="s">
        <v>157</v>
      </c>
      <c r="H130" s="125" t="s">
        <v>35</v>
      </c>
      <c r="I130" s="125" t="s">
        <v>117</v>
      </c>
      <c r="J130" s="116">
        <v>0.69444444444444442</v>
      </c>
      <c r="K130" s="116">
        <v>0.69513888888888886</v>
      </c>
      <c r="L130" s="116">
        <v>0.70277777777777772</v>
      </c>
      <c r="M13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30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30" s="116">
        <f>AVERAGE(June[order delivered])</f>
        <v>3.9437956555171093E-3</v>
      </c>
      <c r="P130" s="125" t="s">
        <v>25</v>
      </c>
      <c r="Q130">
        <v>900</v>
      </c>
      <c r="R130">
        <v>5400</v>
      </c>
      <c r="S130">
        <v>600</v>
      </c>
      <c r="T130" s="103">
        <f>June[[#This Row],[Delivery Cost]] + June[[#This Row],[COGS (Naira)]]</f>
        <v>6000</v>
      </c>
      <c r="U130" s="103">
        <f>June[[#This Row],[Revenue]] - June[[#This Row],[Total cost]]</f>
        <v>700</v>
      </c>
      <c r="V130">
        <v>6700</v>
      </c>
    </row>
    <row r="131" spans="1:22" hidden="1" x14ac:dyDescent="0.2">
      <c r="A131" s="126">
        <v>45826</v>
      </c>
      <c r="B131" s="125" t="s">
        <v>110</v>
      </c>
      <c r="C131" s="125">
        <f>WEEKNUM(June[[#This Row],[Date]])</f>
        <v>25</v>
      </c>
      <c r="D131">
        <v>130</v>
      </c>
      <c r="E131" s="125" t="s">
        <v>77</v>
      </c>
      <c r="F131">
        <v>3</v>
      </c>
      <c r="G131" s="125" t="s">
        <v>175</v>
      </c>
      <c r="H131" s="125" t="s">
        <v>48</v>
      </c>
      <c r="I131" s="125" t="s">
        <v>117</v>
      </c>
      <c r="J131" s="116">
        <v>0.70694444444444449</v>
      </c>
      <c r="K131" s="116">
        <v>0.70694444444444449</v>
      </c>
      <c r="L131" s="116">
        <v>0.72430555555555554</v>
      </c>
      <c r="M1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1" s="116">
        <f>IF(June[[#This Row],[Order Completion Time]] &lt; June[[#This Row],[Order Time]], June[[#This Row],[Order Completion Time]] + 1 - June[[#This Row],[Order Time]],June[[#This Row],[Order Completion Time]] - June[[#This Row],[Order Time]])</f>
        <v>1.7361111111111049E-2</v>
      </c>
      <c r="O131" s="116">
        <f>AVERAGE(June[order delivered])</f>
        <v>3.9437956555171093E-3</v>
      </c>
      <c r="P131" s="125" t="s">
        <v>79</v>
      </c>
      <c r="Q131">
        <v>950</v>
      </c>
      <c r="R131">
        <v>2850</v>
      </c>
      <c r="S131">
        <v>1000</v>
      </c>
      <c r="T131" s="103">
        <f>June[[#This Row],[Delivery Cost]] + June[[#This Row],[COGS (Naira)]]</f>
        <v>3850</v>
      </c>
      <c r="U131" s="103">
        <f>June[[#This Row],[Revenue]] - June[[#This Row],[Total cost]]</f>
        <v>1050</v>
      </c>
      <c r="V131">
        <v>4900</v>
      </c>
    </row>
    <row r="132" spans="1:22" x14ac:dyDescent="0.2">
      <c r="A132" s="126">
        <v>45826</v>
      </c>
      <c r="B132" s="125" t="s">
        <v>110</v>
      </c>
      <c r="C132" s="125">
        <f>WEEKNUM(June[[#This Row],[Date]])</f>
        <v>25</v>
      </c>
      <c r="D132">
        <v>131</v>
      </c>
      <c r="E132" s="125" t="s">
        <v>21</v>
      </c>
      <c r="F132">
        <v>6</v>
      </c>
      <c r="G132" s="125" t="s">
        <v>176</v>
      </c>
      <c r="H132" s="125" t="s">
        <v>35</v>
      </c>
      <c r="I132" s="125" t="s">
        <v>117</v>
      </c>
      <c r="J132" s="116">
        <v>0.81458333333333333</v>
      </c>
      <c r="K132" s="116">
        <v>0.81458333333333333</v>
      </c>
      <c r="L132" s="116">
        <v>0.81944444444444442</v>
      </c>
      <c r="M1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2" s="116">
        <f>IF(June[[#This Row],[Order Completion Time]] &lt; June[[#This Row],[Order Time]], June[[#This Row],[Order Completion Time]] + 1 - June[[#This Row],[Order Time]],June[[#This Row],[Order Completion Time]] - June[[#This Row],[Order Time]])</f>
        <v>4.8611111111110938E-3</v>
      </c>
      <c r="O132" s="116">
        <f>AVERAGE(June[order delivered])</f>
        <v>3.9437956555171093E-3</v>
      </c>
      <c r="P132" s="125" t="s">
        <v>25</v>
      </c>
      <c r="Q132">
        <v>900</v>
      </c>
      <c r="R132">
        <v>5400</v>
      </c>
      <c r="S132">
        <v>700</v>
      </c>
      <c r="T132" s="103">
        <f>June[[#This Row],[Delivery Cost]] + June[[#This Row],[COGS (Naira)]]</f>
        <v>6100</v>
      </c>
      <c r="U132" s="103">
        <f>June[[#This Row],[Revenue]] - June[[#This Row],[Total cost]]</f>
        <v>700</v>
      </c>
      <c r="V132">
        <v>6800</v>
      </c>
    </row>
    <row r="133" spans="1:22" x14ac:dyDescent="0.2">
      <c r="A133" s="126">
        <v>45827</v>
      </c>
      <c r="B133" s="125" t="s">
        <v>125</v>
      </c>
      <c r="C133" s="125">
        <f>WEEKNUM(June[[#This Row],[Date]])</f>
        <v>25</v>
      </c>
      <c r="D133">
        <v>132</v>
      </c>
      <c r="E133" s="125" t="s">
        <v>21</v>
      </c>
      <c r="F133">
        <v>5</v>
      </c>
      <c r="G133" s="125" t="s">
        <v>165</v>
      </c>
      <c r="H133" s="125" t="s">
        <v>177</v>
      </c>
      <c r="I133" s="125" t="s">
        <v>117</v>
      </c>
      <c r="J133" s="116">
        <v>0.59305555555555556</v>
      </c>
      <c r="K133" s="116">
        <v>0.59375</v>
      </c>
      <c r="L133" s="116">
        <v>0.62291666666666667</v>
      </c>
      <c r="M13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33" s="116">
        <f>IF(June[[#This Row],[Order Completion Time]] &lt; June[[#This Row],[Order Time]], June[[#This Row],[Order Completion Time]] + 1 - June[[#This Row],[Order Time]],June[[#This Row],[Order Completion Time]] - June[[#This Row],[Order Time]])</f>
        <v>2.9861111111111116E-2</v>
      </c>
      <c r="O133" s="116">
        <f>AVERAGE(June[order delivered])</f>
        <v>3.9437956555171093E-3</v>
      </c>
      <c r="P133" s="125" t="s">
        <v>25</v>
      </c>
      <c r="Q133">
        <v>900</v>
      </c>
      <c r="R133">
        <v>4500</v>
      </c>
      <c r="S133">
        <v>800</v>
      </c>
      <c r="T133" s="103">
        <f>June[[#This Row],[Delivery Cost]] + June[[#This Row],[COGS (Naira)]]</f>
        <v>5300</v>
      </c>
      <c r="U133" s="103">
        <f>June[[#This Row],[Revenue]] - June[[#This Row],[Total cost]]</f>
        <v>600</v>
      </c>
      <c r="V133">
        <v>5900</v>
      </c>
    </row>
    <row r="134" spans="1:22" x14ac:dyDescent="0.2">
      <c r="A134" s="126">
        <v>45827</v>
      </c>
      <c r="B134" s="125" t="s">
        <v>125</v>
      </c>
      <c r="C134" s="125">
        <f>WEEKNUM(June[[#This Row],[Date]])</f>
        <v>25</v>
      </c>
      <c r="D134">
        <v>133</v>
      </c>
      <c r="E134" s="125" t="s">
        <v>21</v>
      </c>
      <c r="F134">
        <v>10</v>
      </c>
      <c r="G134" s="125" t="s">
        <v>179</v>
      </c>
      <c r="H134" s="125" t="s">
        <v>177</v>
      </c>
      <c r="I134" s="125" t="s">
        <v>117</v>
      </c>
      <c r="J134" s="116">
        <v>0.74097222222222225</v>
      </c>
      <c r="K134" s="116">
        <v>0.74097222222222225</v>
      </c>
      <c r="L134" s="116">
        <v>0.75416666666666665</v>
      </c>
      <c r="M1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4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1.3194444444444398E-2</v>
      </c>
      <c r="O134" s="116">
        <f>AVERAGE(June[order delivered])</f>
        <v>3.9437956555171093E-3</v>
      </c>
      <c r="P134" s="125" t="s">
        <v>25</v>
      </c>
      <c r="Q134">
        <v>900</v>
      </c>
      <c r="R134">
        <v>9000</v>
      </c>
      <c r="S134">
        <v>800</v>
      </c>
      <c r="T134" s="103">
        <f>June[[#This Row],[Delivery Cost]] + June[[#This Row],[COGS (Naira)]]</f>
        <v>9800</v>
      </c>
      <c r="U134" s="103">
        <f>June[[#This Row],[Revenue]] - June[[#This Row],[Total cost]]</f>
        <v>1150</v>
      </c>
      <c r="V134">
        <v>10950</v>
      </c>
    </row>
    <row r="135" spans="1:22" x14ac:dyDescent="0.2">
      <c r="A135" s="126">
        <v>45827</v>
      </c>
      <c r="B135" s="125" t="s">
        <v>125</v>
      </c>
      <c r="C135" s="125">
        <f>WEEKNUM(June[[#This Row],[Date]])</f>
        <v>25</v>
      </c>
      <c r="D135">
        <v>134</v>
      </c>
      <c r="E135" s="125" t="s">
        <v>21</v>
      </c>
      <c r="F135">
        <v>5</v>
      </c>
      <c r="G135" s="125" t="s">
        <v>119</v>
      </c>
      <c r="H135" s="125" t="s">
        <v>63</v>
      </c>
      <c r="I135" s="125" t="s">
        <v>117</v>
      </c>
      <c r="J135" s="116">
        <v>0.78611111111111109</v>
      </c>
      <c r="K135" s="116">
        <v>0.78611111111111109</v>
      </c>
      <c r="L135" s="116">
        <v>0.79791666666666672</v>
      </c>
      <c r="M1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5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1.1805555555555625E-2</v>
      </c>
      <c r="O135" s="116">
        <f>AVERAGE(June[order delivered])</f>
        <v>3.9437956555171093E-3</v>
      </c>
      <c r="P135" s="125" t="s">
        <v>25</v>
      </c>
      <c r="Q135">
        <v>900</v>
      </c>
      <c r="R135">
        <v>4500</v>
      </c>
      <c r="S135">
        <v>800</v>
      </c>
      <c r="T135" s="103">
        <f>June[[#This Row],[Delivery Cost]] + June[[#This Row],[COGS (Naira)]]</f>
        <v>5300</v>
      </c>
      <c r="U135" s="103">
        <f>June[[#This Row],[Revenue]] - June[[#This Row],[Total cost]]</f>
        <v>600</v>
      </c>
      <c r="V135">
        <v>5900</v>
      </c>
    </row>
    <row r="136" spans="1:22" x14ac:dyDescent="0.2">
      <c r="A136" s="126">
        <v>45827</v>
      </c>
      <c r="B136" s="125" t="s">
        <v>125</v>
      </c>
      <c r="C136" s="125">
        <f>WEEKNUM(June[[#This Row],[Date]])</f>
        <v>25</v>
      </c>
      <c r="D136">
        <v>135</v>
      </c>
      <c r="E136" s="125" t="s">
        <v>21</v>
      </c>
      <c r="F136">
        <v>9</v>
      </c>
      <c r="G136" s="125" t="s">
        <v>156</v>
      </c>
      <c r="H136" s="125" t="s">
        <v>35</v>
      </c>
      <c r="I136" s="125" t="s">
        <v>117</v>
      </c>
      <c r="J136" s="116">
        <v>0.79166666666666663</v>
      </c>
      <c r="K136" s="116">
        <v>0.79236111111111107</v>
      </c>
      <c r="L136" s="116">
        <v>0.80486111111111114</v>
      </c>
      <c r="M13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36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136" s="116">
        <f>AVERAGE(June[order delivered])</f>
        <v>3.9437956555171093E-3</v>
      </c>
      <c r="P136" s="125" t="s">
        <v>25</v>
      </c>
      <c r="Q136">
        <v>900</v>
      </c>
      <c r="R136">
        <v>8100</v>
      </c>
      <c r="S136">
        <v>0</v>
      </c>
      <c r="T136" s="103">
        <f>June[[#This Row],[Delivery Cost]] + June[[#This Row],[COGS (Naira)]]</f>
        <v>8100</v>
      </c>
      <c r="U136" s="103">
        <f>June[[#This Row],[Revenue]] - June[[#This Row],[Total cost]]</f>
        <v>1600</v>
      </c>
      <c r="V136">
        <v>9700</v>
      </c>
    </row>
    <row r="137" spans="1:22" x14ac:dyDescent="0.2">
      <c r="A137" s="126">
        <v>45827</v>
      </c>
      <c r="B137" s="125" t="s">
        <v>125</v>
      </c>
      <c r="C137" s="125">
        <f>WEEKNUM(June[[#This Row],[Date]])</f>
        <v>25</v>
      </c>
      <c r="D137">
        <v>136</v>
      </c>
      <c r="E137" s="125" t="s">
        <v>21</v>
      </c>
      <c r="F137">
        <v>6</v>
      </c>
      <c r="G137" s="125" t="s">
        <v>181</v>
      </c>
      <c r="H137" s="125" t="s">
        <v>59</v>
      </c>
      <c r="I137" s="125" t="s">
        <v>117</v>
      </c>
      <c r="J137" s="116">
        <v>0.81458333333333333</v>
      </c>
      <c r="K137" s="116">
        <v>0.81527777777777777</v>
      </c>
      <c r="L137" s="116">
        <v>0.82291666666666663</v>
      </c>
      <c r="M13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37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37" s="116">
        <f>AVERAGE(June[order delivered])</f>
        <v>3.9437956555171093E-3</v>
      </c>
      <c r="P137" s="125" t="s">
        <v>25</v>
      </c>
      <c r="Q137">
        <v>900</v>
      </c>
      <c r="R137">
        <v>5400</v>
      </c>
      <c r="S137">
        <v>800</v>
      </c>
      <c r="T137" s="103">
        <f>June[[#This Row],[Delivery Cost]] + June[[#This Row],[COGS (Naira)]]</f>
        <v>6200</v>
      </c>
      <c r="U137" s="103">
        <f>June[[#This Row],[Revenue]] - June[[#This Row],[Total cost]]</f>
        <v>700</v>
      </c>
      <c r="V137">
        <v>6900</v>
      </c>
    </row>
    <row r="138" spans="1:22" x14ac:dyDescent="0.2">
      <c r="A138" s="126">
        <v>45827</v>
      </c>
      <c r="B138" s="125" t="s">
        <v>125</v>
      </c>
      <c r="C138" s="125">
        <f>WEEKNUM(June[[#This Row],[Date]])</f>
        <v>25</v>
      </c>
      <c r="D138">
        <v>137</v>
      </c>
      <c r="E138" s="125" t="s">
        <v>21</v>
      </c>
      <c r="F138">
        <v>8</v>
      </c>
      <c r="G138" s="125" t="s">
        <v>182</v>
      </c>
      <c r="H138" s="125" t="s">
        <v>48</v>
      </c>
      <c r="I138" s="125" t="s">
        <v>117</v>
      </c>
      <c r="J138" s="116">
        <v>0.81666666666666665</v>
      </c>
      <c r="K138" s="116">
        <v>0.81666666666666665</v>
      </c>
      <c r="L138" s="116">
        <v>0.83333333333333337</v>
      </c>
      <c r="M1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8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1.6666666666666718E-2</v>
      </c>
      <c r="O138" s="116">
        <f>AVERAGE(June[order delivered])</f>
        <v>3.9437956555171093E-3</v>
      </c>
      <c r="P138" s="125" t="s">
        <v>25</v>
      </c>
      <c r="Q138">
        <v>900</v>
      </c>
      <c r="R138">
        <v>7200</v>
      </c>
      <c r="S138">
        <v>700</v>
      </c>
      <c r="T138" s="103">
        <f>June[[#This Row],[Delivery Cost]] + June[[#This Row],[COGS (Naira)]]</f>
        <v>7900</v>
      </c>
      <c r="U138" s="103">
        <f>June[[#This Row],[Revenue]] - June[[#This Row],[Total cost]]</f>
        <v>900</v>
      </c>
      <c r="V138">
        <v>8800</v>
      </c>
    </row>
    <row r="139" spans="1:22" x14ac:dyDescent="0.2">
      <c r="A139" s="126">
        <v>45827</v>
      </c>
      <c r="B139" s="125" t="s">
        <v>125</v>
      </c>
      <c r="C139" s="125">
        <f>WEEKNUM(June[[#This Row],[Date]])</f>
        <v>25</v>
      </c>
      <c r="D139">
        <v>138</v>
      </c>
      <c r="E139" s="125" t="s">
        <v>21</v>
      </c>
      <c r="F139">
        <v>9</v>
      </c>
      <c r="G139" s="125" t="s">
        <v>183</v>
      </c>
      <c r="H139" s="125" t="s">
        <v>35</v>
      </c>
      <c r="I139" s="125" t="s">
        <v>117</v>
      </c>
      <c r="J139" s="116">
        <v>0.82847222222222228</v>
      </c>
      <c r="K139" s="116">
        <v>0.82847222222222228</v>
      </c>
      <c r="L139" s="116">
        <v>0.84375</v>
      </c>
      <c r="M1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39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1.5277777777777724E-2</v>
      </c>
      <c r="O139" s="116">
        <f>AVERAGE(June[order delivered])</f>
        <v>3.9437956555171093E-3</v>
      </c>
      <c r="P139" s="125" t="s">
        <v>25</v>
      </c>
      <c r="Q139">
        <v>900</v>
      </c>
      <c r="R139">
        <v>8100</v>
      </c>
      <c r="S139">
        <v>700</v>
      </c>
      <c r="T139" s="103">
        <f>June[[#This Row],[Delivery Cost]] + June[[#This Row],[COGS (Naira)]]</f>
        <v>8800</v>
      </c>
      <c r="U139" s="103">
        <f>June[[#This Row],[Revenue]] - June[[#This Row],[Total cost]]</f>
        <v>1000</v>
      </c>
      <c r="V139">
        <v>9800</v>
      </c>
    </row>
    <row r="140" spans="1:22" x14ac:dyDescent="0.2">
      <c r="A140" s="126">
        <v>45827</v>
      </c>
      <c r="B140" s="125" t="s">
        <v>125</v>
      </c>
      <c r="C140" s="125">
        <f>WEEKNUM(June[[#This Row],[Date]])</f>
        <v>25</v>
      </c>
      <c r="D140">
        <v>139</v>
      </c>
      <c r="E140" s="125" t="s">
        <v>21</v>
      </c>
      <c r="F140">
        <v>6</v>
      </c>
      <c r="G140" s="125" t="s">
        <v>28</v>
      </c>
      <c r="H140" s="125" t="s">
        <v>35</v>
      </c>
      <c r="I140" s="125" t="s">
        <v>117</v>
      </c>
      <c r="J140" s="116">
        <v>0.84375</v>
      </c>
      <c r="K140" s="116">
        <v>0.84375</v>
      </c>
      <c r="L140" s="116">
        <v>0.85</v>
      </c>
      <c r="M1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0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140" s="116">
        <f>AVERAGE(June[order delivered])</f>
        <v>3.9437956555171093E-3</v>
      </c>
      <c r="P140" s="125" t="s">
        <v>25</v>
      </c>
      <c r="Q140">
        <v>900</v>
      </c>
      <c r="R140">
        <v>5400</v>
      </c>
      <c r="S140">
        <v>500</v>
      </c>
      <c r="T140" s="103">
        <f>June[[#This Row],[Delivery Cost]] + June[[#This Row],[COGS (Naira)]]</f>
        <v>5900</v>
      </c>
      <c r="U140" s="103">
        <f>June[[#This Row],[Revenue]] - June[[#This Row],[Total cost]]</f>
        <v>800</v>
      </c>
      <c r="V140">
        <v>6700</v>
      </c>
    </row>
    <row r="141" spans="1:22" x14ac:dyDescent="0.2">
      <c r="A141" s="126">
        <v>45827</v>
      </c>
      <c r="B141" s="125" t="s">
        <v>125</v>
      </c>
      <c r="C141" s="125">
        <f>WEEKNUM(June[[#This Row],[Date]])</f>
        <v>25</v>
      </c>
      <c r="D141">
        <v>140</v>
      </c>
      <c r="E141" s="125" t="s">
        <v>21</v>
      </c>
      <c r="F141">
        <v>4</v>
      </c>
      <c r="G141" s="125" t="s">
        <v>176</v>
      </c>
      <c r="H141" s="125" t="s">
        <v>35</v>
      </c>
      <c r="I141" s="125" t="s">
        <v>117</v>
      </c>
      <c r="J141" s="116">
        <v>0.87152777777777779</v>
      </c>
      <c r="K141" s="116">
        <v>0.87222222222222223</v>
      </c>
      <c r="L141" s="116">
        <v>0.87847222222222221</v>
      </c>
      <c r="M14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41" s="116">
        <f>IF(June[[#This Row],[Order Completion Time]] &lt; June[[#This Row],[Order Time]], June[[#This Row],[Order Completion Time]] + 1 - June[[#This Row],[Order Time]],June[[#This Row],[Order Completion Time]] - June[[#This Row],[Order Time]])</f>
        <v>6.9444444444444198E-3</v>
      </c>
      <c r="O141" s="116">
        <f>AVERAGE(June[order delivered])</f>
        <v>3.9437956555171093E-3</v>
      </c>
      <c r="P141" s="125" t="s">
        <v>25</v>
      </c>
      <c r="Q141">
        <v>900</v>
      </c>
      <c r="R141">
        <v>3600</v>
      </c>
      <c r="S141">
        <v>700</v>
      </c>
      <c r="T141" s="103">
        <f>June[[#This Row],[Delivery Cost]] + June[[#This Row],[COGS (Naira)]]</f>
        <v>4300</v>
      </c>
      <c r="U141" s="103">
        <f>June[[#This Row],[Revenue]] - June[[#This Row],[Total cost]]</f>
        <v>500</v>
      </c>
      <c r="V141">
        <v>4800</v>
      </c>
    </row>
    <row r="142" spans="1:22" x14ac:dyDescent="0.2">
      <c r="A142" s="126">
        <v>45828</v>
      </c>
      <c r="B142" s="125" t="s">
        <v>135</v>
      </c>
      <c r="C142" s="125">
        <f>WEEKNUM(June[[#This Row],[Date]])</f>
        <v>25</v>
      </c>
      <c r="D142">
        <v>141</v>
      </c>
      <c r="E142" s="125" t="s">
        <v>21</v>
      </c>
      <c r="F142">
        <v>5</v>
      </c>
      <c r="G142" s="125" t="s">
        <v>184</v>
      </c>
      <c r="H142" s="125" t="s">
        <v>185</v>
      </c>
      <c r="I142" s="125" t="s">
        <v>117</v>
      </c>
      <c r="J142" s="116">
        <v>0.40763888888888888</v>
      </c>
      <c r="K142" s="116">
        <v>0.40902777777777777</v>
      </c>
      <c r="L142" s="116">
        <v>0.41875000000000001</v>
      </c>
      <c r="M142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42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1.1111111111111127E-2</v>
      </c>
      <c r="O142" s="116">
        <f>AVERAGE(June[order delivered])</f>
        <v>3.9437956555171093E-3</v>
      </c>
      <c r="P142" s="125" t="s">
        <v>25</v>
      </c>
      <c r="Q142">
        <v>900</v>
      </c>
      <c r="R142">
        <v>4500</v>
      </c>
      <c r="S142">
        <v>650</v>
      </c>
      <c r="T142" s="103">
        <f>June[[#This Row],[Delivery Cost]] + June[[#This Row],[COGS (Naira)]]</f>
        <v>5150</v>
      </c>
      <c r="U142" s="103">
        <f>June[[#This Row],[Revenue]] - June[[#This Row],[Total cost]]</f>
        <v>750</v>
      </c>
      <c r="V142">
        <v>5900</v>
      </c>
    </row>
    <row r="143" spans="1:22" hidden="1" x14ac:dyDescent="0.2">
      <c r="A143" s="126">
        <v>45828</v>
      </c>
      <c r="B143" s="125" t="s">
        <v>135</v>
      </c>
      <c r="C143" s="125">
        <f>WEEKNUM(June[[#This Row],[Date]])</f>
        <v>25</v>
      </c>
      <c r="D143">
        <v>142</v>
      </c>
      <c r="E143" s="125" t="s">
        <v>77</v>
      </c>
      <c r="F143">
        <v>1</v>
      </c>
      <c r="G143" s="125" t="s">
        <v>184</v>
      </c>
      <c r="H143" s="125" t="s">
        <v>63</v>
      </c>
      <c r="I143" s="125" t="s">
        <v>117</v>
      </c>
      <c r="J143" s="116">
        <v>0.40763888888888888</v>
      </c>
      <c r="K143" s="116">
        <v>0.40902777777777777</v>
      </c>
      <c r="L143" s="116">
        <v>0.42499999999999999</v>
      </c>
      <c r="M143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43" s="116">
        <f>IF(June[[#This Row],[Order Completion Time]] &lt; June[[#This Row],[Order Time]], June[[#This Row],[Order Completion Time]] + 1 - June[[#This Row],[Order Time]],June[[#This Row],[Order Completion Time]] - June[[#This Row],[Order Time]])</f>
        <v>1.7361111111111105E-2</v>
      </c>
      <c r="O143" s="116">
        <f>AVERAGE(June[order delivered])</f>
        <v>3.9437956555171093E-3</v>
      </c>
      <c r="P143" s="125" t="s">
        <v>79</v>
      </c>
      <c r="Q143">
        <v>950</v>
      </c>
      <c r="R143">
        <v>950</v>
      </c>
      <c r="S143">
        <v>650</v>
      </c>
      <c r="T143" s="103">
        <f>June[[#This Row],[Delivery Cost]] + June[[#This Row],[COGS (Naira)]]</f>
        <v>1600</v>
      </c>
      <c r="U143" s="103">
        <f>June[[#This Row],[Revenue]] - June[[#This Row],[Total cost]]</f>
        <v>700</v>
      </c>
      <c r="V143">
        <v>2300</v>
      </c>
    </row>
    <row r="144" spans="1:22" x14ac:dyDescent="0.2">
      <c r="A144" s="126">
        <v>45828</v>
      </c>
      <c r="B144" s="125" t="s">
        <v>135</v>
      </c>
      <c r="C144" s="125">
        <f>WEEKNUM(June[[#This Row],[Date]])</f>
        <v>25</v>
      </c>
      <c r="D144">
        <v>143</v>
      </c>
      <c r="E144" s="125" t="s">
        <v>21</v>
      </c>
      <c r="F144">
        <v>10</v>
      </c>
      <c r="G144" s="125" t="s">
        <v>44</v>
      </c>
      <c r="H144" s="125" t="s">
        <v>186</v>
      </c>
      <c r="I144" s="125" t="s">
        <v>117</v>
      </c>
      <c r="J144" s="116">
        <v>0.5131944444444444</v>
      </c>
      <c r="K144" s="116">
        <v>0.5131944444444444</v>
      </c>
      <c r="L144" s="116">
        <v>0.52222222222222225</v>
      </c>
      <c r="M1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4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144" s="116">
        <f>AVERAGE(June[order delivered])</f>
        <v>3.9437956555171093E-3</v>
      </c>
      <c r="P144" s="125" t="s">
        <v>25</v>
      </c>
      <c r="Q144">
        <v>900</v>
      </c>
      <c r="R144">
        <v>9000</v>
      </c>
      <c r="S144">
        <v>800</v>
      </c>
      <c r="T144" s="103">
        <f>June[[#This Row],[Delivery Cost]] + June[[#This Row],[COGS (Naira)]]</f>
        <v>9800</v>
      </c>
      <c r="U144" s="103">
        <f>June[[#This Row],[Revenue]] - June[[#This Row],[Total cost]]</f>
        <v>1150</v>
      </c>
      <c r="V144">
        <v>10950</v>
      </c>
    </row>
    <row r="145" spans="1:22" x14ac:dyDescent="0.2">
      <c r="A145" s="126">
        <v>45828</v>
      </c>
      <c r="B145" s="125" t="s">
        <v>135</v>
      </c>
      <c r="C145" s="125">
        <f>WEEKNUM(June[[#This Row],[Date]])</f>
        <v>25</v>
      </c>
      <c r="D145">
        <v>144</v>
      </c>
      <c r="E145" s="125" t="s">
        <v>21</v>
      </c>
      <c r="F145">
        <v>10</v>
      </c>
      <c r="G145" s="125" t="s">
        <v>28</v>
      </c>
      <c r="H145" s="125" t="s">
        <v>35</v>
      </c>
      <c r="I145" s="125" t="s">
        <v>117</v>
      </c>
      <c r="J145" s="116">
        <v>0.62847222222222221</v>
      </c>
      <c r="K145" s="116">
        <v>0.62847222222222221</v>
      </c>
      <c r="L145" s="116">
        <v>0.63680555555555551</v>
      </c>
      <c r="M1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5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45" s="116">
        <f>AVERAGE(June[order delivered])</f>
        <v>3.9437956555171093E-3</v>
      </c>
      <c r="P145" s="125" t="s">
        <v>25</v>
      </c>
      <c r="Q145">
        <v>900</v>
      </c>
      <c r="R145">
        <v>9000</v>
      </c>
      <c r="S145">
        <v>600</v>
      </c>
      <c r="T145" s="103">
        <f>June[[#This Row],[Delivery Cost]] + June[[#This Row],[COGS (Naira)]]</f>
        <v>9600</v>
      </c>
      <c r="U145" s="103">
        <f>June[[#This Row],[Revenue]] - June[[#This Row],[Total cost]]</f>
        <v>1150</v>
      </c>
      <c r="V145">
        <v>10750</v>
      </c>
    </row>
    <row r="146" spans="1:22" x14ac:dyDescent="0.2">
      <c r="A146" s="126">
        <v>45828</v>
      </c>
      <c r="B146" s="125" t="s">
        <v>135</v>
      </c>
      <c r="C146" s="125">
        <f>WEEKNUM(June[[#This Row],[Date]])</f>
        <v>25</v>
      </c>
      <c r="D146">
        <v>145</v>
      </c>
      <c r="E146" s="125" t="s">
        <v>21</v>
      </c>
      <c r="F146">
        <v>5</v>
      </c>
      <c r="G146" s="125" t="s">
        <v>47</v>
      </c>
      <c r="H146" s="125" t="s">
        <v>56</v>
      </c>
      <c r="I146" s="125" t="s">
        <v>173</v>
      </c>
      <c r="J146" s="116">
        <v>0.68958333333333333</v>
      </c>
      <c r="K146" s="116">
        <v>0.68958333333333333</v>
      </c>
      <c r="L146" s="116">
        <v>0.70277777777777772</v>
      </c>
      <c r="M1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6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1.3194444444444398E-2</v>
      </c>
      <c r="O146" s="116">
        <f>AVERAGE(June[order delivered])</f>
        <v>3.9437956555171093E-3</v>
      </c>
      <c r="P146" s="125" t="s">
        <v>25</v>
      </c>
      <c r="Q146">
        <v>900</v>
      </c>
      <c r="R146">
        <v>4500</v>
      </c>
      <c r="S146">
        <v>700</v>
      </c>
      <c r="T146" s="103">
        <f>June[[#This Row],[Delivery Cost]] + June[[#This Row],[COGS (Naira)]]</f>
        <v>5200</v>
      </c>
      <c r="U146" s="103">
        <f>June[[#This Row],[Revenue]] - June[[#This Row],[Total cost]]</f>
        <v>600</v>
      </c>
      <c r="V146">
        <v>5800</v>
      </c>
    </row>
    <row r="147" spans="1:22" x14ac:dyDescent="0.2">
      <c r="A147" s="126">
        <v>45828</v>
      </c>
      <c r="B147" s="125" t="s">
        <v>135</v>
      </c>
      <c r="C147" s="125">
        <f>WEEKNUM(June[[#This Row],[Date]])</f>
        <v>25</v>
      </c>
      <c r="D147">
        <v>146</v>
      </c>
      <c r="E147" s="125" t="s">
        <v>21</v>
      </c>
      <c r="F147">
        <v>5</v>
      </c>
      <c r="G147" s="125" t="s">
        <v>119</v>
      </c>
      <c r="H147" s="125" t="s">
        <v>63</v>
      </c>
      <c r="I147" s="125" t="s">
        <v>117</v>
      </c>
      <c r="J147" s="116">
        <v>0.75902777777777775</v>
      </c>
      <c r="K147" s="116">
        <v>0.75902777777777775</v>
      </c>
      <c r="L147" s="116">
        <v>0.7680555555555556</v>
      </c>
      <c r="M1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7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147" s="116">
        <f>AVERAGE(June[order delivered])</f>
        <v>3.9437956555171093E-3</v>
      </c>
      <c r="P147" s="125" t="s">
        <v>25</v>
      </c>
      <c r="Q147">
        <v>900</v>
      </c>
      <c r="R147">
        <v>4500</v>
      </c>
      <c r="S147">
        <v>800</v>
      </c>
      <c r="T147" s="103">
        <f>June[[#This Row],[Delivery Cost]] + June[[#This Row],[COGS (Naira)]]</f>
        <v>5300</v>
      </c>
      <c r="U147" s="103">
        <f>June[[#This Row],[Revenue]] - June[[#This Row],[Total cost]]</f>
        <v>600</v>
      </c>
      <c r="V147">
        <v>5900</v>
      </c>
    </row>
    <row r="148" spans="1:22" x14ac:dyDescent="0.2">
      <c r="A148" s="126">
        <v>45828</v>
      </c>
      <c r="B148" s="125" t="s">
        <v>135</v>
      </c>
      <c r="C148" s="125">
        <f>WEEKNUM(June[[#This Row],[Date]])</f>
        <v>25</v>
      </c>
      <c r="D148">
        <v>147</v>
      </c>
      <c r="E148" s="125" t="s">
        <v>21</v>
      </c>
      <c r="F148">
        <v>4</v>
      </c>
      <c r="G148" s="125" t="s">
        <v>187</v>
      </c>
      <c r="H148" s="125" t="s">
        <v>188</v>
      </c>
      <c r="I148" s="125" t="s">
        <v>117</v>
      </c>
      <c r="J148" s="116">
        <v>0.77916666666666667</v>
      </c>
      <c r="K148" s="116">
        <v>0.77986111111111112</v>
      </c>
      <c r="L148" s="116">
        <v>0.7895833333333333</v>
      </c>
      <c r="M148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48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1.041666666666663E-2</v>
      </c>
      <c r="O148" s="116">
        <f>AVERAGE(June[order delivered])</f>
        <v>3.9437956555171093E-3</v>
      </c>
      <c r="P148" s="125" t="s">
        <v>25</v>
      </c>
      <c r="Q148">
        <v>900</v>
      </c>
      <c r="R148">
        <v>3600</v>
      </c>
      <c r="S148">
        <v>800</v>
      </c>
      <c r="T148" s="103">
        <f>June[[#This Row],[Delivery Cost]] + June[[#This Row],[COGS (Naira)]]</f>
        <v>4400</v>
      </c>
      <c r="U148" s="103">
        <f>June[[#This Row],[Revenue]] - June[[#This Row],[Total cost]]</f>
        <v>500</v>
      </c>
      <c r="V148">
        <v>4900</v>
      </c>
    </row>
    <row r="149" spans="1:22" x14ac:dyDescent="0.2">
      <c r="A149" s="126">
        <v>45828</v>
      </c>
      <c r="B149" s="125" t="s">
        <v>135</v>
      </c>
      <c r="C149" s="125">
        <f>WEEKNUM(June[[#This Row],[Date]])</f>
        <v>25</v>
      </c>
      <c r="D149">
        <v>148</v>
      </c>
      <c r="E149" s="125" t="s">
        <v>21</v>
      </c>
      <c r="F149">
        <v>20</v>
      </c>
      <c r="G149" s="125" t="s">
        <v>124</v>
      </c>
      <c r="H149" s="125" t="s">
        <v>63</v>
      </c>
      <c r="I149" s="125" t="s">
        <v>117</v>
      </c>
      <c r="J149" s="116">
        <v>0.78125</v>
      </c>
      <c r="K149" s="116">
        <v>0.78125</v>
      </c>
      <c r="L149" s="116">
        <v>0.80069444444444449</v>
      </c>
      <c r="M1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49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1.9444444444444486E-2</v>
      </c>
      <c r="O149" s="116">
        <f>AVERAGE(June[order delivered])</f>
        <v>3.9437956555171093E-3</v>
      </c>
      <c r="P149" s="125" t="s">
        <v>25</v>
      </c>
      <c r="Q149">
        <v>900</v>
      </c>
      <c r="R149">
        <v>18000</v>
      </c>
      <c r="S149">
        <v>700</v>
      </c>
      <c r="T149" s="103">
        <f>June[[#This Row],[Delivery Cost]] + June[[#This Row],[COGS (Naira)]]</f>
        <v>18700</v>
      </c>
      <c r="U149" s="103">
        <f>June[[#This Row],[Revenue]] - June[[#This Row],[Total cost]]</f>
        <v>2150</v>
      </c>
      <c r="V149">
        <v>20850</v>
      </c>
    </row>
    <row r="150" spans="1:22" x14ac:dyDescent="0.2">
      <c r="A150" s="126">
        <v>45828</v>
      </c>
      <c r="B150" s="125" t="s">
        <v>135</v>
      </c>
      <c r="C150" s="125">
        <f>WEEKNUM(June[[#This Row],[Date]])</f>
        <v>25</v>
      </c>
      <c r="D150">
        <v>149</v>
      </c>
      <c r="E150" s="125" t="s">
        <v>21</v>
      </c>
      <c r="F150">
        <v>6</v>
      </c>
      <c r="G150" s="125" t="s">
        <v>189</v>
      </c>
      <c r="H150" s="125" t="s">
        <v>42</v>
      </c>
      <c r="I150" s="125" t="s">
        <v>117</v>
      </c>
      <c r="J150" s="116">
        <v>0.81041666666666667</v>
      </c>
      <c r="K150" s="116">
        <v>0.81041666666666667</v>
      </c>
      <c r="L150" s="116">
        <v>0.81944444444444442</v>
      </c>
      <c r="M1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0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9.0277777777777457E-3</v>
      </c>
      <c r="O150" s="116">
        <f>AVERAGE(June[order delivered])</f>
        <v>3.9437956555171093E-3</v>
      </c>
      <c r="P150" s="125" t="s">
        <v>25</v>
      </c>
      <c r="Q150">
        <v>900</v>
      </c>
      <c r="R150">
        <v>5400</v>
      </c>
      <c r="S150">
        <v>700</v>
      </c>
      <c r="T150" s="103">
        <f>June[[#This Row],[Delivery Cost]] + June[[#This Row],[COGS (Naira)]]</f>
        <v>6100</v>
      </c>
      <c r="U150" s="103">
        <f>June[[#This Row],[Revenue]] - June[[#This Row],[Total cost]]</f>
        <v>700</v>
      </c>
      <c r="V150">
        <v>6800</v>
      </c>
    </row>
    <row r="151" spans="1:22" x14ac:dyDescent="0.2">
      <c r="A151" s="126">
        <v>45828</v>
      </c>
      <c r="B151" s="125" t="s">
        <v>135</v>
      </c>
      <c r="C151" s="125">
        <f>WEEKNUM(June[[#This Row],[Date]])</f>
        <v>25</v>
      </c>
      <c r="D151">
        <v>150</v>
      </c>
      <c r="E151" s="125" t="s">
        <v>21</v>
      </c>
      <c r="F151">
        <v>5</v>
      </c>
      <c r="G151" s="125" t="s">
        <v>121</v>
      </c>
      <c r="H151" s="125" t="s">
        <v>56</v>
      </c>
      <c r="I151" s="125" t="s">
        <v>117</v>
      </c>
      <c r="J151" s="116">
        <v>0.8125</v>
      </c>
      <c r="K151" s="116">
        <v>0.81319444444444444</v>
      </c>
      <c r="L151" s="116">
        <v>0.82430555555555551</v>
      </c>
      <c r="M15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51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151" s="116">
        <f>AVERAGE(June[order delivered])</f>
        <v>3.9437956555171093E-3</v>
      </c>
      <c r="P151" s="125" t="s">
        <v>25</v>
      </c>
      <c r="Q151">
        <v>900</v>
      </c>
      <c r="R151">
        <v>4500</v>
      </c>
      <c r="S151">
        <v>700</v>
      </c>
      <c r="T151" s="103">
        <f>June[[#This Row],[Delivery Cost]] + June[[#This Row],[COGS (Naira)]]</f>
        <v>5200</v>
      </c>
      <c r="U151" s="103">
        <f>June[[#This Row],[Revenue]] - June[[#This Row],[Total cost]]</f>
        <v>600</v>
      </c>
      <c r="V151">
        <v>5800</v>
      </c>
    </row>
    <row r="152" spans="1:22" x14ac:dyDescent="0.2">
      <c r="A152" s="126">
        <v>45828</v>
      </c>
      <c r="B152" s="125" t="s">
        <v>135</v>
      </c>
      <c r="C152" s="125">
        <f>WEEKNUM(June[[#This Row],[Date]])</f>
        <v>25</v>
      </c>
      <c r="D152">
        <v>151</v>
      </c>
      <c r="E152" s="125" t="s">
        <v>21</v>
      </c>
      <c r="F152">
        <v>4</v>
      </c>
      <c r="G152" s="125" t="s">
        <v>176</v>
      </c>
      <c r="H152" s="125" t="s">
        <v>35</v>
      </c>
      <c r="I152" s="125" t="s">
        <v>117</v>
      </c>
      <c r="J152" s="116">
        <v>0.8208333333333333</v>
      </c>
      <c r="K152" s="116">
        <v>0.8208333333333333</v>
      </c>
      <c r="L152" s="116">
        <v>0.83125000000000004</v>
      </c>
      <c r="M1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2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1.0416666666666741E-2</v>
      </c>
      <c r="O152" s="116">
        <f>AVERAGE(June[order delivered])</f>
        <v>3.9437956555171093E-3</v>
      </c>
      <c r="P152" s="125" t="s">
        <v>25</v>
      </c>
      <c r="Q152">
        <v>900</v>
      </c>
      <c r="R152">
        <v>3600</v>
      </c>
      <c r="S152">
        <v>700</v>
      </c>
      <c r="T152" s="103">
        <f>June[[#This Row],[Delivery Cost]] + June[[#This Row],[COGS (Naira)]]</f>
        <v>4300</v>
      </c>
      <c r="U152" s="103">
        <f>June[[#This Row],[Revenue]] - June[[#This Row],[Total cost]]</f>
        <v>500</v>
      </c>
      <c r="V152">
        <v>4800</v>
      </c>
    </row>
    <row r="153" spans="1:22" x14ac:dyDescent="0.2">
      <c r="A153" s="126">
        <v>45828</v>
      </c>
      <c r="B153" s="125" t="s">
        <v>135</v>
      </c>
      <c r="C153" s="125">
        <f>WEEKNUM(June[[#This Row],[Date]])</f>
        <v>25</v>
      </c>
      <c r="D153">
        <v>152</v>
      </c>
      <c r="E153" s="125" t="s">
        <v>21</v>
      </c>
      <c r="F153">
        <v>12</v>
      </c>
      <c r="G153" s="125" t="s">
        <v>190</v>
      </c>
      <c r="H153" s="125" t="s">
        <v>63</v>
      </c>
      <c r="I153" s="125" t="s">
        <v>117</v>
      </c>
      <c r="J153" s="116">
        <v>0.84513888888888888</v>
      </c>
      <c r="K153" s="116">
        <v>0.84513888888888888</v>
      </c>
      <c r="L153" s="116">
        <v>0.86111111111111116</v>
      </c>
      <c r="M1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3" s="116">
        <f>IF(June[[#This Row],[Order Completion Time]] &lt; June[[#This Row],[Order Time]], June[[#This Row],[Order Completion Time]] + 1 - June[[#This Row],[Order Time]],June[[#This Row],[Order Completion Time]] - June[[#This Row],[Order Time]])</f>
        <v>1.5972222222222276E-2</v>
      </c>
      <c r="O153" s="116">
        <f>AVERAGE(June[order delivered])</f>
        <v>3.9437956555171093E-3</v>
      </c>
      <c r="P153" s="125" t="s">
        <v>25</v>
      </c>
      <c r="Q153">
        <v>900</v>
      </c>
      <c r="R153">
        <v>10800</v>
      </c>
      <c r="S153">
        <v>800</v>
      </c>
      <c r="T153" s="103">
        <f>June[[#This Row],[Delivery Cost]] + June[[#This Row],[COGS (Naira)]]</f>
        <v>11600</v>
      </c>
      <c r="U153" s="103">
        <f>June[[#This Row],[Revenue]] - June[[#This Row],[Total cost]]</f>
        <v>1350</v>
      </c>
      <c r="V153">
        <v>12950</v>
      </c>
    </row>
    <row r="154" spans="1:22" x14ac:dyDescent="0.2">
      <c r="A154" s="126">
        <v>45828</v>
      </c>
      <c r="B154" s="125" t="s">
        <v>135</v>
      </c>
      <c r="C154" s="125">
        <f>WEEKNUM(June[[#This Row],[Date]])</f>
        <v>25</v>
      </c>
      <c r="D154">
        <v>153</v>
      </c>
      <c r="E154" s="125" t="s">
        <v>21</v>
      </c>
      <c r="F154">
        <v>4</v>
      </c>
      <c r="G154" s="125" t="s">
        <v>145</v>
      </c>
      <c r="H154" s="125" t="s">
        <v>35</v>
      </c>
      <c r="I154" s="125" t="s">
        <v>173</v>
      </c>
      <c r="J154" s="116">
        <v>0.85138888888888886</v>
      </c>
      <c r="K154" s="116">
        <v>0.8520833333333333</v>
      </c>
      <c r="L154" s="116">
        <v>0.87152777777777779</v>
      </c>
      <c r="M154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54" s="116">
        <f>IF(June[[#This Row],[Order Completion Time]] &lt; June[[#This Row],[Order Time]], June[[#This Row],[Order Completion Time]] + 1 - June[[#This Row],[Order Time]],June[[#This Row],[Order Completion Time]] - June[[#This Row],[Order Time]])</f>
        <v>2.0138888888888928E-2</v>
      </c>
      <c r="O154" s="116">
        <f>AVERAGE(June[order delivered])</f>
        <v>3.9437956555171093E-3</v>
      </c>
      <c r="P154" s="125" t="s">
        <v>25</v>
      </c>
      <c r="Q154">
        <v>900</v>
      </c>
      <c r="R154">
        <v>3600</v>
      </c>
      <c r="S154">
        <v>700</v>
      </c>
      <c r="T154" s="103">
        <f>June[[#This Row],[Delivery Cost]] + June[[#This Row],[COGS (Naira)]]</f>
        <v>4300</v>
      </c>
      <c r="U154" s="103">
        <f>June[[#This Row],[Revenue]] - June[[#This Row],[Total cost]]</f>
        <v>500</v>
      </c>
      <c r="V154">
        <v>4800</v>
      </c>
    </row>
    <row r="155" spans="1:22" x14ac:dyDescent="0.2">
      <c r="A155" s="126">
        <v>45828</v>
      </c>
      <c r="B155" s="125" t="s">
        <v>135</v>
      </c>
      <c r="C155" s="125">
        <f>WEEKNUM(June[[#This Row],[Date]])</f>
        <v>25</v>
      </c>
      <c r="D155">
        <v>154</v>
      </c>
      <c r="E155" s="125" t="s">
        <v>21</v>
      </c>
      <c r="F155">
        <v>4</v>
      </c>
      <c r="G155" s="125" t="s">
        <v>55</v>
      </c>
      <c r="H155" s="125" t="s">
        <v>56</v>
      </c>
      <c r="I155" s="125" t="s">
        <v>117</v>
      </c>
      <c r="J155" s="116">
        <v>0.88958333333333328</v>
      </c>
      <c r="K155" s="116">
        <v>0.89097222222222228</v>
      </c>
      <c r="L155" s="116">
        <v>0.89583333333333337</v>
      </c>
      <c r="M155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1.388888888888995E-3</v>
      </c>
      <c r="N155" s="116">
        <f>IF(June[[#This Row],[Order Completion Time]] &lt; June[[#This Row],[Order Time]], June[[#This Row],[Order Completion Time]] + 1 - June[[#This Row],[Order Time]],June[[#This Row],[Order Completion Time]] - June[[#This Row],[Order Time]])</f>
        <v>6.2500000000000888E-3</v>
      </c>
      <c r="O155" s="116">
        <f>AVERAGE(June[order delivered])</f>
        <v>3.9437956555171093E-3</v>
      </c>
      <c r="P155" s="125" t="s">
        <v>25</v>
      </c>
      <c r="Q155">
        <v>900</v>
      </c>
      <c r="R155">
        <v>3600</v>
      </c>
      <c r="S155">
        <v>700</v>
      </c>
      <c r="T155" s="103">
        <f>June[[#This Row],[Delivery Cost]] + June[[#This Row],[COGS (Naira)]]</f>
        <v>4300</v>
      </c>
      <c r="U155" s="103">
        <f>June[[#This Row],[Revenue]] - June[[#This Row],[Total cost]]</f>
        <v>500</v>
      </c>
      <c r="V155">
        <v>4800</v>
      </c>
    </row>
    <row r="156" spans="1:22" x14ac:dyDescent="0.2">
      <c r="A156" s="126">
        <v>45829</v>
      </c>
      <c r="B156" s="125" t="s">
        <v>143</v>
      </c>
      <c r="C156" s="125">
        <f>WEEKNUM(June[[#This Row],[Date]])</f>
        <v>25</v>
      </c>
      <c r="D156">
        <v>155</v>
      </c>
      <c r="E156" s="125" t="s">
        <v>21</v>
      </c>
      <c r="F156">
        <v>4</v>
      </c>
      <c r="G156" s="125" t="s">
        <v>184</v>
      </c>
      <c r="H156" s="125" t="s">
        <v>63</v>
      </c>
      <c r="I156" s="125" t="s">
        <v>117</v>
      </c>
      <c r="J156" s="116">
        <v>0.40555555555555556</v>
      </c>
      <c r="K156" s="116">
        <v>0.40625</v>
      </c>
      <c r="L156" s="116">
        <v>0.41388888888888886</v>
      </c>
      <c r="M15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56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56" s="116">
        <f>AVERAGE(June[order delivered])</f>
        <v>3.9437956555171093E-3</v>
      </c>
      <c r="P156" s="125" t="s">
        <v>25</v>
      </c>
      <c r="Q156">
        <v>920</v>
      </c>
      <c r="R156">
        <v>3680</v>
      </c>
      <c r="S156">
        <v>800</v>
      </c>
      <c r="T156" s="103">
        <f>June[[#This Row],[Delivery Cost]] + June[[#This Row],[COGS (Naira)]]</f>
        <v>4480</v>
      </c>
      <c r="U156" s="103">
        <f>June[[#This Row],[Revenue]] - June[[#This Row],[Total cost]]</f>
        <v>420</v>
      </c>
      <c r="V156">
        <v>4900</v>
      </c>
    </row>
    <row r="157" spans="1:22" x14ac:dyDescent="0.2">
      <c r="A157" s="126">
        <v>45829</v>
      </c>
      <c r="B157" s="125" t="s">
        <v>143</v>
      </c>
      <c r="C157" s="125">
        <f>WEEKNUM(June[[#This Row],[Date]])</f>
        <v>25</v>
      </c>
      <c r="D157">
        <v>156</v>
      </c>
      <c r="E157" s="125" t="s">
        <v>21</v>
      </c>
      <c r="F157">
        <v>5</v>
      </c>
      <c r="G157" s="125" t="s">
        <v>93</v>
      </c>
      <c r="H157" s="125" t="s">
        <v>35</v>
      </c>
      <c r="I157" s="125" t="s">
        <v>117</v>
      </c>
      <c r="J157" s="116">
        <v>0.42083333333333334</v>
      </c>
      <c r="K157" s="116">
        <v>0.42083333333333334</v>
      </c>
      <c r="L157" s="116">
        <v>0.42708333333333331</v>
      </c>
      <c r="M1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7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157" s="116">
        <f>AVERAGE(June[order delivered])</f>
        <v>3.9437956555171093E-3</v>
      </c>
      <c r="P157" s="125" t="s">
        <v>25</v>
      </c>
      <c r="Q157">
        <v>920</v>
      </c>
      <c r="R157">
        <v>4600</v>
      </c>
      <c r="S157">
        <v>800</v>
      </c>
      <c r="T157" s="103">
        <f>June[[#This Row],[Delivery Cost]] + June[[#This Row],[COGS (Naira)]]</f>
        <v>5400</v>
      </c>
      <c r="U157" s="103">
        <f>June[[#This Row],[Revenue]] - June[[#This Row],[Total cost]]</f>
        <v>500</v>
      </c>
      <c r="V157">
        <v>5900</v>
      </c>
    </row>
    <row r="158" spans="1:22" x14ac:dyDescent="0.2">
      <c r="A158" s="126">
        <v>45829</v>
      </c>
      <c r="B158" s="125" t="s">
        <v>143</v>
      </c>
      <c r="C158" s="125">
        <f>WEEKNUM(June[[#This Row],[Date]])</f>
        <v>25</v>
      </c>
      <c r="D158">
        <v>157</v>
      </c>
      <c r="E158" s="125" t="s">
        <v>21</v>
      </c>
      <c r="F158">
        <v>20</v>
      </c>
      <c r="G158" s="125" t="s">
        <v>28</v>
      </c>
      <c r="H158" s="125" t="s">
        <v>35</v>
      </c>
      <c r="I158" s="125" t="s">
        <v>117</v>
      </c>
      <c r="J158" s="116">
        <v>0.44374999999999998</v>
      </c>
      <c r="K158" s="116">
        <v>0.44374999999999998</v>
      </c>
      <c r="L158" s="116">
        <v>0.45624999999999999</v>
      </c>
      <c r="M1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8" s="116">
        <f>IF(June[[#This Row],[Order Completion Time]] &lt; June[[#This Row],[Order Time]], June[[#This Row],[Order Completion Time]] + 1 - June[[#This Row],[Order Time]],June[[#This Row],[Order Completion Time]] - June[[#This Row],[Order Time]])</f>
        <v>1.2500000000000011E-2</v>
      </c>
      <c r="O158" s="116">
        <f>AVERAGE(June[order delivered])</f>
        <v>3.9437956555171093E-3</v>
      </c>
      <c r="P158" s="125" t="s">
        <v>25</v>
      </c>
      <c r="Q158">
        <v>920</v>
      </c>
      <c r="R158">
        <v>18400</v>
      </c>
      <c r="S158">
        <v>600</v>
      </c>
      <c r="T158" s="103">
        <f>June[[#This Row],[Delivery Cost]] + June[[#This Row],[COGS (Naira)]]</f>
        <v>19000</v>
      </c>
      <c r="U158" s="103">
        <f>June[[#This Row],[Revenue]] - June[[#This Row],[Total cost]]</f>
        <v>2150</v>
      </c>
      <c r="V158">
        <v>21150</v>
      </c>
    </row>
    <row r="159" spans="1:22" x14ac:dyDescent="0.2">
      <c r="A159" s="126">
        <v>45829</v>
      </c>
      <c r="B159" s="125" t="s">
        <v>143</v>
      </c>
      <c r="C159" s="125">
        <f>WEEKNUM(June[[#This Row],[Date]])</f>
        <v>25</v>
      </c>
      <c r="D159">
        <v>158</v>
      </c>
      <c r="E159" s="125" t="s">
        <v>21</v>
      </c>
      <c r="F159">
        <v>4</v>
      </c>
      <c r="G159" s="125" t="s">
        <v>176</v>
      </c>
      <c r="H159" s="125" t="s">
        <v>35</v>
      </c>
      <c r="I159" s="125" t="s">
        <v>30</v>
      </c>
      <c r="J159" s="116">
        <v>0.44930555555555557</v>
      </c>
      <c r="K159" s="116">
        <v>0.44930555555555557</v>
      </c>
      <c r="L159" s="116">
        <v>0.45694444444444443</v>
      </c>
      <c r="M1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59" s="116">
        <f>IF(June[[#This Row],[Order Completion Time]] &lt; June[[#This Row],[Order Time]], June[[#This Row],[Order Completion Time]] + 1 - June[[#This Row],[Order Time]],June[[#This Row],[Order Completion Time]] - June[[#This Row],[Order Time]])</f>
        <v>7.6388888888888618E-3</v>
      </c>
      <c r="O159" s="116">
        <f>AVERAGE(June[order delivered])</f>
        <v>3.9437956555171093E-3</v>
      </c>
      <c r="P159" s="125" t="s">
        <v>25</v>
      </c>
      <c r="Q159">
        <v>920</v>
      </c>
      <c r="R159">
        <v>3680</v>
      </c>
      <c r="S159">
        <v>700</v>
      </c>
      <c r="T159" s="103">
        <f>June[[#This Row],[Delivery Cost]] + June[[#This Row],[COGS (Naira)]]</f>
        <v>4380</v>
      </c>
      <c r="U159" s="103">
        <f>June[[#This Row],[Revenue]] - June[[#This Row],[Total cost]]</f>
        <v>500</v>
      </c>
      <c r="V159">
        <v>4880</v>
      </c>
    </row>
    <row r="160" spans="1:22" hidden="1" x14ac:dyDescent="0.2">
      <c r="A160" s="126">
        <v>45829</v>
      </c>
      <c r="B160" s="125" t="s">
        <v>143</v>
      </c>
      <c r="C160" s="125">
        <f>WEEKNUM(June[[#This Row],[Date]])</f>
        <v>25</v>
      </c>
      <c r="D160">
        <v>159</v>
      </c>
      <c r="E160" s="125" t="s">
        <v>77</v>
      </c>
      <c r="F160">
        <v>3</v>
      </c>
      <c r="G160" s="125" t="s">
        <v>191</v>
      </c>
      <c r="H160" s="125" t="s">
        <v>35</v>
      </c>
      <c r="I160" s="125" t="s">
        <v>117</v>
      </c>
      <c r="J160" s="116">
        <v>0.6381944444444444</v>
      </c>
      <c r="K160" s="116">
        <v>0.6381944444444444</v>
      </c>
      <c r="L160" s="116">
        <v>0.65694444444444444</v>
      </c>
      <c r="M1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60" s="116">
        <f>IF(June[[#This Row],[Order Completion Time]] &lt; June[[#This Row],[Order Time]], June[[#This Row],[Order Completion Time]] + 1 - June[[#This Row],[Order Time]],June[[#This Row],[Order Completion Time]] - June[[#This Row],[Order Time]])</f>
        <v>1.8750000000000044E-2</v>
      </c>
      <c r="O160" s="116">
        <f>AVERAGE(June[order delivered])</f>
        <v>3.9437956555171093E-3</v>
      </c>
      <c r="P160" s="125" t="s">
        <v>79</v>
      </c>
      <c r="Q160">
        <v>950</v>
      </c>
      <c r="R160">
        <v>2850</v>
      </c>
      <c r="S160">
        <v>1500</v>
      </c>
      <c r="T160" s="103">
        <f>June[[#This Row],[Delivery Cost]] + June[[#This Row],[COGS (Naira)]]</f>
        <v>4350</v>
      </c>
      <c r="U160" s="103">
        <f>June[[#This Row],[Revenue]] - June[[#This Row],[Total cost]]</f>
        <v>550</v>
      </c>
      <c r="V160">
        <v>4900</v>
      </c>
    </row>
    <row r="161" spans="1:22" hidden="1" x14ac:dyDescent="0.2">
      <c r="A161" s="126">
        <v>45829</v>
      </c>
      <c r="B161" s="125" t="s">
        <v>143</v>
      </c>
      <c r="C161" s="125">
        <f>WEEKNUM(June[[#This Row],[Date]])</f>
        <v>25</v>
      </c>
      <c r="D161">
        <v>160</v>
      </c>
      <c r="E161" s="125" t="s">
        <v>77</v>
      </c>
      <c r="F161">
        <v>4</v>
      </c>
      <c r="G161" s="125" t="s">
        <v>192</v>
      </c>
      <c r="H161" s="125" t="s">
        <v>193</v>
      </c>
      <c r="I161" s="125" t="s">
        <v>117</v>
      </c>
      <c r="J161" s="116">
        <v>0.70972222222222225</v>
      </c>
      <c r="K161" s="116">
        <v>0.71319444444444446</v>
      </c>
      <c r="L161" s="116">
        <v>0.72847222222222219</v>
      </c>
      <c r="M161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161" s="116">
        <f>IF(June[[#This Row],[Order Completion Time]] &lt; June[[#This Row],[Order Time]], June[[#This Row],[Order Completion Time]] + 1 - June[[#This Row],[Order Time]],June[[#This Row],[Order Completion Time]] - June[[#This Row],[Order Time]])</f>
        <v>1.8749999999999933E-2</v>
      </c>
      <c r="O161" s="116">
        <f>AVERAGE(June[order delivered])</f>
        <v>3.9437956555171093E-3</v>
      </c>
      <c r="P161" s="125" t="s">
        <v>79</v>
      </c>
      <c r="Q161">
        <v>950</v>
      </c>
      <c r="R161">
        <v>3800</v>
      </c>
      <c r="S161">
        <v>1300</v>
      </c>
      <c r="T161" s="103">
        <f>June[[#This Row],[Delivery Cost]] + June[[#This Row],[COGS (Naira)]]</f>
        <v>5100</v>
      </c>
      <c r="U161" s="103">
        <f>June[[#This Row],[Revenue]] - June[[#This Row],[Total cost]]</f>
        <v>1100</v>
      </c>
      <c r="V161">
        <v>6200</v>
      </c>
    </row>
    <row r="162" spans="1:22" x14ac:dyDescent="0.2">
      <c r="A162" s="126">
        <v>45829</v>
      </c>
      <c r="B162" s="125" t="s">
        <v>143</v>
      </c>
      <c r="C162" s="125">
        <f>WEEKNUM(June[[#This Row],[Date]])</f>
        <v>25</v>
      </c>
      <c r="D162">
        <v>161</v>
      </c>
      <c r="E162" s="125" t="s">
        <v>21</v>
      </c>
      <c r="F162">
        <v>4</v>
      </c>
      <c r="G162" s="125" t="s">
        <v>176</v>
      </c>
      <c r="H162" s="125" t="s">
        <v>35</v>
      </c>
      <c r="I162" s="125" t="s">
        <v>173</v>
      </c>
      <c r="J162" s="116">
        <v>0.82291666666666663</v>
      </c>
      <c r="K162" s="116">
        <v>0.82291666666666663</v>
      </c>
      <c r="L162" s="116">
        <v>0.83402777777777781</v>
      </c>
      <c r="M1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62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1.1111111111111183E-2</v>
      </c>
      <c r="O162" s="116">
        <f>AVERAGE(June[order delivered])</f>
        <v>3.9437956555171093E-3</v>
      </c>
      <c r="P162" s="125" t="s">
        <v>25</v>
      </c>
      <c r="Q162">
        <v>950</v>
      </c>
      <c r="R162">
        <v>3800</v>
      </c>
      <c r="S162">
        <v>700</v>
      </c>
      <c r="T162" s="103">
        <f>June[[#This Row],[Delivery Cost]] + June[[#This Row],[COGS (Naira)]]</f>
        <v>4500</v>
      </c>
      <c r="U162" s="103">
        <f>June[[#This Row],[Revenue]] - June[[#This Row],[Total cost]]</f>
        <v>500</v>
      </c>
      <c r="V162">
        <v>5000</v>
      </c>
    </row>
    <row r="163" spans="1:22" x14ac:dyDescent="0.2">
      <c r="A163" s="126">
        <v>45829</v>
      </c>
      <c r="B163" s="125" t="s">
        <v>143</v>
      </c>
      <c r="C163" s="125">
        <f>WEEKNUM(June[[#This Row],[Date]])</f>
        <v>25</v>
      </c>
      <c r="D163">
        <v>162</v>
      </c>
      <c r="E163" s="125" t="s">
        <v>21</v>
      </c>
      <c r="F163">
        <v>10</v>
      </c>
      <c r="G163" s="125" t="s">
        <v>145</v>
      </c>
      <c r="H163" s="125" t="s">
        <v>35</v>
      </c>
      <c r="I163" s="125" t="s">
        <v>117</v>
      </c>
      <c r="J163" s="116">
        <v>0.85416666666666663</v>
      </c>
      <c r="K163" s="116">
        <v>0.85416666666666663</v>
      </c>
      <c r="L163" s="116">
        <v>0.86527777777777781</v>
      </c>
      <c r="M1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63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1.1111111111111183E-2</v>
      </c>
      <c r="O163" s="116">
        <f>AVERAGE(June[order delivered])</f>
        <v>3.9437956555171093E-3</v>
      </c>
      <c r="P163" s="125" t="s">
        <v>25</v>
      </c>
      <c r="Q163">
        <v>950</v>
      </c>
      <c r="R163">
        <v>9500</v>
      </c>
      <c r="S163">
        <v>700</v>
      </c>
      <c r="T163" s="103">
        <f>June[[#This Row],[Delivery Cost]] + June[[#This Row],[COGS (Naira)]]</f>
        <v>10200</v>
      </c>
      <c r="U163" s="103">
        <f>June[[#This Row],[Revenue]] - June[[#This Row],[Total cost]]</f>
        <v>1150</v>
      </c>
      <c r="V163">
        <v>11350</v>
      </c>
    </row>
    <row r="164" spans="1:22" x14ac:dyDescent="0.2">
      <c r="A164" s="126">
        <v>45829</v>
      </c>
      <c r="B164" s="125" t="s">
        <v>143</v>
      </c>
      <c r="C164" s="125">
        <f>WEEKNUM(June[[#This Row],[Date]])</f>
        <v>25</v>
      </c>
      <c r="D164">
        <v>163</v>
      </c>
      <c r="E164" s="125" t="s">
        <v>21</v>
      </c>
      <c r="F164">
        <v>10</v>
      </c>
      <c r="G164" s="125" t="s">
        <v>93</v>
      </c>
      <c r="H164" s="125" t="s">
        <v>35</v>
      </c>
      <c r="I164" s="125" t="s">
        <v>117</v>
      </c>
      <c r="J164" s="116">
        <v>0.8569444444444444</v>
      </c>
      <c r="K164" s="116">
        <v>0.86250000000000004</v>
      </c>
      <c r="L164" s="116">
        <v>0.87361111111111112</v>
      </c>
      <c r="M164" s="116">
        <f>IF(June[[#This Row],[Fufilment Start Time]] &lt; June[[#This Row],[Order Time]], June[[#This Row],[Fufilment Start Time]] + 1 - June[[#This Row],[Order Time]],June[[#This Row],[Fufilment Start Time]] - June[[#This Row],[Order Time]])</f>
        <v>5.5555555555556468E-3</v>
      </c>
      <c r="N164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1.6666666666666718E-2</v>
      </c>
      <c r="O164" s="116">
        <f>AVERAGE(June[order delivered])</f>
        <v>3.9437956555171093E-3</v>
      </c>
      <c r="P164" s="125" t="s">
        <v>25</v>
      </c>
      <c r="Q164">
        <v>950</v>
      </c>
      <c r="R164">
        <v>9500</v>
      </c>
      <c r="S164">
        <v>500</v>
      </c>
      <c r="T164" s="103">
        <f>June[[#This Row],[Delivery Cost]] + June[[#This Row],[COGS (Naira)]]</f>
        <v>10000</v>
      </c>
      <c r="U164" s="103">
        <f>June[[#This Row],[Revenue]] - June[[#This Row],[Total cost]]</f>
        <v>1250</v>
      </c>
      <c r="V164">
        <v>11250</v>
      </c>
    </row>
    <row r="165" spans="1:22" hidden="1" x14ac:dyDescent="0.2">
      <c r="A165" s="126">
        <v>45830</v>
      </c>
      <c r="B165" s="125" t="s">
        <v>20</v>
      </c>
      <c r="C165" s="125">
        <f>WEEKNUM(June[[#This Row],[Date]])</f>
        <v>26</v>
      </c>
      <c r="D165">
        <v>164</v>
      </c>
      <c r="E165" s="125" t="s">
        <v>77</v>
      </c>
      <c r="F165">
        <v>3</v>
      </c>
      <c r="G165" s="125" t="s">
        <v>194</v>
      </c>
      <c r="H165" s="125" t="s">
        <v>56</v>
      </c>
      <c r="I165" s="125" t="s">
        <v>30</v>
      </c>
      <c r="J165" s="116">
        <v>0.45833333333333331</v>
      </c>
      <c r="K165" s="116">
        <v>0.46041666666666664</v>
      </c>
      <c r="L165" s="116">
        <v>0.50555555555555554</v>
      </c>
      <c r="M165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65" s="116">
        <f>IF(June[[#This Row],[Order Completion Time]] &lt; June[[#This Row],[Order Time]], June[[#This Row],[Order Completion Time]] + 1 - June[[#This Row],[Order Time]],June[[#This Row],[Order Completion Time]] - June[[#This Row],[Order Time]])</f>
        <v>4.7222222222222221E-2</v>
      </c>
      <c r="O165" s="116">
        <f>AVERAGE(June[order delivered])</f>
        <v>3.9437956555171093E-3</v>
      </c>
      <c r="P165" s="125" t="s">
        <v>128</v>
      </c>
      <c r="Q165">
        <v>1300</v>
      </c>
      <c r="R165">
        <v>3900</v>
      </c>
      <c r="S165">
        <v>1100</v>
      </c>
      <c r="T165" s="103">
        <f>June[[#This Row],[Delivery Cost]] + June[[#This Row],[COGS (Naira)]]</f>
        <v>5000</v>
      </c>
      <c r="U165" s="103">
        <f>June[[#This Row],[Revenue]] - June[[#This Row],[Total cost]]</f>
        <v>200</v>
      </c>
      <c r="V165">
        <v>5200</v>
      </c>
    </row>
    <row r="166" spans="1:22" x14ac:dyDescent="0.2">
      <c r="A166" s="126">
        <v>45830</v>
      </c>
      <c r="B166" s="125" t="s">
        <v>20</v>
      </c>
      <c r="C166" s="125">
        <f>WEEKNUM(June[[#This Row],[Date]])</f>
        <v>26</v>
      </c>
      <c r="D166">
        <v>165</v>
      </c>
      <c r="E166" s="125" t="s">
        <v>21</v>
      </c>
      <c r="F166">
        <v>6</v>
      </c>
      <c r="G166" s="125" t="s">
        <v>54</v>
      </c>
      <c r="H166" s="125" t="s">
        <v>193</v>
      </c>
      <c r="I166" s="125" t="s">
        <v>30</v>
      </c>
      <c r="J166" s="116">
        <v>0.47430555555555554</v>
      </c>
      <c r="K166" s="116">
        <v>0.47499999999999998</v>
      </c>
      <c r="L166" s="116">
        <v>0.48194444444444445</v>
      </c>
      <c r="M166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66" s="116">
        <f>IF(June[[#This Row],[Order Completion Time]] &lt; June[[#This Row],[Order Time]], June[[#This Row],[Order Completion Time]] + 1 - June[[#This Row],[Order Time]],June[[#This Row],[Order Completion Time]] - June[[#This Row],[Order Time]])</f>
        <v>7.6388888888889173E-3</v>
      </c>
      <c r="O166" s="116">
        <f>AVERAGE(June[order delivered])</f>
        <v>3.9437956555171093E-3</v>
      </c>
      <c r="P166" s="125" t="s">
        <v>25</v>
      </c>
      <c r="Q166">
        <v>950</v>
      </c>
      <c r="R166">
        <v>5700</v>
      </c>
      <c r="S166">
        <v>700</v>
      </c>
      <c r="T166" s="103">
        <f>June[[#This Row],[Delivery Cost]] + June[[#This Row],[COGS (Naira)]]</f>
        <v>6400</v>
      </c>
      <c r="U166" s="103">
        <f>June[[#This Row],[Revenue]] - June[[#This Row],[Total cost]]</f>
        <v>700</v>
      </c>
      <c r="V166">
        <v>7100</v>
      </c>
    </row>
    <row r="167" spans="1:22" hidden="1" x14ac:dyDescent="0.2">
      <c r="A167" s="126">
        <v>45830</v>
      </c>
      <c r="B167" s="125" t="s">
        <v>20</v>
      </c>
      <c r="C167" s="125">
        <f>WEEKNUM(June[[#This Row],[Date]])</f>
        <v>26</v>
      </c>
      <c r="D167">
        <v>166</v>
      </c>
      <c r="E167" s="125" t="s">
        <v>77</v>
      </c>
      <c r="F167">
        <v>3</v>
      </c>
      <c r="G167" s="125" t="s">
        <v>165</v>
      </c>
      <c r="H167" s="125" t="s">
        <v>177</v>
      </c>
      <c r="I167" s="125" t="s">
        <v>30</v>
      </c>
      <c r="J167" s="116">
        <v>0.5083333333333333</v>
      </c>
      <c r="K167" s="116">
        <v>0.50902777777777775</v>
      </c>
      <c r="L167" s="116">
        <v>0.51736111111111116</v>
      </c>
      <c r="M167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67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9.0277777777778567E-3</v>
      </c>
      <c r="O167" s="116">
        <f>AVERAGE(June[order delivered])</f>
        <v>3.9437956555171093E-3</v>
      </c>
      <c r="P167" s="125" t="s">
        <v>128</v>
      </c>
      <c r="Q167">
        <v>1300</v>
      </c>
      <c r="R167">
        <v>3900</v>
      </c>
      <c r="S167">
        <v>1100</v>
      </c>
      <c r="T167" s="103">
        <f>June[[#This Row],[Delivery Cost]] + June[[#This Row],[COGS (Naira)]]</f>
        <v>5000</v>
      </c>
      <c r="U167" s="103">
        <f>June[[#This Row],[Revenue]] - June[[#This Row],[Total cost]]</f>
        <v>200</v>
      </c>
      <c r="V167">
        <v>5200</v>
      </c>
    </row>
    <row r="168" spans="1:22" x14ac:dyDescent="0.2">
      <c r="A168" s="126">
        <v>45830</v>
      </c>
      <c r="B168" s="125" t="s">
        <v>20</v>
      </c>
      <c r="C168" s="125">
        <f>WEEKNUM(June[[#This Row],[Date]])</f>
        <v>26</v>
      </c>
      <c r="D168">
        <v>167</v>
      </c>
      <c r="E168" s="125" t="s">
        <v>21</v>
      </c>
      <c r="F168">
        <v>4</v>
      </c>
      <c r="G168" s="125" t="s">
        <v>176</v>
      </c>
      <c r="H168" s="125" t="s">
        <v>35</v>
      </c>
      <c r="I168" s="125" t="s">
        <v>30</v>
      </c>
      <c r="J168" s="116">
        <v>0.52013888888888893</v>
      </c>
      <c r="K168" s="116">
        <v>0.52013888888888893</v>
      </c>
      <c r="L168" s="116">
        <v>0.52569444444444446</v>
      </c>
      <c r="M1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68" s="116">
        <f>IF(June[[#This Row],[Order Completion Time]] &lt; June[[#This Row],[Order Time]], June[[#This Row],[Order Completion Time]] + 1 - June[[#This Row],[Order Time]],June[[#This Row],[Order Completion Time]] - June[[#This Row],[Order Time]])</f>
        <v>5.5555555555555358E-3</v>
      </c>
      <c r="O168" s="116">
        <f>AVERAGE(June[order delivered])</f>
        <v>3.9437956555171093E-3</v>
      </c>
      <c r="P168" s="125" t="s">
        <v>25</v>
      </c>
      <c r="Q168">
        <v>950</v>
      </c>
      <c r="R168">
        <v>3800</v>
      </c>
      <c r="S168">
        <v>700</v>
      </c>
      <c r="T168" s="103">
        <f>June[[#This Row],[Delivery Cost]] + June[[#This Row],[COGS (Naira)]]</f>
        <v>4500</v>
      </c>
      <c r="U168" s="103">
        <f>June[[#This Row],[Revenue]] - June[[#This Row],[Total cost]]</f>
        <v>500</v>
      </c>
      <c r="V168">
        <v>5000</v>
      </c>
    </row>
    <row r="169" spans="1:22" x14ac:dyDescent="0.2">
      <c r="A169" s="126">
        <v>45830</v>
      </c>
      <c r="B169" s="125" t="s">
        <v>20</v>
      </c>
      <c r="C169" s="125">
        <f>WEEKNUM(June[[#This Row],[Date]])</f>
        <v>26</v>
      </c>
      <c r="D169">
        <v>168</v>
      </c>
      <c r="E169" s="125" t="s">
        <v>21</v>
      </c>
      <c r="F169">
        <v>4</v>
      </c>
      <c r="G169" s="125" t="s">
        <v>196</v>
      </c>
      <c r="H169" s="125" t="s">
        <v>193</v>
      </c>
      <c r="I169" s="125" t="s">
        <v>117</v>
      </c>
      <c r="J169" s="116">
        <v>0.83611111111111114</v>
      </c>
      <c r="K169" s="116">
        <v>0.83680555555555558</v>
      </c>
      <c r="L169" s="116">
        <v>0.84791666666666665</v>
      </c>
      <c r="M16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69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169" s="116">
        <f>AVERAGE(June[order delivered])</f>
        <v>3.9437956555171093E-3</v>
      </c>
      <c r="P169" s="125" t="s">
        <v>25</v>
      </c>
      <c r="Q169">
        <v>950</v>
      </c>
      <c r="R169">
        <v>3800</v>
      </c>
      <c r="S169">
        <v>700</v>
      </c>
      <c r="T169" s="103">
        <f>June[[#This Row],[Delivery Cost]] + June[[#This Row],[COGS (Naira)]]</f>
        <v>4500</v>
      </c>
      <c r="U169" s="103">
        <f>June[[#This Row],[Revenue]] - June[[#This Row],[Total cost]]</f>
        <v>500</v>
      </c>
      <c r="V169">
        <v>5000</v>
      </c>
    </row>
    <row r="170" spans="1:22" hidden="1" x14ac:dyDescent="0.2">
      <c r="A170" s="126">
        <v>45831</v>
      </c>
      <c r="B170" s="125" t="s">
        <v>65</v>
      </c>
      <c r="C170" s="125">
        <f>WEEKNUM(June[[#This Row],[Date]])</f>
        <v>26</v>
      </c>
      <c r="D170">
        <v>169</v>
      </c>
      <c r="E170" s="125" t="s">
        <v>77</v>
      </c>
      <c r="F170">
        <v>3</v>
      </c>
      <c r="G170" s="125" t="s">
        <v>102</v>
      </c>
      <c r="H170" s="125" t="s">
        <v>56</v>
      </c>
      <c r="I170" s="125" t="s">
        <v>117</v>
      </c>
      <c r="J170" s="116">
        <v>0.40694444444444444</v>
      </c>
      <c r="K170" s="116">
        <v>0.40694444444444444</v>
      </c>
      <c r="L170" s="116">
        <v>0.41319444444444442</v>
      </c>
      <c r="M1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70" s="116">
        <f>IF(June[[#This Row],[Order Completion Time]] &lt; June[[#This Row],[Order Time]], June[[#This Row],[Order Completion Time]] + 1 - June[[#This Row],[Order Time]],June[[#This Row],[Order Completion Time]] - June[[#This Row],[Order Time]])</f>
        <v>6.2499999999999778E-3</v>
      </c>
      <c r="O170" s="116">
        <f>AVERAGE(June[order delivered])</f>
        <v>3.9437956555171093E-3</v>
      </c>
      <c r="P170" s="125" t="s">
        <v>79</v>
      </c>
      <c r="Q170">
        <v>950</v>
      </c>
      <c r="R170">
        <v>2850</v>
      </c>
      <c r="S170">
        <v>1200</v>
      </c>
      <c r="T170" s="103">
        <f>June[[#This Row],[Delivery Cost]] + June[[#This Row],[COGS (Naira)]]</f>
        <v>4050</v>
      </c>
      <c r="U170" s="103">
        <f>June[[#This Row],[Revenue]] - June[[#This Row],[Total cost]]</f>
        <v>850</v>
      </c>
      <c r="V170">
        <v>4900</v>
      </c>
    </row>
    <row r="171" spans="1:22" hidden="1" x14ac:dyDescent="0.2">
      <c r="A171" s="126">
        <v>45831</v>
      </c>
      <c r="B171" s="125" t="s">
        <v>65</v>
      </c>
      <c r="C171" s="125">
        <f>WEEKNUM(June[[#This Row],[Date]])</f>
        <v>26</v>
      </c>
      <c r="D171">
        <v>170</v>
      </c>
      <c r="E171" s="125" t="s">
        <v>77</v>
      </c>
      <c r="F171">
        <v>4</v>
      </c>
      <c r="G171" s="125" t="s">
        <v>107</v>
      </c>
      <c r="H171" s="125" t="s">
        <v>35</v>
      </c>
      <c r="I171" s="125" t="s">
        <v>117</v>
      </c>
      <c r="J171" s="116">
        <v>0.41388888888888886</v>
      </c>
      <c r="K171" s="116">
        <v>0.4152777777777778</v>
      </c>
      <c r="L171" s="116">
        <v>0.43055555555555558</v>
      </c>
      <c r="M171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1.3888888888889395E-3</v>
      </c>
      <c r="N171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1.6666666666666718E-2</v>
      </c>
      <c r="O171" s="116">
        <f>AVERAGE(June[order delivered])</f>
        <v>3.9437956555171093E-3</v>
      </c>
      <c r="P171" s="125" t="s">
        <v>79</v>
      </c>
      <c r="Q171">
        <v>950</v>
      </c>
      <c r="R171">
        <v>3800</v>
      </c>
      <c r="S171">
        <v>1000</v>
      </c>
      <c r="T171" s="103">
        <f>June[[#This Row],[Delivery Cost]] + June[[#This Row],[COGS (Naira)]]</f>
        <v>4800</v>
      </c>
      <c r="U171" s="103">
        <f>June[[#This Row],[Revenue]] - June[[#This Row],[Total cost]]</f>
        <v>1400</v>
      </c>
      <c r="V171">
        <v>6200</v>
      </c>
    </row>
    <row r="172" spans="1:22" hidden="1" x14ac:dyDescent="0.2">
      <c r="A172" s="126">
        <v>45831</v>
      </c>
      <c r="B172" s="125" t="s">
        <v>65</v>
      </c>
      <c r="C172" s="125">
        <f>WEEKNUM(June[[#This Row],[Date]])</f>
        <v>26</v>
      </c>
      <c r="D172">
        <v>171</v>
      </c>
      <c r="E172" s="125" t="s">
        <v>77</v>
      </c>
      <c r="F172">
        <v>3</v>
      </c>
      <c r="G172" s="125" t="s">
        <v>37</v>
      </c>
      <c r="H172" s="125" t="s">
        <v>198</v>
      </c>
      <c r="I172" s="125" t="s">
        <v>117</v>
      </c>
      <c r="J172" s="116">
        <v>0.51944444444444449</v>
      </c>
      <c r="K172" s="116">
        <v>0.52083333333333337</v>
      </c>
      <c r="L172" s="116">
        <v>0.5395833333333333</v>
      </c>
      <c r="M172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72" s="116">
        <f>IF(June[[#This Row],[Order Completion Time]] &lt; June[[#This Row],[Order Time]], June[[#This Row],[Order Completion Time]] + 1 - June[[#This Row],[Order Time]],June[[#This Row],[Order Completion Time]] - June[[#This Row],[Order Time]])</f>
        <v>2.0138888888888817E-2</v>
      </c>
      <c r="O172" s="116">
        <f>AVERAGE(June[order delivered])</f>
        <v>3.9437956555171093E-3</v>
      </c>
      <c r="P172" s="125" t="s">
        <v>79</v>
      </c>
      <c r="Q172">
        <v>950</v>
      </c>
      <c r="R172">
        <v>2850</v>
      </c>
      <c r="S172">
        <v>1000</v>
      </c>
      <c r="T172" s="103">
        <f>June[[#This Row],[Delivery Cost]] + June[[#This Row],[COGS (Naira)]]</f>
        <v>3850</v>
      </c>
      <c r="U172" s="103">
        <f>June[[#This Row],[Revenue]] - June[[#This Row],[Total cost]]</f>
        <v>1050</v>
      </c>
      <c r="V172">
        <v>4900</v>
      </c>
    </row>
    <row r="173" spans="1:22" x14ac:dyDescent="0.2">
      <c r="A173" s="126">
        <v>45831</v>
      </c>
      <c r="B173" s="125" t="s">
        <v>65</v>
      </c>
      <c r="C173" s="125">
        <f>WEEKNUM(June[[#This Row],[Date]])</f>
        <v>26</v>
      </c>
      <c r="D173">
        <v>172</v>
      </c>
      <c r="E173" s="125" t="s">
        <v>21</v>
      </c>
      <c r="F173">
        <v>4</v>
      </c>
      <c r="G173" s="125" t="s">
        <v>176</v>
      </c>
      <c r="H173" s="125" t="s">
        <v>35</v>
      </c>
      <c r="I173" s="125" t="s">
        <v>30</v>
      </c>
      <c r="J173" s="116">
        <v>0.52013888888888893</v>
      </c>
      <c r="K173" s="116">
        <v>0.52222222222222225</v>
      </c>
      <c r="L173" s="116">
        <v>0.53194444444444444</v>
      </c>
      <c r="M173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73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173" s="116">
        <f>AVERAGE(June[order delivered])</f>
        <v>3.9437956555171093E-3</v>
      </c>
      <c r="P173" s="125" t="s">
        <v>25</v>
      </c>
      <c r="Q173">
        <v>950</v>
      </c>
      <c r="R173">
        <v>3800</v>
      </c>
      <c r="S173">
        <v>700</v>
      </c>
      <c r="T173" s="103">
        <f>June[[#This Row],[Delivery Cost]] + June[[#This Row],[COGS (Naira)]]</f>
        <v>4500</v>
      </c>
      <c r="U173" s="103">
        <f>June[[#This Row],[Revenue]] - June[[#This Row],[Total cost]]</f>
        <v>500</v>
      </c>
      <c r="V173">
        <v>5000</v>
      </c>
    </row>
    <row r="174" spans="1:22" x14ac:dyDescent="0.2">
      <c r="A174" s="126">
        <v>45831</v>
      </c>
      <c r="B174" s="125" t="s">
        <v>65</v>
      </c>
      <c r="C174" s="125">
        <f>WEEKNUM(June[[#This Row],[Date]])</f>
        <v>26</v>
      </c>
      <c r="D174">
        <v>173</v>
      </c>
      <c r="E174" s="125" t="s">
        <v>21</v>
      </c>
      <c r="F174">
        <v>4</v>
      </c>
      <c r="G174" s="125" t="s">
        <v>165</v>
      </c>
      <c r="H174" s="125" t="s">
        <v>177</v>
      </c>
      <c r="I174" s="125" t="s">
        <v>117</v>
      </c>
      <c r="J174" s="116">
        <v>0.72222222222222221</v>
      </c>
      <c r="K174" s="116">
        <v>0.72222222222222221</v>
      </c>
      <c r="L174" s="116">
        <v>0.73055555555555551</v>
      </c>
      <c r="M1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74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74" s="116">
        <f>AVERAGE(June[order delivered])</f>
        <v>3.9437956555171093E-3</v>
      </c>
      <c r="P174" s="125" t="s">
        <v>25</v>
      </c>
      <c r="Q174">
        <v>950</v>
      </c>
      <c r="R174">
        <v>3800</v>
      </c>
      <c r="S174">
        <v>800</v>
      </c>
      <c r="T174" s="103">
        <f>June[[#This Row],[Delivery Cost]] + June[[#This Row],[COGS (Naira)]]</f>
        <v>4600</v>
      </c>
      <c r="U174" s="103">
        <f>June[[#This Row],[Revenue]] - June[[#This Row],[Total cost]]</f>
        <v>-550</v>
      </c>
      <c r="V174">
        <v>4050</v>
      </c>
    </row>
    <row r="175" spans="1:22" hidden="1" x14ac:dyDescent="0.2">
      <c r="A175" s="126">
        <v>45832</v>
      </c>
      <c r="B175" s="125" t="s">
        <v>96</v>
      </c>
      <c r="C175" s="125">
        <f>WEEKNUM(June[[#This Row],[Date]])</f>
        <v>26</v>
      </c>
      <c r="D175">
        <v>174</v>
      </c>
      <c r="E175" s="125" t="s">
        <v>77</v>
      </c>
      <c r="F175">
        <v>3</v>
      </c>
      <c r="G175" s="125" t="s">
        <v>199</v>
      </c>
      <c r="H175" s="125" t="s">
        <v>42</v>
      </c>
      <c r="I175" s="125" t="s">
        <v>111</v>
      </c>
      <c r="J175" s="116">
        <v>0.41736111111111113</v>
      </c>
      <c r="K175" s="116">
        <v>0.41875000000000001</v>
      </c>
      <c r="L175" s="116">
        <v>0.43333333333333335</v>
      </c>
      <c r="M175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75" s="116">
        <f>IF(June[[#This Row],[Order Completion Time]] &lt; June[[#This Row],[Order Time]], June[[#This Row],[Order Completion Time]] + 1 - June[[#This Row],[Order Time]],June[[#This Row],[Order Completion Time]] - June[[#This Row],[Order Time]])</f>
        <v>1.5972222222222221E-2</v>
      </c>
      <c r="O175" s="116">
        <f>AVERAGE(June[order delivered])</f>
        <v>3.9437956555171093E-3</v>
      </c>
      <c r="P175" s="125" t="s">
        <v>128</v>
      </c>
      <c r="Q175">
        <v>1300</v>
      </c>
      <c r="R175">
        <v>3900</v>
      </c>
      <c r="S175">
        <v>800</v>
      </c>
      <c r="T175" s="103">
        <f>June[[#This Row],[Delivery Cost]] + June[[#This Row],[COGS (Naira)]]</f>
        <v>4700</v>
      </c>
      <c r="U175" s="103">
        <f>June[[#This Row],[Revenue]] - June[[#This Row],[Total cost]]</f>
        <v>299</v>
      </c>
      <c r="V175">
        <v>4999</v>
      </c>
    </row>
    <row r="176" spans="1:22" x14ac:dyDescent="0.2">
      <c r="A176" s="126">
        <v>45832</v>
      </c>
      <c r="B176" s="125" t="s">
        <v>96</v>
      </c>
      <c r="C176" s="125">
        <f>WEEKNUM(June[[#This Row],[Date]])</f>
        <v>26</v>
      </c>
      <c r="D176">
        <v>175</v>
      </c>
      <c r="E176" s="125" t="s">
        <v>21</v>
      </c>
      <c r="F176">
        <v>4</v>
      </c>
      <c r="G176" s="125" t="s">
        <v>201</v>
      </c>
      <c r="H176" s="125" t="s">
        <v>68</v>
      </c>
      <c r="I176" s="125" t="s">
        <v>111</v>
      </c>
      <c r="J176" s="116">
        <v>0.4826388888888889</v>
      </c>
      <c r="K176" s="116">
        <v>0.48472222222222222</v>
      </c>
      <c r="L176" s="116">
        <v>0.49444444444444446</v>
      </c>
      <c r="M176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76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1.1805555555555569E-2</v>
      </c>
      <c r="O176" s="116">
        <f>AVERAGE(June[order delivered])</f>
        <v>3.9437956555171093E-3</v>
      </c>
      <c r="P176" s="125" t="s">
        <v>25</v>
      </c>
      <c r="Q176">
        <v>950</v>
      </c>
      <c r="R176">
        <v>4200</v>
      </c>
      <c r="S176">
        <v>700</v>
      </c>
      <c r="T176" s="103">
        <f>June[[#This Row],[Delivery Cost]] + June[[#This Row],[COGS (Naira)]]</f>
        <v>4900</v>
      </c>
      <c r="U176" s="103">
        <f>June[[#This Row],[Revenue]] - June[[#This Row],[Total cost]]</f>
        <v>100</v>
      </c>
      <c r="V176">
        <v>5000</v>
      </c>
    </row>
    <row r="177" spans="1:22" x14ac:dyDescent="0.2">
      <c r="A177" s="126">
        <v>45832</v>
      </c>
      <c r="B177" s="125" t="s">
        <v>96</v>
      </c>
      <c r="C177" s="125">
        <f>WEEKNUM(June[[#This Row],[Date]])</f>
        <v>26</v>
      </c>
      <c r="D177">
        <v>176</v>
      </c>
      <c r="E177" s="125" t="s">
        <v>21</v>
      </c>
      <c r="F177">
        <v>4</v>
      </c>
      <c r="G177" s="125" t="s">
        <v>201</v>
      </c>
      <c r="H177" s="125" t="s">
        <v>68</v>
      </c>
      <c r="I177" s="125" t="s">
        <v>111</v>
      </c>
      <c r="J177" s="116">
        <v>0.80833333333333335</v>
      </c>
      <c r="K177" s="116">
        <v>0.81180555555555556</v>
      </c>
      <c r="L177" s="116">
        <v>0.81874999999999998</v>
      </c>
      <c r="M177" s="116">
        <f>IF(June[[#This Row],[Fufilment Start Time]] &lt; June[[#This Row],[Order Time]], June[[#This Row],[Fufilment Start Time]] + 1 - June[[#This Row],[Order Time]],June[[#This Row],[Fufilment Start Time]] - June[[#This Row],[Order Time]])</f>
        <v>3.4722222222222099E-3</v>
      </c>
      <c r="N177" s="116">
        <f>IF(June[[#This Row],[Order Completion Time]] &lt; June[[#This Row],[Order Time]], June[[#This Row],[Order Completion Time]] + 1 - June[[#This Row],[Order Time]],June[[#This Row],[Order Completion Time]] - June[[#This Row],[Order Time]])</f>
        <v>1.041666666666663E-2</v>
      </c>
      <c r="O177" s="116">
        <f>AVERAGE(June[order delivered])</f>
        <v>3.9437956555171093E-3</v>
      </c>
      <c r="P177" s="125" t="s">
        <v>25</v>
      </c>
      <c r="Q177">
        <v>950</v>
      </c>
      <c r="R177">
        <v>4200</v>
      </c>
      <c r="S177">
        <v>700</v>
      </c>
      <c r="T177" s="103">
        <f>June[[#This Row],[Delivery Cost]] + June[[#This Row],[COGS (Naira)]]</f>
        <v>4900</v>
      </c>
      <c r="U177" s="103">
        <f>June[[#This Row],[Revenue]] - June[[#This Row],[Total cost]]</f>
        <v>100</v>
      </c>
      <c r="V177">
        <v>5000</v>
      </c>
    </row>
    <row r="178" spans="1:22" hidden="1" x14ac:dyDescent="0.2">
      <c r="A178" s="126">
        <v>45833</v>
      </c>
      <c r="B178" s="125" t="s">
        <v>110</v>
      </c>
      <c r="C178" s="125">
        <f>WEEKNUM(June[[#This Row],[Date]])</f>
        <v>26</v>
      </c>
      <c r="D178">
        <v>177</v>
      </c>
      <c r="E178" s="125" t="s">
        <v>77</v>
      </c>
      <c r="F178">
        <v>6</v>
      </c>
      <c r="G178" s="125" t="s">
        <v>130</v>
      </c>
      <c r="H178" s="125" t="s">
        <v>131</v>
      </c>
      <c r="I178" s="125" t="s">
        <v>111</v>
      </c>
      <c r="J178" s="116">
        <v>0.3923611111111111</v>
      </c>
      <c r="K178" s="116">
        <v>0.39305555555555555</v>
      </c>
      <c r="L178" s="116">
        <v>0.4152777777777778</v>
      </c>
      <c r="M178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78" s="116">
        <f>IF(June[[#This Row],[Order Completion Time]] &lt; June[[#This Row],[Order Time]], June[[#This Row],[Order Completion Time]] + 1 - June[[#This Row],[Order Time]],June[[#This Row],[Order Completion Time]] - June[[#This Row],[Order Time]])</f>
        <v>2.2916666666666696E-2</v>
      </c>
      <c r="O178" s="116">
        <f>AVERAGE(June[order delivered])</f>
        <v>3.9437956555171093E-3</v>
      </c>
      <c r="P178" s="125" t="s">
        <v>79</v>
      </c>
      <c r="Q178">
        <v>970</v>
      </c>
      <c r="R178">
        <v>5820</v>
      </c>
      <c r="S178">
        <v>800</v>
      </c>
      <c r="T178" s="103">
        <f>June[[#This Row],[Delivery Cost]] + June[[#This Row],[COGS (Naira)]]</f>
        <v>6620</v>
      </c>
      <c r="U178" s="103">
        <f>June[[#This Row],[Revenue]] - June[[#This Row],[Total cost]]</f>
        <v>2179</v>
      </c>
      <c r="V178">
        <v>8799</v>
      </c>
    </row>
    <row r="179" spans="1:22" hidden="1" x14ac:dyDescent="0.2">
      <c r="A179" s="126">
        <v>45833</v>
      </c>
      <c r="B179" s="125" t="s">
        <v>110</v>
      </c>
      <c r="C179" s="125">
        <f>WEEKNUM(June[[#This Row],[Date]])</f>
        <v>26</v>
      </c>
      <c r="D179">
        <v>178</v>
      </c>
      <c r="E179" s="125" t="s">
        <v>77</v>
      </c>
      <c r="F179">
        <v>2</v>
      </c>
      <c r="G179" s="125" t="s">
        <v>204</v>
      </c>
      <c r="H179" s="125" t="s">
        <v>68</v>
      </c>
      <c r="I179" s="125" t="s">
        <v>111</v>
      </c>
      <c r="J179" s="116">
        <v>0.58819444444444446</v>
      </c>
      <c r="K179" s="116">
        <v>0.59097222222222223</v>
      </c>
      <c r="L179" s="116">
        <v>0.6069444444444444</v>
      </c>
      <c r="M179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179" s="116">
        <f>IF(June[[#This Row],[Order Completion Time]] &lt; June[[#This Row],[Order Time]], June[[#This Row],[Order Completion Time]] + 1 - June[[#This Row],[Order Time]],June[[#This Row],[Order Completion Time]] - June[[#This Row],[Order Time]])</f>
        <v>1.8749999999999933E-2</v>
      </c>
      <c r="O179" s="116">
        <f>AVERAGE(June[order delivered])</f>
        <v>3.9437956555171093E-3</v>
      </c>
      <c r="P179" s="125" t="s">
        <v>79</v>
      </c>
      <c r="Q179">
        <v>970</v>
      </c>
      <c r="R179">
        <v>1940</v>
      </c>
      <c r="S179">
        <v>800</v>
      </c>
      <c r="T179" s="103">
        <f>June[[#This Row],[Delivery Cost]] + June[[#This Row],[COGS (Naira)]]</f>
        <v>2740</v>
      </c>
      <c r="U179" s="103">
        <f>June[[#This Row],[Revenue]] - June[[#This Row],[Total cost]]</f>
        <v>857</v>
      </c>
      <c r="V179">
        <v>3597</v>
      </c>
    </row>
    <row r="180" spans="1:22" hidden="1" x14ac:dyDescent="0.2">
      <c r="A180" s="126">
        <v>45833</v>
      </c>
      <c r="B180" s="125" t="s">
        <v>110</v>
      </c>
      <c r="C180" s="125">
        <f>WEEKNUM(June[[#This Row],[Date]])</f>
        <v>26</v>
      </c>
      <c r="D180">
        <v>179</v>
      </c>
      <c r="E180" s="125" t="s">
        <v>77</v>
      </c>
      <c r="F180">
        <v>3</v>
      </c>
      <c r="G180" s="125" t="s">
        <v>206</v>
      </c>
      <c r="H180" s="125" t="s">
        <v>68</v>
      </c>
      <c r="I180" s="125" t="s">
        <v>111</v>
      </c>
      <c r="J180" s="116">
        <v>0.68541666666666667</v>
      </c>
      <c r="K180" s="116">
        <v>0.68611111111111112</v>
      </c>
      <c r="L180" s="116">
        <v>0.70486111111111116</v>
      </c>
      <c r="M18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80" s="116">
        <f>IF(June[[#This Row],[Order Completion Time]] &lt; June[[#This Row],[Order Time]], June[[#This Row],[Order Completion Time]] + 1 - June[[#This Row],[Order Time]],June[[#This Row],[Order Completion Time]] - June[[#This Row],[Order Time]])</f>
        <v>1.9444444444444486E-2</v>
      </c>
      <c r="O180" s="116">
        <f>AVERAGE(June[order delivered])</f>
        <v>3.9437956555171093E-3</v>
      </c>
      <c r="P180" s="125" t="s">
        <v>79</v>
      </c>
      <c r="Q180">
        <v>970</v>
      </c>
      <c r="R180">
        <v>2910</v>
      </c>
      <c r="S180">
        <v>1000</v>
      </c>
      <c r="T180" s="103">
        <f>June[[#This Row],[Delivery Cost]] + June[[#This Row],[COGS (Naira)]]</f>
        <v>3910</v>
      </c>
      <c r="U180" s="103">
        <f>June[[#This Row],[Revenue]] - June[[#This Row],[Total cost]]</f>
        <v>986</v>
      </c>
      <c r="V180">
        <v>4896</v>
      </c>
    </row>
    <row r="181" spans="1:22" x14ac:dyDescent="0.2">
      <c r="A181" s="126">
        <v>45833</v>
      </c>
      <c r="B181" s="125" t="s">
        <v>110</v>
      </c>
      <c r="C181" s="125">
        <f>WEEKNUM(June[[#This Row],[Date]])</f>
        <v>26</v>
      </c>
      <c r="D181">
        <v>180</v>
      </c>
      <c r="E181" s="125" t="s">
        <v>21</v>
      </c>
      <c r="F181">
        <v>4</v>
      </c>
      <c r="G181" s="125" t="s">
        <v>201</v>
      </c>
      <c r="H181" s="125" t="s">
        <v>68</v>
      </c>
      <c r="I181" s="125" t="s">
        <v>111</v>
      </c>
      <c r="J181" s="116">
        <v>0.74583333333333335</v>
      </c>
      <c r="K181" s="116">
        <v>0.74652777777777779</v>
      </c>
      <c r="L181" s="116">
        <v>0.75416666666666665</v>
      </c>
      <c r="M18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81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81" s="116">
        <f>AVERAGE(June[order delivered])</f>
        <v>3.9437956555171093E-3</v>
      </c>
      <c r="P181" s="125" t="s">
        <v>25</v>
      </c>
      <c r="Q181">
        <v>935</v>
      </c>
      <c r="R181">
        <v>3740</v>
      </c>
      <c r="S181">
        <v>700</v>
      </c>
      <c r="T181" s="103">
        <f>June[[#This Row],[Delivery Cost]] + June[[#This Row],[COGS (Naira)]]</f>
        <v>4440</v>
      </c>
      <c r="U181" s="103">
        <f>June[[#This Row],[Revenue]] - June[[#This Row],[Total cost]]</f>
        <v>560</v>
      </c>
      <c r="V181">
        <v>5000</v>
      </c>
    </row>
    <row r="182" spans="1:22" x14ac:dyDescent="0.2">
      <c r="A182" s="126">
        <v>45833</v>
      </c>
      <c r="B182" s="125" t="s">
        <v>110</v>
      </c>
      <c r="C182" s="125">
        <f>WEEKNUM(June[[#This Row],[Date]])</f>
        <v>26</v>
      </c>
      <c r="D182">
        <v>181</v>
      </c>
      <c r="E182" s="125" t="s">
        <v>21</v>
      </c>
      <c r="F182">
        <v>3</v>
      </c>
      <c r="G182" s="125" t="s">
        <v>208</v>
      </c>
      <c r="H182" s="125" t="s">
        <v>48</v>
      </c>
      <c r="I182" s="125" t="s">
        <v>111</v>
      </c>
      <c r="J182" s="116">
        <v>0.8881944444444444</v>
      </c>
      <c r="K182" s="116">
        <v>0.88888888888888884</v>
      </c>
      <c r="L182" s="116">
        <v>0.89236111111111116</v>
      </c>
      <c r="M18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82" s="116">
        <f>IF(June[[#This Row],[Order Completion Time]] &lt; June[[#This Row],[Order Time]], June[[#This Row],[Order Completion Time]] + 1 - June[[#This Row],[Order Time]],June[[#This Row],[Order Completion Time]] - June[[#This Row],[Order Time]])</f>
        <v>4.1666666666667629E-3</v>
      </c>
      <c r="O182" s="116">
        <f>AVERAGE(June[order delivered])</f>
        <v>3.9437956555171093E-3</v>
      </c>
      <c r="P182" s="125" t="s">
        <v>25</v>
      </c>
      <c r="Q182">
        <v>935</v>
      </c>
      <c r="R182">
        <v>2805</v>
      </c>
      <c r="S182">
        <v>700</v>
      </c>
      <c r="T182" s="103">
        <f>June[[#This Row],[Delivery Cost]] + June[[#This Row],[COGS (Naira)]]</f>
        <v>3505</v>
      </c>
      <c r="U182" s="103">
        <f>June[[#This Row],[Revenue]] - June[[#This Row],[Total cost]]</f>
        <v>352</v>
      </c>
      <c r="V182">
        <v>3857</v>
      </c>
    </row>
    <row r="183" spans="1:22" hidden="1" x14ac:dyDescent="0.2">
      <c r="A183" s="126">
        <v>45834</v>
      </c>
      <c r="B183" s="125" t="s">
        <v>125</v>
      </c>
      <c r="C183" s="125">
        <f>WEEKNUM(June[[#This Row],[Date]])</f>
        <v>26</v>
      </c>
      <c r="D183">
        <v>182</v>
      </c>
      <c r="E183" s="125" t="s">
        <v>77</v>
      </c>
      <c r="F183">
        <v>3</v>
      </c>
      <c r="G183" s="125" t="s">
        <v>30</v>
      </c>
      <c r="H183" s="125" t="s">
        <v>210</v>
      </c>
      <c r="I183" s="125" t="s">
        <v>111</v>
      </c>
      <c r="J183" s="116">
        <v>0.48680555555555555</v>
      </c>
      <c r="K183" s="116">
        <v>0.48749999999999999</v>
      </c>
      <c r="L183" s="116">
        <v>0.53055555555555556</v>
      </c>
      <c r="M18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83" s="116">
        <f>IF(June[[#This Row],[Order Completion Time]] &lt; June[[#This Row],[Order Time]], June[[#This Row],[Order Completion Time]] + 1 - June[[#This Row],[Order Time]],June[[#This Row],[Order Completion Time]] - June[[#This Row],[Order Time]])</f>
        <v>4.3750000000000011E-2</v>
      </c>
      <c r="O183" s="116">
        <f>AVERAGE(June[order delivered])</f>
        <v>3.9437956555171093E-3</v>
      </c>
      <c r="P183" s="125" t="s">
        <v>79</v>
      </c>
      <c r="Q183">
        <v>970</v>
      </c>
      <c r="R183">
        <v>2910</v>
      </c>
      <c r="S183">
        <v>2000</v>
      </c>
      <c r="T183" s="103">
        <f>June[[#This Row],[Delivery Cost]] + June[[#This Row],[COGS (Naira)]]</f>
        <v>4910</v>
      </c>
      <c r="U183" s="103">
        <f>June[[#This Row],[Revenue]] - June[[#This Row],[Total cost]]</f>
        <v>-14</v>
      </c>
      <c r="V183">
        <v>4896</v>
      </c>
    </row>
    <row r="184" spans="1:22" x14ac:dyDescent="0.2">
      <c r="A184" s="126">
        <v>45834</v>
      </c>
      <c r="B184" s="125" t="s">
        <v>125</v>
      </c>
      <c r="C184" s="125">
        <f>WEEKNUM(June[[#This Row],[Date]])</f>
        <v>26</v>
      </c>
      <c r="D184">
        <v>183</v>
      </c>
      <c r="E184" s="125" t="s">
        <v>21</v>
      </c>
      <c r="F184">
        <v>20</v>
      </c>
      <c r="G184" s="125" t="s">
        <v>212</v>
      </c>
      <c r="H184" s="125" t="s">
        <v>63</v>
      </c>
      <c r="I184" s="125" t="s">
        <v>111</v>
      </c>
      <c r="J184" s="116">
        <v>0.53055555555555556</v>
      </c>
      <c r="K184" s="116">
        <v>0.53263888888888888</v>
      </c>
      <c r="L184" s="116">
        <v>0.56319444444444444</v>
      </c>
      <c r="M184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84" s="116">
        <f>IF(June[[#This Row],[Order Completion Time]] &lt; June[[#This Row],[Order Time]], June[[#This Row],[Order Completion Time]] + 1 - June[[#This Row],[Order Time]],June[[#This Row],[Order Completion Time]] - June[[#This Row],[Order Time]])</f>
        <v>3.2638888888888884E-2</v>
      </c>
      <c r="O184" s="116">
        <f>AVERAGE(June[order delivered])</f>
        <v>3.9437956555171093E-3</v>
      </c>
      <c r="P184" s="125" t="s">
        <v>25</v>
      </c>
      <c r="Q184">
        <v>935</v>
      </c>
      <c r="R184">
        <v>18700</v>
      </c>
      <c r="S184">
        <v>800</v>
      </c>
      <c r="T184" s="103">
        <f>June[[#This Row],[Delivery Cost]] + June[[#This Row],[COGS (Naira)]]</f>
        <v>19500</v>
      </c>
      <c r="U184" s="103">
        <f>June[[#This Row],[Revenue]] - June[[#This Row],[Total cost]]</f>
        <v>2480</v>
      </c>
      <c r="V184">
        <v>21980</v>
      </c>
    </row>
    <row r="185" spans="1:22" x14ac:dyDescent="0.2">
      <c r="A185" s="126">
        <v>45834</v>
      </c>
      <c r="B185" s="125" t="s">
        <v>125</v>
      </c>
      <c r="C185" s="125">
        <f>WEEKNUM(June[[#This Row],[Date]])</f>
        <v>26</v>
      </c>
      <c r="D185">
        <v>184</v>
      </c>
      <c r="E185" s="125" t="s">
        <v>21</v>
      </c>
      <c r="F185">
        <v>4</v>
      </c>
      <c r="G185" s="125" t="s">
        <v>201</v>
      </c>
      <c r="H185" s="125" t="s">
        <v>68</v>
      </c>
      <c r="I185" s="125" t="s">
        <v>60</v>
      </c>
      <c r="J185" s="116">
        <v>0.60347222222222219</v>
      </c>
      <c r="K185" s="116">
        <v>0.60486111111111107</v>
      </c>
      <c r="L185" s="116">
        <v>0.61736111111111114</v>
      </c>
      <c r="M185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85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1.3888888888888951E-2</v>
      </c>
      <c r="O185" s="116">
        <f>AVERAGE(June[order delivered])</f>
        <v>3.9437956555171093E-3</v>
      </c>
      <c r="P185" s="125" t="s">
        <v>25</v>
      </c>
      <c r="Q185">
        <v>935</v>
      </c>
      <c r="R185">
        <v>3740</v>
      </c>
      <c r="S185">
        <v>800</v>
      </c>
      <c r="T185" s="103">
        <f>June[[#This Row],[Delivery Cost]] + June[[#This Row],[COGS (Naira)]]</f>
        <v>4540</v>
      </c>
      <c r="U185" s="103">
        <f>June[[#This Row],[Revenue]] - June[[#This Row],[Total cost]]</f>
        <v>460</v>
      </c>
      <c r="V185">
        <v>5000</v>
      </c>
    </row>
    <row r="186" spans="1:22" x14ac:dyDescent="0.2">
      <c r="A186" s="126">
        <v>45834</v>
      </c>
      <c r="B186" s="125" t="s">
        <v>125</v>
      </c>
      <c r="C186" s="125">
        <f>WEEKNUM(June[[#This Row],[Date]])</f>
        <v>26</v>
      </c>
      <c r="D186">
        <v>185</v>
      </c>
      <c r="E186" s="125" t="s">
        <v>21</v>
      </c>
      <c r="F186">
        <v>10</v>
      </c>
      <c r="G186" s="125" t="s">
        <v>124</v>
      </c>
      <c r="H186" s="125" t="s">
        <v>24</v>
      </c>
      <c r="I186" s="125" t="s">
        <v>111</v>
      </c>
      <c r="J186" s="116">
        <v>0.73611111111111116</v>
      </c>
      <c r="K186" s="116">
        <v>0.73819444444444449</v>
      </c>
      <c r="L186" s="116">
        <v>0.75138888888888888</v>
      </c>
      <c r="M186" s="116">
        <f>IF(June[[#This Row],[Fufilment Start Time]] &lt; June[[#This Row],[Order Time]], June[[#This Row],[Fufilment Start Time]] + 1 - June[[#This Row],[Order Time]],June[[#This Row],[Fufilment Start Time]] - June[[#This Row],[Order Time]])</f>
        <v>2.0833333333333259E-3</v>
      </c>
      <c r="N186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1.5277777777777724E-2</v>
      </c>
      <c r="O186" s="116">
        <f>AVERAGE(June[order delivered])</f>
        <v>3.9437956555171093E-3</v>
      </c>
      <c r="P186" s="125" t="s">
        <v>25</v>
      </c>
      <c r="Q186">
        <v>935</v>
      </c>
      <c r="R186">
        <v>9350</v>
      </c>
      <c r="S186">
        <v>800</v>
      </c>
      <c r="T186" s="103">
        <f>June[[#This Row],[Delivery Cost]] + June[[#This Row],[COGS (Naira)]]</f>
        <v>10150</v>
      </c>
      <c r="U186" s="103">
        <f>June[[#This Row],[Revenue]] - June[[#This Row],[Total cost]]</f>
        <v>1190</v>
      </c>
      <c r="V186">
        <v>11340</v>
      </c>
    </row>
    <row r="187" spans="1:22" hidden="1" x14ac:dyDescent="0.2">
      <c r="A187" s="126">
        <v>45834</v>
      </c>
      <c r="B187" s="125" t="s">
        <v>125</v>
      </c>
      <c r="C187" s="125">
        <f>WEEKNUM(June[[#This Row],[Date]])</f>
        <v>26</v>
      </c>
      <c r="D187">
        <v>186</v>
      </c>
      <c r="E187" s="125" t="s">
        <v>77</v>
      </c>
      <c r="F187">
        <v>8</v>
      </c>
      <c r="G187" s="125" t="s">
        <v>124</v>
      </c>
      <c r="H187" s="125" t="s">
        <v>24</v>
      </c>
      <c r="I187" s="125" t="s">
        <v>111</v>
      </c>
      <c r="J187" s="116">
        <v>0.73611111111111116</v>
      </c>
      <c r="K187" s="116">
        <v>0.73888888888888893</v>
      </c>
      <c r="L187" s="116">
        <v>0.77638888888888891</v>
      </c>
      <c r="M187" s="116">
        <f>IF(June[[#This Row],[Fufilment Start Time]] &lt; June[[#This Row],[Order Time]], June[[#This Row],[Fufilment Start Time]] + 1 - June[[#This Row],[Order Time]],June[[#This Row],[Fufilment Start Time]] - June[[#This Row],[Order Time]])</f>
        <v>2.7777777777777679E-3</v>
      </c>
      <c r="N187" s="116">
        <f>IF(June[[#This Row],[Order Completion Time]] &lt; June[[#This Row],[Order Time]], June[[#This Row],[Order Completion Time]] + 1 - June[[#This Row],[Order Time]],June[[#This Row],[Order Completion Time]] - June[[#This Row],[Order Time]])</f>
        <v>4.0277777777777746E-2</v>
      </c>
      <c r="O187" s="116">
        <f>AVERAGE(June[order delivered])</f>
        <v>3.9437956555171093E-3</v>
      </c>
      <c r="P187" s="125" t="s">
        <v>79</v>
      </c>
      <c r="Q187">
        <v>970</v>
      </c>
      <c r="R187">
        <v>7760</v>
      </c>
      <c r="S187">
        <v>800</v>
      </c>
      <c r="T187" s="103">
        <f>June[[#This Row],[Delivery Cost]] + June[[#This Row],[COGS (Naira)]]</f>
        <v>8560</v>
      </c>
      <c r="U187" s="103">
        <f>June[[#This Row],[Revenue]] - June[[#This Row],[Total cost]]</f>
        <v>2881</v>
      </c>
      <c r="V187">
        <v>11441</v>
      </c>
    </row>
    <row r="188" spans="1:22" x14ac:dyDescent="0.2">
      <c r="A188" s="126">
        <v>45834</v>
      </c>
      <c r="B188" s="125" t="s">
        <v>125</v>
      </c>
      <c r="C188" s="125">
        <f>WEEKNUM(June[[#This Row],[Date]])</f>
        <v>26</v>
      </c>
      <c r="D188">
        <v>187</v>
      </c>
      <c r="E188" s="125" t="s">
        <v>21</v>
      </c>
      <c r="F188">
        <v>10</v>
      </c>
      <c r="G188" s="125" t="s">
        <v>115</v>
      </c>
      <c r="H188" s="125" t="s">
        <v>24</v>
      </c>
      <c r="I188" s="125" t="s">
        <v>111</v>
      </c>
      <c r="J188" s="116">
        <v>0.82777777777777772</v>
      </c>
      <c r="K188" s="116">
        <v>0.82916666666666672</v>
      </c>
      <c r="L188" s="116">
        <v>0.84166666666666667</v>
      </c>
      <c r="M188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1.388888888888995E-3</v>
      </c>
      <c r="N188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1.3888888888888951E-2</v>
      </c>
      <c r="O188" s="116">
        <f>AVERAGE(June[order delivered])</f>
        <v>3.9437956555171093E-3</v>
      </c>
      <c r="P188" s="125" t="s">
        <v>25</v>
      </c>
      <c r="Q188">
        <v>935</v>
      </c>
      <c r="R188">
        <v>9350</v>
      </c>
      <c r="S188">
        <v>800</v>
      </c>
      <c r="T188" s="103">
        <f>June[[#This Row],[Delivery Cost]] + June[[#This Row],[COGS (Naira)]]</f>
        <v>10150</v>
      </c>
      <c r="U188" s="103">
        <f>June[[#This Row],[Revenue]] - June[[#This Row],[Total cost]]</f>
        <v>1400</v>
      </c>
      <c r="V188">
        <v>11550</v>
      </c>
    </row>
    <row r="189" spans="1:22" x14ac:dyDescent="0.2">
      <c r="A189" s="126">
        <v>45834</v>
      </c>
      <c r="B189" s="125" t="s">
        <v>125</v>
      </c>
      <c r="C189" s="125">
        <f>WEEKNUM(June[[#This Row],[Date]])</f>
        <v>26</v>
      </c>
      <c r="D189">
        <v>188</v>
      </c>
      <c r="E189" s="125" t="s">
        <v>21</v>
      </c>
      <c r="F189">
        <v>4</v>
      </c>
      <c r="G189" s="125" t="s">
        <v>201</v>
      </c>
      <c r="H189" s="125" t="s">
        <v>68</v>
      </c>
      <c r="I189" s="125" t="s">
        <v>111</v>
      </c>
      <c r="J189" s="116">
        <v>0.85902777777777772</v>
      </c>
      <c r="K189" s="116">
        <v>0.85972222222222228</v>
      </c>
      <c r="L189" s="116">
        <v>0.87013888888888891</v>
      </c>
      <c r="M18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6.94444444444553E-4</v>
      </c>
      <c r="N189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1.1111111111111183E-2</v>
      </c>
      <c r="O189" s="116">
        <f>AVERAGE(June[order delivered])</f>
        <v>3.9437956555171093E-3</v>
      </c>
      <c r="P189" s="125" t="s">
        <v>25</v>
      </c>
      <c r="Q189">
        <v>935</v>
      </c>
      <c r="R189">
        <v>3740</v>
      </c>
      <c r="S189">
        <v>800</v>
      </c>
      <c r="T189" s="103">
        <f>June[[#This Row],[Delivery Cost]] + June[[#This Row],[COGS (Naira)]]</f>
        <v>4540</v>
      </c>
      <c r="U189" s="103">
        <f>June[[#This Row],[Revenue]] - June[[#This Row],[Total cost]]</f>
        <v>460</v>
      </c>
      <c r="V189">
        <v>5000</v>
      </c>
    </row>
    <row r="190" spans="1:22" x14ac:dyDescent="0.2">
      <c r="A190" s="126">
        <v>45834</v>
      </c>
      <c r="B190" s="125" t="s">
        <v>125</v>
      </c>
      <c r="C190" s="125">
        <f>WEEKNUM(June[[#This Row],[Date]])</f>
        <v>26</v>
      </c>
      <c r="D190">
        <v>189</v>
      </c>
      <c r="E190" s="125" t="s">
        <v>21</v>
      </c>
      <c r="F190">
        <v>3</v>
      </c>
      <c r="G190" s="125" t="s">
        <v>215</v>
      </c>
      <c r="H190" s="125" t="s">
        <v>63</v>
      </c>
      <c r="I190" s="125" t="s">
        <v>111</v>
      </c>
      <c r="J190" s="116">
        <v>0.86944444444444446</v>
      </c>
      <c r="K190" s="116">
        <v>0.87013888888888891</v>
      </c>
      <c r="L190" s="116">
        <v>0.88055555555555554</v>
      </c>
      <c r="M19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0" s="116">
        <f>IF(June[[#This Row],[Order Completion Time]] &lt; June[[#This Row],[Order Time]], June[[#This Row],[Order Completion Time]] + 1 - June[[#This Row],[Order Time]],June[[#This Row],[Order Completion Time]] - June[[#This Row],[Order Time]])</f>
        <v>1.1111111111111072E-2</v>
      </c>
      <c r="O190" s="116">
        <f>AVERAGE(June[order delivered])</f>
        <v>3.9437956555171093E-3</v>
      </c>
      <c r="P190" s="125" t="s">
        <v>25</v>
      </c>
      <c r="Q190">
        <v>935</v>
      </c>
      <c r="R190">
        <v>2805</v>
      </c>
      <c r="S190">
        <v>800</v>
      </c>
      <c r="T190" s="103">
        <f>June[[#This Row],[Delivery Cost]] + June[[#This Row],[COGS (Naira)]]</f>
        <v>3605</v>
      </c>
      <c r="U190" s="103">
        <f>June[[#This Row],[Revenue]] - June[[#This Row],[Total cost]]</f>
        <v>345</v>
      </c>
      <c r="V190">
        <v>3950</v>
      </c>
    </row>
    <row r="191" spans="1:22" hidden="1" x14ac:dyDescent="0.2">
      <c r="A191" s="126">
        <v>45835</v>
      </c>
      <c r="B191" s="125" t="s">
        <v>135</v>
      </c>
      <c r="C191" s="125">
        <f>WEEKNUM(June[[#This Row],[Date]])</f>
        <v>26</v>
      </c>
      <c r="D191">
        <v>190</v>
      </c>
      <c r="E191" s="125" t="s">
        <v>77</v>
      </c>
      <c r="F191">
        <v>4</v>
      </c>
      <c r="G191" s="125" t="s">
        <v>196</v>
      </c>
      <c r="H191" s="125" t="s">
        <v>42</v>
      </c>
      <c r="I191" s="125" t="s">
        <v>111</v>
      </c>
      <c r="J191" s="116">
        <v>0.46458333333333335</v>
      </c>
      <c r="K191" s="116">
        <v>0.46597222222222223</v>
      </c>
      <c r="L191" s="116">
        <v>0.48125000000000001</v>
      </c>
      <c r="M191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91" s="116">
        <f>IF(June[[#This Row],[Order Completion Time]] &lt; June[[#This Row],[Order Time]], June[[#This Row],[Order Completion Time]] + 1 - June[[#This Row],[Order Time]],June[[#This Row],[Order Completion Time]] - June[[#This Row],[Order Time]])</f>
        <v>1.6666666666666663E-2</v>
      </c>
      <c r="O191" s="116">
        <f>AVERAGE(June[order delivered])</f>
        <v>3.9437956555171093E-3</v>
      </c>
      <c r="P191" s="125" t="s">
        <v>79</v>
      </c>
      <c r="Q191">
        <v>970</v>
      </c>
      <c r="R191">
        <v>3880</v>
      </c>
      <c r="S191">
        <v>1000</v>
      </c>
      <c r="T191" s="103">
        <f>June[[#This Row],[Delivery Cost]] + June[[#This Row],[COGS (Naira)]]</f>
        <v>4880</v>
      </c>
      <c r="U191" s="103">
        <f>June[[#This Row],[Revenue]] - June[[#This Row],[Total cost]]</f>
        <v>1320</v>
      </c>
      <c r="V191">
        <v>6200</v>
      </c>
    </row>
    <row r="192" spans="1:22" x14ac:dyDescent="0.2">
      <c r="A192" s="126">
        <v>45835</v>
      </c>
      <c r="B192" s="125" t="s">
        <v>135</v>
      </c>
      <c r="C192" s="125">
        <f>WEEKNUM(June[[#This Row],[Date]])</f>
        <v>26</v>
      </c>
      <c r="D192">
        <v>191</v>
      </c>
      <c r="E192" s="125" t="s">
        <v>21</v>
      </c>
      <c r="F192">
        <v>5</v>
      </c>
      <c r="G192" s="125" t="s">
        <v>44</v>
      </c>
      <c r="H192" s="125" t="s">
        <v>24</v>
      </c>
      <c r="I192" s="125" t="s">
        <v>111</v>
      </c>
      <c r="J192" s="116">
        <v>0.7944444444444444</v>
      </c>
      <c r="K192" s="116">
        <v>0.79513888888888884</v>
      </c>
      <c r="L192" s="116">
        <v>0.80208333333333337</v>
      </c>
      <c r="M19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2" s="116">
        <f>IF(June[[#This Row],[Order Completion Time]] &lt; June[[#This Row],[Order Time]], June[[#This Row],[Order Completion Time]] + 1 - June[[#This Row],[Order Time]],June[[#This Row],[Order Completion Time]] - June[[#This Row],[Order Time]])</f>
        <v>7.6388888888889728E-3</v>
      </c>
      <c r="O192" s="116">
        <f>AVERAGE(June[order delivered])</f>
        <v>3.9437956555171093E-3</v>
      </c>
      <c r="P192" s="125" t="s">
        <v>25</v>
      </c>
      <c r="Q192">
        <v>935</v>
      </c>
      <c r="R192">
        <v>4675</v>
      </c>
      <c r="S192">
        <v>800</v>
      </c>
      <c r="T192" s="103">
        <f>June[[#This Row],[Delivery Cost]] + June[[#This Row],[COGS (Naira)]]</f>
        <v>5475</v>
      </c>
      <c r="U192" s="103">
        <f>June[[#This Row],[Revenue]] - June[[#This Row],[Total cost]]</f>
        <v>775</v>
      </c>
      <c r="V192">
        <v>6250</v>
      </c>
    </row>
    <row r="193" spans="1:22" x14ac:dyDescent="0.2">
      <c r="A193" s="126">
        <v>45835</v>
      </c>
      <c r="B193" s="125" t="s">
        <v>135</v>
      </c>
      <c r="C193" s="125">
        <f>WEEKNUM(June[[#This Row],[Date]])</f>
        <v>26</v>
      </c>
      <c r="D193">
        <v>192</v>
      </c>
      <c r="E193" s="125" t="s">
        <v>21</v>
      </c>
      <c r="F193">
        <v>5</v>
      </c>
      <c r="G193" s="125" t="s">
        <v>28</v>
      </c>
      <c r="H193" s="125" t="s">
        <v>35</v>
      </c>
      <c r="I193" s="125" t="s">
        <v>111</v>
      </c>
      <c r="J193" s="116">
        <v>0.8256944444444444</v>
      </c>
      <c r="K193" s="116">
        <v>0.82638888888888884</v>
      </c>
      <c r="L193" s="116">
        <v>0.82916666666666672</v>
      </c>
      <c r="M193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3" s="116">
        <f>IF(June[[#This Row],[Order Completion Time]] &lt; June[[#This Row],[Order Time]], June[[#This Row],[Order Completion Time]] + 1 - June[[#This Row],[Order Time]],June[[#This Row],[Order Completion Time]] - June[[#This Row],[Order Time]])</f>
        <v>3.4722222222223209E-3</v>
      </c>
      <c r="O193" s="116">
        <f>AVERAGE(June[order delivered])</f>
        <v>3.9437956555171093E-3</v>
      </c>
      <c r="P193" s="125" t="s">
        <v>25</v>
      </c>
      <c r="Q193">
        <v>935</v>
      </c>
      <c r="R193">
        <v>4675</v>
      </c>
      <c r="S193">
        <v>500</v>
      </c>
      <c r="T193" s="103">
        <f>June[[#This Row],[Delivery Cost]] + June[[#This Row],[COGS (Naira)]]</f>
        <v>5175</v>
      </c>
      <c r="U193" s="103">
        <f>June[[#This Row],[Revenue]] - June[[#This Row],[Total cost]]</f>
        <v>1075</v>
      </c>
      <c r="V193">
        <v>6250</v>
      </c>
    </row>
    <row r="194" spans="1:22" x14ac:dyDescent="0.2">
      <c r="A194" s="126">
        <v>45835</v>
      </c>
      <c r="B194" s="125" t="s">
        <v>135</v>
      </c>
      <c r="C194" s="125">
        <f>WEEKNUM(June[[#This Row],[Date]])</f>
        <v>26</v>
      </c>
      <c r="D194">
        <v>193</v>
      </c>
      <c r="E194" s="125" t="s">
        <v>21</v>
      </c>
      <c r="F194">
        <v>7</v>
      </c>
      <c r="G194" s="125" t="s">
        <v>217</v>
      </c>
      <c r="H194" s="125" t="s">
        <v>59</v>
      </c>
      <c r="I194" s="125" t="s">
        <v>111</v>
      </c>
      <c r="J194" s="116">
        <v>0.8618055555555556</v>
      </c>
      <c r="K194" s="116">
        <v>0.86319444444444449</v>
      </c>
      <c r="L194" s="116">
        <v>0.87361111111111112</v>
      </c>
      <c r="M194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94" s="116">
        <f>IF(June[[#This Row],[Order Completion Time]] &lt; June[[#This Row],[Order Time]], June[[#This Row],[Order Completion Time]] + 1 - June[[#This Row],[Order Time]],June[[#This Row],[Order Completion Time]] - June[[#This Row],[Order Time]])</f>
        <v>1.1805555555555514E-2</v>
      </c>
      <c r="O194" s="116">
        <f>AVERAGE(June[order delivered])</f>
        <v>3.9437956555171093E-3</v>
      </c>
      <c r="P194" s="125" t="s">
        <v>25</v>
      </c>
      <c r="Q194">
        <v>935</v>
      </c>
      <c r="R194">
        <v>6545</v>
      </c>
      <c r="S194">
        <v>800</v>
      </c>
      <c r="T194" s="103">
        <f>June[[#This Row],[Delivery Cost]] + June[[#This Row],[COGS (Naira)]]</f>
        <v>7345</v>
      </c>
      <c r="U194" s="103">
        <f>June[[#This Row],[Revenue]] - June[[#This Row],[Total cost]]</f>
        <v>905</v>
      </c>
      <c r="V194">
        <v>8250</v>
      </c>
    </row>
    <row r="195" spans="1:22" hidden="1" x14ac:dyDescent="0.2">
      <c r="A195" s="126">
        <v>45836</v>
      </c>
      <c r="B195" s="125" t="s">
        <v>143</v>
      </c>
      <c r="C195" s="125">
        <f>WEEKNUM(June[[#This Row],[Date]])</f>
        <v>26</v>
      </c>
      <c r="D195">
        <v>194</v>
      </c>
      <c r="E195" s="125" t="s">
        <v>77</v>
      </c>
      <c r="F195">
        <v>3</v>
      </c>
      <c r="G195" s="125" t="s">
        <v>111</v>
      </c>
      <c r="H195" s="125" t="s">
        <v>177</v>
      </c>
      <c r="I195" s="125" t="s">
        <v>111</v>
      </c>
      <c r="J195" s="116">
        <v>0.42430555555555555</v>
      </c>
      <c r="K195" s="116">
        <v>0.42499999999999999</v>
      </c>
      <c r="L195" s="116">
        <v>0.44236111111111109</v>
      </c>
      <c r="M195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5" s="116">
        <f>IF(June[[#This Row],[Order Completion Time]] &lt; June[[#This Row],[Order Time]], June[[#This Row],[Order Completion Time]] + 1 - June[[#This Row],[Order Time]],June[[#This Row],[Order Completion Time]] - June[[#This Row],[Order Time]])</f>
        <v>1.8055555555555547E-2</v>
      </c>
      <c r="O195" s="116">
        <f>AVERAGE(June[order delivered])</f>
        <v>3.9437956555171093E-3</v>
      </c>
      <c r="P195" s="125" t="s">
        <v>79</v>
      </c>
      <c r="Q195">
        <v>970</v>
      </c>
      <c r="R195">
        <v>2910</v>
      </c>
      <c r="S195">
        <v>1300</v>
      </c>
      <c r="T195" s="103">
        <f>June[[#This Row],[Delivery Cost]] + June[[#This Row],[COGS (Naira)]]</f>
        <v>4210</v>
      </c>
      <c r="U195" s="103">
        <f>June[[#This Row],[Revenue]] - June[[#This Row],[Total cost]]</f>
        <v>690</v>
      </c>
      <c r="V195">
        <v>4900</v>
      </c>
    </row>
    <row r="196" spans="1:22" hidden="1" x14ac:dyDescent="0.2">
      <c r="A196" s="126">
        <v>45836</v>
      </c>
      <c r="B196" s="125" t="s">
        <v>143</v>
      </c>
      <c r="C196" s="125">
        <f>WEEKNUM(June[[#This Row],[Date]])</f>
        <v>26</v>
      </c>
      <c r="D196">
        <v>195</v>
      </c>
      <c r="E196" s="125" t="s">
        <v>77</v>
      </c>
      <c r="F196">
        <v>1</v>
      </c>
      <c r="G196" s="125" t="s">
        <v>72</v>
      </c>
      <c r="H196" s="125" t="s">
        <v>63</v>
      </c>
      <c r="I196" s="125" t="s">
        <v>111</v>
      </c>
      <c r="J196" s="116">
        <v>0.44791666666666669</v>
      </c>
      <c r="K196" s="116">
        <v>0.44930555555555557</v>
      </c>
      <c r="L196" s="116">
        <v>0.45763888888888887</v>
      </c>
      <c r="M196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196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196" s="116">
        <f>AVERAGE(June[order delivered])</f>
        <v>3.9437956555171093E-3</v>
      </c>
      <c r="P196" s="125" t="s">
        <v>79</v>
      </c>
      <c r="Q196">
        <v>970</v>
      </c>
      <c r="R196">
        <v>970</v>
      </c>
      <c r="S196">
        <v>1200</v>
      </c>
      <c r="T196" s="103">
        <f>June[[#This Row],[Delivery Cost]] + June[[#This Row],[COGS (Naira)]]</f>
        <v>2170</v>
      </c>
      <c r="U196" s="103">
        <f>June[[#This Row],[Revenue]] - June[[#This Row],[Total cost]]</f>
        <v>130</v>
      </c>
      <c r="V196">
        <v>2300</v>
      </c>
    </row>
    <row r="197" spans="1:22" x14ac:dyDescent="0.2">
      <c r="A197" s="126">
        <v>45836</v>
      </c>
      <c r="B197" s="125" t="s">
        <v>143</v>
      </c>
      <c r="C197" s="125">
        <f>WEEKNUM(June[[#This Row],[Date]])</f>
        <v>26</v>
      </c>
      <c r="D197">
        <v>196</v>
      </c>
      <c r="E197" s="125" t="s">
        <v>21</v>
      </c>
      <c r="F197">
        <v>4</v>
      </c>
      <c r="G197" s="125" t="s">
        <v>201</v>
      </c>
      <c r="H197" s="125" t="s">
        <v>68</v>
      </c>
      <c r="I197" s="125" t="s">
        <v>111</v>
      </c>
      <c r="J197" s="116">
        <v>0.63541666666666663</v>
      </c>
      <c r="K197" s="116">
        <v>0.63541666666666663</v>
      </c>
      <c r="L197" s="116">
        <v>0.64861111111111114</v>
      </c>
      <c r="M1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97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1.3194444444444509E-2</v>
      </c>
      <c r="O197" s="116">
        <f>AVERAGE(June[order delivered])</f>
        <v>3.9437956555171093E-3</v>
      </c>
      <c r="P197" s="125" t="s">
        <v>25</v>
      </c>
      <c r="Q197">
        <v>935</v>
      </c>
      <c r="R197">
        <v>3740</v>
      </c>
      <c r="S197">
        <v>700</v>
      </c>
      <c r="T197" s="103">
        <f>June[[#This Row],[Delivery Cost]] + June[[#This Row],[COGS (Naira)]]</f>
        <v>4440</v>
      </c>
      <c r="U197" s="103">
        <f>June[[#This Row],[Revenue]] - June[[#This Row],[Total cost]]</f>
        <v>560</v>
      </c>
      <c r="V197">
        <v>5000</v>
      </c>
    </row>
    <row r="198" spans="1:22" x14ac:dyDescent="0.2">
      <c r="A198" s="126">
        <v>45836</v>
      </c>
      <c r="B198" s="125" t="s">
        <v>143</v>
      </c>
      <c r="C198" s="125">
        <f>WEEKNUM(June[[#This Row],[Date]])</f>
        <v>26</v>
      </c>
      <c r="D198">
        <v>197</v>
      </c>
      <c r="E198" s="125" t="s">
        <v>21</v>
      </c>
      <c r="F198">
        <v>5</v>
      </c>
      <c r="G198" s="125" t="s">
        <v>220</v>
      </c>
      <c r="H198" s="125" t="s">
        <v>48</v>
      </c>
      <c r="I198" s="125" t="s">
        <v>111</v>
      </c>
      <c r="J198" s="116">
        <v>0.71319444444444446</v>
      </c>
      <c r="K198" s="116">
        <v>0.71319444444444446</v>
      </c>
      <c r="L198" s="116">
        <v>0.72152777777777777</v>
      </c>
      <c r="M1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98" s="116">
        <f>IF(June[[#This Row],[Order Completion Time]] &lt; June[[#This Row],[Order Time]], June[[#This Row],[Order Completion Time]] + 1 - June[[#This Row],[Order Time]],June[[#This Row],[Order Completion Time]] - June[[#This Row],[Order Time]])</f>
        <v>8.3333333333333037E-3</v>
      </c>
      <c r="O198" s="116">
        <f>AVERAGE(June[order delivered])</f>
        <v>3.9437956555171093E-3</v>
      </c>
      <c r="P198" s="125" t="s">
        <v>25</v>
      </c>
      <c r="Q198">
        <v>935</v>
      </c>
      <c r="R198">
        <v>4675</v>
      </c>
      <c r="S198">
        <v>700</v>
      </c>
      <c r="T198" s="103">
        <f>June[[#This Row],[Delivery Cost]] + June[[#This Row],[COGS (Naira)]]</f>
        <v>5375</v>
      </c>
      <c r="U198" s="103">
        <f>June[[#This Row],[Revenue]] - June[[#This Row],[Total cost]]</f>
        <v>675</v>
      </c>
      <c r="V198">
        <v>6050</v>
      </c>
    </row>
    <row r="199" spans="1:22" hidden="1" x14ac:dyDescent="0.2">
      <c r="A199" s="126">
        <v>45838</v>
      </c>
      <c r="B199" s="125" t="s">
        <v>65</v>
      </c>
      <c r="C199" s="125">
        <f>WEEKNUM(June[[#This Row],[Date]])</f>
        <v>27</v>
      </c>
      <c r="D199">
        <v>198</v>
      </c>
      <c r="E199" s="125" t="s">
        <v>77</v>
      </c>
      <c r="F199">
        <v>2</v>
      </c>
      <c r="G199" s="125" t="s">
        <v>221</v>
      </c>
      <c r="H199" s="125" t="s">
        <v>68</v>
      </c>
      <c r="I199" s="125" t="s">
        <v>111</v>
      </c>
      <c r="J199" s="116">
        <v>0.53125</v>
      </c>
      <c r="K199" s="116">
        <v>0.53194444444444444</v>
      </c>
      <c r="L199" s="116">
        <v>0.54097222222222219</v>
      </c>
      <c r="M199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199" s="116">
        <f>IF(June[[#This Row],[Order Completion Time]] &lt; June[[#This Row],[Order Time]], June[[#This Row],[Order Completion Time]] + 1 - June[[#This Row],[Order Time]],June[[#This Row],[Order Completion Time]] - June[[#This Row],[Order Time]])</f>
        <v>9.7222222222221877E-3</v>
      </c>
      <c r="O199" s="116">
        <f>AVERAGE(June[order delivered])</f>
        <v>3.9437956555171093E-3</v>
      </c>
      <c r="P199" s="125" t="s">
        <v>79</v>
      </c>
      <c r="Q199">
        <v>970</v>
      </c>
      <c r="R199">
        <v>1940</v>
      </c>
      <c r="S199">
        <v>700</v>
      </c>
      <c r="T199" s="103">
        <f>June[[#This Row],[Delivery Cost]] + June[[#This Row],[COGS (Naira)]]</f>
        <v>2640</v>
      </c>
      <c r="U199" s="103">
        <f>June[[#This Row],[Revenue]] - June[[#This Row],[Total cost]]</f>
        <v>960</v>
      </c>
      <c r="V199">
        <v>3600</v>
      </c>
    </row>
    <row r="200" spans="1:22" hidden="1" x14ac:dyDescent="0.2">
      <c r="A200" s="126">
        <v>45838</v>
      </c>
      <c r="B200" s="125" t="s">
        <v>65</v>
      </c>
      <c r="C200" s="125">
        <f>WEEKNUM(June[[#This Row],[Date]])</f>
        <v>27</v>
      </c>
      <c r="D200">
        <v>199</v>
      </c>
      <c r="E200" s="125" t="s">
        <v>77</v>
      </c>
      <c r="F200">
        <v>8</v>
      </c>
      <c r="G200" s="125" t="s">
        <v>222</v>
      </c>
      <c r="H200" s="125" t="s">
        <v>223</v>
      </c>
      <c r="I200" s="125" t="s">
        <v>111</v>
      </c>
      <c r="J200" s="116">
        <v>0.75763888888888886</v>
      </c>
      <c r="K200" s="116">
        <v>0.7583333333333333</v>
      </c>
      <c r="L200" s="116">
        <v>0.77152777777777781</v>
      </c>
      <c r="M200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200" s="116">
        <f>IF(June[[#This Row],[Order Completion Time]] &lt; June[[#This Row],[Order Time]], June[[#This Row],[Order Completion Time]] + 1 - June[[#This Row],[Order Time]],June[[#This Row],[Order Completion Time]] - June[[#This Row],[Order Time]])</f>
        <v>1.3888888888888951E-2</v>
      </c>
      <c r="O200" s="116">
        <f>AVERAGE(June[order delivered])</f>
        <v>3.9437956555171093E-3</v>
      </c>
      <c r="P200" s="125" t="s">
        <v>79</v>
      </c>
      <c r="Q200">
        <v>970</v>
      </c>
      <c r="R200">
        <v>7760</v>
      </c>
      <c r="S200">
        <v>1000</v>
      </c>
      <c r="T200" s="103">
        <f>June[[#This Row],[Delivery Cost]] + June[[#This Row],[COGS (Naira)]]</f>
        <v>8760</v>
      </c>
      <c r="U200" s="103">
        <f>June[[#This Row],[Revenue]] - June[[#This Row],[Total cost]]</f>
        <v>2690</v>
      </c>
      <c r="V200">
        <v>11450</v>
      </c>
    </row>
    <row r="201" spans="1:22" x14ac:dyDescent="0.2">
      <c r="A201" s="126">
        <v>45838</v>
      </c>
      <c r="B201" s="125" t="s">
        <v>65</v>
      </c>
      <c r="C201" s="125">
        <f>WEEKNUM(June[[#This Row],[Date]])</f>
        <v>27</v>
      </c>
      <c r="D201">
        <v>200</v>
      </c>
      <c r="E201" s="125" t="s">
        <v>21</v>
      </c>
      <c r="F201">
        <v>5</v>
      </c>
      <c r="G201" s="125" t="s">
        <v>136</v>
      </c>
      <c r="H201" s="125" t="s">
        <v>224</v>
      </c>
      <c r="I201" s="125" t="s">
        <v>111</v>
      </c>
      <c r="J201" s="116">
        <v>0.78333333333333333</v>
      </c>
      <c r="K201" s="116">
        <v>0.78402777777777777</v>
      </c>
      <c r="L201" s="116">
        <v>0.79652777777777772</v>
      </c>
      <c r="M201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201" s="116">
        <f>IF(June[[#This Row],[Order Completion Time]] &lt; June[[#This Row],[Order Time]], June[[#This Row],[Order Completion Time]] + 1 - June[[#This Row],[Order Time]],June[[#This Row],[Order Completion Time]] - June[[#This Row],[Order Time]])</f>
        <v>1.3194444444444398E-2</v>
      </c>
      <c r="O201" s="116">
        <f>AVERAGE(June[order delivered])</f>
        <v>3.9437956555171093E-3</v>
      </c>
      <c r="P201" s="125" t="s">
        <v>25</v>
      </c>
      <c r="Q201">
        <v>935</v>
      </c>
      <c r="R201">
        <v>5175</v>
      </c>
      <c r="S201">
        <v>800</v>
      </c>
      <c r="T201" s="103">
        <f>June[[#This Row],[Delivery Cost]] + June[[#This Row],[COGS (Naira)]]</f>
        <v>5975</v>
      </c>
      <c r="U201" s="103">
        <f>June[[#This Row],[Revenue]] - June[[#This Row],[Total cost]]</f>
        <v>100</v>
      </c>
      <c r="V201">
        <v>6075</v>
      </c>
    </row>
    <row r="202" spans="1:22" x14ac:dyDescent="0.2">
      <c r="A202" s="126">
        <v>45838</v>
      </c>
      <c r="B202" s="125" t="s">
        <v>65</v>
      </c>
      <c r="C202" s="125">
        <f>WEEKNUM(June[[#This Row],[Date]])</f>
        <v>27</v>
      </c>
      <c r="D202">
        <v>201</v>
      </c>
      <c r="E202" s="125" t="s">
        <v>21</v>
      </c>
      <c r="F202">
        <v>7</v>
      </c>
      <c r="G202" s="125" t="s">
        <v>225</v>
      </c>
      <c r="H202" s="125" t="s">
        <v>48</v>
      </c>
      <c r="I202" s="125" t="s">
        <v>111</v>
      </c>
      <c r="J202" s="116">
        <v>0.84861111111111109</v>
      </c>
      <c r="K202" s="116">
        <v>0.84930555555555554</v>
      </c>
      <c r="L202" s="116">
        <v>0.85763888888888884</v>
      </c>
      <c r="M202" s="116">
        <f>IF(June[[#This Row],[Fufilment Start Time]] &lt; June[[#This Row],[Order Time]], June[[#This Row],[Fufilment Start Time]] + 1 - June[[#This Row],[Order Time]],June[[#This Row],[Fufilment Start Time]] - June[[#This Row],[Order Time]])</f>
        <v>6.9444444444444198E-4</v>
      </c>
      <c r="N202" s="116">
        <f>IF(June[[#This Row],[Order Completion Time]] &lt; June[[#This Row],[Order Time]], June[[#This Row],[Order Completion Time]] + 1 - June[[#This Row],[Order Time]],June[[#This Row],[Order Completion Time]] - June[[#This Row],[Order Time]])</f>
        <v>9.0277777777777457E-3</v>
      </c>
      <c r="O202" s="116">
        <f>AVERAGE(June[order delivered])</f>
        <v>3.9437956555171093E-3</v>
      </c>
      <c r="P202" s="125" t="s">
        <v>25</v>
      </c>
      <c r="Q202">
        <v>935</v>
      </c>
      <c r="R202">
        <v>7245</v>
      </c>
      <c r="S202">
        <v>700</v>
      </c>
      <c r="T202" s="103">
        <f>June[[#This Row],[Delivery Cost]] + June[[#This Row],[COGS (Naira)]]</f>
        <v>7945</v>
      </c>
      <c r="U202" s="103">
        <f>June[[#This Row],[Revenue]] - June[[#This Row],[Total cost]]</f>
        <v>100</v>
      </c>
      <c r="V202">
        <v>8045</v>
      </c>
    </row>
    <row r="203" spans="1:22" x14ac:dyDescent="0.2">
      <c r="A203" s="126">
        <v>45838</v>
      </c>
      <c r="B203" s="125" t="s">
        <v>65</v>
      </c>
      <c r="C203" s="125">
        <f>WEEKNUM(June[[#This Row],[Date]])</f>
        <v>27</v>
      </c>
      <c r="D203">
        <v>202</v>
      </c>
      <c r="E203" s="125" t="s">
        <v>21</v>
      </c>
      <c r="F203">
        <v>3.8</v>
      </c>
      <c r="G203" s="125" t="s">
        <v>72</v>
      </c>
      <c r="H203" s="125" t="s">
        <v>63</v>
      </c>
      <c r="I203" s="125" t="s">
        <v>111</v>
      </c>
      <c r="J203" s="116">
        <v>0.85277777777777775</v>
      </c>
      <c r="K203" s="116">
        <v>0.85416666666666663</v>
      </c>
      <c r="L203" s="116">
        <v>0.86805555555555558</v>
      </c>
      <c r="M203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203" s="116">
        <f>IF(June[[#This Row],[Order Completion Time]] &lt; June[[#This Row],[Order Time]], June[[#This Row],[Order Completion Time]] + 1 - June[[#This Row],[Order Time]],June[[#This Row],[Order Completion Time]] - June[[#This Row],[Order Time]])</f>
        <v>1.5277777777777835E-2</v>
      </c>
      <c r="O203" s="116">
        <f>AVERAGE(June[order delivered])</f>
        <v>3.9437956555171093E-3</v>
      </c>
      <c r="P203" s="125" t="s">
        <v>25</v>
      </c>
      <c r="Q203">
        <v>935</v>
      </c>
      <c r="R203">
        <v>3553</v>
      </c>
      <c r="S203">
        <v>800</v>
      </c>
      <c r="T203" s="103">
        <f>June[[#This Row],[Delivery Cost]] + June[[#This Row],[COGS (Naira)]]</f>
        <v>4353</v>
      </c>
      <c r="U203" s="103">
        <f>June[[#This Row],[Revenue]] - June[[#This Row],[Total cost]]</f>
        <v>547</v>
      </c>
      <c r="V203">
        <v>4900</v>
      </c>
    </row>
    <row r="204" spans="1:22" x14ac:dyDescent="0.2">
      <c r="A204" s="126">
        <v>45839</v>
      </c>
      <c r="B204" s="125" t="s">
        <v>96</v>
      </c>
      <c r="C204" s="125">
        <f>WEEKNUM(June[[#This Row],[Date]])</f>
        <v>27</v>
      </c>
      <c r="D204">
        <v>203</v>
      </c>
      <c r="E204" s="125" t="s">
        <v>21</v>
      </c>
      <c r="F204">
        <v>15</v>
      </c>
      <c r="G204" s="125" t="s">
        <v>28</v>
      </c>
      <c r="H204" s="125" t="s">
        <v>68</v>
      </c>
      <c r="I204" s="125" t="s">
        <v>111</v>
      </c>
      <c r="J204" s="116">
        <v>0.40902777777777777</v>
      </c>
      <c r="K204" s="116">
        <v>0.91041666666666665</v>
      </c>
      <c r="L204" s="116">
        <v>0.41597222222222224</v>
      </c>
      <c r="M204" s="116">
        <f>IF(June[[#This Row],[Fufilment Start Time]] &lt; June[[#This Row],[Order Time]], June[[#This Row],[Fufilment Start Time]] + 1 - June[[#This Row],[Order Time]],June[[#This Row],[Fufilment Start Time]] - June[[#This Row],[Order Time]])</f>
        <v>0.50138888888888888</v>
      </c>
      <c r="N204" s="116">
        <f>IF(June[[#This Row],[Order Completion Time]] &lt; June[[#This Row],[Order Time]], June[[#This Row],[Order Completion Time]] + 1 - June[[#This Row],[Order Time]],June[[#This Row],[Order Completion Time]] - June[[#This Row],[Order Time]])</f>
        <v>6.9444444444444753E-3</v>
      </c>
      <c r="O204" s="116">
        <f>AVERAGE(June[order delivered])</f>
        <v>3.9437956555171093E-3</v>
      </c>
      <c r="P204" s="125" t="s">
        <v>25</v>
      </c>
      <c r="Q204">
        <v>935</v>
      </c>
      <c r="R204">
        <v>14025</v>
      </c>
      <c r="S204">
        <v>500</v>
      </c>
      <c r="T204" s="103">
        <f>June[[#This Row],[Delivery Cost]] + June[[#This Row],[COGS (Naira)]]</f>
        <v>14525</v>
      </c>
      <c r="U204" s="103">
        <f>June[[#This Row],[Revenue]] - June[[#This Row],[Total cost]]</f>
        <v>1750</v>
      </c>
      <c r="V204">
        <v>16275</v>
      </c>
    </row>
    <row r="205" spans="1:22" x14ac:dyDescent="0.2">
      <c r="A205" s="126">
        <v>45839</v>
      </c>
      <c r="B205" s="125" t="s">
        <v>96</v>
      </c>
      <c r="C205" s="125">
        <f>WEEKNUM(June[[#This Row],[Date]])</f>
        <v>27</v>
      </c>
      <c r="D205">
        <v>204</v>
      </c>
      <c r="E205" s="125" t="s">
        <v>21</v>
      </c>
      <c r="F205">
        <v>5</v>
      </c>
      <c r="G205" s="125" t="s">
        <v>121</v>
      </c>
      <c r="H205" s="125" t="s">
        <v>48</v>
      </c>
      <c r="I205" s="125" t="s">
        <v>111</v>
      </c>
      <c r="J205" s="116">
        <v>0.52361111111111114</v>
      </c>
      <c r="K205" s="116">
        <v>0.52500000000000002</v>
      </c>
      <c r="L205" s="116">
        <v>0.53125</v>
      </c>
      <c r="M205" s="116">
        <f>IF(June[[#This Row],[Fufilment Start Time]] &lt; June[[#This Row],[Order Time]], June[[#This Row],[Fufilment Start Time]] + 1 - June[[#This Row],[Order Time]],June[[#This Row],[Fufilment Start Time]] - June[[#This Row],[Order Time]])</f>
        <v>1.388888888888884E-3</v>
      </c>
      <c r="N205" s="116">
        <f>IF(June[[#This Row],[Order Completion Time]] &lt; June[[#This Row],[Order Time]], June[[#This Row],[Order Completion Time]] + 1 - June[[#This Row],[Order Time]],June[[#This Row],[Order Completion Time]] - June[[#This Row],[Order Time]])</f>
        <v>7.6388888888888618E-3</v>
      </c>
      <c r="O205" s="116">
        <f>AVERAGE(June[order delivered])</f>
        <v>3.9437956555171093E-3</v>
      </c>
      <c r="P205" s="125" t="s">
        <v>25</v>
      </c>
      <c r="Q205">
        <v>935</v>
      </c>
      <c r="S205">
        <v>700</v>
      </c>
      <c r="T205" s="103">
        <f>June[[#This Row],[Delivery Cost]] + June[[#This Row],[COGS (Naira)]]</f>
        <v>700</v>
      </c>
      <c r="U205" s="103">
        <f>June[[#This Row],[Revenue]] - June[[#This Row],[Total cost]]</f>
        <v>5225</v>
      </c>
      <c r="V205">
        <v>5925</v>
      </c>
    </row>
    <row r="206" spans="1:22" hidden="1" x14ac:dyDescent="0.2">
      <c r="A206" s="126"/>
      <c r="B206" s="125"/>
      <c r="C206" s="125">
        <f>WEEKNUM(June[[#This Row],[Date]])</f>
        <v>0</v>
      </c>
      <c r="E206" s="125"/>
      <c r="G206" s="125"/>
      <c r="H206" s="125"/>
      <c r="I206" s="125"/>
      <c r="J206" s="116"/>
      <c r="K206" s="116"/>
      <c r="L206" s="116"/>
      <c r="M2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06" s="116">
        <f>AVERAGE(June[order delivered])</f>
        <v>3.9437956555171093E-3</v>
      </c>
      <c r="P206" s="125"/>
      <c r="R206">
        <v>1184765</v>
      </c>
      <c r="S206">
        <v>154700</v>
      </c>
      <c r="T206" s="103">
        <f>June[[#This Row],[Delivery Cost]] + June[[#This Row],[COGS (Naira)]]</f>
        <v>1339465</v>
      </c>
      <c r="U206" s="103">
        <f>June[[#This Row],[Revenue]] - June[[#This Row],[Total cost]]</f>
        <v>220933</v>
      </c>
      <c r="V206">
        <v>1560398</v>
      </c>
    </row>
    <row r="207" spans="1:22" hidden="1" x14ac:dyDescent="0.2">
      <c r="A207" s="126"/>
      <c r="B207" s="125"/>
      <c r="C207" s="125">
        <f>WEEKNUM(June[[#This Row],[Date]])</f>
        <v>0</v>
      </c>
      <c r="E207" s="125"/>
      <c r="G207" s="125"/>
      <c r="H207" s="125"/>
      <c r="I207" s="125"/>
      <c r="J207" s="116"/>
      <c r="K207" s="116"/>
      <c r="L207" s="116"/>
      <c r="M2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07" s="116">
        <f>AVERAGE(June[order delivered])</f>
        <v>3.9437956555171093E-3</v>
      </c>
      <c r="P207" s="125"/>
      <c r="T207" s="103">
        <f>June[[#This Row],[Delivery Cost]] + June[[#This Row],[COGS (Naira)]]</f>
        <v>0</v>
      </c>
      <c r="U207" s="103">
        <f>June[[#This Row],[Revenue]] - June[[#This Row],[Total cost]]</f>
        <v>0</v>
      </c>
    </row>
    <row r="208" spans="1:22" hidden="1" x14ac:dyDescent="0.2">
      <c r="A208" s="126"/>
      <c r="B208" s="125"/>
      <c r="C208" s="125">
        <f>WEEKNUM(June[[#This Row],[Date]])</f>
        <v>0</v>
      </c>
      <c r="E208" s="125"/>
      <c r="G208" s="125"/>
      <c r="H208" s="125"/>
      <c r="I208" s="125"/>
      <c r="J208" s="116"/>
      <c r="K208" s="116"/>
      <c r="L208" s="116"/>
      <c r="M2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08" s="116">
        <f>AVERAGE(June[order delivered])</f>
        <v>3.9437956555171093E-3</v>
      </c>
      <c r="P208" s="125"/>
      <c r="T208" s="103">
        <f>June[[#This Row],[Delivery Cost]] + June[[#This Row],[COGS (Naira)]]</f>
        <v>0</v>
      </c>
      <c r="U208" s="103">
        <f>June[[#This Row],[Revenue]] - June[[#This Row],[Total cost]]</f>
        <v>0</v>
      </c>
    </row>
    <row r="209" spans="1:21" hidden="1" x14ac:dyDescent="0.2">
      <c r="A209" s="126"/>
      <c r="B209" s="125"/>
      <c r="C209" s="125">
        <f>WEEKNUM(June[[#This Row],[Date]])</f>
        <v>0</v>
      </c>
      <c r="E209" s="125"/>
      <c r="G209" s="125"/>
      <c r="H209" s="125"/>
      <c r="I209" s="125"/>
      <c r="J209" s="116"/>
      <c r="K209" s="116"/>
      <c r="L209" s="116"/>
      <c r="M2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09" s="116">
        <f>AVERAGE(June[order delivered])</f>
        <v>3.9437956555171093E-3</v>
      </c>
      <c r="P209" s="125"/>
      <c r="T209" s="103">
        <f>June[[#This Row],[Delivery Cost]] + June[[#This Row],[COGS (Naira)]]</f>
        <v>0</v>
      </c>
      <c r="U209" s="103">
        <f>June[[#This Row],[Revenue]] - June[[#This Row],[Total cost]]</f>
        <v>0</v>
      </c>
    </row>
    <row r="210" spans="1:21" hidden="1" x14ac:dyDescent="0.2">
      <c r="A210" s="126"/>
      <c r="B210" s="125"/>
      <c r="C210" s="125">
        <f>WEEKNUM(June[[#This Row],[Date]])</f>
        <v>0</v>
      </c>
      <c r="E210" s="125"/>
      <c r="G210" s="125"/>
      <c r="H210" s="125"/>
      <c r="I210" s="125"/>
      <c r="J210" s="116"/>
      <c r="K210" s="116"/>
      <c r="L210" s="116"/>
      <c r="M2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0" s="116">
        <f>AVERAGE(June[order delivered])</f>
        <v>3.9437956555171093E-3</v>
      </c>
      <c r="P210" s="125"/>
      <c r="T210" s="103">
        <f>June[[#This Row],[Delivery Cost]] + June[[#This Row],[COGS (Naira)]]</f>
        <v>0</v>
      </c>
      <c r="U210" s="103">
        <f>June[[#This Row],[Revenue]] - June[[#This Row],[Total cost]]</f>
        <v>0</v>
      </c>
    </row>
    <row r="211" spans="1:21" hidden="1" x14ac:dyDescent="0.2">
      <c r="A211" s="126"/>
      <c r="B211" s="125"/>
      <c r="C211" s="125">
        <f>WEEKNUM(June[[#This Row],[Date]])</f>
        <v>0</v>
      </c>
      <c r="E211" s="125"/>
      <c r="G211" s="125"/>
      <c r="H211" s="125"/>
      <c r="I211" s="125"/>
      <c r="J211" s="116"/>
      <c r="K211" s="116"/>
      <c r="L211" s="116"/>
      <c r="M2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1" s="116">
        <f>AVERAGE(June[order delivered])</f>
        <v>3.9437956555171093E-3</v>
      </c>
      <c r="P211" s="125"/>
      <c r="T211" s="103">
        <f>June[[#This Row],[Delivery Cost]] + June[[#This Row],[COGS (Naira)]]</f>
        <v>0</v>
      </c>
      <c r="U211" s="103">
        <f>June[[#This Row],[Revenue]] - June[[#This Row],[Total cost]]</f>
        <v>0</v>
      </c>
    </row>
    <row r="212" spans="1:21" hidden="1" x14ac:dyDescent="0.2">
      <c r="A212" s="126"/>
      <c r="B212" s="125"/>
      <c r="C212" s="125">
        <f>WEEKNUM(June[[#This Row],[Date]])</f>
        <v>0</v>
      </c>
      <c r="E212" s="125"/>
      <c r="G212" s="125"/>
      <c r="H212" s="125"/>
      <c r="I212" s="125"/>
      <c r="J212" s="116"/>
      <c r="K212" s="116"/>
      <c r="L212" s="116"/>
      <c r="M2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2" s="116">
        <f>AVERAGE(June[order delivered])</f>
        <v>3.9437956555171093E-3</v>
      </c>
      <c r="P212" s="125"/>
      <c r="T212" s="103">
        <f>June[[#This Row],[Delivery Cost]] + June[[#This Row],[COGS (Naira)]]</f>
        <v>0</v>
      </c>
      <c r="U212" s="103">
        <f>June[[#This Row],[Revenue]] - June[[#This Row],[Total cost]]</f>
        <v>0</v>
      </c>
    </row>
    <row r="213" spans="1:21" hidden="1" x14ac:dyDescent="0.2">
      <c r="A213" s="126"/>
      <c r="B213" s="125"/>
      <c r="C213" s="125">
        <f>WEEKNUM(June[[#This Row],[Date]])</f>
        <v>0</v>
      </c>
      <c r="E213" s="125"/>
      <c r="G213" s="125"/>
      <c r="H213" s="125"/>
      <c r="I213" s="125"/>
      <c r="J213" s="116"/>
      <c r="K213" s="116"/>
      <c r="L213" s="116"/>
      <c r="M2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3" s="116">
        <f>AVERAGE(June[order delivered])</f>
        <v>3.9437956555171093E-3</v>
      </c>
      <c r="P213" s="125"/>
      <c r="T213" s="103">
        <f>June[[#This Row],[Delivery Cost]] + June[[#This Row],[COGS (Naira)]]</f>
        <v>0</v>
      </c>
      <c r="U213" s="103">
        <f>June[[#This Row],[Revenue]] - June[[#This Row],[Total cost]]</f>
        <v>0</v>
      </c>
    </row>
    <row r="214" spans="1:21" hidden="1" x14ac:dyDescent="0.2">
      <c r="A214" s="126"/>
      <c r="B214" s="125"/>
      <c r="C214" s="125">
        <f>WEEKNUM(June[[#This Row],[Date]])</f>
        <v>0</v>
      </c>
      <c r="E214" s="125"/>
      <c r="G214" s="125"/>
      <c r="H214" s="125"/>
      <c r="I214" s="125"/>
      <c r="J214" s="116"/>
      <c r="K214" s="116"/>
      <c r="L214" s="116"/>
      <c r="M2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4" s="116">
        <f>AVERAGE(June[order delivered])</f>
        <v>3.9437956555171093E-3</v>
      </c>
      <c r="P214" s="125"/>
      <c r="T214" s="103">
        <f>June[[#This Row],[Delivery Cost]] + June[[#This Row],[COGS (Naira)]]</f>
        <v>0</v>
      </c>
      <c r="U214" s="103">
        <f>June[[#This Row],[Revenue]] - June[[#This Row],[Total cost]]</f>
        <v>0</v>
      </c>
    </row>
    <row r="215" spans="1:21" hidden="1" x14ac:dyDescent="0.2">
      <c r="A215" s="126"/>
      <c r="B215" s="125"/>
      <c r="C215" s="125">
        <f>WEEKNUM(June[[#This Row],[Date]])</f>
        <v>0</v>
      </c>
      <c r="E215" s="125"/>
      <c r="G215" s="125"/>
      <c r="H215" s="125"/>
      <c r="I215" s="125"/>
      <c r="J215" s="116"/>
      <c r="K215" s="116"/>
      <c r="L215" s="116"/>
      <c r="M2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5" s="116">
        <f>AVERAGE(June[order delivered])</f>
        <v>3.9437956555171093E-3</v>
      </c>
      <c r="P215" s="125"/>
      <c r="T215" s="103">
        <f>June[[#This Row],[Delivery Cost]] + June[[#This Row],[COGS (Naira)]]</f>
        <v>0</v>
      </c>
      <c r="U215" s="103">
        <f>June[[#This Row],[Revenue]] - June[[#This Row],[Total cost]]</f>
        <v>0</v>
      </c>
    </row>
    <row r="216" spans="1:21" hidden="1" x14ac:dyDescent="0.2">
      <c r="A216" s="126"/>
      <c r="B216" s="125"/>
      <c r="C216" s="125">
        <f>WEEKNUM(June[[#This Row],[Date]])</f>
        <v>0</v>
      </c>
      <c r="E216" s="125"/>
      <c r="G216" s="125"/>
      <c r="H216" s="125"/>
      <c r="I216" s="125"/>
      <c r="J216" s="116"/>
      <c r="K216" s="116"/>
      <c r="L216" s="116"/>
      <c r="M2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6" s="116">
        <f>AVERAGE(June[order delivered])</f>
        <v>3.9437956555171093E-3</v>
      </c>
      <c r="P216" s="125"/>
      <c r="T216" s="103">
        <f>June[[#This Row],[Delivery Cost]] + June[[#This Row],[COGS (Naira)]]</f>
        <v>0</v>
      </c>
      <c r="U216" s="103">
        <f>June[[#This Row],[Revenue]] - June[[#This Row],[Total cost]]</f>
        <v>0</v>
      </c>
    </row>
    <row r="217" spans="1:21" hidden="1" x14ac:dyDescent="0.2">
      <c r="A217" s="126"/>
      <c r="B217" s="125"/>
      <c r="C217" s="125">
        <f>WEEKNUM(June[[#This Row],[Date]])</f>
        <v>0</v>
      </c>
      <c r="E217" s="125"/>
      <c r="G217" s="125"/>
      <c r="H217" s="125"/>
      <c r="I217" s="125"/>
      <c r="J217" s="116"/>
      <c r="K217" s="116"/>
      <c r="L217" s="116"/>
      <c r="M2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7" s="116">
        <f>AVERAGE(June[order delivered])</f>
        <v>3.9437956555171093E-3</v>
      </c>
      <c r="P217" s="125"/>
      <c r="T217" s="103">
        <f>June[[#This Row],[Delivery Cost]] + June[[#This Row],[COGS (Naira)]]</f>
        <v>0</v>
      </c>
      <c r="U217" s="103">
        <f>June[[#This Row],[Revenue]] - June[[#This Row],[Total cost]]</f>
        <v>0</v>
      </c>
    </row>
    <row r="218" spans="1:21" hidden="1" x14ac:dyDescent="0.2">
      <c r="A218" s="126"/>
      <c r="B218" s="125"/>
      <c r="C218" s="125">
        <f>WEEKNUM(June[[#This Row],[Date]])</f>
        <v>0</v>
      </c>
      <c r="E218" s="125"/>
      <c r="G218" s="125"/>
      <c r="H218" s="125"/>
      <c r="I218" s="125"/>
      <c r="J218" s="116"/>
      <c r="K218" s="116"/>
      <c r="L218" s="116"/>
      <c r="M2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8" s="116">
        <f>AVERAGE(June[order delivered])</f>
        <v>3.9437956555171093E-3</v>
      </c>
      <c r="P218" s="125"/>
      <c r="T218" s="103">
        <f>June[[#This Row],[Delivery Cost]] + June[[#This Row],[COGS (Naira)]]</f>
        <v>0</v>
      </c>
      <c r="U218" s="103">
        <f>June[[#This Row],[Revenue]] - June[[#This Row],[Total cost]]</f>
        <v>0</v>
      </c>
    </row>
    <row r="219" spans="1:21" hidden="1" x14ac:dyDescent="0.2">
      <c r="A219" s="126"/>
      <c r="B219" s="125"/>
      <c r="C219" s="125">
        <f>WEEKNUM(June[[#This Row],[Date]])</f>
        <v>0</v>
      </c>
      <c r="E219" s="125"/>
      <c r="G219" s="125"/>
      <c r="H219" s="125"/>
      <c r="I219" s="125"/>
      <c r="J219" s="116"/>
      <c r="K219" s="116"/>
      <c r="L219" s="116"/>
      <c r="M2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19" s="116">
        <f>AVERAGE(June[order delivered])</f>
        <v>3.9437956555171093E-3</v>
      </c>
      <c r="P219" s="125"/>
      <c r="T219" s="103">
        <f>June[[#This Row],[Delivery Cost]] + June[[#This Row],[COGS (Naira)]]</f>
        <v>0</v>
      </c>
      <c r="U219" s="103">
        <f>June[[#This Row],[Revenue]] - June[[#This Row],[Total cost]]</f>
        <v>0</v>
      </c>
    </row>
    <row r="220" spans="1:21" hidden="1" x14ac:dyDescent="0.2">
      <c r="A220" s="126"/>
      <c r="B220" s="125"/>
      <c r="C220" s="125">
        <f>WEEKNUM(June[[#This Row],[Date]])</f>
        <v>0</v>
      </c>
      <c r="E220" s="125"/>
      <c r="G220" s="125"/>
      <c r="H220" s="125"/>
      <c r="I220" s="125"/>
      <c r="J220" s="116"/>
      <c r="K220" s="116"/>
      <c r="L220" s="116"/>
      <c r="M2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0" s="116">
        <f>AVERAGE(June[order delivered])</f>
        <v>3.9437956555171093E-3</v>
      </c>
      <c r="P220" s="125"/>
      <c r="T220" s="103">
        <f>June[[#This Row],[Delivery Cost]] + June[[#This Row],[COGS (Naira)]]</f>
        <v>0</v>
      </c>
      <c r="U220" s="103">
        <f>June[[#This Row],[Revenue]] - June[[#This Row],[Total cost]]</f>
        <v>0</v>
      </c>
    </row>
    <row r="221" spans="1:21" hidden="1" x14ac:dyDescent="0.2">
      <c r="A221" s="126"/>
      <c r="B221" s="125"/>
      <c r="C221" s="125">
        <f>WEEKNUM(June[[#This Row],[Date]])</f>
        <v>0</v>
      </c>
      <c r="E221" s="125"/>
      <c r="G221" s="125"/>
      <c r="H221" s="125"/>
      <c r="I221" s="125"/>
      <c r="J221" s="116"/>
      <c r="K221" s="116"/>
      <c r="L221" s="116"/>
      <c r="M2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1" s="116">
        <f>AVERAGE(June[order delivered])</f>
        <v>3.9437956555171093E-3</v>
      </c>
      <c r="P221" s="125"/>
      <c r="T221" s="103">
        <f>June[[#This Row],[Delivery Cost]] + June[[#This Row],[COGS (Naira)]]</f>
        <v>0</v>
      </c>
      <c r="U221" s="103">
        <f>June[[#This Row],[Revenue]] - June[[#This Row],[Total cost]]</f>
        <v>0</v>
      </c>
    </row>
    <row r="222" spans="1:21" hidden="1" x14ac:dyDescent="0.2">
      <c r="A222" s="126"/>
      <c r="B222" s="125"/>
      <c r="C222" s="125">
        <f>WEEKNUM(June[[#This Row],[Date]])</f>
        <v>0</v>
      </c>
      <c r="E222" s="125"/>
      <c r="G222" s="125"/>
      <c r="H222" s="125"/>
      <c r="I222" s="125"/>
      <c r="J222" s="116"/>
      <c r="K222" s="116"/>
      <c r="L222" s="116"/>
      <c r="M2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2" s="116">
        <f>AVERAGE(June[order delivered])</f>
        <v>3.9437956555171093E-3</v>
      </c>
      <c r="P222" s="125"/>
      <c r="T222" s="103">
        <f>June[[#This Row],[Delivery Cost]] + June[[#This Row],[COGS (Naira)]]</f>
        <v>0</v>
      </c>
      <c r="U222" s="103">
        <f>June[[#This Row],[Revenue]] - June[[#This Row],[Total cost]]</f>
        <v>0</v>
      </c>
    </row>
    <row r="223" spans="1:21" hidden="1" x14ac:dyDescent="0.2">
      <c r="A223" s="126"/>
      <c r="B223" s="125"/>
      <c r="C223" s="125">
        <f>WEEKNUM(June[[#This Row],[Date]])</f>
        <v>0</v>
      </c>
      <c r="E223" s="125"/>
      <c r="G223" s="125"/>
      <c r="H223" s="125"/>
      <c r="I223" s="125"/>
      <c r="J223" s="116"/>
      <c r="K223" s="116"/>
      <c r="L223" s="116"/>
      <c r="M2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3" s="116">
        <f>AVERAGE(June[order delivered])</f>
        <v>3.9437956555171093E-3</v>
      </c>
      <c r="P223" s="125"/>
      <c r="T223" s="103">
        <f>June[[#This Row],[Delivery Cost]] + June[[#This Row],[COGS (Naira)]]</f>
        <v>0</v>
      </c>
      <c r="U223" s="103">
        <f>June[[#This Row],[Revenue]] - June[[#This Row],[Total cost]]</f>
        <v>0</v>
      </c>
    </row>
    <row r="224" spans="1:21" hidden="1" x14ac:dyDescent="0.2">
      <c r="A224" s="126"/>
      <c r="B224" s="125"/>
      <c r="C224" s="125">
        <f>WEEKNUM(June[[#This Row],[Date]])</f>
        <v>0</v>
      </c>
      <c r="E224" s="125"/>
      <c r="G224" s="125"/>
      <c r="H224" s="125"/>
      <c r="I224" s="125"/>
      <c r="J224" s="116"/>
      <c r="K224" s="116"/>
      <c r="L224" s="116"/>
      <c r="M2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4" s="116">
        <f>AVERAGE(June[order delivered])</f>
        <v>3.9437956555171093E-3</v>
      </c>
      <c r="P224" s="125"/>
      <c r="T224" s="103">
        <f>June[[#This Row],[Delivery Cost]] + June[[#This Row],[COGS (Naira)]]</f>
        <v>0</v>
      </c>
      <c r="U224" s="103">
        <f>June[[#This Row],[Revenue]] - June[[#This Row],[Total cost]]</f>
        <v>0</v>
      </c>
    </row>
    <row r="225" spans="1:21" hidden="1" x14ac:dyDescent="0.2">
      <c r="A225" s="126"/>
      <c r="B225" s="125"/>
      <c r="C225" s="125">
        <f>WEEKNUM(June[[#This Row],[Date]])</f>
        <v>0</v>
      </c>
      <c r="E225" s="125"/>
      <c r="G225" s="125"/>
      <c r="H225" s="125"/>
      <c r="I225" s="125"/>
      <c r="J225" s="116"/>
      <c r="K225" s="116"/>
      <c r="L225" s="116"/>
      <c r="M2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5" s="116">
        <f>AVERAGE(June[order delivered])</f>
        <v>3.9437956555171093E-3</v>
      </c>
      <c r="P225" s="125"/>
      <c r="T225" s="103">
        <f>June[[#This Row],[Delivery Cost]] + June[[#This Row],[COGS (Naira)]]</f>
        <v>0</v>
      </c>
      <c r="U225" s="103">
        <f>June[[#This Row],[Revenue]] - June[[#This Row],[Total cost]]</f>
        <v>0</v>
      </c>
    </row>
    <row r="226" spans="1:21" hidden="1" x14ac:dyDescent="0.2">
      <c r="A226" s="126"/>
      <c r="B226" s="125"/>
      <c r="C226" s="125">
        <f>WEEKNUM(June[[#This Row],[Date]])</f>
        <v>0</v>
      </c>
      <c r="E226" s="125"/>
      <c r="G226" s="125"/>
      <c r="H226" s="125"/>
      <c r="I226" s="125"/>
      <c r="J226" s="116"/>
      <c r="K226" s="116"/>
      <c r="L226" s="116"/>
      <c r="M2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6" s="116">
        <f>AVERAGE(June[order delivered])</f>
        <v>3.9437956555171093E-3</v>
      </c>
      <c r="P226" s="125"/>
      <c r="T226" s="103">
        <f>June[[#This Row],[Delivery Cost]] + June[[#This Row],[COGS (Naira)]]</f>
        <v>0</v>
      </c>
      <c r="U226" s="103">
        <f>June[[#This Row],[Revenue]] - June[[#This Row],[Total cost]]</f>
        <v>0</v>
      </c>
    </row>
    <row r="227" spans="1:21" hidden="1" x14ac:dyDescent="0.2">
      <c r="A227" s="126"/>
      <c r="B227" s="125"/>
      <c r="C227" s="125">
        <f>WEEKNUM(June[[#This Row],[Date]])</f>
        <v>0</v>
      </c>
      <c r="E227" s="125"/>
      <c r="G227" s="125"/>
      <c r="H227" s="125"/>
      <c r="I227" s="125"/>
      <c r="J227" s="116"/>
      <c r="K227" s="116"/>
      <c r="L227" s="116"/>
      <c r="M2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7" s="116">
        <f>AVERAGE(June[order delivered])</f>
        <v>3.9437956555171093E-3</v>
      </c>
      <c r="P227" s="125"/>
      <c r="T227" s="103">
        <f>June[[#This Row],[Delivery Cost]] + June[[#This Row],[COGS (Naira)]]</f>
        <v>0</v>
      </c>
      <c r="U227" s="103">
        <f>June[[#This Row],[Revenue]] - June[[#This Row],[Total cost]]</f>
        <v>0</v>
      </c>
    </row>
    <row r="228" spans="1:21" hidden="1" x14ac:dyDescent="0.2">
      <c r="A228" s="126"/>
      <c r="B228" s="125"/>
      <c r="C228" s="125">
        <f>WEEKNUM(June[[#This Row],[Date]])</f>
        <v>0</v>
      </c>
      <c r="E228" s="125"/>
      <c r="G228" s="125"/>
      <c r="H228" s="125"/>
      <c r="I228" s="125"/>
      <c r="J228" s="116"/>
      <c r="K228" s="116"/>
      <c r="L228" s="116"/>
      <c r="M2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8" s="116">
        <f>AVERAGE(June[order delivered])</f>
        <v>3.9437956555171093E-3</v>
      </c>
      <c r="P228" s="125"/>
      <c r="T228" s="103">
        <f>June[[#This Row],[Delivery Cost]] + June[[#This Row],[COGS (Naira)]]</f>
        <v>0</v>
      </c>
      <c r="U228" s="103">
        <f>June[[#This Row],[Revenue]] - June[[#This Row],[Total cost]]</f>
        <v>0</v>
      </c>
    </row>
    <row r="229" spans="1:21" hidden="1" x14ac:dyDescent="0.2">
      <c r="A229" s="126"/>
      <c r="B229" s="125"/>
      <c r="C229" s="125">
        <f>WEEKNUM(June[[#This Row],[Date]])</f>
        <v>0</v>
      </c>
      <c r="E229" s="125"/>
      <c r="G229" s="125"/>
      <c r="H229" s="125"/>
      <c r="I229" s="125"/>
      <c r="J229" s="116"/>
      <c r="K229" s="116"/>
      <c r="L229" s="116"/>
      <c r="M2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29" s="116">
        <f>AVERAGE(June[order delivered])</f>
        <v>3.9437956555171093E-3</v>
      </c>
      <c r="P229" s="125"/>
      <c r="T229" s="103">
        <f>June[[#This Row],[Delivery Cost]] + June[[#This Row],[COGS (Naira)]]</f>
        <v>0</v>
      </c>
      <c r="U229" s="103">
        <f>June[[#This Row],[Revenue]] - June[[#This Row],[Total cost]]</f>
        <v>0</v>
      </c>
    </row>
    <row r="230" spans="1:21" hidden="1" x14ac:dyDescent="0.2">
      <c r="A230" s="126"/>
      <c r="B230" s="125"/>
      <c r="C230" s="125">
        <f>WEEKNUM(June[[#This Row],[Date]])</f>
        <v>0</v>
      </c>
      <c r="E230" s="125"/>
      <c r="G230" s="125"/>
      <c r="H230" s="125"/>
      <c r="I230" s="125"/>
      <c r="J230" s="116"/>
      <c r="K230" s="116"/>
      <c r="L230" s="116"/>
      <c r="M2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0" s="116">
        <f>AVERAGE(June[order delivered])</f>
        <v>3.9437956555171093E-3</v>
      </c>
      <c r="P230" s="125"/>
      <c r="T230" s="103">
        <f>June[[#This Row],[Delivery Cost]] + June[[#This Row],[COGS (Naira)]]</f>
        <v>0</v>
      </c>
      <c r="U230" s="103">
        <f>June[[#This Row],[Revenue]] - June[[#This Row],[Total cost]]</f>
        <v>0</v>
      </c>
    </row>
    <row r="231" spans="1:21" hidden="1" x14ac:dyDescent="0.2">
      <c r="A231" s="126"/>
      <c r="B231" s="125"/>
      <c r="C231" s="125">
        <f>WEEKNUM(June[[#This Row],[Date]])</f>
        <v>0</v>
      </c>
      <c r="E231" s="125"/>
      <c r="G231" s="125"/>
      <c r="H231" s="125"/>
      <c r="I231" s="125"/>
      <c r="J231" s="116"/>
      <c r="K231" s="116"/>
      <c r="L231" s="116"/>
      <c r="M2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1" s="116">
        <f>AVERAGE(June[order delivered])</f>
        <v>3.9437956555171093E-3</v>
      </c>
      <c r="P231" s="125"/>
      <c r="T231" s="103">
        <f>June[[#This Row],[Delivery Cost]] + June[[#This Row],[COGS (Naira)]]</f>
        <v>0</v>
      </c>
      <c r="U231" s="103">
        <f>June[[#This Row],[Revenue]] - June[[#This Row],[Total cost]]</f>
        <v>0</v>
      </c>
    </row>
    <row r="232" spans="1:21" hidden="1" x14ac:dyDescent="0.2">
      <c r="A232" s="126"/>
      <c r="B232" s="125"/>
      <c r="C232" s="125">
        <f>WEEKNUM(June[[#This Row],[Date]])</f>
        <v>0</v>
      </c>
      <c r="E232" s="125"/>
      <c r="G232" s="125"/>
      <c r="H232" s="125"/>
      <c r="I232" s="125"/>
      <c r="J232" s="116"/>
      <c r="K232" s="116"/>
      <c r="L232" s="116"/>
      <c r="M2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2" s="116">
        <f>AVERAGE(June[order delivered])</f>
        <v>3.9437956555171093E-3</v>
      </c>
      <c r="P232" s="125"/>
      <c r="T232" s="103">
        <f>June[[#This Row],[Delivery Cost]] + June[[#This Row],[COGS (Naira)]]</f>
        <v>0</v>
      </c>
      <c r="U232" s="103">
        <f>June[[#This Row],[Revenue]] - June[[#This Row],[Total cost]]</f>
        <v>0</v>
      </c>
    </row>
    <row r="233" spans="1:21" hidden="1" x14ac:dyDescent="0.2">
      <c r="A233" s="126"/>
      <c r="B233" s="125"/>
      <c r="C233" s="125">
        <f>WEEKNUM(June[[#This Row],[Date]])</f>
        <v>0</v>
      </c>
      <c r="E233" s="125"/>
      <c r="G233" s="125"/>
      <c r="H233" s="125"/>
      <c r="I233" s="125"/>
      <c r="J233" s="116"/>
      <c r="K233" s="116"/>
      <c r="L233" s="116"/>
      <c r="M2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3" s="116">
        <f>AVERAGE(June[order delivered])</f>
        <v>3.9437956555171093E-3</v>
      </c>
      <c r="P233" s="125"/>
      <c r="T233" s="103">
        <f>June[[#This Row],[Delivery Cost]] + June[[#This Row],[COGS (Naira)]]</f>
        <v>0</v>
      </c>
      <c r="U233" s="103">
        <f>June[[#This Row],[Revenue]] - June[[#This Row],[Total cost]]</f>
        <v>0</v>
      </c>
    </row>
    <row r="234" spans="1:21" hidden="1" x14ac:dyDescent="0.2">
      <c r="A234" s="126"/>
      <c r="B234" s="125"/>
      <c r="C234" s="125">
        <f>WEEKNUM(June[[#This Row],[Date]])</f>
        <v>0</v>
      </c>
      <c r="E234" s="125"/>
      <c r="G234" s="125"/>
      <c r="H234" s="125"/>
      <c r="I234" s="125"/>
      <c r="J234" s="116"/>
      <c r="K234" s="116"/>
      <c r="L234" s="116"/>
      <c r="M2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4" s="116">
        <f>AVERAGE(June[order delivered])</f>
        <v>3.9437956555171093E-3</v>
      </c>
      <c r="P234" s="125"/>
      <c r="T234" s="103">
        <f>June[[#This Row],[Delivery Cost]] + June[[#This Row],[COGS (Naira)]]</f>
        <v>0</v>
      </c>
      <c r="U234" s="103">
        <f>June[[#This Row],[Revenue]] - June[[#This Row],[Total cost]]</f>
        <v>0</v>
      </c>
    </row>
    <row r="235" spans="1:21" hidden="1" x14ac:dyDescent="0.2">
      <c r="A235" s="126"/>
      <c r="B235" s="125"/>
      <c r="C235" s="125">
        <f>WEEKNUM(June[[#This Row],[Date]])</f>
        <v>0</v>
      </c>
      <c r="E235" s="125"/>
      <c r="G235" s="125"/>
      <c r="H235" s="125"/>
      <c r="I235" s="125"/>
      <c r="J235" s="116"/>
      <c r="K235" s="116"/>
      <c r="L235" s="116"/>
      <c r="M2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5" s="116">
        <f>AVERAGE(June[order delivered])</f>
        <v>3.9437956555171093E-3</v>
      </c>
      <c r="P235" s="125"/>
      <c r="T235" s="103">
        <f>June[[#This Row],[Delivery Cost]] + June[[#This Row],[COGS (Naira)]]</f>
        <v>0</v>
      </c>
      <c r="U235" s="103">
        <f>June[[#This Row],[Revenue]] - June[[#This Row],[Total cost]]</f>
        <v>0</v>
      </c>
    </row>
    <row r="236" spans="1:21" hidden="1" x14ac:dyDescent="0.2">
      <c r="A236" s="126"/>
      <c r="B236" s="125"/>
      <c r="C236" s="125">
        <f>WEEKNUM(June[[#This Row],[Date]])</f>
        <v>0</v>
      </c>
      <c r="E236" s="125"/>
      <c r="G236" s="125"/>
      <c r="H236" s="125"/>
      <c r="I236" s="125"/>
      <c r="J236" s="116"/>
      <c r="K236" s="116"/>
      <c r="L236" s="116"/>
      <c r="M2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6" s="116">
        <f>AVERAGE(June[order delivered])</f>
        <v>3.9437956555171093E-3</v>
      </c>
      <c r="P236" s="125"/>
      <c r="T236" s="103">
        <f>June[[#This Row],[Delivery Cost]] + June[[#This Row],[COGS (Naira)]]</f>
        <v>0</v>
      </c>
      <c r="U236" s="103">
        <f>June[[#This Row],[Revenue]] - June[[#This Row],[Total cost]]</f>
        <v>0</v>
      </c>
    </row>
    <row r="237" spans="1:21" hidden="1" x14ac:dyDescent="0.2">
      <c r="A237" s="126"/>
      <c r="B237" s="125"/>
      <c r="C237" s="125">
        <f>WEEKNUM(June[[#This Row],[Date]])</f>
        <v>0</v>
      </c>
      <c r="E237" s="125"/>
      <c r="G237" s="125"/>
      <c r="H237" s="125"/>
      <c r="I237" s="125"/>
      <c r="J237" s="116"/>
      <c r="K237" s="116"/>
      <c r="L237" s="116"/>
      <c r="M2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7" s="116">
        <f>AVERAGE(June[order delivered])</f>
        <v>3.9437956555171093E-3</v>
      </c>
      <c r="P237" s="125"/>
      <c r="T237" s="103">
        <f>June[[#This Row],[Delivery Cost]] + June[[#This Row],[COGS (Naira)]]</f>
        <v>0</v>
      </c>
      <c r="U237" s="103">
        <f>June[[#This Row],[Revenue]] - June[[#This Row],[Total cost]]</f>
        <v>0</v>
      </c>
    </row>
    <row r="238" spans="1:21" hidden="1" x14ac:dyDescent="0.2">
      <c r="A238" s="126"/>
      <c r="B238" s="125"/>
      <c r="C238" s="125">
        <f>WEEKNUM(June[[#This Row],[Date]])</f>
        <v>0</v>
      </c>
      <c r="E238" s="125"/>
      <c r="G238" s="125"/>
      <c r="H238" s="125"/>
      <c r="I238" s="125"/>
      <c r="J238" s="116"/>
      <c r="K238" s="116"/>
      <c r="L238" s="116"/>
      <c r="M2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8" s="116">
        <f>AVERAGE(June[order delivered])</f>
        <v>3.9437956555171093E-3</v>
      </c>
      <c r="P238" s="125"/>
      <c r="T238" s="103">
        <f>June[[#This Row],[Delivery Cost]] + June[[#This Row],[COGS (Naira)]]</f>
        <v>0</v>
      </c>
      <c r="U238" s="103">
        <f>June[[#This Row],[Revenue]] - June[[#This Row],[Total cost]]</f>
        <v>0</v>
      </c>
    </row>
    <row r="239" spans="1:21" hidden="1" x14ac:dyDescent="0.2">
      <c r="A239" s="126"/>
      <c r="B239" s="125"/>
      <c r="C239" s="125">
        <f>WEEKNUM(June[[#This Row],[Date]])</f>
        <v>0</v>
      </c>
      <c r="E239" s="125"/>
      <c r="G239" s="125"/>
      <c r="H239" s="125"/>
      <c r="I239" s="125"/>
      <c r="J239" s="116"/>
      <c r="K239" s="116"/>
      <c r="L239" s="116"/>
      <c r="M2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39" s="116">
        <f>AVERAGE(June[order delivered])</f>
        <v>3.9437956555171093E-3</v>
      </c>
      <c r="P239" s="125"/>
      <c r="T239" s="103">
        <f>June[[#This Row],[Delivery Cost]] + June[[#This Row],[COGS (Naira)]]</f>
        <v>0</v>
      </c>
      <c r="U239" s="103">
        <f>June[[#This Row],[Revenue]] - June[[#This Row],[Total cost]]</f>
        <v>0</v>
      </c>
    </row>
    <row r="240" spans="1:21" hidden="1" x14ac:dyDescent="0.2">
      <c r="A240" s="126"/>
      <c r="B240" s="125"/>
      <c r="C240" s="125">
        <f>WEEKNUM(June[[#This Row],[Date]])</f>
        <v>0</v>
      </c>
      <c r="E240" s="125"/>
      <c r="G240" s="125"/>
      <c r="H240" s="125"/>
      <c r="I240" s="125"/>
      <c r="J240" s="116"/>
      <c r="K240" s="116"/>
      <c r="L240" s="116"/>
      <c r="M2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0" s="116">
        <f>AVERAGE(June[order delivered])</f>
        <v>3.9437956555171093E-3</v>
      </c>
      <c r="P240" s="125"/>
      <c r="T240" s="103">
        <f>June[[#This Row],[Delivery Cost]] + June[[#This Row],[COGS (Naira)]]</f>
        <v>0</v>
      </c>
      <c r="U240" s="103">
        <f>June[[#This Row],[Revenue]] - June[[#This Row],[Total cost]]</f>
        <v>0</v>
      </c>
    </row>
    <row r="241" spans="1:21" hidden="1" x14ac:dyDescent="0.2">
      <c r="A241" s="126"/>
      <c r="B241" s="125"/>
      <c r="C241" s="125">
        <f>WEEKNUM(June[[#This Row],[Date]])</f>
        <v>0</v>
      </c>
      <c r="E241" s="125"/>
      <c r="G241" s="125"/>
      <c r="H241" s="125"/>
      <c r="I241" s="125"/>
      <c r="J241" s="116"/>
      <c r="K241" s="116"/>
      <c r="L241" s="116"/>
      <c r="M2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1" s="116">
        <f>AVERAGE(June[order delivered])</f>
        <v>3.9437956555171093E-3</v>
      </c>
      <c r="P241" s="125"/>
      <c r="T241" s="103">
        <f>June[[#This Row],[Delivery Cost]] + June[[#This Row],[COGS (Naira)]]</f>
        <v>0</v>
      </c>
      <c r="U241" s="103">
        <f>June[[#This Row],[Revenue]] - June[[#This Row],[Total cost]]</f>
        <v>0</v>
      </c>
    </row>
    <row r="242" spans="1:21" hidden="1" x14ac:dyDescent="0.2">
      <c r="A242" s="126"/>
      <c r="B242" s="125"/>
      <c r="C242" s="125">
        <f>WEEKNUM(June[[#This Row],[Date]])</f>
        <v>0</v>
      </c>
      <c r="E242" s="125"/>
      <c r="G242" s="125"/>
      <c r="H242" s="125"/>
      <c r="I242" s="125"/>
      <c r="J242" s="116"/>
      <c r="K242" s="116"/>
      <c r="L242" s="116"/>
      <c r="M2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2" s="116">
        <f>AVERAGE(June[order delivered])</f>
        <v>3.9437956555171093E-3</v>
      </c>
      <c r="P242" s="125"/>
      <c r="T242" s="103">
        <f>June[[#This Row],[Delivery Cost]] + June[[#This Row],[COGS (Naira)]]</f>
        <v>0</v>
      </c>
      <c r="U242" s="103">
        <f>June[[#This Row],[Revenue]] - June[[#This Row],[Total cost]]</f>
        <v>0</v>
      </c>
    </row>
    <row r="243" spans="1:21" hidden="1" x14ac:dyDescent="0.2">
      <c r="A243" s="126"/>
      <c r="B243" s="125"/>
      <c r="C243" s="125">
        <f>WEEKNUM(June[[#This Row],[Date]])</f>
        <v>0</v>
      </c>
      <c r="E243" s="125"/>
      <c r="G243" s="125"/>
      <c r="H243" s="125"/>
      <c r="I243" s="125"/>
      <c r="J243" s="116"/>
      <c r="K243" s="116"/>
      <c r="L243" s="116"/>
      <c r="M2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3" s="116">
        <f>AVERAGE(June[order delivered])</f>
        <v>3.9437956555171093E-3</v>
      </c>
      <c r="P243" s="125"/>
      <c r="T243" s="103">
        <f>June[[#This Row],[Delivery Cost]] + June[[#This Row],[COGS (Naira)]]</f>
        <v>0</v>
      </c>
      <c r="U243" s="103">
        <f>June[[#This Row],[Revenue]] - June[[#This Row],[Total cost]]</f>
        <v>0</v>
      </c>
    </row>
    <row r="244" spans="1:21" hidden="1" x14ac:dyDescent="0.2">
      <c r="A244" s="126"/>
      <c r="B244" s="125"/>
      <c r="C244" s="125">
        <f>WEEKNUM(June[[#This Row],[Date]])</f>
        <v>0</v>
      </c>
      <c r="E244" s="125"/>
      <c r="G244" s="125"/>
      <c r="H244" s="125"/>
      <c r="I244" s="125"/>
      <c r="J244" s="116"/>
      <c r="K244" s="116"/>
      <c r="L244" s="116"/>
      <c r="M2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4" s="116">
        <f>AVERAGE(June[order delivered])</f>
        <v>3.9437956555171093E-3</v>
      </c>
      <c r="P244" s="125"/>
      <c r="T244" s="103">
        <f>June[[#This Row],[Delivery Cost]] + June[[#This Row],[COGS (Naira)]]</f>
        <v>0</v>
      </c>
      <c r="U244" s="103">
        <f>June[[#This Row],[Revenue]] - June[[#This Row],[Total cost]]</f>
        <v>0</v>
      </c>
    </row>
    <row r="245" spans="1:21" hidden="1" x14ac:dyDescent="0.2">
      <c r="A245" s="126"/>
      <c r="B245" s="125"/>
      <c r="C245" s="125">
        <f>WEEKNUM(June[[#This Row],[Date]])</f>
        <v>0</v>
      </c>
      <c r="E245" s="125"/>
      <c r="G245" s="125"/>
      <c r="H245" s="125"/>
      <c r="I245" s="125"/>
      <c r="J245" s="116"/>
      <c r="K245" s="116"/>
      <c r="L245" s="116"/>
      <c r="M2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5" s="116">
        <f>AVERAGE(June[order delivered])</f>
        <v>3.9437956555171093E-3</v>
      </c>
      <c r="P245" s="125"/>
      <c r="T245" s="103">
        <f>June[[#This Row],[Delivery Cost]] + June[[#This Row],[COGS (Naira)]]</f>
        <v>0</v>
      </c>
      <c r="U245" s="103">
        <f>June[[#This Row],[Revenue]] - June[[#This Row],[Total cost]]</f>
        <v>0</v>
      </c>
    </row>
    <row r="246" spans="1:21" hidden="1" x14ac:dyDescent="0.2">
      <c r="A246" s="126"/>
      <c r="B246" s="125"/>
      <c r="C246" s="125">
        <f>WEEKNUM(June[[#This Row],[Date]])</f>
        <v>0</v>
      </c>
      <c r="E246" s="125"/>
      <c r="G246" s="125"/>
      <c r="H246" s="125"/>
      <c r="I246" s="125"/>
      <c r="J246" s="116"/>
      <c r="K246" s="116"/>
      <c r="L246" s="116"/>
      <c r="M2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6" s="116">
        <f>AVERAGE(June[order delivered])</f>
        <v>3.9437956555171093E-3</v>
      </c>
      <c r="P246" s="125"/>
      <c r="T246" s="103">
        <f>June[[#This Row],[Delivery Cost]] + June[[#This Row],[COGS (Naira)]]</f>
        <v>0</v>
      </c>
      <c r="U246" s="103">
        <f>June[[#This Row],[Revenue]] - June[[#This Row],[Total cost]]</f>
        <v>0</v>
      </c>
    </row>
    <row r="247" spans="1:21" hidden="1" x14ac:dyDescent="0.2">
      <c r="A247" s="126"/>
      <c r="B247" s="125"/>
      <c r="C247" s="125">
        <f>WEEKNUM(June[[#This Row],[Date]])</f>
        <v>0</v>
      </c>
      <c r="E247" s="125"/>
      <c r="G247" s="125"/>
      <c r="H247" s="125"/>
      <c r="I247" s="125"/>
      <c r="J247" s="116"/>
      <c r="K247" s="116"/>
      <c r="L247" s="116"/>
      <c r="M2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7" s="116">
        <f>AVERAGE(June[order delivered])</f>
        <v>3.9437956555171093E-3</v>
      </c>
      <c r="P247" s="125"/>
      <c r="T247" s="103">
        <f>June[[#This Row],[Delivery Cost]] + June[[#This Row],[COGS (Naira)]]</f>
        <v>0</v>
      </c>
      <c r="U247" s="103">
        <f>June[[#This Row],[Revenue]] - June[[#This Row],[Total cost]]</f>
        <v>0</v>
      </c>
    </row>
    <row r="248" spans="1:21" hidden="1" x14ac:dyDescent="0.2">
      <c r="A248" s="126"/>
      <c r="B248" s="125"/>
      <c r="C248" s="125">
        <f>WEEKNUM(June[[#This Row],[Date]])</f>
        <v>0</v>
      </c>
      <c r="E248" s="125"/>
      <c r="G248" s="125"/>
      <c r="H248" s="125"/>
      <c r="I248" s="125"/>
      <c r="J248" s="116"/>
      <c r="K248" s="116"/>
      <c r="L248" s="116"/>
      <c r="M2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8" s="116">
        <f>AVERAGE(June[order delivered])</f>
        <v>3.9437956555171093E-3</v>
      </c>
      <c r="P248" s="125"/>
      <c r="T248" s="103">
        <f>June[[#This Row],[Delivery Cost]] + June[[#This Row],[COGS (Naira)]]</f>
        <v>0</v>
      </c>
      <c r="U248" s="103">
        <f>June[[#This Row],[Revenue]] - June[[#This Row],[Total cost]]</f>
        <v>0</v>
      </c>
    </row>
    <row r="249" spans="1:21" hidden="1" x14ac:dyDescent="0.2">
      <c r="A249" s="126"/>
      <c r="B249" s="125"/>
      <c r="C249" s="125">
        <f>WEEKNUM(June[[#This Row],[Date]])</f>
        <v>0</v>
      </c>
      <c r="E249" s="125"/>
      <c r="G249" s="125"/>
      <c r="H249" s="125"/>
      <c r="I249" s="125"/>
      <c r="J249" s="116"/>
      <c r="K249" s="116"/>
      <c r="L249" s="116"/>
      <c r="M2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49" s="116">
        <f>AVERAGE(June[order delivered])</f>
        <v>3.9437956555171093E-3</v>
      </c>
      <c r="P249" s="125"/>
      <c r="T249" s="103">
        <f>June[[#This Row],[Delivery Cost]] + June[[#This Row],[COGS (Naira)]]</f>
        <v>0</v>
      </c>
      <c r="U249" s="103">
        <f>June[[#This Row],[Revenue]] - June[[#This Row],[Total cost]]</f>
        <v>0</v>
      </c>
    </row>
    <row r="250" spans="1:21" hidden="1" x14ac:dyDescent="0.2">
      <c r="A250" s="126"/>
      <c r="B250" s="125"/>
      <c r="C250" s="125">
        <f>WEEKNUM(June[[#This Row],[Date]])</f>
        <v>0</v>
      </c>
      <c r="E250" s="125"/>
      <c r="G250" s="125"/>
      <c r="H250" s="125"/>
      <c r="I250" s="125"/>
      <c r="J250" s="116"/>
      <c r="K250" s="116"/>
      <c r="L250" s="116"/>
      <c r="M2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0" s="116">
        <f>AVERAGE(June[order delivered])</f>
        <v>3.9437956555171093E-3</v>
      </c>
      <c r="P250" s="125"/>
      <c r="T250" s="103">
        <f>June[[#This Row],[Delivery Cost]] + June[[#This Row],[COGS (Naira)]]</f>
        <v>0</v>
      </c>
      <c r="U250" s="103">
        <f>June[[#This Row],[Revenue]] - June[[#This Row],[Total cost]]</f>
        <v>0</v>
      </c>
    </row>
    <row r="251" spans="1:21" hidden="1" x14ac:dyDescent="0.2">
      <c r="A251" s="126"/>
      <c r="B251" s="125"/>
      <c r="C251" s="125">
        <f>WEEKNUM(June[[#This Row],[Date]])</f>
        <v>0</v>
      </c>
      <c r="E251" s="125"/>
      <c r="G251" s="125"/>
      <c r="H251" s="125"/>
      <c r="I251" s="125"/>
      <c r="J251" s="116"/>
      <c r="K251" s="116"/>
      <c r="L251" s="116"/>
      <c r="M2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1" s="116">
        <f>AVERAGE(June[order delivered])</f>
        <v>3.9437956555171093E-3</v>
      </c>
      <c r="P251" s="125"/>
      <c r="T251" s="103">
        <f>June[[#This Row],[Delivery Cost]] + June[[#This Row],[COGS (Naira)]]</f>
        <v>0</v>
      </c>
      <c r="U251" s="103">
        <f>June[[#This Row],[Revenue]] - June[[#This Row],[Total cost]]</f>
        <v>0</v>
      </c>
    </row>
    <row r="252" spans="1:21" hidden="1" x14ac:dyDescent="0.2">
      <c r="A252" s="126"/>
      <c r="B252" s="125"/>
      <c r="C252" s="125">
        <f>WEEKNUM(June[[#This Row],[Date]])</f>
        <v>0</v>
      </c>
      <c r="E252" s="125"/>
      <c r="G252" s="125"/>
      <c r="H252" s="125"/>
      <c r="I252" s="125"/>
      <c r="J252" s="116"/>
      <c r="K252" s="116"/>
      <c r="L252" s="116"/>
      <c r="M2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2" s="116">
        <f>AVERAGE(June[order delivered])</f>
        <v>3.9437956555171093E-3</v>
      </c>
      <c r="P252" s="125"/>
      <c r="T252" s="103">
        <f>June[[#This Row],[Delivery Cost]] + June[[#This Row],[COGS (Naira)]]</f>
        <v>0</v>
      </c>
      <c r="U252" s="103">
        <f>June[[#This Row],[Revenue]] - June[[#This Row],[Total cost]]</f>
        <v>0</v>
      </c>
    </row>
    <row r="253" spans="1:21" hidden="1" x14ac:dyDescent="0.2">
      <c r="A253" s="126"/>
      <c r="B253" s="125"/>
      <c r="C253" s="125">
        <f>WEEKNUM(June[[#This Row],[Date]])</f>
        <v>0</v>
      </c>
      <c r="E253" s="125"/>
      <c r="G253" s="125"/>
      <c r="H253" s="125"/>
      <c r="I253" s="125"/>
      <c r="J253" s="116"/>
      <c r="K253" s="116"/>
      <c r="L253" s="116"/>
      <c r="M2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3" s="116">
        <f>AVERAGE(June[order delivered])</f>
        <v>3.9437956555171093E-3</v>
      </c>
      <c r="P253" s="125"/>
      <c r="T253" s="103">
        <f>June[[#This Row],[Delivery Cost]] + June[[#This Row],[COGS (Naira)]]</f>
        <v>0</v>
      </c>
      <c r="U253" s="103">
        <f>June[[#This Row],[Revenue]] - June[[#This Row],[Total cost]]</f>
        <v>0</v>
      </c>
    </row>
    <row r="254" spans="1:21" hidden="1" x14ac:dyDescent="0.2">
      <c r="A254" s="126"/>
      <c r="B254" s="125"/>
      <c r="C254" s="125">
        <f>WEEKNUM(June[[#This Row],[Date]])</f>
        <v>0</v>
      </c>
      <c r="E254" s="125"/>
      <c r="G254" s="125"/>
      <c r="H254" s="125"/>
      <c r="I254" s="125"/>
      <c r="J254" s="116"/>
      <c r="K254" s="116"/>
      <c r="L254" s="116"/>
      <c r="M2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4" s="116">
        <f>AVERAGE(June[order delivered])</f>
        <v>3.9437956555171093E-3</v>
      </c>
      <c r="P254" s="125"/>
      <c r="T254" s="103">
        <f>June[[#This Row],[Delivery Cost]] + June[[#This Row],[COGS (Naira)]]</f>
        <v>0</v>
      </c>
      <c r="U254" s="103">
        <f>June[[#This Row],[Revenue]] - June[[#This Row],[Total cost]]</f>
        <v>0</v>
      </c>
    </row>
    <row r="255" spans="1:21" hidden="1" x14ac:dyDescent="0.2">
      <c r="A255" s="126"/>
      <c r="B255" s="125"/>
      <c r="C255" s="125">
        <f>WEEKNUM(June[[#This Row],[Date]])</f>
        <v>0</v>
      </c>
      <c r="E255" s="125"/>
      <c r="G255" s="125"/>
      <c r="H255" s="125"/>
      <c r="I255" s="125"/>
      <c r="J255" s="116"/>
      <c r="K255" s="116"/>
      <c r="L255" s="116"/>
      <c r="M2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5" s="116">
        <f>AVERAGE(June[order delivered])</f>
        <v>3.9437956555171093E-3</v>
      </c>
      <c r="P255" s="125"/>
      <c r="T255" s="103">
        <f>June[[#This Row],[Delivery Cost]] + June[[#This Row],[COGS (Naira)]]</f>
        <v>0</v>
      </c>
      <c r="U255" s="103">
        <f>June[[#This Row],[Revenue]] - June[[#This Row],[Total cost]]</f>
        <v>0</v>
      </c>
    </row>
    <row r="256" spans="1:21" hidden="1" x14ac:dyDescent="0.2">
      <c r="A256" s="126"/>
      <c r="B256" s="125"/>
      <c r="C256" s="125">
        <f>WEEKNUM(June[[#This Row],[Date]])</f>
        <v>0</v>
      </c>
      <c r="E256" s="125"/>
      <c r="G256" s="125"/>
      <c r="H256" s="125"/>
      <c r="I256" s="125"/>
      <c r="J256" s="116"/>
      <c r="K256" s="116"/>
      <c r="L256" s="116"/>
      <c r="M2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6" s="116">
        <f>AVERAGE(June[order delivered])</f>
        <v>3.9437956555171093E-3</v>
      </c>
      <c r="P256" s="125"/>
      <c r="T256" s="103">
        <f>June[[#This Row],[Delivery Cost]] + June[[#This Row],[COGS (Naira)]]</f>
        <v>0</v>
      </c>
      <c r="U256" s="103">
        <f>June[[#This Row],[Revenue]] - June[[#This Row],[Total cost]]</f>
        <v>0</v>
      </c>
    </row>
    <row r="257" spans="1:21" hidden="1" x14ac:dyDescent="0.2">
      <c r="A257" s="126"/>
      <c r="B257" s="125"/>
      <c r="C257" s="125">
        <f>WEEKNUM(June[[#This Row],[Date]])</f>
        <v>0</v>
      </c>
      <c r="E257" s="125"/>
      <c r="G257" s="125"/>
      <c r="H257" s="125"/>
      <c r="I257" s="125"/>
      <c r="J257" s="116"/>
      <c r="K257" s="116"/>
      <c r="L257" s="116"/>
      <c r="M2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7" s="116">
        <f>AVERAGE(June[order delivered])</f>
        <v>3.9437956555171093E-3</v>
      </c>
      <c r="P257" s="125"/>
      <c r="T257" s="103">
        <f>June[[#This Row],[Delivery Cost]] + June[[#This Row],[COGS (Naira)]]</f>
        <v>0</v>
      </c>
      <c r="U257" s="103">
        <f>June[[#This Row],[Revenue]] - June[[#This Row],[Total cost]]</f>
        <v>0</v>
      </c>
    </row>
    <row r="258" spans="1:21" hidden="1" x14ac:dyDescent="0.2">
      <c r="A258" s="126"/>
      <c r="B258" s="125"/>
      <c r="C258" s="125">
        <f>WEEKNUM(June[[#This Row],[Date]])</f>
        <v>0</v>
      </c>
      <c r="E258" s="125"/>
      <c r="G258" s="125"/>
      <c r="H258" s="125"/>
      <c r="I258" s="125"/>
      <c r="J258" s="116"/>
      <c r="K258" s="116"/>
      <c r="L258" s="116"/>
      <c r="M2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8" s="116">
        <f>AVERAGE(June[order delivered])</f>
        <v>3.9437956555171093E-3</v>
      </c>
      <c r="P258" s="125"/>
      <c r="T258" s="103">
        <f>June[[#This Row],[Delivery Cost]] + June[[#This Row],[COGS (Naira)]]</f>
        <v>0</v>
      </c>
      <c r="U258" s="103">
        <f>June[[#This Row],[Revenue]] - June[[#This Row],[Total cost]]</f>
        <v>0</v>
      </c>
    </row>
    <row r="259" spans="1:21" hidden="1" x14ac:dyDescent="0.2">
      <c r="A259" s="126"/>
      <c r="B259" s="125"/>
      <c r="C259" s="125">
        <f>WEEKNUM(June[[#This Row],[Date]])</f>
        <v>0</v>
      </c>
      <c r="E259" s="125"/>
      <c r="G259" s="125"/>
      <c r="H259" s="125"/>
      <c r="I259" s="125"/>
      <c r="J259" s="116"/>
      <c r="K259" s="116"/>
      <c r="L259" s="116"/>
      <c r="M2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59" s="116">
        <f>AVERAGE(June[order delivered])</f>
        <v>3.9437956555171093E-3</v>
      </c>
      <c r="P259" s="125"/>
      <c r="T259" s="103">
        <f>June[[#This Row],[Delivery Cost]] + June[[#This Row],[COGS (Naira)]]</f>
        <v>0</v>
      </c>
      <c r="U259" s="103">
        <f>June[[#This Row],[Revenue]] - June[[#This Row],[Total cost]]</f>
        <v>0</v>
      </c>
    </row>
    <row r="260" spans="1:21" hidden="1" x14ac:dyDescent="0.2">
      <c r="A260" s="126"/>
      <c r="B260" s="125"/>
      <c r="C260" s="125">
        <f>WEEKNUM(June[[#This Row],[Date]])</f>
        <v>0</v>
      </c>
      <c r="E260" s="125"/>
      <c r="G260" s="125"/>
      <c r="H260" s="125"/>
      <c r="I260" s="125"/>
      <c r="J260" s="116"/>
      <c r="K260" s="116"/>
      <c r="L260" s="116"/>
      <c r="M2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0" s="116">
        <f>AVERAGE(June[order delivered])</f>
        <v>3.9437956555171093E-3</v>
      </c>
      <c r="P260" s="125"/>
      <c r="T260" s="103">
        <f>June[[#This Row],[Delivery Cost]] + June[[#This Row],[COGS (Naira)]]</f>
        <v>0</v>
      </c>
      <c r="U260" s="103">
        <f>June[[#This Row],[Revenue]] - June[[#This Row],[Total cost]]</f>
        <v>0</v>
      </c>
    </row>
    <row r="261" spans="1:21" hidden="1" x14ac:dyDescent="0.2">
      <c r="A261" s="126"/>
      <c r="B261" s="125"/>
      <c r="C261" s="125">
        <f>WEEKNUM(June[[#This Row],[Date]])</f>
        <v>0</v>
      </c>
      <c r="E261" s="125"/>
      <c r="G261" s="125"/>
      <c r="H261" s="125"/>
      <c r="I261" s="125"/>
      <c r="J261" s="116"/>
      <c r="K261" s="116"/>
      <c r="L261" s="116"/>
      <c r="M2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1" s="116">
        <f>AVERAGE(June[order delivered])</f>
        <v>3.9437956555171093E-3</v>
      </c>
      <c r="P261" s="125"/>
      <c r="T261" s="103">
        <f>June[[#This Row],[Delivery Cost]] + June[[#This Row],[COGS (Naira)]]</f>
        <v>0</v>
      </c>
      <c r="U261" s="103">
        <f>June[[#This Row],[Revenue]] - June[[#This Row],[Total cost]]</f>
        <v>0</v>
      </c>
    </row>
    <row r="262" spans="1:21" hidden="1" x14ac:dyDescent="0.2">
      <c r="A262" s="126"/>
      <c r="B262" s="125"/>
      <c r="C262" s="125">
        <f>WEEKNUM(June[[#This Row],[Date]])</f>
        <v>0</v>
      </c>
      <c r="E262" s="125"/>
      <c r="G262" s="125"/>
      <c r="H262" s="125"/>
      <c r="I262" s="125"/>
      <c r="J262" s="116"/>
      <c r="K262" s="116"/>
      <c r="L262" s="116"/>
      <c r="M2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2" s="116">
        <f>AVERAGE(June[order delivered])</f>
        <v>3.9437956555171093E-3</v>
      </c>
      <c r="P262" s="125"/>
      <c r="T262" s="103">
        <f>June[[#This Row],[Delivery Cost]] + June[[#This Row],[COGS (Naira)]]</f>
        <v>0</v>
      </c>
      <c r="U262" s="103">
        <f>June[[#This Row],[Revenue]] - June[[#This Row],[Total cost]]</f>
        <v>0</v>
      </c>
    </row>
    <row r="263" spans="1:21" hidden="1" x14ac:dyDescent="0.2">
      <c r="A263" s="126"/>
      <c r="B263" s="125"/>
      <c r="C263" s="125">
        <f>WEEKNUM(June[[#This Row],[Date]])</f>
        <v>0</v>
      </c>
      <c r="E263" s="125"/>
      <c r="G263" s="125"/>
      <c r="H263" s="125"/>
      <c r="I263" s="125"/>
      <c r="J263" s="116"/>
      <c r="K263" s="116"/>
      <c r="L263" s="116"/>
      <c r="M2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3" s="116">
        <f>AVERAGE(June[order delivered])</f>
        <v>3.9437956555171093E-3</v>
      </c>
      <c r="P263" s="125"/>
      <c r="T263" s="103">
        <f>June[[#This Row],[Delivery Cost]] + June[[#This Row],[COGS (Naira)]]</f>
        <v>0</v>
      </c>
      <c r="U263" s="103">
        <f>June[[#This Row],[Revenue]] - June[[#This Row],[Total cost]]</f>
        <v>0</v>
      </c>
    </row>
    <row r="264" spans="1:21" hidden="1" x14ac:dyDescent="0.2">
      <c r="A264" s="126"/>
      <c r="B264" s="125"/>
      <c r="C264" s="125">
        <f>WEEKNUM(June[[#This Row],[Date]])</f>
        <v>0</v>
      </c>
      <c r="E264" s="125"/>
      <c r="G264" s="125"/>
      <c r="H264" s="125"/>
      <c r="I264" s="125"/>
      <c r="J264" s="116"/>
      <c r="K264" s="116"/>
      <c r="L264" s="116"/>
      <c r="M2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4" s="116">
        <f>AVERAGE(June[order delivered])</f>
        <v>3.9437956555171093E-3</v>
      </c>
      <c r="P264" s="125"/>
      <c r="T264" s="103">
        <f>June[[#This Row],[Delivery Cost]] + June[[#This Row],[COGS (Naira)]]</f>
        <v>0</v>
      </c>
      <c r="U264" s="103">
        <f>June[[#This Row],[Revenue]] - June[[#This Row],[Total cost]]</f>
        <v>0</v>
      </c>
    </row>
    <row r="265" spans="1:21" hidden="1" x14ac:dyDescent="0.2">
      <c r="A265" s="126"/>
      <c r="B265" s="125"/>
      <c r="C265" s="125">
        <f>WEEKNUM(June[[#This Row],[Date]])</f>
        <v>0</v>
      </c>
      <c r="E265" s="125"/>
      <c r="G265" s="125"/>
      <c r="H265" s="125"/>
      <c r="I265" s="125"/>
      <c r="J265" s="116"/>
      <c r="K265" s="116"/>
      <c r="L265" s="116"/>
      <c r="M2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5" s="116">
        <f>AVERAGE(June[order delivered])</f>
        <v>3.9437956555171093E-3</v>
      </c>
      <c r="P265" s="125"/>
      <c r="T265" s="103">
        <f>June[[#This Row],[Delivery Cost]] + June[[#This Row],[COGS (Naira)]]</f>
        <v>0</v>
      </c>
      <c r="U265" s="103">
        <f>June[[#This Row],[Revenue]] - June[[#This Row],[Total cost]]</f>
        <v>0</v>
      </c>
    </row>
    <row r="266" spans="1:21" hidden="1" x14ac:dyDescent="0.2">
      <c r="A266" s="126"/>
      <c r="B266" s="125"/>
      <c r="C266" s="125">
        <f>WEEKNUM(June[[#This Row],[Date]])</f>
        <v>0</v>
      </c>
      <c r="E266" s="125"/>
      <c r="G266" s="125"/>
      <c r="H266" s="125"/>
      <c r="I266" s="125"/>
      <c r="J266" s="116"/>
      <c r="K266" s="116"/>
      <c r="L266" s="116"/>
      <c r="M2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6" s="116">
        <f>AVERAGE(June[order delivered])</f>
        <v>3.9437956555171093E-3</v>
      </c>
      <c r="P266" s="125"/>
      <c r="T266" s="103">
        <f>June[[#This Row],[Delivery Cost]] + June[[#This Row],[COGS (Naira)]]</f>
        <v>0</v>
      </c>
      <c r="U266" s="103">
        <f>June[[#This Row],[Revenue]] - June[[#This Row],[Total cost]]</f>
        <v>0</v>
      </c>
    </row>
    <row r="267" spans="1:21" hidden="1" x14ac:dyDescent="0.2">
      <c r="A267" s="126"/>
      <c r="B267" s="125"/>
      <c r="C267" s="125">
        <f>WEEKNUM(June[[#This Row],[Date]])</f>
        <v>0</v>
      </c>
      <c r="E267" s="125"/>
      <c r="G267" s="125"/>
      <c r="H267" s="125"/>
      <c r="I267" s="125"/>
      <c r="J267" s="116"/>
      <c r="K267" s="116"/>
      <c r="L267" s="116"/>
      <c r="M2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7" s="116">
        <f>AVERAGE(June[order delivered])</f>
        <v>3.9437956555171093E-3</v>
      </c>
      <c r="P267" s="125"/>
      <c r="T267" s="103">
        <f>June[[#This Row],[Delivery Cost]] + June[[#This Row],[COGS (Naira)]]</f>
        <v>0</v>
      </c>
      <c r="U267" s="103">
        <f>June[[#This Row],[Revenue]] - June[[#This Row],[Total cost]]</f>
        <v>0</v>
      </c>
    </row>
    <row r="268" spans="1:21" hidden="1" x14ac:dyDescent="0.2">
      <c r="A268" s="126"/>
      <c r="B268" s="125"/>
      <c r="C268" s="125">
        <f>WEEKNUM(June[[#This Row],[Date]])</f>
        <v>0</v>
      </c>
      <c r="E268" s="125"/>
      <c r="G268" s="125"/>
      <c r="H268" s="125"/>
      <c r="I268" s="125"/>
      <c r="J268" s="116"/>
      <c r="K268" s="116"/>
      <c r="L268" s="116"/>
      <c r="M2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8" s="116">
        <f>AVERAGE(June[order delivered])</f>
        <v>3.9437956555171093E-3</v>
      </c>
      <c r="P268" s="125"/>
      <c r="T268" s="103">
        <f>June[[#This Row],[Delivery Cost]] + June[[#This Row],[COGS (Naira)]]</f>
        <v>0</v>
      </c>
      <c r="U268" s="103">
        <f>June[[#This Row],[Revenue]] - June[[#This Row],[Total cost]]</f>
        <v>0</v>
      </c>
    </row>
    <row r="269" spans="1:21" hidden="1" x14ac:dyDescent="0.2">
      <c r="A269" s="126"/>
      <c r="B269" s="125"/>
      <c r="C269" s="125">
        <f>WEEKNUM(June[[#This Row],[Date]])</f>
        <v>0</v>
      </c>
      <c r="E269" s="125"/>
      <c r="G269" s="125"/>
      <c r="H269" s="125"/>
      <c r="I269" s="125"/>
      <c r="J269" s="116"/>
      <c r="K269" s="116"/>
      <c r="L269" s="116"/>
      <c r="M2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69" s="116">
        <f>AVERAGE(June[order delivered])</f>
        <v>3.9437956555171093E-3</v>
      </c>
      <c r="P269" s="125"/>
      <c r="T269" s="103">
        <f>June[[#This Row],[Delivery Cost]] + June[[#This Row],[COGS (Naira)]]</f>
        <v>0</v>
      </c>
      <c r="U269" s="103">
        <f>June[[#This Row],[Revenue]] - June[[#This Row],[Total cost]]</f>
        <v>0</v>
      </c>
    </row>
    <row r="270" spans="1:21" hidden="1" x14ac:dyDescent="0.2">
      <c r="A270" s="126"/>
      <c r="B270" s="125"/>
      <c r="C270" s="125">
        <f>WEEKNUM(June[[#This Row],[Date]])</f>
        <v>0</v>
      </c>
      <c r="E270" s="125"/>
      <c r="G270" s="125"/>
      <c r="H270" s="125"/>
      <c r="I270" s="125"/>
      <c r="J270" s="116"/>
      <c r="K270" s="116"/>
      <c r="L270" s="116"/>
      <c r="M2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0" s="116">
        <f>AVERAGE(June[order delivered])</f>
        <v>3.9437956555171093E-3</v>
      </c>
      <c r="P270" s="125"/>
      <c r="T270" s="103">
        <f>June[[#This Row],[Delivery Cost]] + June[[#This Row],[COGS (Naira)]]</f>
        <v>0</v>
      </c>
      <c r="U270" s="103">
        <f>June[[#This Row],[Revenue]] - June[[#This Row],[Total cost]]</f>
        <v>0</v>
      </c>
    </row>
    <row r="271" spans="1:21" hidden="1" x14ac:dyDescent="0.2">
      <c r="A271" s="126"/>
      <c r="B271" s="125"/>
      <c r="C271" s="125">
        <f>WEEKNUM(June[[#This Row],[Date]])</f>
        <v>0</v>
      </c>
      <c r="E271" s="125"/>
      <c r="G271" s="125"/>
      <c r="H271" s="125"/>
      <c r="I271" s="125"/>
      <c r="J271" s="116"/>
      <c r="K271" s="116"/>
      <c r="L271" s="116"/>
      <c r="M2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1" s="116">
        <f>AVERAGE(June[order delivered])</f>
        <v>3.9437956555171093E-3</v>
      </c>
      <c r="P271" s="125"/>
      <c r="T271" s="103">
        <f>June[[#This Row],[Delivery Cost]] + June[[#This Row],[COGS (Naira)]]</f>
        <v>0</v>
      </c>
      <c r="U271" s="103">
        <f>June[[#This Row],[Revenue]] - June[[#This Row],[Total cost]]</f>
        <v>0</v>
      </c>
    </row>
    <row r="272" spans="1:21" hidden="1" x14ac:dyDescent="0.2">
      <c r="A272" s="126"/>
      <c r="B272" s="125"/>
      <c r="C272" s="125">
        <f>WEEKNUM(June[[#This Row],[Date]])</f>
        <v>0</v>
      </c>
      <c r="E272" s="125"/>
      <c r="G272" s="125"/>
      <c r="H272" s="125"/>
      <c r="I272" s="125"/>
      <c r="J272" s="116"/>
      <c r="K272" s="116"/>
      <c r="L272" s="116"/>
      <c r="M2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2" s="116">
        <f>AVERAGE(June[order delivered])</f>
        <v>3.9437956555171093E-3</v>
      </c>
      <c r="P272" s="125"/>
      <c r="T272" s="103">
        <f>June[[#This Row],[Delivery Cost]] + June[[#This Row],[COGS (Naira)]]</f>
        <v>0</v>
      </c>
      <c r="U272" s="103">
        <f>June[[#This Row],[Revenue]] - June[[#This Row],[Total cost]]</f>
        <v>0</v>
      </c>
    </row>
    <row r="273" spans="1:21" hidden="1" x14ac:dyDescent="0.2">
      <c r="A273" s="126"/>
      <c r="B273" s="125"/>
      <c r="C273" s="125">
        <f>WEEKNUM(June[[#This Row],[Date]])</f>
        <v>0</v>
      </c>
      <c r="E273" s="125"/>
      <c r="G273" s="125"/>
      <c r="H273" s="125"/>
      <c r="I273" s="125"/>
      <c r="J273" s="116"/>
      <c r="K273" s="116"/>
      <c r="L273" s="116"/>
      <c r="M2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3" s="116">
        <f>AVERAGE(June[order delivered])</f>
        <v>3.9437956555171093E-3</v>
      </c>
      <c r="P273" s="125"/>
      <c r="T273" s="103">
        <f>June[[#This Row],[Delivery Cost]] + June[[#This Row],[COGS (Naira)]]</f>
        <v>0</v>
      </c>
      <c r="U273" s="103">
        <f>June[[#This Row],[Revenue]] - June[[#This Row],[Total cost]]</f>
        <v>0</v>
      </c>
    </row>
    <row r="274" spans="1:21" hidden="1" x14ac:dyDescent="0.2">
      <c r="A274" s="126"/>
      <c r="B274" s="125"/>
      <c r="C274" s="125">
        <f>WEEKNUM(June[[#This Row],[Date]])</f>
        <v>0</v>
      </c>
      <c r="E274" s="125"/>
      <c r="G274" s="125"/>
      <c r="H274" s="125"/>
      <c r="I274" s="125"/>
      <c r="J274" s="116"/>
      <c r="K274" s="116"/>
      <c r="L274" s="116"/>
      <c r="M2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4" s="116">
        <f>AVERAGE(June[order delivered])</f>
        <v>3.9437956555171093E-3</v>
      </c>
      <c r="P274" s="125"/>
      <c r="T274" s="103">
        <f>June[[#This Row],[Delivery Cost]] + June[[#This Row],[COGS (Naira)]]</f>
        <v>0</v>
      </c>
      <c r="U274" s="103">
        <f>June[[#This Row],[Revenue]] - June[[#This Row],[Total cost]]</f>
        <v>0</v>
      </c>
    </row>
    <row r="275" spans="1:21" hidden="1" x14ac:dyDescent="0.2">
      <c r="A275" s="126"/>
      <c r="B275" s="125"/>
      <c r="C275" s="125">
        <f>WEEKNUM(June[[#This Row],[Date]])</f>
        <v>0</v>
      </c>
      <c r="E275" s="125"/>
      <c r="G275" s="125"/>
      <c r="H275" s="125"/>
      <c r="I275" s="125"/>
      <c r="J275" s="116"/>
      <c r="K275" s="116"/>
      <c r="L275" s="116"/>
      <c r="M2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5" s="116">
        <f>AVERAGE(June[order delivered])</f>
        <v>3.9437956555171093E-3</v>
      </c>
      <c r="P275" s="125"/>
      <c r="T275" s="103">
        <f>June[[#This Row],[Delivery Cost]] + June[[#This Row],[COGS (Naira)]]</f>
        <v>0</v>
      </c>
      <c r="U275" s="103">
        <f>June[[#This Row],[Revenue]] - June[[#This Row],[Total cost]]</f>
        <v>0</v>
      </c>
    </row>
    <row r="276" spans="1:21" hidden="1" x14ac:dyDescent="0.2">
      <c r="A276" s="126"/>
      <c r="B276" s="125"/>
      <c r="C276" s="125">
        <f>WEEKNUM(June[[#This Row],[Date]])</f>
        <v>0</v>
      </c>
      <c r="E276" s="125"/>
      <c r="G276" s="125"/>
      <c r="H276" s="125"/>
      <c r="I276" s="125"/>
      <c r="J276" s="116"/>
      <c r="K276" s="116"/>
      <c r="L276" s="116"/>
      <c r="M2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6" s="116">
        <f>AVERAGE(June[order delivered])</f>
        <v>3.9437956555171093E-3</v>
      </c>
      <c r="P276" s="125"/>
      <c r="T276" s="103">
        <f>June[[#This Row],[Delivery Cost]] + June[[#This Row],[COGS (Naira)]]</f>
        <v>0</v>
      </c>
      <c r="U276" s="103">
        <f>June[[#This Row],[Revenue]] - June[[#This Row],[Total cost]]</f>
        <v>0</v>
      </c>
    </row>
    <row r="277" spans="1:21" hidden="1" x14ac:dyDescent="0.2">
      <c r="A277" s="126"/>
      <c r="B277" s="125"/>
      <c r="C277" s="125">
        <f>WEEKNUM(June[[#This Row],[Date]])</f>
        <v>0</v>
      </c>
      <c r="E277" s="125"/>
      <c r="G277" s="125"/>
      <c r="H277" s="125"/>
      <c r="I277" s="125"/>
      <c r="J277" s="116"/>
      <c r="K277" s="116"/>
      <c r="L277" s="116"/>
      <c r="M2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7" s="116">
        <f>AVERAGE(June[order delivered])</f>
        <v>3.9437956555171093E-3</v>
      </c>
      <c r="P277" s="125"/>
      <c r="T277" s="103">
        <f>June[[#This Row],[Delivery Cost]] + June[[#This Row],[COGS (Naira)]]</f>
        <v>0</v>
      </c>
      <c r="U277" s="103">
        <f>June[[#This Row],[Revenue]] - June[[#This Row],[Total cost]]</f>
        <v>0</v>
      </c>
    </row>
    <row r="278" spans="1:21" hidden="1" x14ac:dyDescent="0.2">
      <c r="A278" s="126"/>
      <c r="B278" s="125"/>
      <c r="C278" s="125">
        <f>WEEKNUM(June[[#This Row],[Date]])</f>
        <v>0</v>
      </c>
      <c r="E278" s="125"/>
      <c r="G278" s="125"/>
      <c r="H278" s="125"/>
      <c r="I278" s="125"/>
      <c r="J278" s="116"/>
      <c r="K278" s="116"/>
      <c r="L278" s="116"/>
      <c r="M2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8" s="116">
        <f>AVERAGE(June[order delivered])</f>
        <v>3.9437956555171093E-3</v>
      </c>
      <c r="P278" s="125"/>
      <c r="T278" s="103">
        <f>June[[#This Row],[Delivery Cost]] + June[[#This Row],[COGS (Naira)]]</f>
        <v>0</v>
      </c>
      <c r="U278" s="103">
        <f>June[[#This Row],[Revenue]] - June[[#This Row],[Total cost]]</f>
        <v>0</v>
      </c>
    </row>
    <row r="279" spans="1:21" hidden="1" x14ac:dyDescent="0.2">
      <c r="A279" s="126"/>
      <c r="B279" s="125"/>
      <c r="C279" s="125">
        <f>WEEKNUM(June[[#This Row],[Date]])</f>
        <v>0</v>
      </c>
      <c r="E279" s="125"/>
      <c r="G279" s="125"/>
      <c r="H279" s="125"/>
      <c r="I279" s="125"/>
      <c r="J279" s="116"/>
      <c r="K279" s="116"/>
      <c r="L279" s="116"/>
      <c r="M2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79" s="116">
        <f>AVERAGE(June[order delivered])</f>
        <v>3.9437956555171093E-3</v>
      </c>
      <c r="P279" s="125"/>
      <c r="T279" s="103">
        <f>June[[#This Row],[Delivery Cost]] + June[[#This Row],[COGS (Naira)]]</f>
        <v>0</v>
      </c>
      <c r="U279" s="103">
        <f>June[[#This Row],[Revenue]] - June[[#This Row],[Total cost]]</f>
        <v>0</v>
      </c>
    </row>
    <row r="280" spans="1:21" hidden="1" x14ac:dyDescent="0.2">
      <c r="A280" s="126"/>
      <c r="B280" s="125"/>
      <c r="C280" s="125">
        <f>WEEKNUM(June[[#This Row],[Date]])</f>
        <v>0</v>
      </c>
      <c r="E280" s="125"/>
      <c r="G280" s="125"/>
      <c r="H280" s="125"/>
      <c r="I280" s="125"/>
      <c r="J280" s="116"/>
      <c r="K280" s="116"/>
      <c r="L280" s="116"/>
      <c r="M2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0" s="116">
        <f>AVERAGE(June[order delivered])</f>
        <v>3.9437956555171093E-3</v>
      </c>
      <c r="P280" s="125"/>
      <c r="T280" s="103">
        <f>June[[#This Row],[Delivery Cost]] + June[[#This Row],[COGS (Naira)]]</f>
        <v>0</v>
      </c>
      <c r="U280" s="103">
        <f>June[[#This Row],[Revenue]] - June[[#This Row],[Total cost]]</f>
        <v>0</v>
      </c>
    </row>
    <row r="281" spans="1:21" hidden="1" x14ac:dyDescent="0.2">
      <c r="A281" s="126"/>
      <c r="B281" s="125"/>
      <c r="C281" s="125">
        <f>WEEKNUM(June[[#This Row],[Date]])</f>
        <v>0</v>
      </c>
      <c r="E281" s="125"/>
      <c r="G281" s="125"/>
      <c r="H281" s="125"/>
      <c r="I281" s="125"/>
      <c r="J281" s="116"/>
      <c r="K281" s="116"/>
      <c r="L281" s="116"/>
      <c r="M2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1" s="116">
        <f>AVERAGE(June[order delivered])</f>
        <v>3.9437956555171093E-3</v>
      </c>
      <c r="P281" s="125"/>
      <c r="T281" s="103">
        <f>June[[#This Row],[Delivery Cost]] + June[[#This Row],[COGS (Naira)]]</f>
        <v>0</v>
      </c>
      <c r="U281" s="103">
        <f>June[[#This Row],[Revenue]] - June[[#This Row],[Total cost]]</f>
        <v>0</v>
      </c>
    </row>
    <row r="282" spans="1:21" hidden="1" x14ac:dyDescent="0.2">
      <c r="A282" s="126"/>
      <c r="B282" s="125"/>
      <c r="C282" s="125">
        <f>WEEKNUM(June[[#This Row],[Date]])</f>
        <v>0</v>
      </c>
      <c r="E282" s="125"/>
      <c r="G282" s="125"/>
      <c r="H282" s="125"/>
      <c r="I282" s="125"/>
      <c r="J282" s="116"/>
      <c r="K282" s="116"/>
      <c r="L282" s="116"/>
      <c r="M2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2" s="116">
        <f>AVERAGE(June[order delivered])</f>
        <v>3.9437956555171093E-3</v>
      </c>
      <c r="P282" s="125"/>
      <c r="T282" s="103">
        <f>June[[#This Row],[Delivery Cost]] + June[[#This Row],[COGS (Naira)]]</f>
        <v>0</v>
      </c>
      <c r="U282" s="103">
        <f>June[[#This Row],[Revenue]] - June[[#This Row],[Total cost]]</f>
        <v>0</v>
      </c>
    </row>
    <row r="283" spans="1:21" hidden="1" x14ac:dyDescent="0.2">
      <c r="A283" s="126"/>
      <c r="B283" s="125"/>
      <c r="C283" s="125">
        <f>WEEKNUM(June[[#This Row],[Date]])</f>
        <v>0</v>
      </c>
      <c r="E283" s="125"/>
      <c r="G283" s="125"/>
      <c r="H283" s="125"/>
      <c r="I283" s="125"/>
      <c r="J283" s="116"/>
      <c r="K283" s="116"/>
      <c r="L283" s="116"/>
      <c r="M2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3" s="116">
        <f>AVERAGE(June[order delivered])</f>
        <v>3.9437956555171093E-3</v>
      </c>
      <c r="P283" s="125"/>
      <c r="T283" s="103">
        <f>June[[#This Row],[Delivery Cost]] + June[[#This Row],[COGS (Naira)]]</f>
        <v>0</v>
      </c>
      <c r="U283" s="103">
        <f>June[[#This Row],[Revenue]] - June[[#This Row],[Total cost]]</f>
        <v>0</v>
      </c>
    </row>
    <row r="284" spans="1:21" hidden="1" x14ac:dyDescent="0.2">
      <c r="A284" s="126"/>
      <c r="B284" s="125"/>
      <c r="C284" s="125">
        <f>WEEKNUM(June[[#This Row],[Date]])</f>
        <v>0</v>
      </c>
      <c r="E284" s="125"/>
      <c r="G284" s="125"/>
      <c r="H284" s="125"/>
      <c r="I284" s="125"/>
      <c r="J284" s="116"/>
      <c r="K284" s="116"/>
      <c r="L284" s="116"/>
      <c r="M2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4" s="116">
        <f>AVERAGE(June[order delivered])</f>
        <v>3.9437956555171093E-3</v>
      </c>
      <c r="P284" s="125"/>
      <c r="T284" s="103">
        <f>June[[#This Row],[Delivery Cost]] + June[[#This Row],[COGS (Naira)]]</f>
        <v>0</v>
      </c>
      <c r="U284" s="103">
        <f>June[[#This Row],[Revenue]] - June[[#This Row],[Total cost]]</f>
        <v>0</v>
      </c>
    </row>
    <row r="285" spans="1:21" hidden="1" x14ac:dyDescent="0.2">
      <c r="A285" s="126"/>
      <c r="B285" s="125"/>
      <c r="C285" s="125">
        <f>WEEKNUM(June[[#This Row],[Date]])</f>
        <v>0</v>
      </c>
      <c r="E285" s="125"/>
      <c r="G285" s="125"/>
      <c r="H285" s="125"/>
      <c r="I285" s="125"/>
      <c r="J285" s="116"/>
      <c r="K285" s="116"/>
      <c r="L285" s="116"/>
      <c r="M2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5" s="116">
        <f>AVERAGE(June[order delivered])</f>
        <v>3.9437956555171093E-3</v>
      </c>
      <c r="P285" s="125"/>
      <c r="T285" s="103">
        <f>June[[#This Row],[Delivery Cost]] + June[[#This Row],[COGS (Naira)]]</f>
        <v>0</v>
      </c>
      <c r="U285" s="103">
        <f>June[[#This Row],[Revenue]] - June[[#This Row],[Total cost]]</f>
        <v>0</v>
      </c>
    </row>
    <row r="286" spans="1:21" hidden="1" x14ac:dyDescent="0.2">
      <c r="A286" s="126"/>
      <c r="B286" s="125"/>
      <c r="C286" s="125">
        <f>WEEKNUM(June[[#This Row],[Date]])</f>
        <v>0</v>
      </c>
      <c r="E286" s="125"/>
      <c r="G286" s="125"/>
      <c r="H286" s="125"/>
      <c r="I286" s="125"/>
      <c r="J286" s="116"/>
      <c r="K286" s="116"/>
      <c r="L286" s="116"/>
      <c r="M2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6" s="116">
        <f>AVERAGE(June[order delivered])</f>
        <v>3.9437956555171093E-3</v>
      </c>
      <c r="P286" s="125"/>
      <c r="T286" s="103">
        <f>June[[#This Row],[Delivery Cost]] + June[[#This Row],[COGS (Naira)]]</f>
        <v>0</v>
      </c>
      <c r="U286" s="103">
        <f>June[[#This Row],[Revenue]] - June[[#This Row],[Total cost]]</f>
        <v>0</v>
      </c>
    </row>
    <row r="287" spans="1:21" hidden="1" x14ac:dyDescent="0.2">
      <c r="A287" s="126"/>
      <c r="B287" s="125"/>
      <c r="C287" s="125">
        <f>WEEKNUM(June[[#This Row],[Date]])</f>
        <v>0</v>
      </c>
      <c r="E287" s="125"/>
      <c r="G287" s="125"/>
      <c r="H287" s="125"/>
      <c r="I287" s="125"/>
      <c r="J287" s="116"/>
      <c r="K287" s="116"/>
      <c r="L287" s="116"/>
      <c r="M2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7" s="116">
        <f>AVERAGE(June[order delivered])</f>
        <v>3.9437956555171093E-3</v>
      </c>
      <c r="P287" s="125"/>
      <c r="T287" s="103">
        <f>June[[#This Row],[Delivery Cost]] + June[[#This Row],[COGS (Naira)]]</f>
        <v>0</v>
      </c>
      <c r="U287" s="103">
        <f>June[[#This Row],[Revenue]] - June[[#This Row],[Total cost]]</f>
        <v>0</v>
      </c>
    </row>
    <row r="288" spans="1:21" hidden="1" x14ac:dyDescent="0.2">
      <c r="A288" s="126"/>
      <c r="B288" s="125"/>
      <c r="C288" s="125">
        <f>WEEKNUM(June[[#This Row],[Date]])</f>
        <v>0</v>
      </c>
      <c r="E288" s="125"/>
      <c r="G288" s="125"/>
      <c r="H288" s="125"/>
      <c r="I288" s="125"/>
      <c r="J288" s="116"/>
      <c r="K288" s="116"/>
      <c r="L288" s="116"/>
      <c r="M2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8" s="116">
        <f>AVERAGE(June[order delivered])</f>
        <v>3.9437956555171093E-3</v>
      </c>
      <c r="P288" s="125"/>
      <c r="T288" s="103">
        <f>June[[#This Row],[Delivery Cost]] + June[[#This Row],[COGS (Naira)]]</f>
        <v>0</v>
      </c>
      <c r="U288" s="103">
        <f>June[[#This Row],[Revenue]] - June[[#This Row],[Total cost]]</f>
        <v>0</v>
      </c>
    </row>
    <row r="289" spans="1:21" hidden="1" x14ac:dyDescent="0.2">
      <c r="A289" s="126"/>
      <c r="B289" s="125"/>
      <c r="C289" s="125">
        <f>WEEKNUM(June[[#This Row],[Date]])</f>
        <v>0</v>
      </c>
      <c r="E289" s="125"/>
      <c r="G289" s="125"/>
      <c r="H289" s="125"/>
      <c r="I289" s="125"/>
      <c r="J289" s="116"/>
      <c r="K289" s="116"/>
      <c r="L289" s="116"/>
      <c r="M2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89" s="116">
        <f>AVERAGE(June[order delivered])</f>
        <v>3.9437956555171093E-3</v>
      </c>
      <c r="P289" s="125"/>
      <c r="T289" s="103">
        <f>June[[#This Row],[Delivery Cost]] + June[[#This Row],[COGS (Naira)]]</f>
        <v>0</v>
      </c>
      <c r="U289" s="103">
        <f>June[[#This Row],[Revenue]] - June[[#This Row],[Total cost]]</f>
        <v>0</v>
      </c>
    </row>
    <row r="290" spans="1:21" hidden="1" x14ac:dyDescent="0.2">
      <c r="A290" s="126"/>
      <c r="B290" s="125"/>
      <c r="C290" s="125">
        <f>WEEKNUM(June[[#This Row],[Date]])</f>
        <v>0</v>
      </c>
      <c r="E290" s="125"/>
      <c r="G290" s="125"/>
      <c r="H290" s="125"/>
      <c r="I290" s="125"/>
      <c r="J290" s="116"/>
      <c r="K290" s="116"/>
      <c r="L290" s="116"/>
      <c r="M2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0" s="116">
        <f>AVERAGE(June[order delivered])</f>
        <v>3.9437956555171093E-3</v>
      </c>
      <c r="P290" s="125"/>
      <c r="T290" s="103">
        <f>June[[#This Row],[Delivery Cost]] + June[[#This Row],[COGS (Naira)]]</f>
        <v>0</v>
      </c>
      <c r="U290" s="103">
        <f>June[[#This Row],[Revenue]] - June[[#This Row],[Total cost]]</f>
        <v>0</v>
      </c>
    </row>
    <row r="291" spans="1:21" hidden="1" x14ac:dyDescent="0.2">
      <c r="A291" s="126"/>
      <c r="B291" s="125"/>
      <c r="C291" s="125">
        <f>WEEKNUM(June[[#This Row],[Date]])</f>
        <v>0</v>
      </c>
      <c r="E291" s="125"/>
      <c r="G291" s="125"/>
      <c r="H291" s="125"/>
      <c r="I291" s="125"/>
      <c r="J291" s="116"/>
      <c r="K291" s="116"/>
      <c r="L291" s="116"/>
      <c r="M2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1" s="116">
        <f>AVERAGE(June[order delivered])</f>
        <v>3.9437956555171093E-3</v>
      </c>
      <c r="P291" s="125"/>
      <c r="T291" s="103">
        <f>June[[#This Row],[Delivery Cost]] + June[[#This Row],[COGS (Naira)]]</f>
        <v>0</v>
      </c>
      <c r="U291" s="103">
        <f>June[[#This Row],[Revenue]] - June[[#This Row],[Total cost]]</f>
        <v>0</v>
      </c>
    </row>
    <row r="292" spans="1:21" hidden="1" x14ac:dyDescent="0.2">
      <c r="A292" s="126"/>
      <c r="B292" s="125"/>
      <c r="C292" s="125">
        <f>WEEKNUM(June[[#This Row],[Date]])</f>
        <v>0</v>
      </c>
      <c r="E292" s="125"/>
      <c r="G292" s="125"/>
      <c r="H292" s="125"/>
      <c r="I292" s="125"/>
      <c r="J292" s="116"/>
      <c r="K292" s="116"/>
      <c r="L292" s="116"/>
      <c r="M2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2" s="116">
        <f>AVERAGE(June[order delivered])</f>
        <v>3.9437956555171093E-3</v>
      </c>
      <c r="P292" s="125"/>
      <c r="T292" s="103">
        <f>June[[#This Row],[Delivery Cost]] + June[[#This Row],[COGS (Naira)]]</f>
        <v>0</v>
      </c>
      <c r="U292" s="103">
        <f>June[[#This Row],[Revenue]] - June[[#This Row],[Total cost]]</f>
        <v>0</v>
      </c>
    </row>
    <row r="293" spans="1:21" hidden="1" x14ac:dyDescent="0.2">
      <c r="A293" s="126"/>
      <c r="B293" s="125"/>
      <c r="C293" s="125">
        <f>WEEKNUM(June[[#This Row],[Date]])</f>
        <v>0</v>
      </c>
      <c r="E293" s="125"/>
      <c r="G293" s="125"/>
      <c r="H293" s="125"/>
      <c r="I293" s="125"/>
      <c r="J293" s="116"/>
      <c r="K293" s="116"/>
      <c r="L293" s="116"/>
      <c r="M2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3" s="116">
        <f>AVERAGE(June[order delivered])</f>
        <v>3.9437956555171093E-3</v>
      </c>
      <c r="P293" s="125"/>
      <c r="T293" s="103">
        <f>June[[#This Row],[Delivery Cost]] + June[[#This Row],[COGS (Naira)]]</f>
        <v>0</v>
      </c>
      <c r="U293" s="103">
        <f>June[[#This Row],[Revenue]] - June[[#This Row],[Total cost]]</f>
        <v>0</v>
      </c>
    </row>
    <row r="294" spans="1:21" hidden="1" x14ac:dyDescent="0.2">
      <c r="A294" s="126"/>
      <c r="B294" s="125"/>
      <c r="C294" s="125">
        <f>WEEKNUM(June[[#This Row],[Date]])</f>
        <v>0</v>
      </c>
      <c r="E294" s="125"/>
      <c r="G294" s="125"/>
      <c r="H294" s="125"/>
      <c r="I294" s="125"/>
      <c r="J294" s="116"/>
      <c r="K294" s="116"/>
      <c r="L294" s="116"/>
      <c r="M2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4" s="116">
        <f>AVERAGE(June[order delivered])</f>
        <v>3.9437956555171093E-3</v>
      </c>
      <c r="P294" s="125"/>
      <c r="T294" s="103">
        <f>June[[#This Row],[Delivery Cost]] + June[[#This Row],[COGS (Naira)]]</f>
        <v>0</v>
      </c>
      <c r="U294" s="103">
        <f>June[[#This Row],[Revenue]] - June[[#This Row],[Total cost]]</f>
        <v>0</v>
      </c>
    </row>
    <row r="295" spans="1:21" hidden="1" x14ac:dyDescent="0.2">
      <c r="A295" s="126"/>
      <c r="B295" s="125"/>
      <c r="C295" s="125">
        <f>WEEKNUM(June[[#This Row],[Date]])</f>
        <v>0</v>
      </c>
      <c r="E295" s="125"/>
      <c r="G295" s="125"/>
      <c r="H295" s="125"/>
      <c r="I295" s="125"/>
      <c r="J295" s="116"/>
      <c r="K295" s="116"/>
      <c r="L295" s="116"/>
      <c r="M2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5" s="116">
        <f>AVERAGE(June[order delivered])</f>
        <v>3.9437956555171093E-3</v>
      </c>
      <c r="P295" s="125"/>
      <c r="T295" s="103">
        <f>June[[#This Row],[Delivery Cost]] + June[[#This Row],[COGS (Naira)]]</f>
        <v>0</v>
      </c>
      <c r="U295" s="103">
        <f>June[[#This Row],[Revenue]] - June[[#This Row],[Total cost]]</f>
        <v>0</v>
      </c>
    </row>
    <row r="296" spans="1:21" hidden="1" x14ac:dyDescent="0.2">
      <c r="A296" s="126"/>
      <c r="B296" s="125"/>
      <c r="C296" s="125">
        <f>WEEKNUM(June[[#This Row],[Date]])</f>
        <v>0</v>
      </c>
      <c r="E296" s="125"/>
      <c r="G296" s="125"/>
      <c r="H296" s="125"/>
      <c r="I296" s="125"/>
      <c r="J296" s="116"/>
      <c r="K296" s="116"/>
      <c r="L296" s="116"/>
      <c r="M2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6" s="116">
        <f>AVERAGE(June[order delivered])</f>
        <v>3.9437956555171093E-3</v>
      </c>
      <c r="P296" s="125"/>
      <c r="T296" s="103">
        <f>June[[#This Row],[Delivery Cost]] + June[[#This Row],[COGS (Naira)]]</f>
        <v>0</v>
      </c>
      <c r="U296" s="103">
        <f>June[[#This Row],[Revenue]] - June[[#This Row],[Total cost]]</f>
        <v>0</v>
      </c>
    </row>
    <row r="297" spans="1:21" hidden="1" x14ac:dyDescent="0.2">
      <c r="A297" s="126"/>
      <c r="B297" s="125"/>
      <c r="C297" s="125">
        <f>WEEKNUM(June[[#This Row],[Date]])</f>
        <v>0</v>
      </c>
      <c r="E297" s="125"/>
      <c r="G297" s="125"/>
      <c r="H297" s="125"/>
      <c r="I297" s="125"/>
      <c r="J297" s="116"/>
      <c r="K297" s="116"/>
      <c r="L297" s="116"/>
      <c r="M2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7" s="116">
        <f>AVERAGE(June[order delivered])</f>
        <v>3.9437956555171093E-3</v>
      </c>
      <c r="P297" s="125"/>
      <c r="T297" s="103">
        <f>June[[#This Row],[Delivery Cost]] + June[[#This Row],[COGS (Naira)]]</f>
        <v>0</v>
      </c>
      <c r="U297" s="103">
        <f>June[[#This Row],[Revenue]] - June[[#This Row],[Total cost]]</f>
        <v>0</v>
      </c>
    </row>
    <row r="298" spans="1:21" hidden="1" x14ac:dyDescent="0.2">
      <c r="A298" s="126"/>
      <c r="B298" s="125"/>
      <c r="C298" s="125">
        <f>WEEKNUM(June[[#This Row],[Date]])</f>
        <v>0</v>
      </c>
      <c r="E298" s="125"/>
      <c r="G298" s="125"/>
      <c r="H298" s="125"/>
      <c r="I298" s="125"/>
      <c r="J298" s="116"/>
      <c r="K298" s="116"/>
      <c r="L298" s="116"/>
      <c r="M2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8" s="116">
        <f>AVERAGE(June[order delivered])</f>
        <v>3.9437956555171093E-3</v>
      </c>
      <c r="P298" s="125"/>
      <c r="T298" s="103">
        <f>June[[#This Row],[Delivery Cost]] + June[[#This Row],[COGS (Naira)]]</f>
        <v>0</v>
      </c>
      <c r="U298" s="103">
        <f>June[[#This Row],[Revenue]] - June[[#This Row],[Total cost]]</f>
        <v>0</v>
      </c>
    </row>
    <row r="299" spans="1:21" hidden="1" x14ac:dyDescent="0.2">
      <c r="A299" s="126"/>
      <c r="B299" s="125"/>
      <c r="C299" s="125">
        <f>WEEKNUM(June[[#This Row],[Date]])</f>
        <v>0</v>
      </c>
      <c r="E299" s="125"/>
      <c r="G299" s="125"/>
      <c r="H299" s="125"/>
      <c r="I299" s="125"/>
      <c r="J299" s="116"/>
      <c r="K299" s="116"/>
      <c r="L299" s="116"/>
      <c r="M2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2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299" s="116">
        <f>AVERAGE(June[order delivered])</f>
        <v>3.9437956555171093E-3</v>
      </c>
      <c r="P299" s="125"/>
      <c r="T299" s="103">
        <f>June[[#This Row],[Delivery Cost]] + June[[#This Row],[COGS (Naira)]]</f>
        <v>0</v>
      </c>
      <c r="U299" s="103">
        <f>June[[#This Row],[Revenue]] - June[[#This Row],[Total cost]]</f>
        <v>0</v>
      </c>
    </row>
    <row r="300" spans="1:21" hidden="1" x14ac:dyDescent="0.2">
      <c r="A300" s="126"/>
      <c r="B300" s="125"/>
      <c r="C300" s="125">
        <f>WEEKNUM(June[[#This Row],[Date]])</f>
        <v>0</v>
      </c>
      <c r="E300" s="125"/>
      <c r="G300" s="125"/>
      <c r="H300" s="125"/>
      <c r="I300" s="125"/>
      <c r="J300" s="116"/>
      <c r="K300" s="116"/>
      <c r="L300" s="116"/>
      <c r="M3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0" s="116">
        <f>AVERAGE(June[order delivered])</f>
        <v>3.9437956555171093E-3</v>
      </c>
      <c r="P300" s="125"/>
      <c r="T300" s="103">
        <f>June[[#This Row],[Delivery Cost]] + June[[#This Row],[COGS (Naira)]]</f>
        <v>0</v>
      </c>
      <c r="U300" s="103">
        <f>June[[#This Row],[Revenue]] - June[[#This Row],[Total cost]]</f>
        <v>0</v>
      </c>
    </row>
    <row r="301" spans="1:21" hidden="1" x14ac:dyDescent="0.2">
      <c r="A301" s="126"/>
      <c r="B301" s="125"/>
      <c r="C301" s="125">
        <f>WEEKNUM(June[[#This Row],[Date]])</f>
        <v>0</v>
      </c>
      <c r="E301" s="125"/>
      <c r="G301" s="125"/>
      <c r="H301" s="125"/>
      <c r="I301" s="125"/>
      <c r="J301" s="116"/>
      <c r="K301" s="116"/>
      <c r="L301" s="116"/>
      <c r="M3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1" s="116">
        <f>AVERAGE(June[order delivered])</f>
        <v>3.9437956555171093E-3</v>
      </c>
      <c r="P301" s="125"/>
      <c r="T301" s="103">
        <f>June[[#This Row],[Delivery Cost]] + June[[#This Row],[COGS (Naira)]]</f>
        <v>0</v>
      </c>
      <c r="U301" s="103">
        <f>June[[#This Row],[Revenue]] - June[[#This Row],[Total cost]]</f>
        <v>0</v>
      </c>
    </row>
    <row r="302" spans="1:21" hidden="1" x14ac:dyDescent="0.2">
      <c r="A302" s="126"/>
      <c r="B302" s="125"/>
      <c r="C302" s="125">
        <f>WEEKNUM(June[[#This Row],[Date]])</f>
        <v>0</v>
      </c>
      <c r="E302" s="125"/>
      <c r="G302" s="125"/>
      <c r="H302" s="125"/>
      <c r="I302" s="125"/>
      <c r="J302" s="116"/>
      <c r="K302" s="116"/>
      <c r="L302" s="116"/>
      <c r="M3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2" s="116">
        <f>AVERAGE(June[order delivered])</f>
        <v>3.9437956555171093E-3</v>
      </c>
      <c r="P302" s="125"/>
      <c r="T302" s="103">
        <f>June[[#This Row],[Delivery Cost]] + June[[#This Row],[COGS (Naira)]]</f>
        <v>0</v>
      </c>
      <c r="U302" s="103">
        <f>June[[#This Row],[Revenue]] - June[[#This Row],[Total cost]]</f>
        <v>0</v>
      </c>
    </row>
    <row r="303" spans="1:21" hidden="1" x14ac:dyDescent="0.2">
      <c r="A303" s="126"/>
      <c r="B303" s="125"/>
      <c r="C303" s="125">
        <f>WEEKNUM(June[[#This Row],[Date]])</f>
        <v>0</v>
      </c>
      <c r="E303" s="125"/>
      <c r="G303" s="125"/>
      <c r="H303" s="125"/>
      <c r="I303" s="125"/>
      <c r="J303" s="116"/>
      <c r="K303" s="116"/>
      <c r="L303" s="116"/>
      <c r="M3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3" s="116">
        <f>AVERAGE(June[order delivered])</f>
        <v>3.9437956555171093E-3</v>
      </c>
      <c r="P303" s="125"/>
      <c r="T303" s="103">
        <f>June[[#This Row],[Delivery Cost]] + June[[#This Row],[COGS (Naira)]]</f>
        <v>0</v>
      </c>
      <c r="U303" s="103">
        <f>June[[#This Row],[Revenue]] - June[[#This Row],[Total cost]]</f>
        <v>0</v>
      </c>
    </row>
    <row r="304" spans="1:21" hidden="1" x14ac:dyDescent="0.2">
      <c r="A304" s="126"/>
      <c r="B304" s="125"/>
      <c r="C304" s="125">
        <f>WEEKNUM(June[[#This Row],[Date]])</f>
        <v>0</v>
      </c>
      <c r="E304" s="125"/>
      <c r="G304" s="125"/>
      <c r="H304" s="125"/>
      <c r="I304" s="125"/>
      <c r="J304" s="116"/>
      <c r="K304" s="116"/>
      <c r="L304" s="116"/>
      <c r="M3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4" s="116">
        <f>AVERAGE(June[order delivered])</f>
        <v>3.9437956555171093E-3</v>
      </c>
      <c r="P304" s="125"/>
      <c r="T304" s="103">
        <f>June[[#This Row],[Delivery Cost]] + June[[#This Row],[COGS (Naira)]]</f>
        <v>0</v>
      </c>
      <c r="U304" s="103">
        <f>June[[#This Row],[Revenue]] - June[[#This Row],[Total cost]]</f>
        <v>0</v>
      </c>
    </row>
    <row r="305" spans="1:21" hidden="1" x14ac:dyDescent="0.2">
      <c r="A305" s="126"/>
      <c r="B305" s="125"/>
      <c r="C305" s="125">
        <f>WEEKNUM(June[[#This Row],[Date]])</f>
        <v>0</v>
      </c>
      <c r="E305" s="125"/>
      <c r="G305" s="125"/>
      <c r="H305" s="125"/>
      <c r="I305" s="125"/>
      <c r="J305" s="116"/>
      <c r="K305" s="116"/>
      <c r="L305" s="116"/>
      <c r="M3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5" s="116">
        <f>AVERAGE(June[order delivered])</f>
        <v>3.9437956555171093E-3</v>
      </c>
      <c r="P305" s="125"/>
      <c r="T305" s="103">
        <f>June[[#This Row],[Delivery Cost]] + June[[#This Row],[COGS (Naira)]]</f>
        <v>0</v>
      </c>
      <c r="U305" s="103">
        <f>June[[#This Row],[Revenue]] - June[[#This Row],[Total cost]]</f>
        <v>0</v>
      </c>
    </row>
    <row r="306" spans="1:21" hidden="1" x14ac:dyDescent="0.2">
      <c r="A306" s="126"/>
      <c r="B306" s="125"/>
      <c r="C306" s="125">
        <f>WEEKNUM(June[[#This Row],[Date]])</f>
        <v>0</v>
      </c>
      <c r="E306" s="125"/>
      <c r="G306" s="125"/>
      <c r="H306" s="125"/>
      <c r="I306" s="125"/>
      <c r="J306" s="116"/>
      <c r="K306" s="116"/>
      <c r="L306" s="116"/>
      <c r="M3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6" s="116">
        <f>AVERAGE(June[order delivered])</f>
        <v>3.9437956555171093E-3</v>
      </c>
      <c r="P306" s="125"/>
      <c r="T306" s="103">
        <f>June[[#This Row],[Delivery Cost]] + June[[#This Row],[COGS (Naira)]]</f>
        <v>0</v>
      </c>
      <c r="U306" s="103">
        <f>June[[#This Row],[Revenue]] - June[[#This Row],[Total cost]]</f>
        <v>0</v>
      </c>
    </row>
    <row r="307" spans="1:21" hidden="1" x14ac:dyDescent="0.2">
      <c r="A307" s="126"/>
      <c r="B307" s="125"/>
      <c r="C307" s="125">
        <f>WEEKNUM(June[[#This Row],[Date]])</f>
        <v>0</v>
      </c>
      <c r="E307" s="125"/>
      <c r="G307" s="125"/>
      <c r="H307" s="125"/>
      <c r="I307" s="125"/>
      <c r="J307" s="116"/>
      <c r="K307" s="116"/>
      <c r="L307" s="116"/>
      <c r="M3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7" s="116">
        <f>AVERAGE(June[order delivered])</f>
        <v>3.9437956555171093E-3</v>
      </c>
      <c r="P307" s="125"/>
      <c r="T307" s="103">
        <f>June[[#This Row],[Delivery Cost]] + June[[#This Row],[COGS (Naira)]]</f>
        <v>0</v>
      </c>
      <c r="U307" s="103">
        <f>June[[#This Row],[Revenue]] - June[[#This Row],[Total cost]]</f>
        <v>0</v>
      </c>
    </row>
    <row r="308" spans="1:21" hidden="1" x14ac:dyDescent="0.2">
      <c r="A308" s="126"/>
      <c r="B308" s="125"/>
      <c r="C308" s="125">
        <f>WEEKNUM(June[[#This Row],[Date]])</f>
        <v>0</v>
      </c>
      <c r="E308" s="125"/>
      <c r="G308" s="125"/>
      <c r="H308" s="125"/>
      <c r="I308" s="125"/>
      <c r="J308" s="116"/>
      <c r="K308" s="116"/>
      <c r="L308" s="116"/>
      <c r="M3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8" s="116">
        <f>AVERAGE(June[order delivered])</f>
        <v>3.9437956555171093E-3</v>
      </c>
      <c r="P308" s="125"/>
      <c r="T308" s="103">
        <f>June[[#This Row],[Delivery Cost]] + June[[#This Row],[COGS (Naira)]]</f>
        <v>0</v>
      </c>
      <c r="U308" s="103">
        <f>June[[#This Row],[Revenue]] - June[[#This Row],[Total cost]]</f>
        <v>0</v>
      </c>
    </row>
    <row r="309" spans="1:21" hidden="1" x14ac:dyDescent="0.2">
      <c r="A309" s="126"/>
      <c r="B309" s="125"/>
      <c r="C309" s="125">
        <f>WEEKNUM(June[[#This Row],[Date]])</f>
        <v>0</v>
      </c>
      <c r="E309" s="125"/>
      <c r="G309" s="125"/>
      <c r="H309" s="125"/>
      <c r="I309" s="125"/>
      <c r="J309" s="116"/>
      <c r="K309" s="116"/>
      <c r="L309" s="116"/>
      <c r="M3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09" s="116">
        <f>AVERAGE(June[order delivered])</f>
        <v>3.9437956555171093E-3</v>
      </c>
      <c r="P309" s="125"/>
      <c r="T309" s="103">
        <f>June[[#This Row],[Delivery Cost]] + June[[#This Row],[COGS (Naira)]]</f>
        <v>0</v>
      </c>
      <c r="U309" s="103">
        <f>June[[#This Row],[Revenue]] - June[[#This Row],[Total cost]]</f>
        <v>0</v>
      </c>
    </row>
    <row r="310" spans="1:21" hidden="1" x14ac:dyDescent="0.2">
      <c r="A310" s="126"/>
      <c r="B310" s="125"/>
      <c r="C310" s="125">
        <f>WEEKNUM(June[[#This Row],[Date]])</f>
        <v>0</v>
      </c>
      <c r="E310" s="125"/>
      <c r="G310" s="125"/>
      <c r="H310" s="125"/>
      <c r="I310" s="125"/>
      <c r="J310" s="116"/>
      <c r="K310" s="116"/>
      <c r="L310" s="116"/>
      <c r="M3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0" s="116">
        <f>AVERAGE(June[order delivered])</f>
        <v>3.9437956555171093E-3</v>
      </c>
      <c r="P310" s="125"/>
      <c r="T310" s="103">
        <f>June[[#This Row],[Delivery Cost]] + June[[#This Row],[COGS (Naira)]]</f>
        <v>0</v>
      </c>
      <c r="U310" s="103">
        <f>June[[#This Row],[Revenue]] - June[[#This Row],[Total cost]]</f>
        <v>0</v>
      </c>
    </row>
    <row r="311" spans="1:21" hidden="1" x14ac:dyDescent="0.2">
      <c r="A311" s="126"/>
      <c r="B311" s="125"/>
      <c r="C311" s="125">
        <f>WEEKNUM(June[[#This Row],[Date]])</f>
        <v>0</v>
      </c>
      <c r="E311" s="125"/>
      <c r="G311" s="125"/>
      <c r="H311" s="125"/>
      <c r="I311" s="125"/>
      <c r="J311" s="116"/>
      <c r="K311" s="116"/>
      <c r="L311" s="116"/>
      <c r="M3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1" s="116">
        <f>AVERAGE(June[order delivered])</f>
        <v>3.9437956555171093E-3</v>
      </c>
      <c r="P311" s="125"/>
      <c r="T311" s="103">
        <f>June[[#This Row],[Delivery Cost]] + June[[#This Row],[COGS (Naira)]]</f>
        <v>0</v>
      </c>
      <c r="U311" s="103">
        <f>June[[#This Row],[Revenue]] - June[[#This Row],[Total cost]]</f>
        <v>0</v>
      </c>
    </row>
    <row r="312" spans="1:21" hidden="1" x14ac:dyDescent="0.2">
      <c r="A312" s="126"/>
      <c r="B312" s="125"/>
      <c r="C312" s="125">
        <f>WEEKNUM(June[[#This Row],[Date]])</f>
        <v>0</v>
      </c>
      <c r="E312" s="125"/>
      <c r="G312" s="125"/>
      <c r="H312" s="125"/>
      <c r="I312" s="125"/>
      <c r="J312" s="116"/>
      <c r="K312" s="116"/>
      <c r="L312" s="116"/>
      <c r="M3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2" s="116">
        <f>AVERAGE(June[order delivered])</f>
        <v>3.9437956555171093E-3</v>
      </c>
      <c r="P312" s="125"/>
      <c r="T312" s="103">
        <f>June[[#This Row],[Delivery Cost]] + June[[#This Row],[COGS (Naira)]]</f>
        <v>0</v>
      </c>
      <c r="U312" s="103">
        <f>June[[#This Row],[Revenue]] - June[[#This Row],[Total cost]]</f>
        <v>0</v>
      </c>
    </row>
    <row r="313" spans="1:21" hidden="1" x14ac:dyDescent="0.2">
      <c r="A313" s="126"/>
      <c r="B313" s="125"/>
      <c r="C313" s="125">
        <f>WEEKNUM(June[[#This Row],[Date]])</f>
        <v>0</v>
      </c>
      <c r="E313" s="125"/>
      <c r="G313" s="125"/>
      <c r="H313" s="125"/>
      <c r="I313" s="125"/>
      <c r="J313" s="116"/>
      <c r="K313" s="116"/>
      <c r="L313" s="116"/>
      <c r="M3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3" s="116">
        <f>AVERAGE(June[order delivered])</f>
        <v>3.9437956555171093E-3</v>
      </c>
      <c r="P313" s="125"/>
      <c r="T313" s="103">
        <f>June[[#This Row],[Delivery Cost]] + June[[#This Row],[COGS (Naira)]]</f>
        <v>0</v>
      </c>
      <c r="U313" s="103">
        <f>June[[#This Row],[Revenue]] - June[[#This Row],[Total cost]]</f>
        <v>0</v>
      </c>
    </row>
    <row r="314" spans="1:21" hidden="1" x14ac:dyDescent="0.2">
      <c r="A314" s="126"/>
      <c r="B314" s="125"/>
      <c r="C314" s="125">
        <f>WEEKNUM(June[[#This Row],[Date]])</f>
        <v>0</v>
      </c>
      <c r="E314" s="125"/>
      <c r="G314" s="125"/>
      <c r="H314" s="125"/>
      <c r="I314" s="125"/>
      <c r="J314" s="116"/>
      <c r="K314" s="116"/>
      <c r="L314" s="116"/>
      <c r="M3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4" s="116">
        <f>AVERAGE(June[order delivered])</f>
        <v>3.9437956555171093E-3</v>
      </c>
      <c r="P314" s="125"/>
      <c r="T314" s="103">
        <f>June[[#This Row],[Delivery Cost]] + June[[#This Row],[COGS (Naira)]]</f>
        <v>0</v>
      </c>
      <c r="U314" s="103">
        <f>June[[#This Row],[Revenue]] - June[[#This Row],[Total cost]]</f>
        <v>0</v>
      </c>
    </row>
    <row r="315" spans="1:21" hidden="1" x14ac:dyDescent="0.2">
      <c r="A315" s="126"/>
      <c r="B315" s="125"/>
      <c r="C315" s="125">
        <f>WEEKNUM(June[[#This Row],[Date]])</f>
        <v>0</v>
      </c>
      <c r="E315" s="125"/>
      <c r="G315" s="125"/>
      <c r="H315" s="125"/>
      <c r="I315" s="125"/>
      <c r="J315" s="116"/>
      <c r="K315" s="116"/>
      <c r="L315" s="116"/>
      <c r="M3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5" s="116">
        <f>AVERAGE(June[order delivered])</f>
        <v>3.9437956555171093E-3</v>
      </c>
      <c r="P315" s="125"/>
      <c r="T315" s="103">
        <f>June[[#This Row],[Delivery Cost]] + June[[#This Row],[COGS (Naira)]]</f>
        <v>0</v>
      </c>
      <c r="U315" s="103">
        <f>June[[#This Row],[Revenue]] - June[[#This Row],[Total cost]]</f>
        <v>0</v>
      </c>
    </row>
    <row r="316" spans="1:21" hidden="1" x14ac:dyDescent="0.2">
      <c r="A316" s="126"/>
      <c r="B316" s="125"/>
      <c r="C316" s="125">
        <f>WEEKNUM(June[[#This Row],[Date]])</f>
        <v>0</v>
      </c>
      <c r="E316" s="125"/>
      <c r="G316" s="125"/>
      <c r="H316" s="125"/>
      <c r="I316" s="125"/>
      <c r="J316" s="116"/>
      <c r="K316" s="116"/>
      <c r="L316" s="116"/>
      <c r="M3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6" s="116">
        <f>AVERAGE(June[order delivered])</f>
        <v>3.9437956555171093E-3</v>
      </c>
      <c r="P316" s="125"/>
      <c r="T316" s="103">
        <f>June[[#This Row],[Delivery Cost]] + June[[#This Row],[COGS (Naira)]]</f>
        <v>0</v>
      </c>
      <c r="U316" s="103">
        <f>June[[#This Row],[Revenue]] - June[[#This Row],[Total cost]]</f>
        <v>0</v>
      </c>
    </row>
    <row r="317" spans="1:21" hidden="1" x14ac:dyDescent="0.2">
      <c r="A317" s="126"/>
      <c r="B317" s="125"/>
      <c r="C317" s="125">
        <f>WEEKNUM(June[[#This Row],[Date]])</f>
        <v>0</v>
      </c>
      <c r="E317" s="125"/>
      <c r="G317" s="125"/>
      <c r="H317" s="125"/>
      <c r="I317" s="125"/>
      <c r="J317" s="116"/>
      <c r="K317" s="116"/>
      <c r="L317" s="116"/>
      <c r="M3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7" s="116">
        <f>AVERAGE(June[order delivered])</f>
        <v>3.9437956555171093E-3</v>
      </c>
      <c r="P317" s="125"/>
      <c r="T317" s="103">
        <f>June[[#This Row],[Delivery Cost]] + June[[#This Row],[COGS (Naira)]]</f>
        <v>0</v>
      </c>
      <c r="U317" s="103">
        <f>June[[#This Row],[Revenue]] - June[[#This Row],[Total cost]]</f>
        <v>0</v>
      </c>
    </row>
    <row r="318" spans="1:21" hidden="1" x14ac:dyDescent="0.2">
      <c r="A318" s="126"/>
      <c r="B318" s="125"/>
      <c r="C318" s="125">
        <f>WEEKNUM(June[[#This Row],[Date]])</f>
        <v>0</v>
      </c>
      <c r="E318" s="125"/>
      <c r="G318" s="125"/>
      <c r="H318" s="125"/>
      <c r="I318" s="125"/>
      <c r="J318" s="116"/>
      <c r="K318" s="116"/>
      <c r="L318" s="116"/>
      <c r="M3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8" s="116">
        <f>AVERAGE(June[order delivered])</f>
        <v>3.9437956555171093E-3</v>
      </c>
      <c r="P318" s="125"/>
      <c r="T318" s="103">
        <f>June[[#This Row],[Delivery Cost]] + June[[#This Row],[COGS (Naira)]]</f>
        <v>0</v>
      </c>
      <c r="U318" s="103">
        <f>June[[#This Row],[Revenue]] - June[[#This Row],[Total cost]]</f>
        <v>0</v>
      </c>
    </row>
    <row r="319" spans="1:21" hidden="1" x14ac:dyDescent="0.2">
      <c r="A319" s="126"/>
      <c r="B319" s="125"/>
      <c r="C319" s="125">
        <f>WEEKNUM(June[[#This Row],[Date]])</f>
        <v>0</v>
      </c>
      <c r="E319" s="125"/>
      <c r="G319" s="125"/>
      <c r="H319" s="125"/>
      <c r="I319" s="125"/>
      <c r="J319" s="116"/>
      <c r="K319" s="116"/>
      <c r="L319" s="116"/>
      <c r="M3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19" s="116">
        <f>AVERAGE(June[order delivered])</f>
        <v>3.9437956555171093E-3</v>
      </c>
      <c r="P319" s="125"/>
      <c r="T319" s="103">
        <f>June[[#This Row],[Delivery Cost]] + June[[#This Row],[COGS (Naira)]]</f>
        <v>0</v>
      </c>
      <c r="U319" s="103">
        <f>June[[#This Row],[Revenue]] - June[[#This Row],[Total cost]]</f>
        <v>0</v>
      </c>
    </row>
    <row r="320" spans="1:21" hidden="1" x14ac:dyDescent="0.2">
      <c r="A320" s="126"/>
      <c r="B320" s="125"/>
      <c r="C320" s="125">
        <f>WEEKNUM(June[[#This Row],[Date]])</f>
        <v>0</v>
      </c>
      <c r="E320" s="125"/>
      <c r="G320" s="125"/>
      <c r="H320" s="125"/>
      <c r="I320" s="125"/>
      <c r="J320" s="116"/>
      <c r="K320" s="116"/>
      <c r="L320" s="116"/>
      <c r="M3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0" s="116">
        <f>AVERAGE(June[order delivered])</f>
        <v>3.9437956555171093E-3</v>
      </c>
      <c r="P320" s="125"/>
      <c r="T320" s="103">
        <f>June[[#This Row],[Delivery Cost]] + June[[#This Row],[COGS (Naira)]]</f>
        <v>0</v>
      </c>
      <c r="U320" s="103">
        <f>June[[#This Row],[Revenue]] - June[[#This Row],[Total cost]]</f>
        <v>0</v>
      </c>
    </row>
    <row r="321" spans="1:21" hidden="1" x14ac:dyDescent="0.2">
      <c r="A321" s="126"/>
      <c r="B321" s="125"/>
      <c r="C321" s="125">
        <f>WEEKNUM(June[[#This Row],[Date]])</f>
        <v>0</v>
      </c>
      <c r="E321" s="125"/>
      <c r="G321" s="125"/>
      <c r="H321" s="125"/>
      <c r="I321" s="125"/>
      <c r="J321" s="116"/>
      <c r="K321" s="116"/>
      <c r="L321" s="116"/>
      <c r="M3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1" s="116">
        <f>AVERAGE(June[order delivered])</f>
        <v>3.9437956555171093E-3</v>
      </c>
      <c r="P321" s="125"/>
      <c r="T321" s="103">
        <f>June[[#This Row],[Delivery Cost]] + June[[#This Row],[COGS (Naira)]]</f>
        <v>0</v>
      </c>
      <c r="U321" s="103">
        <f>June[[#This Row],[Revenue]] - June[[#This Row],[Total cost]]</f>
        <v>0</v>
      </c>
    </row>
    <row r="322" spans="1:21" hidden="1" x14ac:dyDescent="0.2">
      <c r="A322" s="126"/>
      <c r="B322" s="125"/>
      <c r="C322" s="125">
        <f>WEEKNUM(June[[#This Row],[Date]])</f>
        <v>0</v>
      </c>
      <c r="E322" s="125"/>
      <c r="G322" s="125"/>
      <c r="H322" s="125"/>
      <c r="I322" s="125"/>
      <c r="J322" s="116"/>
      <c r="K322" s="116"/>
      <c r="L322" s="116"/>
      <c r="M3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2" s="116">
        <f>AVERAGE(June[order delivered])</f>
        <v>3.9437956555171093E-3</v>
      </c>
      <c r="P322" s="125"/>
      <c r="T322" s="103">
        <f>June[[#This Row],[Delivery Cost]] + June[[#This Row],[COGS (Naira)]]</f>
        <v>0</v>
      </c>
      <c r="U322" s="103">
        <f>June[[#This Row],[Revenue]] - June[[#This Row],[Total cost]]</f>
        <v>0</v>
      </c>
    </row>
    <row r="323" spans="1:21" hidden="1" x14ac:dyDescent="0.2">
      <c r="A323" s="126"/>
      <c r="B323" s="125"/>
      <c r="C323" s="125">
        <f>WEEKNUM(June[[#This Row],[Date]])</f>
        <v>0</v>
      </c>
      <c r="E323" s="125"/>
      <c r="G323" s="125"/>
      <c r="H323" s="125"/>
      <c r="I323" s="125"/>
      <c r="J323" s="116"/>
      <c r="K323" s="116"/>
      <c r="L323" s="116"/>
      <c r="M3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3" s="116">
        <f>AVERAGE(June[order delivered])</f>
        <v>3.9437956555171093E-3</v>
      </c>
      <c r="P323" s="125"/>
      <c r="T323" s="103">
        <f>June[[#This Row],[Delivery Cost]] + June[[#This Row],[COGS (Naira)]]</f>
        <v>0</v>
      </c>
      <c r="U323" s="103">
        <f>June[[#This Row],[Revenue]] - June[[#This Row],[Total cost]]</f>
        <v>0</v>
      </c>
    </row>
    <row r="324" spans="1:21" hidden="1" x14ac:dyDescent="0.2">
      <c r="A324" s="126"/>
      <c r="B324" s="125"/>
      <c r="C324" s="125">
        <f>WEEKNUM(June[[#This Row],[Date]])</f>
        <v>0</v>
      </c>
      <c r="E324" s="125"/>
      <c r="G324" s="125"/>
      <c r="H324" s="125"/>
      <c r="I324" s="125"/>
      <c r="J324" s="116"/>
      <c r="K324" s="116"/>
      <c r="L324" s="116"/>
      <c r="M3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4" s="116">
        <f>AVERAGE(June[order delivered])</f>
        <v>3.9437956555171093E-3</v>
      </c>
      <c r="P324" s="125"/>
      <c r="T324" s="103">
        <f>June[[#This Row],[Delivery Cost]] + June[[#This Row],[COGS (Naira)]]</f>
        <v>0</v>
      </c>
      <c r="U324" s="103">
        <f>June[[#This Row],[Revenue]] - June[[#This Row],[Total cost]]</f>
        <v>0</v>
      </c>
    </row>
    <row r="325" spans="1:21" hidden="1" x14ac:dyDescent="0.2">
      <c r="A325" s="126"/>
      <c r="B325" s="125"/>
      <c r="C325" s="125">
        <f>WEEKNUM(June[[#This Row],[Date]])</f>
        <v>0</v>
      </c>
      <c r="E325" s="125"/>
      <c r="G325" s="125"/>
      <c r="H325" s="125"/>
      <c r="I325" s="125"/>
      <c r="J325" s="116"/>
      <c r="K325" s="116"/>
      <c r="L325" s="116"/>
      <c r="M3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5" s="116">
        <f>AVERAGE(June[order delivered])</f>
        <v>3.9437956555171093E-3</v>
      </c>
      <c r="P325" s="125"/>
      <c r="T325" s="103">
        <f>June[[#This Row],[Delivery Cost]] + June[[#This Row],[COGS (Naira)]]</f>
        <v>0</v>
      </c>
      <c r="U325" s="103">
        <f>June[[#This Row],[Revenue]] - June[[#This Row],[Total cost]]</f>
        <v>0</v>
      </c>
    </row>
    <row r="326" spans="1:21" hidden="1" x14ac:dyDescent="0.2">
      <c r="A326" s="126"/>
      <c r="B326" s="125"/>
      <c r="C326" s="125">
        <f>WEEKNUM(June[[#This Row],[Date]])</f>
        <v>0</v>
      </c>
      <c r="E326" s="125"/>
      <c r="G326" s="125"/>
      <c r="H326" s="125"/>
      <c r="I326" s="125"/>
      <c r="J326" s="116"/>
      <c r="K326" s="116"/>
      <c r="L326" s="116"/>
      <c r="M3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6" s="116">
        <f>AVERAGE(June[order delivered])</f>
        <v>3.9437956555171093E-3</v>
      </c>
      <c r="P326" s="125"/>
      <c r="T326" s="103">
        <f>June[[#This Row],[Delivery Cost]] + June[[#This Row],[COGS (Naira)]]</f>
        <v>0</v>
      </c>
      <c r="U326" s="103">
        <f>June[[#This Row],[Revenue]] - June[[#This Row],[Total cost]]</f>
        <v>0</v>
      </c>
    </row>
    <row r="327" spans="1:21" hidden="1" x14ac:dyDescent="0.2">
      <c r="A327" s="126"/>
      <c r="B327" s="125"/>
      <c r="C327" s="125">
        <f>WEEKNUM(June[[#This Row],[Date]])</f>
        <v>0</v>
      </c>
      <c r="E327" s="125"/>
      <c r="G327" s="125"/>
      <c r="H327" s="125"/>
      <c r="I327" s="125"/>
      <c r="J327" s="116"/>
      <c r="K327" s="116"/>
      <c r="L327" s="116"/>
      <c r="M3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7" s="116">
        <f>AVERAGE(June[order delivered])</f>
        <v>3.9437956555171093E-3</v>
      </c>
      <c r="P327" s="125"/>
      <c r="T327" s="103">
        <f>June[[#This Row],[Delivery Cost]] + June[[#This Row],[COGS (Naira)]]</f>
        <v>0</v>
      </c>
      <c r="U327" s="103">
        <f>June[[#This Row],[Revenue]] - June[[#This Row],[Total cost]]</f>
        <v>0</v>
      </c>
    </row>
    <row r="328" spans="1:21" hidden="1" x14ac:dyDescent="0.2">
      <c r="A328" s="126"/>
      <c r="B328" s="125"/>
      <c r="C328" s="125">
        <f>WEEKNUM(June[[#This Row],[Date]])</f>
        <v>0</v>
      </c>
      <c r="E328" s="125"/>
      <c r="G328" s="125"/>
      <c r="H328" s="125"/>
      <c r="I328" s="125"/>
      <c r="J328" s="116"/>
      <c r="K328" s="116"/>
      <c r="L328" s="116"/>
      <c r="M3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8" s="116">
        <f>AVERAGE(June[order delivered])</f>
        <v>3.9437956555171093E-3</v>
      </c>
      <c r="P328" s="125"/>
      <c r="T328" s="103">
        <f>June[[#This Row],[Delivery Cost]] + June[[#This Row],[COGS (Naira)]]</f>
        <v>0</v>
      </c>
      <c r="U328" s="103">
        <f>June[[#This Row],[Revenue]] - June[[#This Row],[Total cost]]</f>
        <v>0</v>
      </c>
    </row>
    <row r="329" spans="1:21" hidden="1" x14ac:dyDescent="0.2">
      <c r="A329" s="126"/>
      <c r="B329" s="125"/>
      <c r="C329" s="125">
        <f>WEEKNUM(June[[#This Row],[Date]])</f>
        <v>0</v>
      </c>
      <c r="E329" s="125"/>
      <c r="G329" s="125"/>
      <c r="H329" s="125"/>
      <c r="I329" s="125"/>
      <c r="J329" s="116"/>
      <c r="K329" s="116"/>
      <c r="L329" s="116"/>
      <c r="M3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29" s="116">
        <f>AVERAGE(June[order delivered])</f>
        <v>3.9437956555171093E-3</v>
      </c>
      <c r="P329" s="125"/>
      <c r="T329" s="103">
        <f>June[[#This Row],[Delivery Cost]] + June[[#This Row],[COGS (Naira)]]</f>
        <v>0</v>
      </c>
      <c r="U329" s="103">
        <f>June[[#This Row],[Revenue]] - June[[#This Row],[Total cost]]</f>
        <v>0</v>
      </c>
    </row>
    <row r="330" spans="1:21" hidden="1" x14ac:dyDescent="0.2">
      <c r="A330" s="126"/>
      <c r="B330" s="125"/>
      <c r="C330" s="125">
        <f>WEEKNUM(June[[#This Row],[Date]])</f>
        <v>0</v>
      </c>
      <c r="E330" s="125"/>
      <c r="G330" s="125"/>
      <c r="H330" s="125"/>
      <c r="I330" s="125"/>
      <c r="J330" s="116"/>
      <c r="K330" s="116"/>
      <c r="L330" s="116"/>
      <c r="M3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0" s="116">
        <f>AVERAGE(June[order delivered])</f>
        <v>3.9437956555171093E-3</v>
      </c>
      <c r="P330" s="125"/>
      <c r="T330" s="103">
        <f>June[[#This Row],[Delivery Cost]] + June[[#This Row],[COGS (Naira)]]</f>
        <v>0</v>
      </c>
      <c r="U330" s="103">
        <f>June[[#This Row],[Revenue]] - June[[#This Row],[Total cost]]</f>
        <v>0</v>
      </c>
    </row>
    <row r="331" spans="1:21" hidden="1" x14ac:dyDescent="0.2">
      <c r="A331" s="126"/>
      <c r="B331" s="125"/>
      <c r="C331" s="125">
        <f>WEEKNUM(June[[#This Row],[Date]])</f>
        <v>0</v>
      </c>
      <c r="E331" s="125"/>
      <c r="G331" s="125"/>
      <c r="H331" s="125"/>
      <c r="I331" s="125"/>
      <c r="J331" s="116"/>
      <c r="K331" s="116"/>
      <c r="L331" s="116"/>
      <c r="M3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1" s="116">
        <f>AVERAGE(June[order delivered])</f>
        <v>3.9437956555171093E-3</v>
      </c>
      <c r="P331" s="125"/>
      <c r="T331" s="103">
        <f>June[[#This Row],[Delivery Cost]] + June[[#This Row],[COGS (Naira)]]</f>
        <v>0</v>
      </c>
      <c r="U331" s="103">
        <f>June[[#This Row],[Revenue]] - June[[#This Row],[Total cost]]</f>
        <v>0</v>
      </c>
    </row>
    <row r="332" spans="1:21" hidden="1" x14ac:dyDescent="0.2">
      <c r="A332" s="126"/>
      <c r="B332" s="125"/>
      <c r="C332" s="125">
        <f>WEEKNUM(June[[#This Row],[Date]])</f>
        <v>0</v>
      </c>
      <c r="E332" s="125"/>
      <c r="G332" s="125"/>
      <c r="H332" s="125"/>
      <c r="I332" s="125"/>
      <c r="J332" s="116"/>
      <c r="K332" s="116"/>
      <c r="L332" s="116"/>
      <c r="M3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2" s="116">
        <f>AVERAGE(June[order delivered])</f>
        <v>3.9437956555171093E-3</v>
      </c>
      <c r="P332" s="125"/>
      <c r="T332" s="103">
        <f>June[[#This Row],[Delivery Cost]] + June[[#This Row],[COGS (Naira)]]</f>
        <v>0</v>
      </c>
      <c r="U332" s="103">
        <f>June[[#This Row],[Revenue]] - June[[#This Row],[Total cost]]</f>
        <v>0</v>
      </c>
    </row>
    <row r="333" spans="1:21" hidden="1" x14ac:dyDescent="0.2">
      <c r="A333" s="126"/>
      <c r="B333" s="125"/>
      <c r="C333" s="125">
        <f>WEEKNUM(June[[#This Row],[Date]])</f>
        <v>0</v>
      </c>
      <c r="E333" s="125"/>
      <c r="G333" s="125"/>
      <c r="H333" s="125"/>
      <c r="I333" s="125"/>
      <c r="J333" s="116"/>
      <c r="K333" s="116"/>
      <c r="L333" s="116"/>
      <c r="M3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3" s="116">
        <f>AVERAGE(June[order delivered])</f>
        <v>3.9437956555171093E-3</v>
      </c>
      <c r="P333" s="125"/>
      <c r="T333" s="103">
        <f>June[[#This Row],[Delivery Cost]] + June[[#This Row],[COGS (Naira)]]</f>
        <v>0</v>
      </c>
      <c r="U333" s="103">
        <f>June[[#This Row],[Revenue]] - June[[#This Row],[Total cost]]</f>
        <v>0</v>
      </c>
    </row>
    <row r="334" spans="1:21" hidden="1" x14ac:dyDescent="0.2">
      <c r="A334" s="126"/>
      <c r="B334" s="125"/>
      <c r="C334" s="125">
        <f>WEEKNUM(June[[#This Row],[Date]])</f>
        <v>0</v>
      </c>
      <c r="E334" s="125"/>
      <c r="G334" s="125"/>
      <c r="H334" s="125"/>
      <c r="I334" s="125"/>
      <c r="J334" s="116"/>
      <c r="K334" s="116"/>
      <c r="L334" s="116"/>
      <c r="M3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4" s="116">
        <f>AVERAGE(June[order delivered])</f>
        <v>3.9437956555171093E-3</v>
      </c>
      <c r="P334" s="125"/>
      <c r="T334" s="103">
        <f>June[[#This Row],[Delivery Cost]] + June[[#This Row],[COGS (Naira)]]</f>
        <v>0</v>
      </c>
      <c r="U334" s="103">
        <f>June[[#This Row],[Revenue]] - June[[#This Row],[Total cost]]</f>
        <v>0</v>
      </c>
    </row>
    <row r="335" spans="1:21" hidden="1" x14ac:dyDescent="0.2">
      <c r="A335" s="126"/>
      <c r="B335" s="125"/>
      <c r="C335" s="125">
        <f>WEEKNUM(June[[#This Row],[Date]])</f>
        <v>0</v>
      </c>
      <c r="E335" s="125"/>
      <c r="G335" s="125"/>
      <c r="H335" s="125"/>
      <c r="I335" s="125"/>
      <c r="J335" s="116"/>
      <c r="K335" s="116"/>
      <c r="L335" s="116"/>
      <c r="M3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5" s="116">
        <f>AVERAGE(June[order delivered])</f>
        <v>3.9437956555171093E-3</v>
      </c>
      <c r="P335" s="125"/>
      <c r="T335" s="103">
        <f>June[[#This Row],[Delivery Cost]] + June[[#This Row],[COGS (Naira)]]</f>
        <v>0</v>
      </c>
      <c r="U335" s="103">
        <f>June[[#This Row],[Revenue]] - June[[#This Row],[Total cost]]</f>
        <v>0</v>
      </c>
    </row>
    <row r="336" spans="1:21" hidden="1" x14ac:dyDescent="0.2">
      <c r="A336" s="126"/>
      <c r="B336" s="125"/>
      <c r="C336" s="125">
        <f>WEEKNUM(June[[#This Row],[Date]])</f>
        <v>0</v>
      </c>
      <c r="E336" s="125"/>
      <c r="G336" s="125"/>
      <c r="H336" s="125"/>
      <c r="I336" s="125"/>
      <c r="J336" s="116"/>
      <c r="K336" s="116"/>
      <c r="L336" s="116"/>
      <c r="M3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6" s="116">
        <f>AVERAGE(June[order delivered])</f>
        <v>3.9437956555171093E-3</v>
      </c>
      <c r="P336" s="125"/>
      <c r="T336" s="103">
        <f>June[[#This Row],[Delivery Cost]] + June[[#This Row],[COGS (Naira)]]</f>
        <v>0</v>
      </c>
      <c r="U336" s="103">
        <f>June[[#This Row],[Revenue]] - June[[#This Row],[Total cost]]</f>
        <v>0</v>
      </c>
    </row>
    <row r="337" spans="1:21" hidden="1" x14ac:dyDescent="0.2">
      <c r="A337" s="126"/>
      <c r="B337" s="125"/>
      <c r="C337" s="125">
        <f>WEEKNUM(June[[#This Row],[Date]])</f>
        <v>0</v>
      </c>
      <c r="E337" s="125"/>
      <c r="G337" s="125"/>
      <c r="H337" s="125"/>
      <c r="I337" s="125"/>
      <c r="J337" s="116"/>
      <c r="K337" s="116"/>
      <c r="L337" s="116"/>
      <c r="M3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7" s="116">
        <f>AVERAGE(June[order delivered])</f>
        <v>3.9437956555171093E-3</v>
      </c>
      <c r="P337" s="125"/>
      <c r="T337" s="103">
        <f>June[[#This Row],[Delivery Cost]] + June[[#This Row],[COGS (Naira)]]</f>
        <v>0</v>
      </c>
      <c r="U337" s="103">
        <f>June[[#This Row],[Revenue]] - June[[#This Row],[Total cost]]</f>
        <v>0</v>
      </c>
    </row>
    <row r="338" spans="1:21" hidden="1" x14ac:dyDescent="0.2">
      <c r="A338" s="126"/>
      <c r="B338" s="125"/>
      <c r="C338" s="125">
        <f>WEEKNUM(June[[#This Row],[Date]])</f>
        <v>0</v>
      </c>
      <c r="E338" s="125"/>
      <c r="G338" s="125"/>
      <c r="H338" s="125"/>
      <c r="I338" s="125"/>
      <c r="J338" s="116"/>
      <c r="K338" s="116"/>
      <c r="L338" s="116"/>
      <c r="M3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8" s="116">
        <f>AVERAGE(June[order delivered])</f>
        <v>3.9437956555171093E-3</v>
      </c>
      <c r="P338" s="125"/>
      <c r="T338" s="103">
        <f>June[[#This Row],[Delivery Cost]] + June[[#This Row],[COGS (Naira)]]</f>
        <v>0</v>
      </c>
      <c r="U338" s="103">
        <f>June[[#This Row],[Revenue]] - June[[#This Row],[Total cost]]</f>
        <v>0</v>
      </c>
    </row>
    <row r="339" spans="1:21" hidden="1" x14ac:dyDescent="0.2">
      <c r="A339" s="126"/>
      <c r="B339" s="125"/>
      <c r="C339" s="125">
        <f>WEEKNUM(June[[#This Row],[Date]])</f>
        <v>0</v>
      </c>
      <c r="E339" s="125"/>
      <c r="G339" s="125"/>
      <c r="H339" s="125"/>
      <c r="I339" s="125"/>
      <c r="J339" s="116"/>
      <c r="K339" s="116"/>
      <c r="L339" s="116"/>
      <c r="M3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39" s="116">
        <f>AVERAGE(June[order delivered])</f>
        <v>3.9437956555171093E-3</v>
      </c>
      <c r="P339" s="125"/>
      <c r="T339" s="103">
        <f>June[[#This Row],[Delivery Cost]] + June[[#This Row],[COGS (Naira)]]</f>
        <v>0</v>
      </c>
      <c r="U339" s="103">
        <f>June[[#This Row],[Revenue]] - June[[#This Row],[Total cost]]</f>
        <v>0</v>
      </c>
    </row>
    <row r="340" spans="1:21" hidden="1" x14ac:dyDescent="0.2">
      <c r="A340" s="126"/>
      <c r="B340" s="125"/>
      <c r="C340" s="125">
        <f>WEEKNUM(June[[#This Row],[Date]])</f>
        <v>0</v>
      </c>
      <c r="E340" s="125"/>
      <c r="G340" s="125"/>
      <c r="H340" s="125"/>
      <c r="I340" s="125"/>
      <c r="J340" s="116"/>
      <c r="K340" s="116"/>
      <c r="L340" s="116"/>
      <c r="M3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0" s="116">
        <f>AVERAGE(June[order delivered])</f>
        <v>3.9437956555171093E-3</v>
      </c>
      <c r="P340" s="125"/>
      <c r="T340" s="103">
        <f>June[[#This Row],[Delivery Cost]] + June[[#This Row],[COGS (Naira)]]</f>
        <v>0</v>
      </c>
      <c r="U340" s="103">
        <f>June[[#This Row],[Revenue]] - June[[#This Row],[Total cost]]</f>
        <v>0</v>
      </c>
    </row>
    <row r="341" spans="1:21" hidden="1" x14ac:dyDescent="0.2">
      <c r="A341" s="126"/>
      <c r="B341" s="125"/>
      <c r="C341" s="125">
        <f>WEEKNUM(June[[#This Row],[Date]])</f>
        <v>0</v>
      </c>
      <c r="E341" s="125"/>
      <c r="G341" s="125"/>
      <c r="H341" s="125"/>
      <c r="I341" s="125"/>
      <c r="J341" s="116"/>
      <c r="K341" s="116"/>
      <c r="L341" s="116"/>
      <c r="M3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1" s="116">
        <f>AVERAGE(June[order delivered])</f>
        <v>3.9437956555171093E-3</v>
      </c>
      <c r="P341" s="125"/>
      <c r="T341" s="103">
        <f>June[[#This Row],[Delivery Cost]] + June[[#This Row],[COGS (Naira)]]</f>
        <v>0</v>
      </c>
      <c r="U341" s="103">
        <f>June[[#This Row],[Revenue]] - June[[#This Row],[Total cost]]</f>
        <v>0</v>
      </c>
    </row>
    <row r="342" spans="1:21" hidden="1" x14ac:dyDescent="0.2">
      <c r="A342" s="126"/>
      <c r="B342" s="125"/>
      <c r="C342" s="125">
        <f>WEEKNUM(June[[#This Row],[Date]])</f>
        <v>0</v>
      </c>
      <c r="E342" s="125"/>
      <c r="G342" s="125"/>
      <c r="H342" s="125"/>
      <c r="I342" s="125"/>
      <c r="J342" s="116"/>
      <c r="K342" s="116"/>
      <c r="L342" s="116"/>
      <c r="M3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2" s="116">
        <f>AVERAGE(June[order delivered])</f>
        <v>3.9437956555171093E-3</v>
      </c>
      <c r="P342" s="125"/>
      <c r="T342" s="103">
        <f>June[[#This Row],[Delivery Cost]] + June[[#This Row],[COGS (Naira)]]</f>
        <v>0</v>
      </c>
      <c r="U342" s="103">
        <f>June[[#This Row],[Revenue]] - June[[#This Row],[Total cost]]</f>
        <v>0</v>
      </c>
    </row>
    <row r="343" spans="1:21" hidden="1" x14ac:dyDescent="0.2">
      <c r="A343" s="126"/>
      <c r="B343" s="125"/>
      <c r="C343" s="125">
        <f>WEEKNUM(June[[#This Row],[Date]])</f>
        <v>0</v>
      </c>
      <c r="E343" s="125"/>
      <c r="G343" s="125"/>
      <c r="H343" s="125"/>
      <c r="I343" s="125"/>
      <c r="J343" s="116"/>
      <c r="K343" s="116"/>
      <c r="L343" s="116"/>
      <c r="M3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3" s="116">
        <f>AVERAGE(June[order delivered])</f>
        <v>3.9437956555171093E-3</v>
      </c>
      <c r="P343" s="125"/>
      <c r="T343" s="103">
        <f>June[[#This Row],[Delivery Cost]] + June[[#This Row],[COGS (Naira)]]</f>
        <v>0</v>
      </c>
      <c r="U343" s="103">
        <f>June[[#This Row],[Revenue]] - June[[#This Row],[Total cost]]</f>
        <v>0</v>
      </c>
    </row>
    <row r="344" spans="1:21" hidden="1" x14ac:dyDescent="0.2">
      <c r="A344" s="126"/>
      <c r="B344" s="125"/>
      <c r="C344" s="125">
        <f>WEEKNUM(June[[#This Row],[Date]])</f>
        <v>0</v>
      </c>
      <c r="E344" s="125"/>
      <c r="G344" s="125"/>
      <c r="H344" s="125"/>
      <c r="I344" s="125"/>
      <c r="J344" s="116"/>
      <c r="K344" s="116"/>
      <c r="L344" s="116"/>
      <c r="M3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4" s="116">
        <f>AVERAGE(June[order delivered])</f>
        <v>3.9437956555171093E-3</v>
      </c>
      <c r="P344" s="125"/>
      <c r="T344" s="103">
        <f>June[[#This Row],[Delivery Cost]] + June[[#This Row],[COGS (Naira)]]</f>
        <v>0</v>
      </c>
      <c r="U344" s="103">
        <f>June[[#This Row],[Revenue]] - June[[#This Row],[Total cost]]</f>
        <v>0</v>
      </c>
    </row>
    <row r="345" spans="1:21" hidden="1" x14ac:dyDescent="0.2">
      <c r="A345" s="126"/>
      <c r="B345" s="125"/>
      <c r="C345" s="125">
        <f>WEEKNUM(June[[#This Row],[Date]])</f>
        <v>0</v>
      </c>
      <c r="E345" s="125"/>
      <c r="G345" s="125"/>
      <c r="H345" s="125"/>
      <c r="I345" s="125"/>
      <c r="J345" s="116"/>
      <c r="K345" s="116"/>
      <c r="L345" s="116"/>
      <c r="M3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5" s="116">
        <f>AVERAGE(June[order delivered])</f>
        <v>3.9437956555171093E-3</v>
      </c>
      <c r="P345" s="125"/>
      <c r="T345" s="103">
        <f>June[[#This Row],[Delivery Cost]] + June[[#This Row],[COGS (Naira)]]</f>
        <v>0</v>
      </c>
      <c r="U345" s="103">
        <f>June[[#This Row],[Revenue]] - June[[#This Row],[Total cost]]</f>
        <v>0</v>
      </c>
    </row>
    <row r="346" spans="1:21" hidden="1" x14ac:dyDescent="0.2">
      <c r="A346" s="126"/>
      <c r="B346" s="125"/>
      <c r="C346" s="125">
        <f>WEEKNUM(June[[#This Row],[Date]])</f>
        <v>0</v>
      </c>
      <c r="E346" s="125"/>
      <c r="G346" s="125"/>
      <c r="H346" s="125"/>
      <c r="I346" s="125"/>
      <c r="J346" s="116"/>
      <c r="K346" s="116"/>
      <c r="L346" s="116"/>
      <c r="M3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6" s="116">
        <f>AVERAGE(June[order delivered])</f>
        <v>3.9437956555171093E-3</v>
      </c>
      <c r="P346" s="125"/>
      <c r="T346" s="103">
        <f>June[[#This Row],[Delivery Cost]] + June[[#This Row],[COGS (Naira)]]</f>
        <v>0</v>
      </c>
      <c r="U346" s="103">
        <f>June[[#This Row],[Revenue]] - June[[#This Row],[Total cost]]</f>
        <v>0</v>
      </c>
    </row>
    <row r="347" spans="1:21" hidden="1" x14ac:dyDescent="0.2">
      <c r="A347" s="126"/>
      <c r="B347" s="125"/>
      <c r="C347" s="125">
        <f>WEEKNUM(June[[#This Row],[Date]])</f>
        <v>0</v>
      </c>
      <c r="E347" s="125"/>
      <c r="G347" s="125"/>
      <c r="H347" s="125"/>
      <c r="I347" s="125"/>
      <c r="J347" s="116"/>
      <c r="K347" s="116"/>
      <c r="L347" s="116"/>
      <c r="M3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7" s="116">
        <f>AVERAGE(June[order delivered])</f>
        <v>3.9437956555171093E-3</v>
      </c>
      <c r="P347" s="125"/>
      <c r="T347" s="103">
        <f>June[[#This Row],[Delivery Cost]] + June[[#This Row],[COGS (Naira)]]</f>
        <v>0</v>
      </c>
      <c r="U347" s="103">
        <f>June[[#This Row],[Revenue]] - June[[#This Row],[Total cost]]</f>
        <v>0</v>
      </c>
    </row>
    <row r="348" spans="1:21" hidden="1" x14ac:dyDescent="0.2">
      <c r="A348" s="126"/>
      <c r="B348" s="125"/>
      <c r="C348" s="125">
        <f>WEEKNUM(June[[#This Row],[Date]])</f>
        <v>0</v>
      </c>
      <c r="E348" s="125"/>
      <c r="G348" s="125"/>
      <c r="H348" s="125"/>
      <c r="I348" s="125"/>
      <c r="J348" s="116"/>
      <c r="K348" s="116"/>
      <c r="L348" s="116"/>
      <c r="M3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8" s="116">
        <f>AVERAGE(June[order delivered])</f>
        <v>3.9437956555171093E-3</v>
      </c>
      <c r="P348" s="125"/>
      <c r="T348" s="103">
        <f>June[[#This Row],[Delivery Cost]] + June[[#This Row],[COGS (Naira)]]</f>
        <v>0</v>
      </c>
      <c r="U348" s="103">
        <f>June[[#This Row],[Revenue]] - June[[#This Row],[Total cost]]</f>
        <v>0</v>
      </c>
    </row>
    <row r="349" spans="1:21" hidden="1" x14ac:dyDescent="0.2">
      <c r="A349" s="126"/>
      <c r="B349" s="125"/>
      <c r="C349" s="125">
        <f>WEEKNUM(June[[#This Row],[Date]])</f>
        <v>0</v>
      </c>
      <c r="E349" s="125"/>
      <c r="G349" s="125"/>
      <c r="H349" s="125"/>
      <c r="I349" s="125"/>
      <c r="J349" s="116"/>
      <c r="K349" s="116"/>
      <c r="L349" s="116"/>
      <c r="M3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49" s="116">
        <f>AVERAGE(June[order delivered])</f>
        <v>3.9437956555171093E-3</v>
      </c>
      <c r="P349" s="125"/>
      <c r="T349" s="103">
        <f>June[[#This Row],[Delivery Cost]] + June[[#This Row],[COGS (Naira)]]</f>
        <v>0</v>
      </c>
      <c r="U349" s="103">
        <f>June[[#This Row],[Revenue]] - June[[#This Row],[Total cost]]</f>
        <v>0</v>
      </c>
    </row>
    <row r="350" spans="1:21" hidden="1" x14ac:dyDescent="0.2">
      <c r="A350" s="126"/>
      <c r="B350" s="125"/>
      <c r="C350" s="125">
        <f>WEEKNUM(June[[#This Row],[Date]])</f>
        <v>0</v>
      </c>
      <c r="E350" s="125"/>
      <c r="G350" s="125"/>
      <c r="H350" s="125"/>
      <c r="I350" s="125"/>
      <c r="J350" s="116"/>
      <c r="K350" s="116"/>
      <c r="L350" s="116"/>
      <c r="M3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0" s="116">
        <f>AVERAGE(June[order delivered])</f>
        <v>3.9437956555171093E-3</v>
      </c>
      <c r="P350" s="125"/>
      <c r="T350" s="103">
        <f>June[[#This Row],[Delivery Cost]] + June[[#This Row],[COGS (Naira)]]</f>
        <v>0</v>
      </c>
      <c r="U350" s="103">
        <f>June[[#This Row],[Revenue]] - June[[#This Row],[Total cost]]</f>
        <v>0</v>
      </c>
    </row>
    <row r="351" spans="1:21" hidden="1" x14ac:dyDescent="0.2">
      <c r="A351" s="126"/>
      <c r="B351" s="125"/>
      <c r="C351" s="125">
        <f>WEEKNUM(June[[#This Row],[Date]])</f>
        <v>0</v>
      </c>
      <c r="E351" s="125"/>
      <c r="G351" s="125"/>
      <c r="H351" s="125"/>
      <c r="I351" s="125"/>
      <c r="J351" s="116"/>
      <c r="K351" s="116"/>
      <c r="L351" s="116"/>
      <c r="M3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1" s="116">
        <f>AVERAGE(June[order delivered])</f>
        <v>3.9437956555171093E-3</v>
      </c>
      <c r="P351" s="125"/>
      <c r="T351" s="103">
        <f>June[[#This Row],[Delivery Cost]] + June[[#This Row],[COGS (Naira)]]</f>
        <v>0</v>
      </c>
      <c r="U351" s="103">
        <f>June[[#This Row],[Revenue]] - June[[#This Row],[Total cost]]</f>
        <v>0</v>
      </c>
    </row>
    <row r="352" spans="1:21" hidden="1" x14ac:dyDescent="0.2">
      <c r="A352" s="126"/>
      <c r="B352" s="125"/>
      <c r="C352" s="125">
        <f>WEEKNUM(June[[#This Row],[Date]])</f>
        <v>0</v>
      </c>
      <c r="E352" s="125"/>
      <c r="G352" s="125"/>
      <c r="H352" s="125"/>
      <c r="I352" s="125"/>
      <c r="J352" s="116"/>
      <c r="K352" s="116"/>
      <c r="L352" s="116"/>
      <c r="M3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2" s="116">
        <f>AVERAGE(June[order delivered])</f>
        <v>3.9437956555171093E-3</v>
      </c>
      <c r="P352" s="125"/>
      <c r="T352" s="103">
        <f>June[[#This Row],[Delivery Cost]] + June[[#This Row],[COGS (Naira)]]</f>
        <v>0</v>
      </c>
      <c r="U352" s="103">
        <f>June[[#This Row],[Revenue]] - June[[#This Row],[Total cost]]</f>
        <v>0</v>
      </c>
    </row>
    <row r="353" spans="1:21" hidden="1" x14ac:dyDescent="0.2">
      <c r="A353" s="126"/>
      <c r="B353" s="125"/>
      <c r="C353" s="125">
        <f>WEEKNUM(June[[#This Row],[Date]])</f>
        <v>0</v>
      </c>
      <c r="E353" s="125"/>
      <c r="G353" s="125"/>
      <c r="H353" s="125"/>
      <c r="I353" s="125"/>
      <c r="J353" s="116"/>
      <c r="K353" s="116"/>
      <c r="L353" s="116"/>
      <c r="M3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3" s="116">
        <f>AVERAGE(June[order delivered])</f>
        <v>3.9437956555171093E-3</v>
      </c>
      <c r="P353" s="125"/>
      <c r="T353" s="103">
        <f>June[[#This Row],[Delivery Cost]] + June[[#This Row],[COGS (Naira)]]</f>
        <v>0</v>
      </c>
      <c r="U353" s="103">
        <f>June[[#This Row],[Revenue]] - June[[#This Row],[Total cost]]</f>
        <v>0</v>
      </c>
    </row>
    <row r="354" spans="1:21" hidden="1" x14ac:dyDescent="0.2">
      <c r="A354" s="126"/>
      <c r="B354" s="125"/>
      <c r="C354" s="125">
        <f>WEEKNUM(June[[#This Row],[Date]])</f>
        <v>0</v>
      </c>
      <c r="E354" s="125"/>
      <c r="G354" s="125"/>
      <c r="H354" s="125"/>
      <c r="I354" s="125"/>
      <c r="J354" s="116"/>
      <c r="K354" s="116"/>
      <c r="L354" s="116"/>
      <c r="M3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4" s="116">
        <f>AVERAGE(June[order delivered])</f>
        <v>3.9437956555171093E-3</v>
      </c>
      <c r="P354" s="125"/>
      <c r="T354" s="103">
        <f>June[[#This Row],[Delivery Cost]] + June[[#This Row],[COGS (Naira)]]</f>
        <v>0</v>
      </c>
      <c r="U354" s="103">
        <f>June[[#This Row],[Revenue]] - June[[#This Row],[Total cost]]</f>
        <v>0</v>
      </c>
    </row>
    <row r="355" spans="1:21" hidden="1" x14ac:dyDescent="0.2">
      <c r="A355" s="126"/>
      <c r="B355" s="125"/>
      <c r="C355" s="125">
        <f>WEEKNUM(June[[#This Row],[Date]])</f>
        <v>0</v>
      </c>
      <c r="E355" s="125"/>
      <c r="G355" s="125"/>
      <c r="H355" s="125"/>
      <c r="I355" s="125"/>
      <c r="J355" s="116"/>
      <c r="K355" s="116"/>
      <c r="L355" s="116"/>
      <c r="M3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5" s="116">
        <f>AVERAGE(June[order delivered])</f>
        <v>3.9437956555171093E-3</v>
      </c>
      <c r="P355" s="125"/>
      <c r="T355" s="103">
        <f>June[[#This Row],[Delivery Cost]] + June[[#This Row],[COGS (Naira)]]</f>
        <v>0</v>
      </c>
      <c r="U355" s="103">
        <f>June[[#This Row],[Revenue]] - June[[#This Row],[Total cost]]</f>
        <v>0</v>
      </c>
    </row>
    <row r="356" spans="1:21" hidden="1" x14ac:dyDescent="0.2">
      <c r="A356" s="126"/>
      <c r="B356" s="125"/>
      <c r="C356" s="125">
        <f>WEEKNUM(June[[#This Row],[Date]])</f>
        <v>0</v>
      </c>
      <c r="E356" s="125"/>
      <c r="G356" s="125"/>
      <c r="H356" s="125"/>
      <c r="I356" s="125"/>
      <c r="J356" s="116"/>
      <c r="K356" s="116"/>
      <c r="L356" s="116"/>
      <c r="M3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6" s="116">
        <f>AVERAGE(June[order delivered])</f>
        <v>3.9437956555171093E-3</v>
      </c>
      <c r="P356" s="125"/>
      <c r="T356" s="103">
        <f>June[[#This Row],[Delivery Cost]] + June[[#This Row],[COGS (Naira)]]</f>
        <v>0</v>
      </c>
      <c r="U356" s="103">
        <f>June[[#This Row],[Revenue]] - June[[#This Row],[Total cost]]</f>
        <v>0</v>
      </c>
    </row>
    <row r="357" spans="1:21" hidden="1" x14ac:dyDescent="0.2">
      <c r="A357" s="126"/>
      <c r="B357" s="125"/>
      <c r="C357" s="125">
        <f>WEEKNUM(June[[#This Row],[Date]])</f>
        <v>0</v>
      </c>
      <c r="E357" s="125"/>
      <c r="G357" s="125"/>
      <c r="H357" s="125"/>
      <c r="I357" s="125"/>
      <c r="J357" s="116"/>
      <c r="K357" s="116"/>
      <c r="L357" s="116"/>
      <c r="M3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7" s="116">
        <f>AVERAGE(June[order delivered])</f>
        <v>3.9437956555171093E-3</v>
      </c>
      <c r="P357" s="125"/>
      <c r="T357" s="103">
        <f>June[[#This Row],[Delivery Cost]] + June[[#This Row],[COGS (Naira)]]</f>
        <v>0</v>
      </c>
      <c r="U357" s="103">
        <f>June[[#This Row],[Revenue]] - June[[#This Row],[Total cost]]</f>
        <v>0</v>
      </c>
    </row>
    <row r="358" spans="1:21" hidden="1" x14ac:dyDescent="0.2">
      <c r="A358" s="126"/>
      <c r="B358" s="125"/>
      <c r="C358" s="125">
        <f>WEEKNUM(June[[#This Row],[Date]])</f>
        <v>0</v>
      </c>
      <c r="E358" s="125"/>
      <c r="G358" s="125"/>
      <c r="H358" s="125"/>
      <c r="I358" s="125"/>
      <c r="J358" s="116"/>
      <c r="K358" s="116"/>
      <c r="L358" s="116"/>
      <c r="M3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8" s="116">
        <f>AVERAGE(June[order delivered])</f>
        <v>3.9437956555171093E-3</v>
      </c>
      <c r="P358" s="125"/>
      <c r="T358" s="103">
        <f>June[[#This Row],[Delivery Cost]] + June[[#This Row],[COGS (Naira)]]</f>
        <v>0</v>
      </c>
      <c r="U358" s="103">
        <f>June[[#This Row],[Revenue]] - June[[#This Row],[Total cost]]</f>
        <v>0</v>
      </c>
    </row>
    <row r="359" spans="1:21" hidden="1" x14ac:dyDescent="0.2">
      <c r="A359" s="126"/>
      <c r="B359" s="125"/>
      <c r="C359" s="125">
        <f>WEEKNUM(June[[#This Row],[Date]])</f>
        <v>0</v>
      </c>
      <c r="E359" s="125"/>
      <c r="G359" s="125"/>
      <c r="H359" s="125"/>
      <c r="I359" s="125"/>
      <c r="J359" s="116"/>
      <c r="K359" s="116"/>
      <c r="L359" s="116"/>
      <c r="M3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59" s="116">
        <f>AVERAGE(June[order delivered])</f>
        <v>3.9437956555171093E-3</v>
      </c>
      <c r="P359" s="125"/>
      <c r="T359" s="103">
        <f>June[[#This Row],[Delivery Cost]] + June[[#This Row],[COGS (Naira)]]</f>
        <v>0</v>
      </c>
      <c r="U359" s="103">
        <f>June[[#This Row],[Revenue]] - June[[#This Row],[Total cost]]</f>
        <v>0</v>
      </c>
    </row>
    <row r="360" spans="1:21" hidden="1" x14ac:dyDescent="0.2">
      <c r="A360" s="126"/>
      <c r="B360" s="125"/>
      <c r="C360" s="125">
        <f>WEEKNUM(June[[#This Row],[Date]])</f>
        <v>0</v>
      </c>
      <c r="E360" s="125"/>
      <c r="G360" s="125"/>
      <c r="H360" s="125"/>
      <c r="I360" s="125"/>
      <c r="J360" s="116"/>
      <c r="K360" s="116"/>
      <c r="L360" s="116"/>
      <c r="M3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0" s="116">
        <f>AVERAGE(June[order delivered])</f>
        <v>3.9437956555171093E-3</v>
      </c>
      <c r="P360" s="125"/>
      <c r="T360" s="103">
        <f>June[[#This Row],[Delivery Cost]] + June[[#This Row],[COGS (Naira)]]</f>
        <v>0</v>
      </c>
      <c r="U360" s="103">
        <f>June[[#This Row],[Revenue]] - June[[#This Row],[Total cost]]</f>
        <v>0</v>
      </c>
    </row>
    <row r="361" spans="1:21" hidden="1" x14ac:dyDescent="0.2">
      <c r="A361" s="126"/>
      <c r="B361" s="125"/>
      <c r="C361" s="125">
        <f>WEEKNUM(June[[#This Row],[Date]])</f>
        <v>0</v>
      </c>
      <c r="E361" s="125"/>
      <c r="G361" s="125"/>
      <c r="H361" s="125"/>
      <c r="I361" s="125"/>
      <c r="J361" s="116"/>
      <c r="K361" s="116"/>
      <c r="L361" s="116"/>
      <c r="M3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1" s="116">
        <f>AVERAGE(June[order delivered])</f>
        <v>3.9437956555171093E-3</v>
      </c>
      <c r="P361" s="125"/>
      <c r="T361" s="103">
        <f>June[[#This Row],[Delivery Cost]] + June[[#This Row],[COGS (Naira)]]</f>
        <v>0</v>
      </c>
      <c r="U361" s="103">
        <f>June[[#This Row],[Revenue]] - June[[#This Row],[Total cost]]</f>
        <v>0</v>
      </c>
    </row>
    <row r="362" spans="1:21" hidden="1" x14ac:dyDescent="0.2">
      <c r="A362" s="126"/>
      <c r="B362" s="125"/>
      <c r="C362" s="125">
        <f>WEEKNUM(June[[#This Row],[Date]])</f>
        <v>0</v>
      </c>
      <c r="E362" s="125"/>
      <c r="G362" s="125"/>
      <c r="H362" s="125"/>
      <c r="I362" s="125"/>
      <c r="J362" s="116"/>
      <c r="K362" s="116"/>
      <c r="L362" s="116"/>
      <c r="M3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2" s="116">
        <f>AVERAGE(June[order delivered])</f>
        <v>3.9437956555171093E-3</v>
      </c>
      <c r="P362" s="125"/>
      <c r="T362" s="103">
        <f>June[[#This Row],[Delivery Cost]] + June[[#This Row],[COGS (Naira)]]</f>
        <v>0</v>
      </c>
      <c r="U362" s="103">
        <f>June[[#This Row],[Revenue]] - June[[#This Row],[Total cost]]</f>
        <v>0</v>
      </c>
    </row>
    <row r="363" spans="1:21" hidden="1" x14ac:dyDescent="0.2">
      <c r="A363" s="126"/>
      <c r="B363" s="125"/>
      <c r="C363" s="125">
        <f>WEEKNUM(June[[#This Row],[Date]])</f>
        <v>0</v>
      </c>
      <c r="E363" s="125"/>
      <c r="G363" s="125"/>
      <c r="H363" s="125"/>
      <c r="I363" s="125"/>
      <c r="J363" s="116"/>
      <c r="K363" s="116"/>
      <c r="L363" s="116"/>
      <c r="M3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3" s="116">
        <f>AVERAGE(June[order delivered])</f>
        <v>3.9437956555171093E-3</v>
      </c>
      <c r="P363" s="125"/>
      <c r="T363" s="103">
        <f>June[[#This Row],[Delivery Cost]] + June[[#This Row],[COGS (Naira)]]</f>
        <v>0</v>
      </c>
      <c r="U363" s="103">
        <f>June[[#This Row],[Revenue]] - June[[#This Row],[Total cost]]</f>
        <v>0</v>
      </c>
    </row>
    <row r="364" spans="1:21" hidden="1" x14ac:dyDescent="0.2">
      <c r="A364" s="126"/>
      <c r="B364" s="125"/>
      <c r="C364" s="125">
        <f>WEEKNUM(June[[#This Row],[Date]])</f>
        <v>0</v>
      </c>
      <c r="E364" s="125"/>
      <c r="G364" s="125"/>
      <c r="H364" s="125"/>
      <c r="I364" s="125"/>
      <c r="J364" s="116"/>
      <c r="K364" s="116"/>
      <c r="L364" s="116"/>
      <c r="M3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4" s="116">
        <f>AVERAGE(June[order delivered])</f>
        <v>3.9437956555171093E-3</v>
      </c>
      <c r="P364" s="125"/>
      <c r="T364" s="103">
        <f>June[[#This Row],[Delivery Cost]] + June[[#This Row],[COGS (Naira)]]</f>
        <v>0</v>
      </c>
      <c r="U364" s="103">
        <f>June[[#This Row],[Revenue]] - June[[#This Row],[Total cost]]</f>
        <v>0</v>
      </c>
    </row>
    <row r="365" spans="1:21" hidden="1" x14ac:dyDescent="0.2">
      <c r="A365" s="126"/>
      <c r="B365" s="125"/>
      <c r="C365" s="125">
        <f>WEEKNUM(June[[#This Row],[Date]])</f>
        <v>0</v>
      </c>
      <c r="E365" s="125"/>
      <c r="G365" s="125"/>
      <c r="H365" s="125"/>
      <c r="I365" s="125"/>
      <c r="J365" s="116"/>
      <c r="K365" s="116"/>
      <c r="L365" s="116"/>
      <c r="M3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5" s="116">
        <f>AVERAGE(June[order delivered])</f>
        <v>3.9437956555171093E-3</v>
      </c>
      <c r="P365" s="125"/>
      <c r="T365" s="103">
        <f>June[[#This Row],[Delivery Cost]] + June[[#This Row],[COGS (Naira)]]</f>
        <v>0</v>
      </c>
      <c r="U365" s="103">
        <f>June[[#This Row],[Revenue]] - June[[#This Row],[Total cost]]</f>
        <v>0</v>
      </c>
    </row>
    <row r="366" spans="1:21" hidden="1" x14ac:dyDescent="0.2">
      <c r="A366" s="126"/>
      <c r="B366" s="125"/>
      <c r="C366" s="125">
        <f>WEEKNUM(June[[#This Row],[Date]])</f>
        <v>0</v>
      </c>
      <c r="E366" s="125"/>
      <c r="G366" s="125"/>
      <c r="H366" s="125"/>
      <c r="I366" s="125"/>
      <c r="J366" s="116"/>
      <c r="K366" s="116"/>
      <c r="L366" s="116"/>
      <c r="M3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6" s="116">
        <f>AVERAGE(June[order delivered])</f>
        <v>3.9437956555171093E-3</v>
      </c>
      <c r="P366" s="125"/>
      <c r="T366" s="103">
        <f>June[[#This Row],[Delivery Cost]] + June[[#This Row],[COGS (Naira)]]</f>
        <v>0</v>
      </c>
      <c r="U366" s="103">
        <f>June[[#This Row],[Revenue]] - June[[#This Row],[Total cost]]</f>
        <v>0</v>
      </c>
    </row>
    <row r="367" spans="1:21" hidden="1" x14ac:dyDescent="0.2">
      <c r="A367" s="126"/>
      <c r="B367" s="125"/>
      <c r="C367" s="125">
        <f>WEEKNUM(June[[#This Row],[Date]])</f>
        <v>0</v>
      </c>
      <c r="E367" s="125"/>
      <c r="G367" s="125"/>
      <c r="H367" s="125"/>
      <c r="I367" s="125"/>
      <c r="J367" s="116"/>
      <c r="K367" s="116"/>
      <c r="L367" s="116"/>
      <c r="M3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7" s="116">
        <f>AVERAGE(June[order delivered])</f>
        <v>3.9437956555171093E-3</v>
      </c>
      <c r="P367" s="125"/>
      <c r="T367" s="103">
        <f>June[[#This Row],[Delivery Cost]] + June[[#This Row],[COGS (Naira)]]</f>
        <v>0</v>
      </c>
      <c r="U367" s="103">
        <f>June[[#This Row],[Revenue]] - June[[#This Row],[Total cost]]</f>
        <v>0</v>
      </c>
    </row>
    <row r="368" spans="1:21" hidden="1" x14ac:dyDescent="0.2">
      <c r="A368" s="126"/>
      <c r="B368" s="125"/>
      <c r="C368" s="125">
        <f>WEEKNUM(June[[#This Row],[Date]])</f>
        <v>0</v>
      </c>
      <c r="E368" s="125"/>
      <c r="G368" s="125"/>
      <c r="H368" s="125"/>
      <c r="I368" s="125"/>
      <c r="J368" s="116"/>
      <c r="K368" s="116"/>
      <c r="L368" s="116"/>
      <c r="M3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8" s="116">
        <f>AVERAGE(June[order delivered])</f>
        <v>3.9437956555171093E-3</v>
      </c>
      <c r="P368" s="125"/>
      <c r="T368" s="103">
        <f>June[[#This Row],[Delivery Cost]] + June[[#This Row],[COGS (Naira)]]</f>
        <v>0</v>
      </c>
      <c r="U368" s="103">
        <f>June[[#This Row],[Revenue]] - June[[#This Row],[Total cost]]</f>
        <v>0</v>
      </c>
    </row>
    <row r="369" spans="1:21" hidden="1" x14ac:dyDescent="0.2">
      <c r="A369" s="126"/>
      <c r="B369" s="125"/>
      <c r="C369" s="125">
        <f>WEEKNUM(June[[#This Row],[Date]])</f>
        <v>0</v>
      </c>
      <c r="E369" s="125"/>
      <c r="G369" s="125"/>
      <c r="H369" s="125"/>
      <c r="I369" s="125"/>
      <c r="J369" s="116"/>
      <c r="K369" s="116"/>
      <c r="L369" s="116"/>
      <c r="M3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69" s="116">
        <f>AVERAGE(June[order delivered])</f>
        <v>3.9437956555171093E-3</v>
      </c>
      <c r="P369" s="125"/>
      <c r="T369" s="103">
        <f>June[[#This Row],[Delivery Cost]] + June[[#This Row],[COGS (Naira)]]</f>
        <v>0</v>
      </c>
      <c r="U369" s="103">
        <f>June[[#This Row],[Revenue]] - June[[#This Row],[Total cost]]</f>
        <v>0</v>
      </c>
    </row>
    <row r="370" spans="1:21" hidden="1" x14ac:dyDescent="0.2">
      <c r="A370" s="126"/>
      <c r="B370" s="125"/>
      <c r="C370" s="125">
        <f>WEEKNUM(June[[#This Row],[Date]])</f>
        <v>0</v>
      </c>
      <c r="E370" s="125"/>
      <c r="G370" s="125"/>
      <c r="H370" s="125"/>
      <c r="I370" s="125"/>
      <c r="J370" s="116"/>
      <c r="K370" s="116"/>
      <c r="L370" s="116"/>
      <c r="M3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0" s="116">
        <f>AVERAGE(June[order delivered])</f>
        <v>3.9437956555171093E-3</v>
      </c>
      <c r="P370" s="125"/>
      <c r="T370" s="103">
        <f>June[[#This Row],[Delivery Cost]] + June[[#This Row],[COGS (Naira)]]</f>
        <v>0</v>
      </c>
      <c r="U370" s="103">
        <f>June[[#This Row],[Revenue]] - June[[#This Row],[Total cost]]</f>
        <v>0</v>
      </c>
    </row>
    <row r="371" spans="1:21" hidden="1" x14ac:dyDescent="0.2">
      <c r="A371" s="126"/>
      <c r="B371" s="125"/>
      <c r="C371" s="125">
        <f>WEEKNUM(June[[#This Row],[Date]])</f>
        <v>0</v>
      </c>
      <c r="E371" s="125"/>
      <c r="G371" s="125"/>
      <c r="H371" s="125"/>
      <c r="I371" s="125"/>
      <c r="J371" s="116"/>
      <c r="K371" s="116"/>
      <c r="L371" s="116"/>
      <c r="M3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1" s="116">
        <f>AVERAGE(June[order delivered])</f>
        <v>3.9437956555171093E-3</v>
      </c>
      <c r="P371" s="125"/>
      <c r="T371" s="103">
        <f>June[[#This Row],[Delivery Cost]] + June[[#This Row],[COGS (Naira)]]</f>
        <v>0</v>
      </c>
      <c r="U371" s="103">
        <f>June[[#This Row],[Revenue]] - June[[#This Row],[Total cost]]</f>
        <v>0</v>
      </c>
    </row>
    <row r="372" spans="1:21" hidden="1" x14ac:dyDescent="0.2">
      <c r="A372" s="126"/>
      <c r="B372" s="125"/>
      <c r="C372" s="125">
        <f>WEEKNUM(June[[#This Row],[Date]])</f>
        <v>0</v>
      </c>
      <c r="E372" s="125"/>
      <c r="G372" s="125"/>
      <c r="H372" s="125"/>
      <c r="I372" s="125"/>
      <c r="J372" s="116"/>
      <c r="K372" s="116"/>
      <c r="L372" s="116"/>
      <c r="M3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2" s="116">
        <f>AVERAGE(June[order delivered])</f>
        <v>3.9437956555171093E-3</v>
      </c>
      <c r="P372" s="125"/>
      <c r="T372" s="103">
        <f>June[[#This Row],[Delivery Cost]] + June[[#This Row],[COGS (Naira)]]</f>
        <v>0</v>
      </c>
      <c r="U372" s="103">
        <f>June[[#This Row],[Revenue]] - June[[#This Row],[Total cost]]</f>
        <v>0</v>
      </c>
    </row>
    <row r="373" spans="1:21" hidden="1" x14ac:dyDescent="0.2">
      <c r="A373" s="126"/>
      <c r="B373" s="125"/>
      <c r="C373" s="125">
        <f>WEEKNUM(June[[#This Row],[Date]])</f>
        <v>0</v>
      </c>
      <c r="E373" s="125"/>
      <c r="G373" s="125"/>
      <c r="H373" s="125"/>
      <c r="I373" s="125"/>
      <c r="J373" s="116"/>
      <c r="K373" s="116"/>
      <c r="L373" s="116"/>
      <c r="M3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3" s="116">
        <f>AVERAGE(June[order delivered])</f>
        <v>3.9437956555171093E-3</v>
      </c>
      <c r="P373" s="125"/>
      <c r="T373" s="103">
        <f>June[[#This Row],[Delivery Cost]] + June[[#This Row],[COGS (Naira)]]</f>
        <v>0</v>
      </c>
      <c r="U373" s="103">
        <f>June[[#This Row],[Revenue]] - June[[#This Row],[Total cost]]</f>
        <v>0</v>
      </c>
    </row>
    <row r="374" spans="1:21" hidden="1" x14ac:dyDescent="0.2">
      <c r="A374" s="126"/>
      <c r="B374" s="125"/>
      <c r="C374" s="125">
        <f>WEEKNUM(June[[#This Row],[Date]])</f>
        <v>0</v>
      </c>
      <c r="E374" s="125"/>
      <c r="G374" s="125"/>
      <c r="H374" s="125"/>
      <c r="I374" s="125"/>
      <c r="J374" s="116"/>
      <c r="K374" s="116"/>
      <c r="L374" s="116"/>
      <c r="M3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4" s="116">
        <f>AVERAGE(June[order delivered])</f>
        <v>3.9437956555171093E-3</v>
      </c>
      <c r="P374" s="125"/>
      <c r="T374" s="103">
        <f>June[[#This Row],[Delivery Cost]] + June[[#This Row],[COGS (Naira)]]</f>
        <v>0</v>
      </c>
      <c r="U374" s="103">
        <f>June[[#This Row],[Revenue]] - June[[#This Row],[Total cost]]</f>
        <v>0</v>
      </c>
    </row>
    <row r="375" spans="1:21" hidden="1" x14ac:dyDescent="0.2">
      <c r="A375" s="126"/>
      <c r="B375" s="125"/>
      <c r="C375" s="125">
        <f>WEEKNUM(June[[#This Row],[Date]])</f>
        <v>0</v>
      </c>
      <c r="E375" s="125"/>
      <c r="G375" s="125"/>
      <c r="H375" s="125"/>
      <c r="I375" s="125"/>
      <c r="J375" s="116"/>
      <c r="K375" s="116"/>
      <c r="L375" s="116"/>
      <c r="M3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5" s="116">
        <f>AVERAGE(June[order delivered])</f>
        <v>3.9437956555171093E-3</v>
      </c>
      <c r="P375" s="125"/>
      <c r="T375" s="103">
        <f>June[[#This Row],[Delivery Cost]] + June[[#This Row],[COGS (Naira)]]</f>
        <v>0</v>
      </c>
      <c r="U375" s="103">
        <f>June[[#This Row],[Revenue]] - June[[#This Row],[Total cost]]</f>
        <v>0</v>
      </c>
    </row>
    <row r="376" spans="1:21" hidden="1" x14ac:dyDescent="0.2">
      <c r="A376" s="126"/>
      <c r="B376" s="125"/>
      <c r="C376" s="125">
        <f>WEEKNUM(June[[#This Row],[Date]])</f>
        <v>0</v>
      </c>
      <c r="E376" s="125"/>
      <c r="G376" s="125"/>
      <c r="H376" s="125"/>
      <c r="I376" s="125"/>
      <c r="J376" s="116"/>
      <c r="K376" s="116"/>
      <c r="L376" s="116"/>
      <c r="M3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6" s="116">
        <f>AVERAGE(June[order delivered])</f>
        <v>3.9437956555171093E-3</v>
      </c>
      <c r="P376" s="125"/>
      <c r="T376" s="103">
        <f>June[[#This Row],[Delivery Cost]] + June[[#This Row],[COGS (Naira)]]</f>
        <v>0</v>
      </c>
      <c r="U376" s="103">
        <f>June[[#This Row],[Revenue]] - June[[#This Row],[Total cost]]</f>
        <v>0</v>
      </c>
    </row>
    <row r="377" spans="1:21" hidden="1" x14ac:dyDescent="0.2">
      <c r="A377" s="126"/>
      <c r="B377" s="125"/>
      <c r="C377" s="125">
        <f>WEEKNUM(June[[#This Row],[Date]])</f>
        <v>0</v>
      </c>
      <c r="E377" s="125"/>
      <c r="G377" s="125"/>
      <c r="H377" s="125"/>
      <c r="I377" s="125"/>
      <c r="J377" s="116"/>
      <c r="K377" s="116"/>
      <c r="L377" s="116"/>
      <c r="M3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7" s="116">
        <f>AVERAGE(June[order delivered])</f>
        <v>3.9437956555171093E-3</v>
      </c>
      <c r="P377" s="125"/>
      <c r="T377" s="103">
        <f>June[[#This Row],[Delivery Cost]] + June[[#This Row],[COGS (Naira)]]</f>
        <v>0</v>
      </c>
      <c r="U377" s="103">
        <f>June[[#This Row],[Revenue]] - June[[#This Row],[Total cost]]</f>
        <v>0</v>
      </c>
    </row>
    <row r="378" spans="1:21" hidden="1" x14ac:dyDescent="0.2">
      <c r="A378" s="126"/>
      <c r="B378" s="125"/>
      <c r="C378" s="125">
        <f>WEEKNUM(June[[#This Row],[Date]])</f>
        <v>0</v>
      </c>
      <c r="E378" s="125"/>
      <c r="G378" s="125"/>
      <c r="H378" s="125"/>
      <c r="I378" s="125"/>
      <c r="J378" s="116"/>
      <c r="K378" s="116"/>
      <c r="L378" s="116"/>
      <c r="M3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8" s="116">
        <f>AVERAGE(June[order delivered])</f>
        <v>3.9437956555171093E-3</v>
      </c>
      <c r="P378" s="125"/>
      <c r="T378" s="103">
        <f>June[[#This Row],[Delivery Cost]] + June[[#This Row],[COGS (Naira)]]</f>
        <v>0</v>
      </c>
      <c r="U378" s="103">
        <f>June[[#This Row],[Revenue]] - June[[#This Row],[Total cost]]</f>
        <v>0</v>
      </c>
    </row>
    <row r="379" spans="1:21" hidden="1" x14ac:dyDescent="0.2">
      <c r="A379" s="126"/>
      <c r="B379" s="125"/>
      <c r="C379" s="125">
        <f>WEEKNUM(June[[#This Row],[Date]])</f>
        <v>0</v>
      </c>
      <c r="E379" s="125"/>
      <c r="G379" s="125"/>
      <c r="H379" s="125"/>
      <c r="I379" s="125"/>
      <c r="J379" s="116"/>
      <c r="K379" s="116"/>
      <c r="L379" s="116"/>
      <c r="M3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79" s="116">
        <f>AVERAGE(June[order delivered])</f>
        <v>3.9437956555171093E-3</v>
      </c>
      <c r="P379" s="125"/>
      <c r="T379" s="103">
        <f>June[[#This Row],[Delivery Cost]] + June[[#This Row],[COGS (Naira)]]</f>
        <v>0</v>
      </c>
      <c r="U379" s="103">
        <f>June[[#This Row],[Revenue]] - June[[#This Row],[Total cost]]</f>
        <v>0</v>
      </c>
    </row>
    <row r="380" spans="1:21" hidden="1" x14ac:dyDescent="0.2">
      <c r="A380" s="126"/>
      <c r="B380" s="125"/>
      <c r="C380" s="125">
        <f>WEEKNUM(June[[#This Row],[Date]])</f>
        <v>0</v>
      </c>
      <c r="E380" s="125"/>
      <c r="G380" s="125"/>
      <c r="H380" s="125"/>
      <c r="I380" s="125"/>
      <c r="J380" s="116"/>
      <c r="K380" s="116"/>
      <c r="L380" s="116"/>
      <c r="M3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0" s="116">
        <f>AVERAGE(June[order delivered])</f>
        <v>3.9437956555171093E-3</v>
      </c>
      <c r="P380" s="125"/>
      <c r="T380" s="103">
        <f>June[[#This Row],[Delivery Cost]] + June[[#This Row],[COGS (Naira)]]</f>
        <v>0</v>
      </c>
      <c r="U380" s="103">
        <f>June[[#This Row],[Revenue]] - June[[#This Row],[Total cost]]</f>
        <v>0</v>
      </c>
    </row>
    <row r="381" spans="1:21" hidden="1" x14ac:dyDescent="0.2">
      <c r="A381" s="126"/>
      <c r="B381" s="125"/>
      <c r="C381" s="125">
        <f>WEEKNUM(June[[#This Row],[Date]])</f>
        <v>0</v>
      </c>
      <c r="E381" s="125"/>
      <c r="G381" s="125"/>
      <c r="H381" s="125"/>
      <c r="I381" s="125"/>
      <c r="J381" s="116"/>
      <c r="K381" s="116"/>
      <c r="L381" s="116"/>
      <c r="M3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1" s="116">
        <f>AVERAGE(June[order delivered])</f>
        <v>3.9437956555171093E-3</v>
      </c>
      <c r="P381" s="125"/>
      <c r="T381" s="103">
        <f>June[[#This Row],[Delivery Cost]] + June[[#This Row],[COGS (Naira)]]</f>
        <v>0</v>
      </c>
      <c r="U381" s="103">
        <f>June[[#This Row],[Revenue]] - June[[#This Row],[Total cost]]</f>
        <v>0</v>
      </c>
    </row>
    <row r="382" spans="1:21" hidden="1" x14ac:dyDescent="0.2">
      <c r="A382" s="126"/>
      <c r="B382" s="125"/>
      <c r="C382" s="125">
        <f>WEEKNUM(June[[#This Row],[Date]])</f>
        <v>0</v>
      </c>
      <c r="E382" s="125"/>
      <c r="G382" s="125"/>
      <c r="H382" s="125"/>
      <c r="I382" s="125"/>
      <c r="J382" s="116"/>
      <c r="K382" s="116"/>
      <c r="L382" s="116"/>
      <c r="M3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2" s="116">
        <f>AVERAGE(June[order delivered])</f>
        <v>3.9437956555171093E-3</v>
      </c>
      <c r="P382" s="125"/>
      <c r="T382" s="103">
        <f>June[[#This Row],[Delivery Cost]] + June[[#This Row],[COGS (Naira)]]</f>
        <v>0</v>
      </c>
      <c r="U382" s="103">
        <f>June[[#This Row],[Revenue]] - June[[#This Row],[Total cost]]</f>
        <v>0</v>
      </c>
    </row>
    <row r="383" spans="1:21" hidden="1" x14ac:dyDescent="0.2">
      <c r="A383" s="126"/>
      <c r="B383" s="125"/>
      <c r="C383" s="125">
        <f>WEEKNUM(June[[#This Row],[Date]])</f>
        <v>0</v>
      </c>
      <c r="E383" s="125"/>
      <c r="G383" s="125"/>
      <c r="H383" s="125"/>
      <c r="I383" s="125"/>
      <c r="J383" s="116"/>
      <c r="K383" s="116"/>
      <c r="L383" s="116"/>
      <c r="M3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3" s="116">
        <f>AVERAGE(June[order delivered])</f>
        <v>3.9437956555171093E-3</v>
      </c>
      <c r="P383" s="125"/>
      <c r="T383" s="103">
        <f>June[[#This Row],[Delivery Cost]] + June[[#This Row],[COGS (Naira)]]</f>
        <v>0</v>
      </c>
      <c r="U383" s="103">
        <f>June[[#This Row],[Revenue]] - June[[#This Row],[Total cost]]</f>
        <v>0</v>
      </c>
    </row>
    <row r="384" spans="1:21" hidden="1" x14ac:dyDescent="0.2">
      <c r="A384" s="126"/>
      <c r="B384" s="125"/>
      <c r="C384" s="125">
        <f>WEEKNUM(June[[#This Row],[Date]])</f>
        <v>0</v>
      </c>
      <c r="E384" s="125"/>
      <c r="G384" s="125"/>
      <c r="H384" s="125"/>
      <c r="I384" s="125"/>
      <c r="J384" s="116"/>
      <c r="K384" s="116"/>
      <c r="L384" s="116"/>
      <c r="M3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4" s="116">
        <f>AVERAGE(June[order delivered])</f>
        <v>3.9437956555171093E-3</v>
      </c>
      <c r="P384" s="125"/>
      <c r="T384" s="103">
        <f>June[[#This Row],[Delivery Cost]] + June[[#This Row],[COGS (Naira)]]</f>
        <v>0</v>
      </c>
      <c r="U384" s="103">
        <f>June[[#This Row],[Revenue]] - June[[#This Row],[Total cost]]</f>
        <v>0</v>
      </c>
    </row>
    <row r="385" spans="1:21" hidden="1" x14ac:dyDescent="0.2">
      <c r="A385" s="126"/>
      <c r="B385" s="125"/>
      <c r="C385" s="125">
        <f>WEEKNUM(June[[#This Row],[Date]])</f>
        <v>0</v>
      </c>
      <c r="E385" s="125"/>
      <c r="G385" s="125"/>
      <c r="H385" s="125"/>
      <c r="I385" s="125"/>
      <c r="J385" s="116"/>
      <c r="K385" s="116"/>
      <c r="L385" s="116"/>
      <c r="M3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5" s="116">
        <f>AVERAGE(June[order delivered])</f>
        <v>3.9437956555171093E-3</v>
      </c>
      <c r="P385" s="125"/>
      <c r="T385" s="103">
        <f>June[[#This Row],[Delivery Cost]] + June[[#This Row],[COGS (Naira)]]</f>
        <v>0</v>
      </c>
      <c r="U385" s="103">
        <f>June[[#This Row],[Revenue]] - June[[#This Row],[Total cost]]</f>
        <v>0</v>
      </c>
    </row>
    <row r="386" spans="1:21" hidden="1" x14ac:dyDescent="0.2">
      <c r="A386" s="126"/>
      <c r="B386" s="125"/>
      <c r="C386" s="125">
        <f>WEEKNUM(June[[#This Row],[Date]])</f>
        <v>0</v>
      </c>
      <c r="E386" s="125"/>
      <c r="G386" s="125"/>
      <c r="H386" s="125"/>
      <c r="I386" s="125"/>
      <c r="J386" s="116"/>
      <c r="K386" s="116"/>
      <c r="L386" s="116"/>
      <c r="M3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6" s="116">
        <f>AVERAGE(June[order delivered])</f>
        <v>3.9437956555171093E-3</v>
      </c>
      <c r="P386" s="125"/>
      <c r="T386" s="103">
        <f>June[[#This Row],[Delivery Cost]] + June[[#This Row],[COGS (Naira)]]</f>
        <v>0</v>
      </c>
      <c r="U386" s="103">
        <f>June[[#This Row],[Revenue]] - June[[#This Row],[Total cost]]</f>
        <v>0</v>
      </c>
    </row>
    <row r="387" spans="1:21" hidden="1" x14ac:dyDescent="0.2">
      <c r="A387" s="126"/>
      <c r="B387" s="125"/>
      <c r="C387" s="125">
        <f>WEEKNUM(June[[#This Row],[Date]])</f>
        <v>0</v>
      </c>
      <c r="E387" s="125"/>
      <c r="G387" s="125"/>
      <c r="H387" s="125"/>
      <c r="I387" s="125"/>
      <c r="J387" s="116"/>
      <c r="K387" s="116"/>
      <c r="L387" s="116"/>
      <c r="M3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7" s="116">
        <f>AVERAGE(June[order delivered])</f>
        <v>3.9437956555171093E-3</v>
      </c>
      <c r="P387" s="125"/>
      <c r="T387" s="103">
        <f>June[[#This Row],[Delivery Cost]] + June[[#This Row],[COGS (Naira)]]</f>
        <v>0</v>
      </c>
      <c r="U387" s="103">
        <f>June[[#This Row],[Revenue]] - June[[#This Row],[Total cost]]</f>
        <v>0</v>
      </c>
    </row>
    <row r="388" spans="1:21" hidden="1" x14ac:dyDescent="0.2">
      <c r="A388" s="126"/>
      <c r="B388" s="125"/>
      <c r="C388" s="125">
        <f>WEEKNUM(June[[#This Row],[Date]])</f>
        <v>0</v>
      </c>
      <c r="E388" s="125"/>
      <c r="G388" s="125"/>
      <c r="H388" s="125"/>
      <c r="I388" s="125"/>
      <c r="J388" s="116"/>
      <c r="K388" s="116"/>
      <c r="L388" s="116"/>
      <c r="M3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8" s="116">
        <f>AVERAGE(June[order delivered])</f>
        <v>3.9437956555171093E-3</v>
      </c>
      <c r="P388" s="125"/>
      <c r="T388" s="103">
        <f>June[[#This Row],[Delivery Cost]] + June[[#This Row],[COGS (Naira)]]</f>
        <v>0</v>
      </c>
      <c r="U388" s="103">
        <f>June[[#This Row],[Revenue]] - June[[#This Row],[Total cost]]</f>
        <v>0</v>
      </c>
    </row>
    <row r="389" spans="1:21" hidden="1" x14ac:dyDescent="0.2">
      <c r="A389" s="126"/>
      <c r="B389" s="125"/>
      <c r="C389" s="125">
        <f>WEEKNUM(June[[#This Row],[Date]])</f>
        <v>0</v>
      </c>
      <c r="E389" s="125"/>
      <c r="G389" s="125"/>
      <c r="H389" s="125"/>
      <c r="I389" s="125"/>
      <c r="J389" s="116"/>
      <c r="K389" s="116"/>
      <c r="L389" s="116"/>
      <c r="M3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89" s="116">
        <f>AVERAGE(June[order delivered])</f>
        <v>3.9437956555171093E-3</v>
      </c>
      <c r="P389" s="125"/>
      <c r="T389" s="103">
        <f>June[[#This Row],[Delivery Cost]] + June[[#This Row],[COGS (Naira)]]</f>
        <v>0</v>
      </c>
      <c r="U389" s="103">
        <f>June[[#This Row],[Revenue]] - June[[#This Row],[Total cost]]</f>
        <v>0</v>
      </c>
    </row>
    <row r="390" spans="1:21" hidden="1" x14ac:dyDescent="0.2">
      <c r="A390" s="126"/>
      <c r="B390" s="125"/>
      <c r="C390" s="125">
        <f>WEEKNUM(June[[#This Row],[Date]])</f>
        <v>0</v>
      </c>
      <c r="E390" s="125"/>
      <c r="G390" s="125"/>
      <c r="H390" s="125"/>
      <c r="I390" s="125"/>
      <c r="J390" s="116"/>
      <c r="K390" s="116"/>
      <c r="L390" s="116"/>
      <c r="M3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0" s="116">
        <f>AVERAGE(June[order delivered])</f>
        <v>3.9437956555171093E-3</v>
      </c>
      <c r="P390" s="125"/>
      <c r="T390" s="103">
        <f>June[[#This Row],[Delivery Cost]] + June[[#This Row],[COGS (Naira)]]</f>
        <v>0</v>
      </c>
      <c r="U390" s="103">
        <f>June[[#This Row],[Revenue]] - June[[#This Row],[Total cost]]</f>
        <v>0</v>
      </c>
    </row>
    <row r="391" spans="1:21" hidden="1" x14ac:dyDescent="0.2">
      <c r="A391" s="126"/>
      <c r="B391" s="125"/>
      <c r="C391" s="125">
        <f>WEEKNUM(June[[#This Row],[Date]])</f>
        <v>0</v>
      </c>
      <c r="E391" s="125"/>
      <c r="G391" s="125"/>
      <c r="H391" s="125"/>
      <c r="I391" s="125"/>
      <c r="J391" s="116"/>
      <c r="K391" s="116"/>
      <c r="L391" s="116"/>
      <c r="M3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1" s="116">
        <f>AVERAGE(June[order delivered])</f>
        <v>3.9437956555171093E-3</v>
      </c>
      <c r="P391" s="125"/>
      <c r="T391" s="103">
        <f>June[[#This Row],[Delivery Cost]] + June[[#This Row],[COGS (Naira)]]</f>
        <v>0</v>
      </c>
      <c r="U391" s="103">
        <f>June[[#This Row],[Revenue]] - June[[#This Row],[Total cost]]</f>
        <v>0</v>
      </c>
    </row>
    <row r="392" spans="1:21" hidden="1" x14ac:dyDescent="0.2">
      <c r="A392" s="126"/>
      <c r="B392" s="125"/>
      <c r="C392" s="125">
        <f>WEEKNUM(June[[#This Row],[Date]])</f>
        <v>0</v>
      </c>
      <c r="E392" s="125"/>
      <c r="G392" s="125"/>
      <c r="H392" s="125"/>
      <c r="I392" s="125"/>
      <c r="J392" s="116"/>
      <c r="K392" s="116"/>
      <c r="L392" s="116"/>
      <c r="M3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2" s="116">
        <f>AVERAGE(June[order delivered])</f>
        <v>3.9437956555171093E-3</v>
      </c>
      <c r="P392" s="125"/>
      <c r="T392" s="103">
        <f>June[[#This Row],[Delivery Cost]] + June[[#This Row],[COGS (Naira)]]</f>
        <v>0</v>
      </c>
      <c r="U392" s="103">
        <f>June[[#This Row],[Revenue]] - June[[#This Row],[Total cost]]</f>
        <v>0</v>
      </c>
    </row>
    <row r="393" spans="1:21" hidden="1" x14ac:dyDescent="0.2">
      <c r="A393" s="126"/>
      <c r="B393" s="125"/>
      <c r="C393" s="125">
        <f>WEEKNUM(June[[#This Row],[Date]])</f>
        <v>0</v>
      </c>
      <c r="E393" s="125"/>
      <c r="G393" s="125"/>
      <c r="H393" s="125"/>
      <c r="I393" s="125"/>
      <c r="J393" s="116"/>
      <c r="K393" s="116"/>
      <c r="L393" s="116"/>
      <c r="M3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3" s="116">
        <f>AVERAGE(June[order delivered])</f>
        <v>3.9437956555171093E-3</v>
      </c>
      <c r="P393" s="125"/>
      <c r="T393" s="103">
        <f>June[[#This Row],[Delivery Cost]] + June[[#This Row],[COGS (Naira)]]</f>
        <v>0</v>
      </c>
      <c r="U393" s="103">
        <f>June[[#This Row],[Revenue]] - June[[#This Row],[Total cost]]</f>
        <v>0</v>
      </c>
    </row>
    <row r="394" spans="1:21" hidden="1" x14ac:dyDescent="0.2">
      <c r="A394" s="126"/>
      <c r="B394" s="125"/>
      <c r="C394" s="125">
        <f>WEEKNUM(June[[#This Row],[Date]])</f>
        <v>0</v>
      </c>
      <c r="E394" s="125"/>
      <c r="G394" s="125"/>
      <c r="H394" s="125"/>
      <c r="I394" s="125"/>
      <c r="J394" s="116"/>
      <c r="K394" s="116"/>
      <c r="L394" s="116"/>
      <c r="M3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4" s="116">
        <f>AVERAGE(June[order delivered])</f>
        <v>3.9437956555171093E-3</v>
      </c>
      <c r="P394" s="125"/>
      <c r="T394" s="103">
        <f>June[[#This Row],[Delivery Cost]] + June[[#This Row],[COGS (Naira)]]</f>
        <v>0</v>
      </c>
      <c r="U394" s="103">
        <f>June[[#This Row],[Revenue]] - June[[#This Row],[Total cost]]</f>
        <v>0</v>
      </c>
    </row>
    <row r="395" spans="1:21" hidden="1" x14ac:dyDescent="0.2">
      <c r="A395" s="126"/>
      <c r="B395" s="125"/>
      <c r="C395" s="125">
        <f>WEEKNUM(June[[#This Row],[Date]])</f>
        <v>0</v>
      </c>
      <c r="E395" s="125"/>
      <c r="G395" s="125"/>
      <c r="H395" s="125"/>
      <c r="I395" s="125"/>
      <c r="J395" s="116"/>
      <c r="K395" s="116"/>
      <c r="L395" s="116"/>
      <c r="M3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5" s="116">
        <f>AVERAGE(June[order delivered])</f>
        <v>3.9437956555171093E-3</v>
      </c>
      <c r="P395" s="125"/>
      <c r="T395" s="103">
        <f>June[[#This Row],[Delivery Cost]] + June[[#This Row],[COGS (Naira)]]</f>
        <v>0</v>
      </c>
      <c r="U395" s="103">
        <f>June[[#This Row],[Revenue]] - June[[#This Row],[Total cost]]</f>
        <v>0</v>
      </c>
    </row>
    <row r="396" spans="1:21" hidden="1" x14ac:dyDescent="0.2">
      <c r="A396" s="126"/>
      <c r="B396" s="125"/>
      <c r="C396" s="125">
        <f>WEEKNUM(June[[#This Row],[Date]])</f>
        <v>0</v>
      </c>
      <c r="E396" s="125"/>
      <c r="G396" s="125"/>
      <c r="H396" s="125"/>
      <c r="I396" s="125"/>
      <c r="J396" s="116"/>
      <c r="K396" s="116"/>
      <c r="L396" s="116"/>
      <c r="M3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6" s="116">
        <f>AVERAGE(June[order delivered])</f>
        <v>3.9437956555171093E-3</v>
      </c>
      <c r="P396" s="125"/>
      <c r="T396" s="103">
        <f>June[[#This Row],[Delivery Cost]] + June[[#This Row],[COGS (Naira)]]</f>
        <v>0</v>
      </c>
      <c r="U396" s="103">
        <f>June[[#This Row],[Revenue]] - June[[#This Row],[Total cost]]</f>
        <v>0</v>
      </c>
    </row>
    <row r="397" spans="1:21" hidden="1" x14ac:dyDescent="0.2">
      <c r="A397" s="126"/>
      <c r="B397" s="125"/>
      <c r="C397" s="125">
        <f>WEEKNUM(June[[#This Row],[Date]])</f>
        <v>0</v>
      </c>
      <c r="E397" s="125"/>
      <c r="G397" s="125"/>
      <c r="H397" s="125"/>
      <c r="I397" s="125"/>
      <c r="J397" s="116"/>
      <c r="K397" s="116"/>
      <c r="L397" s="116"/>
      <c r="M3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7" s="116">
        <f>AVERAGE(June[order delivered])</f>
        <v>3.9437956555171093E-3</v>
      </c>
      <c r="P397" s="125"/>
      <c r="T397" s="103">
        <f>June[[#This Row],[Delivery Cost]] + June[[#This Row],[COGS (Naira)]]</f>
        <v>0</v>
      </c>
      <c r="U397" s="103">
        <f>June[[#This Row],[Revenue]] - June[[#This Row],[Total cost]]</f>
        <v>0</v>
      </c>
    </row>
    <row r="398" spans="1:21" hidden="1" x14ac:dyDescent="0.2">
      <c r="A398" s="126"/>
      <c r="B398" s="125"/>
      <c r="C398" s="125">
        <f>WEEKNUM(June[[#This Row],[Date]])</f>
        <v>0</v>
      </c>
      <c r="E398" s="125"/>
      <c r="G398" s="125"/>
      <c r="H398" s="125"/>
      <c r="I398" s="125"/>
      <c r="J398" s="116"/>
      <c r="K398" s="116"/>
      <c r="L398" s="116"/>
      <c r="M3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8" s="116">
        <f>AVERAGE(June[order delivered])</f>
        <v>3.9437956555171093E-3</v>
      </c>
      <c r="P398" s="125"/>
      <c r="T398" s="103">
        <f>June[[#This Row],[Delivery Cost]] + June[[#This Row],[COGS (Naira)]]</f>
        <v>0</v>
      </c>
      <c r="U398" s="103">
        <f>June[[#This Row],[Revenue]] - June[[#This Row],[Total cost]]</f>
        <v>0</v>
      </c>
    </row>
    <row r="399" spans="1:21" hidden="1" x14ac:dyDescent="0.2">
      <c r="A399" s="126"/>
      <c r="B399" s="125"/>
      <c r="C399" s="125">
        <f>WEEKNUM(June[[#This Row],[Date]])</f>
        <v>0</v>
      </c>
      <c r="E399" s="125"/>
      <c r="G399" s="125"/>
      <c r="H399" s="125"/>
      <c r="I399" s="125"/>
      <c r="J399" s="116"/>
      <c r="K399" s="116"/>
      <c r="L399" s="116"/>
      <c r="M3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3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399" s="116">
        <f>AVERAGE(June[order delivered])</f>
        <v>3.9437956555171093E-3</v>
      </c>
      <c r="P399" s="125"/>
      <c r="T399" s="103">
        <f>June[[#This Row],[Delivery Cost]] + June[[#This Row],[COGS (Naira)]]</f>
        <v>0</v>
      </c>
      <c r="U399" s="103">
        <f>June[[#This Row],[Revenue]] - June[[#This Row],[Total cost]]</f>
        <v>0</v>
      </c>
    </row>
    <row r="400" spans="1:21" hidden="1" x14ac:dyDescent="0.2">
      <c r="A400" s="126"/>
      <c r="B400" s="125"/>
      <c r="C400" s="125">
        <f>WEEKNUM(June[[#This Row],[Date]])</f>
        <v>0</v>
      </c>
      <c r="E400" s="125"/>
      <c r="G400" s="125"/>
      <c r="H400" s="125"/>
      <c r="I400" s="125"/>
      <c r="J400" s="116"/>
      <c r="K400" s="116"/>
      <c r="L400" s="116"/>
      <c r="M4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0" s="116">
        <f>AVERAGE(June[order delivered])</f>
        <v>3.9437956555171093E-3</v>
      </c>
      <c r="P400" s="125"/>
      <c r="T400" s="103">
        <f>June[[#This Row],[Delivery Cost]] + June[[#This Row],[COGS (Naira)]]</f>
        <v>0</v>
      </c>
      <c r="U400" s="103">
        <f>June[[#This Row],[Revenue]] - June[[#This Row],[Total cost]]</f>
        <v>0</v>
      </c>
    </row>
    <row r="401" spans="1:21" hidden="1" x14ac:dyDescent="0.2">
      <c r="A401" s="126"/>
      <c r="B401" s="125"/>
      <c r="C401" s="125">
        <f>WEEKNUM(June[[#This Row],[Date]])</f>
        <v>0</v>
      </c>
      <c r="E401" s="125"/>
      <c r="G401" s="125"/>
      <c r="H401" s="125"/>
      <c r="I401" s="125"/>
      <c r="J401" s="116"/>
      <c r="K401" s="116"/>
      <c r="L401" s="116"/>
      <c r="M4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1" s="116">
        <f>AVERAGE(June[order delivered])</f>
        <v>3.9437956555171093E-3</v>
      </c>
      <c r="P401" s="125"/>
      <c r="T401" s="103">
        <f>June[[#This Row],[Delivery Cost]] + June[[#This Row],[COGS (Naira)]]</f>
        <v>0</v>
      </c>
      <c r="U401" s="103">
        <f>June[[#This Row],[Revenue]] - June[[#This Row],[Total cost]]</f>
        <v>0</v>
      </c>
    </row>
    <row r="402" spans="1:21" hidden="1" x14ac:dyDescent="0.2">
      <c r="A402" s="126"/>
      <c r="B402" s="125"/>
      <c r="C402" s="125">
        <f>WEEKNUM(June[[#This Row],[Date]])</f>
        <v>0</v>
      </c>
      <c r="E402" s="125"/>
      <c r="G402" s="125"/>
      <c r="H402" s="125"/>
      <c r="I402" s="125"/>
      <c r="J402" s="116"/>
      <c r="K402" s="116"/>
      <c r="L402" s="116"/>
      <c r="M4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2" s="116">
        <f>AVERAGE(June[order delivered])</f>
        <v>3.9437956555171093E-3</v>
      </c>
      <c r="P402" s="125"/>
      <c r="T402" s="103">
        <f>June[[#This Row],[Delivery Cost]] + June[[#This Row],[COGS (Naira)]]</f>
        <v>0</v>
      </c>
      <c r="U402" s="103">
        <f>June[[#This Row],[Revenue]] - June[[#This Row],[Total cost]]</f>
        <v>0</v>
      </c>
    </row>
    <row r="403" spans="1:21" hidden="1" x14ac:dyDescent="0.2">
      <c r="A403" s="126"/>
      <c r="B403" s="125"/>
      <c r="C403" s="125">
        <f>WEEKNUM(June[[#This Row],[Date]])</f>
        <v>0</v>
      </c>
      <c r="E403" s="125"/>
      <c r="G403" s="125"/>
      <c r="H403" s="125"/>
      <c r="I403" s="125"/>
      <c r="J403" s="116"/>
      <c r="K403" s="116"/>
      <c r="L403" s="116"/>
      <c r="M4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3" s="116">
        <f>AVERAGE(June[order delivered])</f>
        <v>3.9437956555171093E-3</v>
      </c>
      <c r="P403" s="125"/>
      <c r="T403" s="103">
        <f>June[[#This Row],[Delivery Cost]] + June[[#This Row],[COGS (Naira)]]</f>
        <v>0</v>
      </c>
      <c r="U403" s="103">
        <f>June[[#This Row],[Revenue]] - June[[#This Row],[Total cost]]</f>
        <v>0</v>
      </c>
    </row>
    <row r="404" spans="1:21" hidden="1" x14ac:dyDescent="0.2">
      <c r="A404" s="126"/>
      <c r="B404" s="125"/>
      <c r="C404" s="125">
        <f>WEEKNUM(June[[#This Row],[Date]])</f>
        <v>0</v>
      </c>
      <c r="E404" s="125"/>
      <c r="G404" s="125"/>
      <c r="H404" s="125"/>
      <c r="I404" s="125"/>
      <c r="J404" s="116"/>
      <c r="K404" s="116"/>
      <c r="L404" s="116"/>
      <c r="M4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4" s="116">
        <f>AVERAGE(June[order delivered])</f>
        <v>3.9437956555171093E-3</v>
      </c>
      <c r="P404" s="125"/>
      <c r="T404" s="103">
        <f>June[[#This Row],[Delivery Cost]] + June[[#This Row],[COGS (Naira)]]</f>
        <v>0</v>
      </c>
      <c r="U404" s="103">
        <f>June[[#This Row],[Revenue]] - June[[#This Row],[Total cost]]</f>
        <v>0</v>
      </c>
    </row>
    <row r="405" spans="1:21" hidden="1" x14ac:dyDescent="0.2">
      <c r="A405" s="126"/>
      <c r="B405" s="125"/>
      <c r="C405" s="125">
        <f>WEEKNUM(June[[#This Row],[Date]])</f>
        <v>0</v>
      </c>
      <c r="E405" s="125"/>
      <c r="G405" s="125"/>
      <c r="H405" s="125"/>
      <c r="I405" s="125"/>
      <c r="J405" s="116"/>
      <c r="K405" s="116"/>
      <c r="L405" s="116"/>
      <c r="M4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5" s="116">
        <f>AVERAGE(June[order delivered])</f>
        <v>3.9437956555171093E-3</v>
      </c>
      <c r="P405" s="125"/>
      <c r="T405" s="103">
        <f>June[[#This Row],[Delivery Cost]] + June[[#This Row],[COGS (Naira)]]</f>
        <v>0</v>
      </c>
      <c r="U405" s="103">
        <f>June[[#This Row],[Revenue]] - June[[#This Row],[Total cost]]</f>
        <v>0</v>
      </c>
    </row>
    <row r="406" spans="1:21" hidden="1" x14ac:dyDescent="0.2">
      <c r="A406" s="126"/>
      <c r="B406" s="125"/>
      <c r="C406" s="125">
        <f>WEEKNUM(June[[#This Row],[Date]])</f>
        <v>0</v>
      </c>
      <c r="E406" s="125"/>
      <c r="G406" s="125"/>
      <c r="H406" s="125"/>
      <c r="I406" s="125"/>
      <c r="J406" s="116"/>
      <c r="K406" s="116"/>
      <c r="L406" s="116"/>
      <c r="M4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6" s="116">
        <f>AVERAGE(June[order delivered])</f>
        <v>3.9437956555171093E-3</v>
      </c>
      <c r="P406" s="125"/>
      <c r="T406" s="103">
        <f>June[[#This Row],[Delivery Cost]] + June[[#This Row],[COGS (Naira)]]</f>
        <v>0</v>
      </c>
      <c r="U406" s="103">
        <f>June[[#This Row],[Revenue]] - June[[#This Row],[Total cost]]</f>
        <v>0</v>
      </c>
    </row>
    <row r="407" spans="1:21" hidden="1" x14ac:dyDescent="0.2">
      <c r="A407" s="126"/>
      <c r="B407" s="125"/>
      <c r="C407" s="125">
        <f>WEEKNUM(June[[#This Row],[Date]])</f>
        <v>0</v>
      </c>
      <c r="E407" s="125"/>
      <c r="G407" s="125"/>
      <c r="H407" s="125"/>
      <c r="I407" s="125"/>
      <c r="J407" s="116"/>
      <c r="K407" s="116"/>
      <c r="L407" s="116"/>
      <c r="M4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7" s="116">
        <f>AVERAGE(June[order delivered])</f>
        <v>3.9437956555171093E-3</v>
      </c>
      <c r="P407" s="125"/>
      <c r="T407" s="103">
        <f>June[[#This Row],[Delivery Cost]] + June[[#This Row],[COGS (Naira)]]</f>
        <v>0</v>
      </c>
      <c r="U407" s="103">
        <f>June[[#This Row],[Revenue]] - June[[#This Row],[Total cost]]</f>
        <v>0</v>
      </c>
    </row>
    <row r="408" spans="1:21" hidden="1" x14ac:dyDescent="0.2">
      <c r="A408" s="126"/>
      <c r="B408" s="125"/>
      <c r="C408" s="125">
        <f>WEEKNUM(June[[#This Row],[Date]])</f>
        <v>0</v>
      </c>
      <c r="E408" s="125"/>
      <c r="G408" s="125"/>
      <c r="H408" s="125"/>
      <c r="I408" s="125"/>
      <c r="J408" s="116"/>
      <c r="K408" s="116"/>
      <c r="L408" s="116"/>
      <c r="M4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8" s="116">
        <f>AVERAGE(June[order delivered])</f>
        <v>3.9437956555171093E-3</v>
      </c>
      <c r="P408" s="125"/>
      <c r="T408" s="103">
        <f>June[[#This Row],[Delivery Cost]] + June[[#This Row],[COGS (Naira)]]</f>
        <v>0</v>
      </c>
      <c r="U408" s="103">
        <f>June[[#This Row],[Revenue]] - June[[#This Row],[Total cost]]</f>
        <v>0</v>
      </c>
    </row>
    <row r="409" spans="1:21" hidden="1" x14ac:dyDescent="0.2">
      <c r="A409" s="126"/>
      <c r="B409" s="125"/>
      <c r="C409" s="125">
        <f>WEEKNUM(June[[#This Row],[Date]])</f>
        <v>0</v>
      </c>
      <c r="E409" s="125"/>
      <c r="G409" s="125"/>
      <c r="H409" s="125"/>
      <c r="I409" s="125"/>
      <c r="J409" s="116"/>
      <c r="K409" s="116"/>
      <c r="L409" s="116"/>
      <c r="M4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09" s="116">
        <f>AVERAGE(June[order delivered])</f>
        <v>3.9437956555171093E-3</v>
      </c>
      <c r="P409" s="125"/>
      <c r="T409" s="103">
        <f>June[[#This Row],[Delivery Cost]] + June[[#This Row],[COGS (Naira)]]</f>
        <v>0</v>
      </c>
      <c r="U409" s="103">
        <f>June[[#This Row],[Revenue]] - June[[#This Row],[Total cost]]</f>
        <v>0</v>
      </c>
    </row>
    <row r="410" spans="1:21" hidden="1" x14ac:dyDescent="0.2">
      <c r="A410" s="126"/>
      <c r="B410" s="125"/>
      <c r="C410" s="125">
        <f>WEEKNUM(June[[#This Row],[Date]])</f>
        <v>0</v>
      </c>
      <c r="E410" s="125"/>
      <c r="G410" s="125"/>
      <c r="H410" s="125"/>
      <c r="I410" s="125"/>
      <c r="J410" s="116"/>
      <c r="K410" s="116"/>
      <c r="L410" s="116"/>
      <c r="M4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0" s="116">
        <f>AVERAGE(June[order delivered])</f>
        <v>3.9437956555171093E-3</v>
      </c>
      <c r="P410" s="125"/>
      <c r="T410" s="103">
        <f>June[[#This Row],[Delivery Cost]] + June[[#This Row],[COGS (Naira)]]</f>
        <v>0</v>
      </c>
      <c r="U410" s="103">
        <f>June[[#This Row],[Revenue]] - June[[#This Row],[Total cost]]</f>
        <v>0</v>
      </c>
    </row>
    <row r="411" spans="1:21" hidden="1" x14ac:dyDescent="0.2">
      <c r="A411" s="126"/>
      <c r="B411" s="125"/>
      <c r="C411" s="125">
        <f>WEEKNUM(June[[#This Row],[Date]])</f>
        <v>0</v>
      </c>
      <c r="E411" s="125"/>
      <c r="G411" s="125"/>
      <c r="H411" s="125"/>
      <c r="I411" s="125"/>
      <c r="J411" s="116"/>
      <c r="K411" s="116"/>
      <c r="L411" s="116"/>
      <c r="M4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1" s="116">
        <f>AVERAGE(June[order delivered])</f>
        <v>3.9437956555171093E-3</v>
      </c>
      <c r="P411" s="125"/>
      <c r="T411" s="103">
        <f>June[[#This Row],[Delivery Cost]] + June[[#This Row],[COGS (Naira)]]</f>
        <v>0</v>
      </c>
      <c r="U411" s="103">
        <f>June[[#This Row],[Revenue]] - June[[#This Row],[Total cost]]</f>
        <v>0</v>
      </c>
    </row>
    <row r="412" spans="1:21" hidden="1" x14ac:dyDescent="0.2">
      <c r="A412" s="126"/>
      <c r="B412" s="125"/>
      <c r="C412" s="125">
        <f>WEEKNUM(June[[#This Row],[Date]])</f>
        <v>0</v>
      </c>
      <c r="E412" s="125"/>
      <c r="G412" s="125"/>
      <c r="H412" s="125"/>
      <c r="I412" s="125"/>
      <c r="J412" s="116"/>
      <c r="K412" s="116"/>
      <c r="L412" s="116"/>
      <c r="M4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2" s="116">
        <f>AVERAGE(June[order delivered])</f>
        <v>3.9437956555171093E-3</v>
      </c>
      <c r="P412" s="125"/>
      <c r="T412" s="103">
        <f>June[[#This Row],[Delivery Cost]] + June[[#This Row],[COGS (Naira)]]</f>
        <v>0</v>
      </c>
      <c r="U412" s="103">
        <f>June[[#This Row],[Revenue]] - June[[#This Row],[Total cost]]</f>
        <v>0</v>
      </c>
    </row>
    <row r="413" spans="1:21" hidden="1" x14ac:dyDescent="0.2">
      <c r="A413" s="126"/>
      <c r="B413" s="125"/>
      <c r="C413" s="125">
        <f>WEEKNUM(June[[#This Row],[Date]])</f>
        <v>0</v>
      </c>
      <c r="E413" s="125"/>
      <c r="G413" s="125"/>
      <c r="H413" s="125"/>
      <c r="I413" s="125"/>
      <c r="J413" s="116"/>
      <c r="K413" s="116"/>
      <c r="L413" s="116"/>
      <c r="M4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3" s="116">
        <f>AVERAGE(June[order delivered])</f>
        <v>3.9437956555171093E-3</v>
      </c>
      <c r="P413" s="125"/>
      <c r="T413" s="103">
        <f>June[[#This Row],[Delivery Cost]] + June[[#This Row],[COGS (Naira)]]</f>
        <v>0</v>
      </c>
      <c r="U413" s="103">
        <f>June[[#This Row],[Revenue]] - June[[#This Row],[Total cost]]</f>
        <v>0</v>
      </c>
    </row>
    <row r="414" spans="1:21" hidden="1" x14ac:dyDescent="0.2">
      <c r="A414" s="126"/>
      <c r="B414" s="125"/>
      <c r="C414" s="125">
        <f>WEEKNUM(June[[#This Row],[Date]])</f>
        <v>0</v>
      </c>
      <c r="E414" s="125"/>
      <c r="G414" s="125"/>
      <c r="H414" s="125"/>
      <c r="I414" s="125"/>
      <c r="J414" s="116"/>
      <c r="K414" s="116"/>
      <c r="L414" s="116"/>
      <c r="M4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4" s="116">
        <f>AVERAGE(June[order delivered])</f>
        <v>3.9437956555171093E-3</v>
      </c>
      <c r="P414" s="125"/>
      <c r="T414" s="103">
        <f>June[[#This Row],[Delivery Cost]] + June[[#This Row],[COGS (Naira)]]</f>
        <v>0</v>
      </c>
      <c r="U414" s="103">
        <f>June[[#This Row],[Revenue]] - June[[#This Row],[Total cost]]</f>
        <v>0</v>
      </c>
    </row>
    <row r="415" spans="1:21" hidden="1" x14ac:dyDescent="0.2">
      <c r="A415" s="126"/>
      <c r="B415" s="125"/>
      <c r="C415" s="125">
        <f>WEEKNUM(June[[#This Row],[Date]])</f>
        <v>0</v>
      </c>
      <c r="E415" s="125"/>
      <c r="G415" s="125"/>
      <c r="H415" s="125"/>
      <c r="I415" s="125"/>
      <c r="J415" s="116"/>
      <c r="K415" s="116"/>
      <c r="L415" s="116"/>
      <c r="M4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5" s="116">
        <f>AVERAGE(June[order delivered])</f>
        <v>3.9437956555171093E-3</v>
      </c>
      <c r="P415" s="125"/>
      <c r="T415" s="103">
        <f>June[[#This Row],[Delivery Cost]] + June[[#This Row],[COGS (Naira)]]</f>
        <v>0</v>
      </c>
      <c r="U415" s="103">
        <f>June[[#This Row],[Revenue]] - June[[#This Row],[Total cost]]</f>
        <v>0</v>
      </c>
    </row>
    <row r="416" spans="1:21" hidden="1" x14ac:dyDescent="0.2">
      <c r="A416" s="126"/>
      <c r="B416" s="125"/>
      <c r="C416" s="125">
        <f>WEEKNUM(June[[#This Row],[Date]])</f>
        <v>0</v>
      </c>
      <c r="E416" s="125"/>
      <c r="G416" s="125"/>
      <c r="H416" s="125"/>
      <c r="I416" s="125"/>
      <c r="J416" s="116"/>
      <c r="K416" s="116"/>
      <c r="L416" s="116"/>
      <c r="M4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6" s="116">
        <f>AVERAGE(June[order delivered])</f>
        <v>3.9437956555171093E-3</v>
      </c>
      <c r="P416" s="125"/>
      <c r="T416" s="103">
        <f>June[[#This Row],[Delivery Cost]] + June[[#This Row],[COGS (Naira)]]</f>
        <v>0</v>
      </c>
      <c r="U416" s="103">
        <f>June[[#This Row],[Revenue]] - June[[#This Row],[Total cost]]</f>
        <v>0</v>
      </c>
    </row>
    <row r="417" spans="1:21" hidden="1" x14ac:dyDescent="0.2">
      <c r="A417" s="126"/>
      <c r="B417" s="125"/>
      <c r="C417" s="125">
        <f>WEEKNUM(June[[#This Row],[Date]])</f>
        <v>0</v>
      </c>
      <c r="E417" s="125"/>
      <c r="G417" s="125"/>
      <c r="H417" s="125"/>
      <c r="I417" s="125"/>
      <c r="J417" s="116"/>
      <c r="K417" s="116"/>
      <c r="L417" s="116"/>
      <c r="M4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7" s="116">
        <f>AVERAGE(June[order delivered])</f>
        <v>3.9437956555171093E-3</v>
      </c>
      <c r="P417" s="125"/>
      <c r="T417" s="103">
        <f>June[[#This Row],[Delivery Cost]] + June[[#This Row],[COGS (Naira)]]</f>
        <v>0</v>
      </c>
      <c r="U417" s="103">
        <f>June[[#This Row],[Revenue]] - June[[#This Row],[Total cost]]</f>
        <v>0</v>
      </c>
    </row>
    <row r="418" spans="1:21" hidden="1" x14ac:dyDescent="0.2">
      <c r="A418" s="126"/>
      <c r="B418" s="125"/>
      <c r="C418" s="125">
        <f>WEEKNUM(June[[#This Row],[Date]])</f>
        <v>0</v>
      </c>
      <c r="E418" s="125"/>
      <c r="G418" s="125"/>
      <c r="H418" s="125"/>
      <c r="I418" s="125"/>
      <c r="J418" s="116"/>
      <c r="K418" s="116"/>
      <c r="L418" s="116"/>
      <c r="M4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8" s="116">
        <f>AVERAGE(June[order delivered])</f>
        <v>3.9437956555171093E-3</v>
      </c>
      <c r="P418" s="125"/>
      <c r="T418" s="103">
        <f>June[[#This Row],[Delivery Cost]] + June[[#This Row],[COGS (Naira)]]</f>
        <v>0</v>
      </c>
      <c r="U418" s="103">
        <f>June[[#This Row],[Revenue]] - June[[#This Row],[Total cost]]</f>
        <v>0</v>
      </c>
    </row>
    <row r="419" spans="1:21" hidden="1" x14ac:dyDescent="0.2">
      <c r="A419" s="126"/>
      <c r="B419" s="125"/>
      <c r="C419" s="125">
        <f>WEEKNUM(June[[#This Row],[Date]])</f>
        <v>0</v>
      </c>
      <c r="E419" s="125"/>
      <c r="G419" s="125"/>
      <c r="H419" s="125"/>
      <c r="I419" s="125"/>
      <c r="J419" s="116"/>
      <c r="K419" s="116"/>
      <c r="L419" s="116"/>
      <c r="M4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19" s="116">
        <f>AVERAGE(June[order delivered])</f>
        <v>3.9437956555171093E-3</v>
      </c>
      <c r="P419" s="125"/>
      <c r="T419" s="103">
        <f>June[[#This Row],[Delivery Cost]] + June[[#This Row],[COGS (Naira)]]</f>
        <v>0</v>
      </c>
      <c r="U419" s="103">
        <f>June[[#This Row],[Revenue]] - June[[#This Row],[Total cost]]</f>
        <v>0</v>
      </c>
    </row>
    <row r="420" spans="1:21" hidden="1" x14ac:dyDescent="0.2">
      <c r="A420" s="126"/>
      <c r="B420" s="125"/>
      <c r="C420" s="125">
        <f>WEEKNUM(June[[#This Row],[Date]])</f>
        <v>0</v>
      </c>
      <c r="E420" s="125"/>
      <c r="G420" s="125"/>
      <c r="H420" s="125"/>
      <c r="I420" s="125"/>
      <c r="J420" s="116"/>
      <c r="K420" s="116"/>
      <c r="L420" s="116"/>
      <c r="M4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0" s="116">
        <f>AVERAGE(June[order delivered])</f>
        <v>3.9437956555171093E-3</v>
      </c>
      <c r="P420" s="125"/>
      <c r="T420" s="103">
        <f>June[[#This Row],[Delivery Cost]] + June[[#This Row],[COGS (Naira)]]</f>
        <v>0</v>
      </c>
      <c r="U420" s="103">
        <f>June[[#This Row],[Revenue]] - June[[#This Row],[Total cost]]</f>
        <v>0</v>
      </c>
    </row>
    <row r="421" spans="1:21" hidden="1" x14ac:dyDescent="0.2">
      <c r="A421" s="126"/>
      <c r="B421" s="125"/>
      <c r="C421" s="125">
        <f>WEEKNUM(June[[#This Row],[Date]])</f>
        <v>0</v>
      </c>
      <c r="E421" s="125"/>
      <c r="G421" s="125"/>
      <c r="H421" s="125"/>
      <c r="I421" s="125"/>
      <c r="J421" s="116"/>
      <c r="K421" s="116"/>
      <c r="L421" s="116"/>
      <c r="M4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1" s="116">
        <f>AVERAGE(June[order delivered])</f>
        <v>3.9437956555171093E-3</v>
      </c>
      <c r="P421" s="125"/>
      <c r="T421" s="103">
        <f>June[[#This Row],[Delivery Cost]] + June[[#This Row],[COGS (Naira)]]</f>
        <v>0</v>
      </c>
      <c r="U421" s="103">
        <f>June[[#This Row],[Revenue]] - June[[#This Row],[Total cost]]</f>
        <v>0</v>
      </c>
    </row>
    <row r="422" spans="1:21" hidden="1" x14ac:dyDescent="0.2">
      <c r="A422" s="126"/>
      <c r="B422" s="125"/>
      <c r="C422" s="125">
        <f>WEEKNUM(June[[#This Row],[Date]])</f>
        <v>0</v>
      </c>
      <c r="E422" s="125"/>
      <c r="G422" s="125"/>
      <c r="H422" s="125"/>
      <c r="I422" s="125"/>
      <c r="J422" s="116"/>
      <c r="K422" s="116"/>
      <c r="L422" s="116"/>
      <c r="M4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2" s="116">
        <f>AVERAGE(June[order delivered])</f>
        <v>3.9437956555171093E-3</v>
      </c>
      <c r="P422" s="125"/>
      <c r="T422" s="103">
        <f>June[[#This Row],[Delivery Cost]] + June[[#This Row],[COGS (Naira)]]</f>
        <v>0</v>
      </c>
      <c r="U422" s="103">
        <f>June[[#This Row],[Revenue]] - June[[#This Row],[Total cost]]</f>
        <v>0</v>
      </c>
    </row>
    <row r="423" spans="1:21" hidden="1" x14ac:dyDescent="0.2">
      <c r="A423" s="126"/>
      <c r="B423" s="125"/>
      <c r="C423" s="125">
        <f>WEEKNUM(June[[#This Row],[Date]])</f>
        <v>0</v>
      </c>
      <c r="E423" s="125"/>
      <c r="G423" s="125"/>
      <c r="H423" s="125"/>
      <c r="I423" s="125"/>
      <c r="J423" s="116"/>
      <c r="K423" s="116"/>
      <c r="L423" s="116"/>
      <c r="M4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3" s="116">
        <f>AVERAGE(June[order delivered])</f>
        <v>3.9437956555171093E-3</v>
      </c>
      <c r="P423" s="125"/>
      <c r="T423" s="103">
        <f>June[[#This Row],[Delivery Cost]] + June[[#This Row],[COGS (Naira)]]</f>
        <v>0</v>
      </c>
      <c r="U423" s="103">
        <f>June[[#This Row],[Revenue]] - June[[#This Row],[Total cost]]</f>
        <v>0</v>
      </c>
    </row>
    <row r="424" spans="1:21" hidden="1" x14ac:dyDescent="0.2">
      <c r="A424" s="126"/>
      <c r="B424" s="125"/>
      <c r="C424" s="125">
        <f>WEEKNUM(June[[#This Row],[Date]])</f>
        <v>0</v>
      </c>
      <c r="E424" s="125"/>
      <c r="G424" s="125"/>
      <c r="H424" s="125"/>
      <c r="I424" s="125"/>
      <c r="J424" s="116"/>
      <c r="K424" s="116"/>
      <c r="L424" s="116"/>
      <c r="M4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4" s="116">
        <f>AVERAGE(June[order delivered])</f>
        <v>3.9437956555171093E-3</v>
      </c>
      <c r="P424" s="125"/>
      <c r="T424" s="103">
        <f>June[[#This Row],[Delivery Cost]] + June[[#This Row],[COGS (Naira)]]</f>
        <v>0</v>
      </c>
      <c r="U424" s="103">
        <f>June[[#This Row],[Revenue]] - June[[#This Row],[Total cost]]</f>
        <v>0</v>
      </c>
    </row>
    <row r="425" spans="1:21" hidden="1" x14ac:dyDescent="0.2">
      <c r="A425" s="126"/>
      <c r="B425" s="125"/>
      <c r="C425" s="125">
        <f>WEEKNUM(June[[#This Row],[Date]])</f>
        <v>0</v>
      </c>
      <c r="E425" s="125"/>
      <c r="G425" s="125"/>
      <c r="H425" s="125"/>
      <c r="I425" s="125"/>
      <c r="J425" s="116"/>
      <c r="K425" s="116"/>
      <c r="L425" s="116"/>
      <c r="M4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5" s="116">
        <f>AVERAGE(June[order delivered])</f>
        <v>3.9437956555171093E-3</v>
      </c>
      <c r="P425" s="125"/>
      <c r="T425" s="103">
        <f>June[[#This Row],[Delivery Cost]] + June[[#This Row],[COGS (Naira)]]</f>
        <v>0</v>
      </c>
      <c r="U425" s="103">
        <f>June[[#This Row],[Revenue]] - June[[#This Row],[Total cost]]</f>
        <v>0</v>
      </c>
    </row>
    <row r="426" spans="1:21" hidden="1" x14ac:dyDescent="0.2">
      <c r="A426" s="126"/>
      <c r="B426" s="125"/>
      <c r="C426" s="125">
        <f>WEEKNUM(June[[#This Row],[Date]])</f>
        <v>0</v>
      </c>
      <c r="E426" s="125"/>
      <c r="G426" s="125"/>
      <c r="H426" s="125"/>
      <c r="I426" s="125"/>
      <c r="J426" s="116"/>
      <c r="K426" s="116"/>
      <c r="L426" s="116"/>
      <c r="M4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6" s="116">
        <f>AVERAGE(June[order delivered])</f>
        <v>3.9437956555171093E-3</v>
      </c>
      <c r="P426" s="125"/>
      <c r="T426" s="103">
        <f>June[[#This Row],[Delivery Cost]] + June[[#This Row],[COGS (Naira)]]</f>
        <v>0</v>
      </c>
      <c r="U426" s="103">
        <f>June[[#This Row],[Revenue]] - June[[#This Row],[Total cost]]</f>
        <v>0</v>
      </c>
    </row>
    <row r="427" spans="1:21" hidden="1" x14ac:dyDescent="0.2">
      <c r="A427" s="126"/>
      <c r="B427" s="125"/>
      <c r="C427" s="125">
        <f>WEEKNUM(June[[#This Row],[Date]])</f>
        <v>0</v>
      </c>
      <c r="E427" s="125"/>
      <c r="G427" s="125"/>
      <c r="H427" s="125"/>
      <c r="I427" s="125"/>
      <c r="J427" s="116"/>
      <c r="K427" s="116"/>
      <c r="L427" s="116"/>
      <c r="M4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7" s="116">
        <f>AVERAGE(June[order delivered])</f>
        <v>3.9437956555171093E-3</v>
      </c>
      <c r="P427" s="125"/>
      <c r="T427" s="103">
        <f>June[[#This Row],[Delivery Cost]] + June[[#This Row],[COGS (Naira)]]</f>
        <v>0</v>
      </c>
      <c r="U427" s="103">
        <f>June[[#This Row],[Revenue]] - June[[#This Row],[Total cost]]</f>
        <v>0</v>
      </c>
    </row>
    <row r="428" spans="1:21" hidden="1" x14ac:dyDescent="0.2">
      <c r="A428" s="126"/>
      <c r="B428" s="125"/>
      <c r="C428" s="125">
        <f>WEEKNUM(June[[#This Row],[Date]])</f>
        <v>0</v>
      </c>
      <c r="E428" s="125"/>
      <c r="G428" s="125"/>
      <c r="H428" s="125"/>
      <c r="I428" s="125"/>
      <c r="J428" s="116"/>
      <c r="K428" s="116"/>
      <c r="L428" s="116"/>
      <c r="M4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8" s="116">
        <f>AVERAGE(June[order delivered])</f>
        <v>3.9437956555171093E-3</v>
      </c>
      <c r="P428" s="125"/>
      <c r="T428" s="103">
        <f>June[[#This Row],[Delivery Cost]] + June[[#This Row],[COGS (Naira)]]</f>
        <v>0</v>
      </c>
      <c r="U428" s="103">
        <f>June[[#This Row],[Revenue]] - June[[#This Row],[Total cost]]</f>
        <v>0</v>
      </c>
    </row>
    <row r="429" spans="1:21" hidden="1" x14ac:dyDescent="0.2">
      <c r="A429" s="126"/>
      <c r="B429" s="125"/>
      <c r="C429" s="125">
        <f>WEEKNUM(June[[#This Row],[Date]])</f>
        <v>0</v>
      </c>
      <c r="E429" s="125"/>
      <c r="G429" s="125"/>
      <c r="H429" s="125"/>
      <c r="I429" s="125"/>
      <c r="J429" s="116"/>
      <c r="K429" s="116"/>
      <c r="L429" s="116"/>
      <c r="M4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29" s="116">
        <f>AVERAGE(June[order delivered])</f>
        <v>3.9437956555171093E-3</v>
      </c>
      <c r="P429" s="125"/>
      <c r="T429" s="103">
        <f>June[[#This Row],[Delivery Cost]] + June[[#This Row],[COGS (Naira)]]</f>
        <v>0</v>
      </c>
      <c r="U429" s="103">
        <f>June[[#This Row],[Revenue]] - June[[#This Row],[Total cost]]</f>
        <v>0</v>
      </c>
    </row>
    <row r="430" spans="1:21" hidden="1" x14ac:dyDescent="0.2">
      <c r="A430" s="126"/>
      <c r="B430" s="125"/>
      <c r="C430" s="125">
        <f>WEEKNUM(June[[#This Row],[Date]])</f>
        <v>0</v>
      </c>
      <c r="E430" s="125"/>
      <c r="G430" s="125"/>
      <c r="H430" s="125"/>
      <c r="I430" s="125"/>
      <c r="J430" s="116"/>
      <c r="K430" s="116"/>
      <c r="L430" s="116"/>
      <c r="M4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0" s="116">
        <f>AVERAGE(June[order delivered])</f>
        <v>3.9437956555171093E-3</v>
      </c>
      <c r="P430" s="125"/>
      <c r="T430" s="103">
        <f>June[[#This Row],[Delivery Cost]] + June[[#This Row],[COGS (Naira)]]</f>
        <v>0</v>
      </c>
      <c r="U430" s="103">
        <f>June[[#This Row],[Revenue]] - June[[#This Row],[Total cost]]</f>
        <v>0</v>
      </c>
    </row>
    <row r="431" spans="1:21" hidden="1" x14ac:dyDescent="0.2">
      <c r="A431" s="126"/>
      <c r="B431" s="125"/>
      <c r="C431" s="125">
        <f>WEEKNUM(June[[#This Row],[Date]])</f>
        <v>0</v>
      </c>
      <c r="E431" s="125"/>
      <c r="G431" s="125"/>
      <c r="H431" s="125"/>
      <c r="I431" s="125"/>
      <c r="J431" s="116"/>
      <c r="K431" s="116"/>
      <c r="L431" s="116"/>
      <c r="M4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1" s="116">
        <f>AVERAGE(June[order delivered])</f>
        <v>3.9437956555171093E-3</v>
      </c>
      <c r="P431" s="125"/>
      <c r="T431" s="103">
        <f>June[[#This Row],[Delivery Cost]] + June[[#This Row],[COGS (Naira)]]</f>
        <v>0</v>
      </c>
      <c r="U431" s="103">
        <f>June[[#This Row],[Revenue]] - June[[#This Row],[Total cost]]</f>
        <v>0</v>
      </c>
    </row>
    <row r="432" spans="1:21" hidden="1" x14ac:dyDescent="0.2">
      <c r="A432" s="126"/>
      <c r="B432" s="125"/>
      <c r="C432" s="125">
        <f>WEEKNUM(June[[#This Row],[Date]])</f>
        <v>0</v>
      </c>
      <c r="E432" s="125"/>
      <c r="G432" s="125"/>
      <c r="H432" s="125"/>
      <c r="I432" s="125"/>
      <c r="J432" s="116"/>
      <c r="K432" s="116"/>
      <c r="L432" s="116"/>
      <c r="M4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2" s="116">
        <f>AVERAGE(June[order delivered])</f>
        <v>3.9437956555171093E-3</v>
      </c>
      <c r="P432" s="125"/>
      <c r="T432" s="103">
        <f>June[[#This Row],[Delivery Cost]] + June[[#This Row],[COGS (Naira)]]</f>
        <v>0</v>
      </c>
      <c r="U432" s="103">
        <f>June[[#This Row],[Revenue]] - June[[#This Row],[Total cost]]</f>
        <v>0</v>
      </c>
    </row>
    <row r="433" spans="1:21" hidden="1" x14ac:dyDescent="0.2">
      <c r="A433" s="126"/>
      <c r="B433" s="125"/>
      <c r="C433" s="125">
        <f>WEEKNUM(June[[#This Row],[Date]])</f>
        <v>0</v>
      </c>
      <c r="E433" s="125"/>
      <c r="G433" s="125"/>
      <c r="H433" s="125"/>
      <c r="I433" s="125"/>
      <c r="J433" s="116"/>
      <c r="K433" s="116"/>
      <c r="L433" s="116"/>
      <c r="M4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3" s="116">
        <f>AVERAGE(June[order delivered])</f>
        <v>3.9437956555171093E-3</v>
      </c>
      <c r="P433" s="125"/>
      <c r="T433" s="103">
        <f>June[[#This Row],[Delivery Cost]] + June[[#This Row],[COGS (Naira)]]</f>
        <v>0</v>
      </c>
      <c r="U433" s="103">
        <f>June[[#This Row],[Revenue]] - June[[#This Row],[Total cost]]</f>
        <v>0</v>
      </c>
    </row>
    <row r="434" spans="1:21" hidden="1" x14ac:dyDescent="0.2">
      <c r="A434" s="126"/>
      <c r="B434" s="125"/>
      <c r="C434" s="125">
        <f>WEEKNUM(June[[#This Row],[Date]])</f>
        <v>0</v>
      </c>
      <c r="E434" s="125"/>
      <c r="G434" s="125"/>
      <c r="H434" s="125"/>
      <c r="I434" s="125"/>
      <c r="J434" s="116"/>
      <c r="K434" s="116"/>
      <c r="L434" s="116"/>
      <c r="M4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4" s="116">
        <f>AVERAGE(June[order delivered])</f>
        <v>3.9437956555171093E-3</v>
      </c>
      <c r="P434" s="125"/>
      <c r="T434" s="103">
        <f>June[[#This Row],[Delivery Cost]] + June[[#This Row],[COGS (Naira)]]</f>
        <v>0</v>
      </c>
      <c r="U434" s="103">
        <f>June[[#This Row],[Revenue]] - June[[#This Row],[Total cost]]</f>
        <v>0</v>
      </c>
    </row>
    <row r="435" spans="1:21" hidden="1" x14ac:dyDescent="0.2">
      <c r="A435" s="126"/>
      <c r="B435" s="125"/>
      <c r="C435" s="125">
        <f>WEEKNUM(June[[#This Row],[Date]])</f>
        <v>0</v>
      </c>
      <c r="E435" s="125"/>
      <c r="G435" s="125"/>
      <c r="H435" s="125"/>
      <c r="I435" s="125"/>
      <c r="J435" s="116"/>
      <c r="K435" s="116"/>
      <c r="L435" s="116"/>
      <c r="M4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5" s="116">
        <f>AVERAGE(June[order delivered])</f>
        <v>3.9437956555171093E-3</v>
      </c>
      <c r="P435" s="125"/>
      <c r="T435" s="103">
        <f>June[[#This Row],[Delivery Cost]] + June[[#This Row],[COGS (Naira)]]</f>
        <v>0</v>
      </c>
      <c r="U435" s="103">
        <f>June[[#This Row],[Revenue]] - June[[#This Row],[Total cost]]</f>
        <v>0</v>
      </c>
    </row>
    <row r="436" spans="1:21" hidden="1" x14ac:dyDescent="0.2">
      <c r="A436" s="126"/>
      <c r="B436" s="125"/>
      <c r="C436" s="125">
        <f>WEEKNUM(June[[#This Row],[Date]])</f>
        <v>0</v>
      </c>
      <c r="E436" s="125"/>
      <c r="G436" s="125"/>
      <c r="H436" s="125"/>
      <c r="I436" s="125"/>
      <c r="J436" s="116"/>
      <c r="K436" s="116"/>
      <c r="L436" s="116"/>
      <c r="M4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6" s="116">
        <f>AVERAGE(June[order delivered])</f>
        <v>3.9437956555171093E-3</v>
      </c>
      <c r="P436" s="125"/>
      <c r="T436" s="103">
        <f>June[[#This Row],[Delivery Cost]] + June[[#This Row],[COGS (Naira)]]</f>
        <v>0</v>
      </c>
      <c r="U436" s="103">
        <f>June[[#This Row],[Revenue]] - June[[#This Row],[Total cost]]</f>
        <v>0</v>
      </c>
    </row>
    <row r="437" spans="1:21" hidden="1" x14ac:dyDescent="0.2">
      <c r="A437" s="126"/>
      <c r="B437" s="125"/>
      <c r="C437" s="125">
        <f>WEEKNUM(June[[#This Row],[Date]])</f>
        <v>0</v>
      </c>
      <c r="E437" s="125"/>
      <c r="G437" s="125"/>
      <c r="H437" s="125"/>
      <c r="I437" s="125"/>
      <c r="J437" s="116"/>
      <c r="K437" s="116"/>
      <c r="L437" s="116"/>
      <c r="M4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7" s="116">
        <f>AVERAGE(June[order delivered])</f>
        <v>3.9437956555171093E-3</v>
      </c>
      <c r="P437" s="125"/>
      <c r="T437" s="103">
        <f>June[[#This Row],[Delivery Cost]] + June[[#This Row],[COGS (Naira)]]</f>
        <v>0</v>
      </c>
      <c r="U437" s="103">
        <f>June[[#This Row],[Revenue]] - June[[#This Row],[Total cost]]</f>
        <v>0</v>
      </c>
    </row>
    <row r="438" spans="1:21" hidden="1" x14ac:dyDescent="0.2">
      <c r="A438" s="126"/>
      <c r="B438" s="125"/>
      <c r="C438" s="125">
        <f>WEEKNUM(June[[#This Row],[Date]])</f>
        <v>0</v>
      </c>
      <c r="E438" s="125"/>
      <c r="G438" s="125"/>
      <c r="H438" s="125"/>
      <c r="I438" s="125"/>
      <c r="J438" s="116"/>
      <c r="K438" s="116"/>
      <c r="L438" s="116"/>
      <c r="M4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8" s="116">
        <f>AVERAGE(June[order delivered])</f>
        <v>3.9437956555171093E-3</v>
      </c>
      <c r="P438" s="125"/>
      <c r="T438" s="103">
        <f>June[[#This Row],[Delivery Cost]] + June[[#This Row],[COGS (Naira)]]</f>
        <v>0</v>
      </c>
      <c r="U438" s="103">
        <f>June[[#This Row],[Revenue]] - June[[#This Row],[Total cost]]</f>
        <v>0</v>
      </c>
    </row>
    <row r="439" spans="1:21" hidden="1" x14ac:dyDescent="0.2">
      <c r="A439" s="126"/>
      <c r="B439" s="125"/>
      <c r="C439" s="125">
        <f>WEEKNUM(June[[#This Row],[Date]])</f>
        <v>0</v>
      </c>
      <c r="E439" s="125"/>
      <c r="G439" s="125"/>
      <c r="H439" s="125"/>
      <c r="I439" s="125"/>
      <c r="J439" s="116"/>
      <c r="K439" s="116"/>
      <c r="L439" s="116"/>
      <c r="M4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39" s="116">
        <f>AVERAGE(June[order delivered])</f>
        <v>3.9437956555171093E-3</v>
      </c>
      <c r="P439" s="125"/>
      <c r="T439" s="103">
        <f>June[[#This Row],[Delivery Cost]] + June[[#This Row],[COGS (Naira)]]</f>
        <v>0</v>
      </c>
      <c r="U439" s="103">
        <f>June[[#This Row],[Revenue]] - June[[#This Row],[Total cost]]</f>
        <v>0</v>
      </c>
    </row>
    <row r="440" spans="1:21" hidden="1" x14ac:dyDescent="0.2">
      <c r="A440" s="126"/>
      <c r="B440" s="125"/>
      <c r="C440" s="125">
        <f>WEEKNUM(June[[#This Row],[Date]])</f>
        <v>0</v>
      </c>
      <c r="E440" s="125"/>
      <c r="G440" s="125"/>
      <c r="H440" s="125"/>
      <c r="I440" s="125"/>
      <c r="J440" s="116"/>
      <c r="K440" s="116"/>
      <c r="L440" s="116"/>
      <c r="M4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0" s="116">
        <f>AVERAGE(June[order delivered])</f>
        <v>3.9437956555171093E-3</v>
      </c>
      <c r="P440" s="125"/>
      <c r="T440" s="103">
        <f>June[[#This Row],[Delivery Cost]] + June[[#This Row],[COGS (Naira)]]</f>
        <v>0</v>
      </c>
      <c r="U440" s="103">
        <f>June[[#This Row],[Revenue]] - June[[#This Row],[Total cost]]</f>
        <v>0</v>
      </c>
    </row>
    <row r="441" spans="1:21" hidden="1" x14ac:dyDescent="0.2">
      <c r="A441" s="126"/>
      <c r="B441" s="125"/>
      <c r="C441" s="125">
        <f>WEEKNUM(June[[#This Row],[Date]])</f>
        <v>0</v>
      </c>
      <c r="E441" s="125"/>
      <c r="G441" s="125"/>
      <c r="H441" s="125"/>
      <c r="I441" s="125"/>
      <c r="J441" s="116"/>
      <c r="K441" s="116"/>
      <c r="L441" s="116"/>
      <c r="M4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1" s="116">
        <f>AVERAGE(June[order delivered])</f>
        <v>3.9437956555171093E-3</v>
      </c>
      <c r="P441" s="125"/>
      <c r="T441" s="103">
        <f>June[[#This Row],[Delivery Cost]] + June[[#This Row],[COGS (Naira)]]</f>
        <v>0</v>
      </c>
      <c r="U441" s="103">
        <f>June[[#This Row],[Revenue]] - June[[#This Row],[Total cost]]</f>
        <v>0</v>
      </c>
    </row>
    <row r="442" spans="1:21" hidden="1" x14ac:dyDescent="0.2">
      <c r="A442" s="126"/>
      <c r="B442" s="125"/>
      <c r="C442" s="125">
        <f>WEEKNUM(June[[#This Row],[Date]])</f>
        <v>0</v>
      </c>
      <c r="E442" s="125"/>
      <c r="G442" s="125"/>
      <c r="H442" s="125"/>
      <c r="I442" s="125"/>
      <c r="J442" s="116"/>
      <c r="K442" s="116"/>
      <c r="L442" s="116"/>
      <c r="M4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2" s="116">
        <f>AVERAGE(June[order delivered])</f>
        <v>3.9437956555171093E-3</v>
      </c>
      <c r="P442" s="125"/>
      <c r="T442" s="103">
        <f>June[[#This Row],[Delivery Cost]] + June[[#This Row],[COGS (Naira)]]</f>
        <v>0</v>
      </c>
      <c r="U442" s="103">
        <f>June[[#This Row],[Revenue]] - June[[#This Row],[Total cost]]</f>
        <v>0</v>
      </c>
    </row>
    <row r="443" spans="1:21" hidden="1" x14ac:dyDescent="0.2">
      <c r="A443" s="126"/>
      <c r="B443" s="125"/>
      <c r="C443" s="125">
        <f>WEEKNUM(June[[#This Row],[Date]])</f>
        <v>0</v>
      </c>
      <c r="E443" s="125"/>
      <c r="G443" s="125"/>
      <c r="H443" s="125"/>
      <c r="I443" s="125"/>
      <c r="J443" s="116"/>
      <c r="K443" s="116"/>
      <c r="L443" s="116"/>
      <c r="M4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3" s="116">
        <f>AVERAGE(June[order delivered])</f>
        <v>3.9437956555171093E-3</v>
      </c>
      <c r="P443" s="125"/>
      <c r="T443" s="103">
        <f>June[[#This Row],[Delivery Cost]] + June[[#This Row],[COGS (Naira)]]</f>
        <v>0</v>
      </c>
      <c r="U443" s="103">
        <f>June[[#This Row],[Revenue]] - June[[#This Row],[Total cost]]</f>
        <v>0</v>
      </c>
    </row>
    <row r="444" spans="1:21" hidden="1" x14ac:dyDescent="0.2">
      <c r="A444" s="126"/>
      <c r="B444" s="125"/>
      <c r="C444" s="125">
        <f>WEEKNUM(June[[#This Row],[Date]])</f>
        <v>0</v>
      </c>
      <c r="E444" s="125"/>
      <c r="G444" s="125"/>
      <c r="H444" s="125"/>
      <c r="I444" s="125"/>
      <c r="J444" s="116"/>
      <c r="K444" s="116"/>
      <c r="L444" s="116"/>
      <c r="M4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4" s="116">
        <f>AVERAGE(June[order delivered])</f>
        <v>3.9437956555171093E-3</v>
      </c>
      <c r="P444" s="125"/>
      <c r="T444" s="103">
        <f>June[[#This Row],[Delivery Cost]] + June[[#This Row],[COGS (Naira)]]</f>
        <v>0</v>
      </c>
      <c r="U444" s="103">
        <f>June[[#This Row],[Revenue]] - June[[#This Row],[Total cost]]</f>
        <v>0</v>
      </c>
    </row>
    <row r="445" spans="1:21" hidden="1" x14ac:dyDescent="0.2">
      <c r="A445" s="126"/>
      <c r="B445" s="125"/>
      <c r="C445" s="125">
        <f>WEEKNUM(June[[#This Row],[Date]])</f>
        <v>0</v>
      </c>
      <c r="E445" s="125"/>
      <c r="G445" s="125"/>
      <c r="H445" s="125"/>
      <c r="I445" s="125"/>
      <c r="J445" s="116"/>
      <c r="K445" s="116"/>
      <c r="L445" s="116"/>
      <c r="M4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5" s="116">
        <f>AVERAGE(June[order delivered])</f>
        <v>3.9437956555171093E-3</v>
      </c>
      <c r="P445" s="125"/>
      <c r="T445" s="103">
        <f>June[[#This Row],[Delivery Cost]] + June[[#This Row],[COGS (Naira)]]</f>
        <v>0</v>
      </c>
      <c r="U445" s="103">
        <f>June[[#This Row],[Revenue]] - June[[#This Row],[Total cost]]</f>
        <v>0</v>
      </c>
    </row>
    <row r="446" spans="1:21" hidden="1" x14ac:dyDescent="0.2">
      <c r="A446" s="126"/>
      <c r="B446" s="125"/>
      <c r="C446" s="125">
        <f>WEEKNUM(June[[#This Row],[Date]])</f>
        <v>0</v>
      </c>
      <c r="E446" s="125"/>
      <c r="G446" s="125"/>
      <c r="H446" s="125"/>
      <c r="I446" s="125"/>
      <c r="J446" s="116"/>
      <c r="K446" s="116"/>
      <c r="L446" s="116"/>
      <c r="M4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6" s="116">
        <f>AVERAGE(June[order delivered])</f>
        <v>3.9437956555171093E-3</v>
      </c>
      <c r="P446" s="125"/>
      <c r="T446" s="103">
        <f>June[[#This Row],[Delivery Cost]] + June[[#This Row],[COGS (Naira)]]</f>
        <v>0</v>
      </c>
      <c r="U446" s="103">
        <f>June[[#This Row],[Revenue]] - June[[#This Row],[Total cost]]</f>
        <v>0</v>
      </c>
    </row>
    <row r="447" spans="1:21" hidden="1" x14ac:dyDescent="0.2">
      <c r="A447" s="126"/>
      <c r="B447" s="125"/>
      <c r="C447" s="125">
        <f>WEEKNUM(June[[#This Row],[Date]])</f>
        <v>0</v>
      </c>
      <c r="E447" s="125"/>
      <c r="G447" s="125"/>
      <c r="H447" s="125"/>
      <c r="I447" s="125"/>
      <c r="J447" s="116"/>
      <c r="K447" s="116"/>
      <c r="L447" s="116"/>
      <c r="M4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7" s="116">
        <f>AVERAGE(June[order delivered])</f>
        <v>3.9437956555171093E-3</v>
      </c>
      <c r="P447" s="125"/>
      <c r="T447" s="103">
        <f>June[[#This Row],[Delivery Cost]] + June[[#This Row],[COGS (Naira)]]</f>
        <v>0</v>
      </c>
      <c r="U447" s="103">
        <f>June[[#This Row],[Revenue]] - June[[#This Row],[Total cost]]</f>
        <v>0</v>
      </c>
    </row>
    <row r="448" spans="1:21" hidden="1" x14ac:dyDescent="0.2">
      <c r="A448" s="126"/>
      <c r="B448" s="125"/>
      <c r="C448" s="125">
        <f>WEEKNUM(June[[#This Row],[Date]])</f>
        <v>0</v>
      </c>
      <c r="E448" s="125"/>
      <c r="G448" s="125"/>
      <c r="H448" s="125"/>
      <c r="I448" s="125"/>
      <c r="J448" s="116"/>
      <c r="K448" s="116"/>
      <c r="L448" s="116"/>
      <c r="M4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8" s="116">
        <f>AVERAGE(June[order delivered])</f>
        <v>3.9437956555171093E-3</v>
      </c>
      <c r="P448" s="125"/>
      <c r="T448" s="103">
        <f>June[[#This Row],[Delivery Cost]] + June[[#This Row],[COGS (Naira)]]</f>
        <v>0</v>
      </c>
      <c r="U448" s="103">
        <f>June[[#This Row],[Revenue]] - June[[#This Row],[Total cost]]</f>
        <v>0</v>
      </c>
    </row>
    <row r="449" spans="1:21" hidden="1" x14ac:dyDescent="0.2">
      <c r="A449" s="126"/>
      <c r="B449" s="125"/>
      <c r="C449" s="125">
        <f>WEEKNUM(June[[#This Row],[Date]])</f>
        <v>0</v>
      </c>
      <c r="E449" s="125"/>
      <c r="G449" s="125"/>
      <c r="H449" s="125"/>
      <c r="I449" s="125"/>
      <c r="J449" s="116"/>
      <c r="K449" s="116"/>
      <c r="L449" s="116"/>
      <c r="M4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49" s="116">
        <f>AVERAGE(June[order delivered])</f>
        <v>3.9437956555171093E-3</v>
      </c>
      <c r="P449" s="125"/>
      <c r="T449" s="103">
        <f>June[[#This Row],[Delivery Cost]] + June[[#This Row],[COGS (Naira)]]</f>
        <v>0</v>
      </c>
      <c r="U449" s="103">
        <f>June[[#This Row],[Revenue]] - June[[#This Row],[Total cost]]</f>
        <v>0</v>
      </c>
    </row>
    <row r="450" spans="1:21" hidden="1" x14ac:dyDescent="0.2">
      <c r="A450" s="126"/>
      <c r="B450" s="125"/>
      <c r="C450" s="125">
        <f>WEEKNUM(June[[#This Row],[Date]])</f>
        <v>0</v>
      </c>
      <c r="E450" s="125"/>
      <c r="G450" s="125"/>
      <c r="H450" s="125"/>
      <c r="I450" s="125"/>
      <c r="J450" s="116"/>
      <c r="K450" s="116"/>
      <c r="L450" s="116"/>
      <c r="M4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0" s="116">
        <f>AVERAGE(June[order delivered])</f>
        <v>3.9437956555171093E-3</v>
      </c>
      <c r="P450" s="125"/>
      <c r="T450" s="103">
        <f>June[[#This Row],[Delivery Cost]] + June[[#This Row],[COGS (Naira)]]</f>
        <v>0</v>
      </c>
      <c r="U450" s="103">
        <f>June[[#This Row],[Revenue]] - June[[#This Row],[Total cost]]</f>
        <v>0</v>
      </c>
    </row>
    <row r="451" spans="1:21" hidden="1" x14ac:dyDescent="0.2">
      <c r="A451" s="126"/>
      <c r="B451" s="125"/>
      <c r="C451" s="125">
        <f>WEEKNUM(June[[#This Row],[Date]])</f>
        <v>0</v>
      </c>
      <c r="E451" s="125"/>
      <c r="G451" s="125"/>
      <c r="H451" s="125"/>
      <c r="I451" s="125"/>
      <c r="J451" s="116"/>
      <c r="K451" s="116"/>
      <c r="L451" s="116"/>
      <c r="M4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1" s="116">
        <f>AVERAGE(June[order delivered])</f>
        <v>3.9437956555171093E-3</v>
      </c>
      <c r="P451" s="125"/>
      <c r="T451" s="103">
        <f>June[[#This Row],[Delivery Cost]] + June[[#This Row],[COGS (Naira)]]</f>
        <v>0</v>
      </c>
      <c r="U451" s="103">
        <f>June[[#This Row],[Revenue]] - June[[#This Row],[Total cost]]</f>
        <v>0</v>
      </c>
    </row>
    <row r="452" spans="1:21" hidden="1" x14ac:dyDescent="0.2">
      <c r="A452" s="126"/>
      <c r="B452" s="125"/>
      <c r="C452" s="125">
        <f>WEEKNUM(June[[#This Row],[Date]])</f>
        <v>0</v>
      </c>
      <c r="E452" s="125"/>
      <c r="G452" s="125"/>
      <c r="H452" s="125"/>
      <c r="I452" s="125"/>
      <c r="J452" s="116"/>
      <c r="K452" s="116"/>
      <c r="L452" s="116"/>
      <c r="M4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2" s="116">
        <f>AVERAGE(June[order delivered])</f>
        <v>3.9437956555171093E-3</v>
      </c>
      <c r="P452" s="125"/>
      <c r="T452" s="103">
        <f>June[[#This Row],[Delivery Cost]] + June[[#This Row],[COGS (Naira)]]</f>
        <v>0</v>
      </c>
      <c r="U452" s="103">
        <f>June[[#This Row],[Revenue]] - June[[#This Row],[Total cost]]</f>
        <v>0</v>
      </c>
    </row>
    <row r="453" spans="1:21" hidden="1" x14ac:dyDescent="0.2">
      <c r="A453" s="126"/>
      <c r="B453" s="125"/>
      <c r="C453" s="125">
        <f>WEEKNUM(June[[#This Row],[Date]])</f>
        <v>0</v>
      </c>
      <c r="E453" s="125"/>
      <c r="G453" s="125"/>
      <c r="H453" s="125"/>
      <c r="I453" s="125"/>
      <c r="J453" s="116"/>
      <c r="K453" s="116"/>
      <c r="L453" s="116"/>
      <c r="M4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3" s="116">
        <f>AVERAGE(June[order delivered])</f>
        <v>3.9437956555171093E-3</v>
      </c>
      <c r="P453" s="125"/>
      <c r="T453" s="103">
        <f>June[[#This Row],[Delivery Cost]] + June[[#This Row],[COGS (Naira)]]</f>
        <v>0</v>
      </c>
      <c r="U453" s="103">
        <f>June[[#This Row],[Revenue]] - June[[#This Row],[Total cost]]</f>
        <v>0</v>
      </c>
    </row>
    <row r="454" spans="1:21" hidden="1" x14ac:dyDescent="0.2">
      <c r="A454" s="126"/>
      <c r="B454" s="125"/>
      <c r="C454" s="125">
        <f>WEEKNUM(June[[#This Row],[Date]])</f>
        <v>0</v>
      </c>
      <c r="E454" s="125"/>
      <c r="G454" s="125"/>
      <c r="H454" s="125"/>
      <c r="I454" s="125"/>
      <c r="J454" s="116"/>
      <c r="K454" s="116"/>
      <c r="L454" s="116"/>
      <c r="M4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4" s="116">
        <f>AVERAGE(June[order delivered])</f>
        <v>3.9437956555171093E-3</v>
      </c>
      <c r="P454" s="125"/>
      <c r="T454" s="103">
        <f>June[[#This Row],[Delivery Cost]] + June[[#This Row],[COGS (Naira)]]</f>
        <v>0</v>
      </c>
      <c r="U454" s="103">
        <f>June[[#This Row],[Revenue]] - June[[#This Row],[Total cost]]</f>
        <v>0</v>
      </c>
    </row>
    <row r="455" spans="1:21" hidden="1" x14ac:dyDescent="0.2">
      <c r="A455" s="126"/>
      <c r="B455" s="125"/>
      <c r="C455" s="125">
        <f>WEEKNUM(June[[#This Row],[Date]])</f>
        <v>0</v>
      </c>
      <c r="E455" s="125"/>
      <c r="G455" s="125"/>
      <c r="H455" s="125"/>
      <c r="I455" s="125"/>
      <c r="J455" s="116"/>
      <c r="K455" s="116"/>
      <c r="L455" s="116"/>
      <c r="M4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5" s="116">
        <f>AVERAGE(June[order delivered])</f>
        <v>3.9437956555171093E-3</v>
      </c>
      <c r="P455" s="125"/>
      <c r="T455" s="103">
        <f>June[[#This Row],[Delivery Cost]] + June[[#This Row],[COGS (Naira)]]</f>
        <v>0</v>
      </c>
      <c r="U455" s="103">
        <f>June[[#This Row],[Revenue]] - June[[#This Row],[Total cost]]</f>
        <v>0</v>
      </c>
    </row>
    <row r="456" spans="1:21" hidden="1" x14ac:dyDescent="0.2">
      <c r="A456" s="126"/>
      <c r="B456" s="125"/>
      <c r="C456" s="125">
        <f>WEEKNUM(June[[#This Row],[Date]])</f>
        <v>0</v>
      </c>
      <c r="E456" s="125"/>
      <c r="G456" s="125"/>
      <c r="H456" s="125"/>
      <c r="I456" s="125"/>
      <c r="J456" s="116"/>
      <c r="K456" s="116"/>
      <c r="L456" s="116"/>
      <c r="M4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6" s="116">
        <f>AVERAGE(June[order delivered])</f>
        <v>3.9437956555171093E-3</v>
      </c>
      <c r="P456" s="125"/>
      <c r="T456" s="103">
        <f>June[[#This Row],[Delivery Cost]] + June[[#This Row],[COGS (Naira)]]</f>
        <v>0</v>
      </c>
      <c r="U456" s="103">
        <f>June[[#This Row],[Revenue]] - June[[#This Row],[Total cost]]</f>
        <v>0</v>
      </c>
    </row>
    <row r="457" spans="1:21" hidden="1" x14ac:dyDescent="0.2">
      <c r="A457" s="126"/>
      <c r="B457" s="125"/>
      <c r="C457" s="125">
        <f>WEEKNUM(June[[#This Row],[Date]])</f>
        <v>0</v>
      </c>
      <c r="E457" s="125"/>
      <c r="G457" s="125"/>
      <c r="H457" s="125"/>
      <c r="I457" s="125"/>
      <c r="J457" s="116"/>
      <c r="K457" s="116"/>
      <c r="L457" s="116"/>
      <c r="M4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7" s="116">
        <f>AVERAGE(June[order delivered])</f>
        <v>3.9437956555171093E-3</v>
      </c>
      <c r="P457" s="125"/>
      <c r="T457" s="103">
        <f>June[[#This Row],[Delivery Cost]] + June[[#This Row],[COGS (Naira)]]</f>
        <v>0</v>
      </c>
      <c r="U457" s="103">
        <f>June[[#This Row],[Revenue]] - June[[#This Row],[Total cost]]</f>
        <v>0</v>
      </c>
    </row>
    <row r="458" spans="1:21" hidden="1" x14ac:dyDescent="0.2">
      <c r="A458" s="126"/>
      <c r="B458" s="125"/>
      <c r="C458" s="125">
        <f>WEEKNUM(June[[#This Row],[Date]])</f>
        <v>0</v>
      </c>
      <c r="E458" s="125"/>
      <c r="G458" s="125"/>
      <c r="H458" s="125"/>
      <c r="I458" s="125"/>
      <c r="J458" s="116"/>
      <c r="K458" s="116"/>
      <c r="L458" s="116"/>
      <c r="M4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8" s="116">
        <f>AVERAGE(June[order delivered])</f>
        <v>3.9437956555171093E-3</v>
      </c>
      <c r="P458" s="125"/>
      <c r="T458" s="103">
        <f>June[[#This Row],[Delivery Cost]] + June[[#This Row],[COGS (Naira)]]</f>
        <v>0</v>
      </c>
      <c r="U458" s="103">
        <f>June[[#This Row],[Revenue]] - June[[#This Row],[Total cost]]</f>
        <v>0</v>
      </c>
    </row>
    <row r="459" spans="1:21" hidden="1" x14ac:dyDescent="0.2">
      <c r="A459" s="126"/>
      <c r="B459" s="125"/>
      <c r="C459" s="125">
        <f>WEEKNUM(June[[#This Row],[Date]])</f>
        <v>0</v>
      </c>
      <c r="E459" s="125"/>
      <c r="G459" s="125"/>
      <c r="H459" s="125"/>
      <c r="I459" s="125"/>
      <c r="J459" s="116"/>
      <c r="K459" s="116"/>
      <c r="L459" s="116"/>
      <c r="M4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59" s="116">
        <f>AVERAGE(June[order delivered])</f>
        <v>3.9437956555171093E-3</v>
      </c>
      <c r="P459" s="125"/>
      <c r="T459" s="103">
        <f>June[[#This Row],[Delivery Cost]] + June[[#This Row],[COGS (Naira)]]</f>
        <v>0</v>
      </c>
      <c r="U459" s="103">
        <f>June[[#This Row],[Revenue]] - June[[#This Row],[Total cost]]</f>
        <v>0</v>
      </c>
    </row>
    <row r="460" spans="1:21" hidden="1" x14ac:dyDescent="0.2">
      <c r="A460" s="126"/>
      <c r="B460" s="125"/>
      <c r="C460" s="125">
        <f>WEEKNUM(June[[#This Row],[Date]])</f>
        <v>0</v>
      </c>
      <c r="E460" s="125"/>
      <c r="G460" s="125"/>
      <c r="H460" s="125"/>
      <c r="I460" s="125"/>
      <c r="J460" s="116"/>
      <c r="K460" s="116"/>
      <c r="L460" s="116"/>
      <c r="M4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0" s="116">
        <f>AVERAGE(June[order delivered])</f>
        <v>3.9437956555171093E-3</v>
      </c>
      <c r="P460" s="125"/>
      <c r="T460" s="103">
        <f>June[[#This Row],[Delivery Cost]] + June[[#This Row],[COGS (Naira)]]</f>
        <v>0</v>
      </c>
      <c r="U460" s="103">
        <f>June[[#This Row],[Revenue]] - June[[#This Row],[Total cost]]</f>
        <v>0</v>
      </c>
    </row>
    <row r="461" spans="1:21" hidden="1" x14ac:dyDescent="0.2">
      <c r="A461" s="126"/>
      <c r="B461" s="125"/>
      <c r="C461" s="125">
        <f>WEEKNUM(June[[#This Row],[Date]])</f>
        <v>0</v>
      </c>
      <c r="E461" s="125"/>
      <c r="G461" s="125"/>
      <c r="H461" s="125"/>
      <c r="I461" s="125"/>
      <c r="J461" s="116"/>
      <c r="K461" s="116"/>
      <c r="L461" s="116"/>
      <c r="M4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1" s="116">
        <f>AVERAGE(June[order delivered])</f>
        <v>3.9437956555171093E-3</v>
      </c>
      <c r="P461" s="125"/>
      <c r="T461" s="103">
        <f>June[[#This Row],[Delivery Cost]] + June[[#This Row],[COGS (Naira)]]</f>
        <v>0</v>
      </c>
      <c r="U461" s="103">
        <f>June[[#This Row],[Revenue]] - June[[#This Row],[Total cost]]</f>
        <v>0</v>
      </c>
    </row>
    <row r="462" spans="1:21" hidden="1" x14ac:dyDescent="0.2">
      <c r="A462" s="126"/>
      <c r="B462" s="125"/>
      <c r="C462" s="125">
        <f>WEEKNUM(June[[#This Row],[Date]])</f>
        <v>0</v>
      </c>
      <c r="E462" s="125"/>
      <c r="G462" s="125"/>
      <c r="H462" s="125"/>
      <c r="I462" s="125"/>
      <c r="J462" s="116"/>
      <c r="K462" s="116"/>
      <c r="L462" s="116"/>
      <c r="M4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2" s="116">
        <f>AVERAGE(June[order delivered])</f>
        <v>3.9437956555171093E-3</v>
      </c>
      <c r="P462" s="125"/>
      <c r="T462" s="103">
        <f>June[[#This Row],[Delivery Cost]] + June[[#This Row],[COGS (Naira)]]</f>
        <v>0</v>
      </c>
      <c r="U462" s="103">
        <f>June[[#This Row],[Revenue]] - June[[#This Row],[Total cost]]</f>
        <v>0</v>
      </c>
    </row>
    <row r="463" spans="1:21" hidden="1" x14ac:dyDescent="0.2">
      <c r="A463" s="126"/>
      <c r="B463" s="125"/>
      <c r="C463" s="125">
        <f>WEEKNUM(June[[#This Row],[Date]])</f>
        <v>0</v>
      </c>
      <c r="E463" s="125"/>
      <c r="G463" s="125"/>
      <c r="H463" s="125"/>
      <c r="I463" s="125"/>
      <c r="J463" s="116"/>
      <c r="K463" s="116"/>
      <c r="L463" s="116"/>
      <c r="M4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3" s="116">
        <f>AVERAGE(June[order delivered])</f>
        <v>3.9437956555171093E-3</v>
      </c>
      <c r="P463" s="125"/>
      <c r="T463" s="103">
        <f>June[[#This Row],[Delivery Cost]] + June[[#This Row],[COGS (Naira)]]</f>
        <v>0</v>
      </c>
      <c r="U463" s="103">
        <f>June[[#This Row],[Revenue]] - June[[#This Row],[Total cost]]</f>
        <v>0</v>
      </c>
    </row>
    <row r="464" spans="1:21" hidden="1" x14ac:dyDescent="0.2">
      <c r="A464" s="126"/>
      <c r="B464" s="125"/>
      <c r="C464" s="125">
        <f>WEEKNUM(June[[#This Row],[Date]])</f>
        <v>0</v>
      </c>
      <c r="E464" s="125"/>
      <c r="G464" s="125"/>
      <c r="H464" s="125"/>
      <c r="I464" s="125"/>
      <c r="J464" s="116"/>
      <c r="K464" s="116"/>
      <c r="L464" s="116"/>
      <c r="M4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4" s="116">
        <f>AVERAGE(June[order delivered])</f>
        <v>3.9437956555171093E-3</v>
      </c>
      <c r="P464" s="125"/>
      <c r="T464" s="103">
        <f>June[[#This Row],[Delivery Cost]] + June[[#This Row],[COGS (Naira)]]</f>
        <v>0</v>
      </c>
      <c r="U464" s="103">
        <f>June[[#This Row],[Revenue]] - June[[#This Row],[Total cost]]</f>
        <v>0</v>
      </c>
    </row>
    <row r="465" spans="1:21" hidden="1" x14ac:dyDescent="0.2">
      <c r="A465" s="126"/>
      <c r="B465" s="125"/>
      <c r="C465" s="125">
        <f>WEEKNUM(June[[#This Row],[Date]])</f>
        <v>0</v>
      </c>
      <c r="E465" s="125"/>
      <c r="G465" s="125"/>
      <c r="H465" s="125"/>
      <c r="I465" s="125"/>
      <c r="J465" s="116"/>
      <c r="K465" s="116"/>
      <c r="L465" s="116"/>
      <c r="M4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5" s="116">
        <f>AVERAGE(June[order delivered])</f>
        <v>3.9437956555171093E-3</v>
      </c>
      <c r="P465" s="125"/>
      <c r="T465" s="103">
        <f>June[[#This Row],[Delivery Cost]] + June[[#This Row],[COGS (Naira)]]</f>
        <v>0</v>
      </c>
      <c r="U465" s="103">
        <f>June[[#This Row],[Revenue]] - June[[#This Row],[Total cost]]</f>
        <v>0</v>
      </c>
    </row>
    <row r="466" spans="1:21" hidden="1" x14ac:dyDescent="0.2">
      <c r="A466" s="126"/>
      <c r="B466" s="125"/>
      <c r="C466" s="125">
        <f>WEEKNUM(June[[#This Row],[Date]])</f>
        <v>0</v>
      </c>
      <c r="E466" s="125"/>
      <c r="G466" s="125"/>
      <c r="H466" s="125"/>
      <c r="I466" s="125"/>
      <c r="J466" s="116"/>
      <c r="K466" s="116"/>
      <c r="L466" s="116"/>
      <c r="M4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6" s="116">
        <f>AVERAGE(June[order delivered])</f>
        <v>3.9437956555171093E-3</v>
      </c>
      <c r="P466" s="125"/>
      <c r="T466" s="103">
        <f>June[[#This Row],[Delivery Cost]] + June[[#This Row],[COGS (Naira)]]</f>
        <v>0</v>
      </c>
      <c r="U466" s="103">
        <f>June[[#This Row],[Revenue]] - June[[#This Row],[Total cost]]</f>
        <v>0</v>
      </c>
    </row>
    <row r="467" spans="1:21" hidden="1" x14ac:dyDescent="0.2">
      <c r="A467" s="126"/>
      <c r="B467" s="125"/>
      <c r="C467" s="125">
        <f>WEEKNUM(June[[#This Row],[Date]])</f>
        <v>0</v>
      </c>
      <c r="E467" s="125"/>
      <c r="G467" s="125"/>
      <c r="H467" s="125"/>
      <c r="I467" s="125"/>
      <c r="J467" s="116"/>
      <c r="K467" s="116"/>
      <c r="L467" s="116"/>
      <c r="M4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7" s="116">
        <f>AVERAGE(June[order delivered])</f>
        <v>3.9437956555171093E-3</v>
      </c>
      <c r="P467" s="125"/>
      <c r="T467" s="103">
        <f>June[[#This Row],[Delivery Cost]] + June[[#This Row],[COGS (Naira)]]</f>
        <v>0</v>
      </c>
      <c r="U467" s="103">
        <f>June[[#This Row],[Revenue]] - June[[#This Row],[Total cost]]</f>
        <v>0</v>
      </c>
    </row>
    <row r="468" spans="1:21" hidden="1" x14ac:dyDescent="0.2">
      <c r="A468" s="126"/>
      <c r="B468" s="125"/>
      <c r="C468" s="125">
        <f>WEEKNUM(June[[#This Row],[Date]])</f>
        <v>0</v>
      </c>
      <c r="E468" s="125"/>
      <c r="G468" s="125"/>
      <c r="H468" s="125"/>
      <c r="I468" s="125"/>
      <c r="J468" s="116"/>
      <c r="K468" s="116"/>
      <c r="L468" s="116"/>
      <c r="M4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8" s="116">
        <f>AVERAGE(June[order delivered])</f>
        <v>3.9437956555171093E-3</v>
      </c>
      <c r="P468" s="125"/>
      <c r="T468" s="103">
        <f>June[[#This Row],[Delivery Cost]] + June[[#This Row],[COGS (Naira)]]</f>
        <v>0</v>
      </c>
      <c r="U468" s="103">
        <f>June[[#This Row],[Revenue]] - June[[#This Row],[Total cost]]</f>
        <v>0</v>
      </c>
    </row>
    <row r="469" spans="1:21" hidden="1" x14ac:dyDescent="0.2">
      <c r="A469" s="126"/>
      <c r="B469" s="125"/>
      <c r="C469" s="125">
        <f>WEEKNUM(June[[#This Row],[Date]])</f>
        <v>0</v>
      </c>
      <c r="E469" s="125"/>
      <c r="G469" s="125"/>
      <c r="H469" s="125"/>
      <c r="I469" s="125"/>
      <c r="J469" s="116"/>
      <c r="K469" s="116"/>
      <c r="L469" s="116"/>
      <c r="M4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69" s="116">
        <f>AVERAGE(June[order delivered])</f>
        <v>3.9437956555171093E-3</v>
      </c>
      <c r="P469" s="125"/>
      <c r="T469" s="103">
        <f>June[[#This Row],[Delivery Cost]] + June[[#This Row],[COGS (Naira)]]</f>
        <v>0</v>
      </c>
      <c r="U469" s="103">
        <f>June[[#This Row],[Revenue]] - June[[#This Row],[Total cost]]</f>
        <v>0</v>
      </c>
    </row>
    <row r="470" spans="1:21" hidden="1" x14ac:dyDescent="0.2">
      <c r="A470" s="126"/>
      <c r="B470" s="125"/>
      <c r="C470" s="125">
        <f>WEEKNUM(June[[#This Row],[Date]])</f>
        <v>0</v>
      </c>
      <c r="E470" s="125"/>
      <c r="G470" s="125"/>
      <c r="H470" s="125"/>
      <c r="I470" s="125"/>
      <c r="J470" s="116"/>
      <c r="K470" s="116"/>
      <c r="L470" s="116"/>
      <c r="M4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0" s="116">
        <f>AVERAGE(June[order delivered])</f>
        <v>3.9437956555171093E-3</v>
      </c>
      <c r="P470" s="125"/>
      <c r="T470" s="103">
        <f>June[[#This Row],[Delivery Cost]] + June[[#This Row],[COGS (Naira)]]</f>
        <v>0</v>
      </c>
      <c r="U470" s="103">
        <f>June[[#This Row],[Revenue]] - June[[#This Row],[Total cost]]</f>
        <v>0</v>
      </c>
    </row>
    <row r="471" spans="1:21" hidden="1" x14ac:dyDescent="0.2">
      <c r="A471" s="126"/>
      <c r="B471" s="125"/>
      <c r="C471" s="125">
        <f>WEEKNUM(June[[#This Row],[Date]])</f>
        <v>0</v>
      </c>
      <c r="E471" s="125"/>
      <c r="G471" s="125"/>
      <c r="H471" s="125"/>
      <c r="I471" s="125"/>
      <c r="J471" s="116"/>
      <c r="K471" s="116"/>
      <c r="L471" s="116"/>
      <c r="M4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1" s="116">
        <f>AVERAGE(June[order delivered])</f>
        <v>3.9437956555171093E-3</v>
      </c>
      <c r="P471" s="125"/>
      <c r="T471" s="103">
        <f>June[[#This Row],[Delivery Cost]] + June[[#This Row],[COGS (Naira)]]</f>
        <v>0</v>
      </c>
      <c r="U471" s="103">
        <f>June[[#This Row],[Revenue]] - June[[#This Row],[Total cost]]</f>
        <v>0</v>
      </c>
    </row>
    <row r="472" spans="1:21" hidden="1" x14ac:dyDescent="0.2">
      <c r="A472" s="126"/>
      <c r="B472" s="125"/>
      <c r="C472" s="125">
        <f>WEEKNUM(June[[#This Row],[Date]])</f>
        <v>0</v>
      </c>
      <c r="E472" s="125"/>
      <c r="G472" s="125"/>
      <c r="H472" s="125"/>
      <c r="I472" s="125"/>
      <c r="J472" s="116"/>
      <c r="K472" s="116"/>
      <c r="L472" s="116"/>
      <c r="M4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2" s="116">
        <f>AVERAGE(June[order delivered])</f>
        <v>3.9437956555171093E-3</v>
      </c>
      <c r="P472" s="125"/>
      <c r="T472" s="103">
        <f>June[[#This Row],[Delivery Cost]] + June[[#This Row],[COGS (Naira)]]</f>
        <v>0</v>
      </c>
      <c r="U472" s="103">
        <f>June[[#This Row],[Revenue]] - June[[#This Row],[Total cost]]</f>
        <v>0</v>
      </c>
    </row>
    <row r="473" spans="1:21" hidden="1" x14ac:dyDescent="0.2">
      <c r="A473" s="126"/>
      <c r="B473" s="125"/>
      <c r="C473" s="125">
        <f>WEEKNUM(June[[#This Row],[Date]])</f>
        <v>0</v>
      </c>
      <c r="E473" s="125"/>
      <c r="G473" s="125"/>
      <c r="H473" s="125"/>
      <c r="I473" s="125"/>
      <c r="J473" s="116"/>
      <c r="K473" s="116"/>
      <c r="L473" s="116"/>
      <c r="M4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3" s="116">
        <f>AVERAGE(June[order delivered])</f>
        <v>3.9437956555171093E-3</v>
      </c>
      <c r="P473" s="125"/>
      <c r="T473" s="103">
        <f>June[[#This Row],[Delivery Cost]] + June[[#This Row],[COGS (Naira)]]</f>
        <v>0</v>
      </c>
      <c r="U473" s="103">
        <f>June[[#This Row],[Revenue]] - June[[#This Row],[Total cost]]</f>
        <v>0</v>
      </c>
    </row>
    <row r="474" spans="1:21" hidden="1" x14ac:dyDescent="0.2">
      <c r="A474" s="126"/>
      <c r="B474" s="125"/>
      <c r="C474" s="125">
        <f>WEEKNUM(June[[#This Row],[Date]])</f>
        <v>0</v>
      </c>
      <c r="E474" s="125"/>
      <c r="G474" s="125"/>
      <c r="H474" s="125"/>
      <c r="I474" s="125"/>
      <c r="J474" s="116"/>
      <c r="K474" s="116"/>
      <c r="L474" s="116"/>
      <c r="M4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4" s="116">
        <f>AVERAGE(June[order delivered])</f>
        <v>3.9437956555171093E-3</v>
      </c>
      <c r="P474" s="125"/>
      <c r="T474" s="103">
        <f>June[[#This Row],[Delivery Cost]] + June[[#This Row],[COGS (Naira)]]</f>
        <v>0</v>
      </c>
      <c r="U474" s="103">
        <f>June[[#This Row],[Revenue]] - June[[#This Row],[Total cost]]</f>
        <v>0</v>
      </c>
    </row>
    <row r="475" spans="1:21" hidden="1" x14ac:dyDescent="0.2">
      <c r="A475" s="126"/>
      <c r="B475" s="125"/>
      <c r="C475" s="125">
        <f>WEEKNUM(June[[#This Row],[Date]])</f>
        <v>0</v>
      </c>
      <c r="E475" s="125"/>
      <c r="G475" s="125"/>
      <c r="H475" s="125"/>
      <c r="I475" s="125"/>
      <c r="J475" s="116"/>
      <c r="K475" s="116"/>
      <c r="L475" s="116"/>
      <c r="M4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5" s="116">
        <f>AVERAGE(June[order delivered])</f>
        <v>3.9437956555171093E-3</v>
      </c>
      <c r="P475" s="125"/>
      <c r="T475" s="103">
        <f>June[[#This Row],[Delivery Cost]] + June[[#This Row],[COGS (Naira)]]</f>
        <v>0</v>
      </c>
      <c r="U475" s="103">
        <f>June[[#This Row],[Revenue]] - June[[#This Row],[Total cost]]</f>
        <v>0</v>
      </c>
    </row>
    <row r="476" spans="1:21" hidden="1" x14ac:dyDescent="0.2">
      <c r="A476" s="126"/>
      <c r="B476" s="125"/>
      <c r="C476" s="125">
        <f>WEEKNUM(June[[#This Row],[Date]])</f>
        <v>0</v>
      </c>
      <c r="E476" s="125"/>
      <c r="G476" s="125"/>
      <c r="H476" s="125"/>
      <c r="I476" s="125"/>
      <c r="J476" s="116"/>
      <c r="K476" s="116"/>
      <c r="L476" s="116"/>
      <c r="M4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6" s="116">
        <f>AVERAGE(June[order delivered])</f>
        <v>3.9437956555171093E-3</v>
      </c>
      <c r="P476" s="125"/>
      <c r="T476" s="103">
        <f>June[[#This Row],[Delivery Cost]] + June[[#This Row],[COGS (Naira)]]</f>
        <v>0</v>
      </c>
      <c r="U476" s="103">
        <f>June[[#This Row],[Revenue]] - June[[#This Row],[Total cost]]</f>
        <v>0</v>
      </c>
    </row>
    <row r="477" spans="1:21" hidden="1" x14ac:dyDescent="0.2">
      <c r="A477" s="126"/>
      <c r="B477" s="125"/>
      <c r="C477" s="125">
        <f>WEEKNUM(June[[#This Row],[Date]])</f>
        <v>0</v>
      </c>
      <c r="E477" s="125"/>
      <c r="G477" s="125"/>
      <c r="H477" s="125"/>
      <c r="I477" s="125"/>
      <c r="J477" s="116"/>
      <c r="K477" s="116"/>
      <c r="L477" s="116"/>
      <c r="M4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7" s="116">
        <f>AVERAGE(June[order delivered])</f>
        <v>3.9437956555171093E-3</v>
      </c>
      <c r="P477" s="125"/>
      <c r="T477" s="103">
        <f>June[[#This Row],[Delivery Cost]] + June[[#This Row],[COGS (Naira)]]</f>
        <v>0</v>
      </c>
      <c r="U477" s="103">
        <f>June[[#This Row],[Revenue]] - June[[#This Row],[Total cost]]</f>
        <v>0</v>
      </c>
    </row>
    <row r="478" spans="1:21" hidden="1" x14ac:dyDescent="0.2">
      <c r="A478" s="126"/>
      <c r="B478" s="125"/>
      <c r="C478" s="125">
        <f>WEEKNUM(June[[#This Row],[Date]])</f>
        <v>0</v>
      </c>
      <c r="E478" s="125"/>
      <c r="G478" s="125"/>
      <c r="H478" s="125"/>
      <c r="I478" s="125"/>
      <c r="J478" s="116"/>
      <c r="K478" s="116"/>
      <c r="L478" s="116"/>
      <c r="M4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8" s="116">
        <f>AVERAGE(June[order delivered])</f>
        <v>3.9437956555171093E-3</v>
      </c>
      <c r="P478" s="125"/>
      <c r="T478" s="103">
        <f>June[[#This Row],[Delivery Cost]] + June[[#This Row],[COGS (Naira)]]</f>
        <v>0</v>
      </c>
      <c r="U478" s="103">
        <f>June[[#This Row],[Revenue]] - June[[#This Row],[Total cost]]</f>
        <v>0</v>
      </c>
    </row>
    <row r="479" spans="1:21" hidden="1" x14ac:dyDescent="0.2">
      <c r="A479" s="126"/>
      <c r="B479" s="125"/>
      <c r="C479" s="125">
        <f>WEEKNUM(June[[#This Row],[Date]])</f>
        <v>0</v>
      </c>
      <c r="E479" s="125"/>
      <c r="G479" s="125"/>
      <c r="H479" s="125"/>
      <c r="I479" s="125"/>
      <c r="J479" s="116"/>
      <c r="K479" s="116"/>
      <c r="L479" s="116"/>
      <c r="M4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79" s="116">
        <f>AVERAGE(June[order delivered])</f>
        <v>3.9437956555171093E-3</v>
      </c>
      <c r="P479" s="125"/>
      <c r="T479" s="103">
        <f>June[[#This Row],[Delivery Cost]] + June[[#This Row],[COGS (Naira)]]</f>
        <v>0</v>
      </c>
      <c r="U479" s="103">
        <f>June[[#This Row],[Revenue]] - June[[#This Row],[Total cost]]</f>
        <v>0</v>
      </c>
    </row>
    <row r="480" spans="1:21" hidden="1" x14ac:dyDescent="0.2">
      <c r="A480" s="126"/>
      <c r="B480" s="125"/>
      <c r="C480" s="125">
        <f>WEEKNUM(June[[#This Row],[Date]])</f>
        <v>0</v>
      </c>
      <c r="E480" s="125"/>
      <c r="G480" s="125"/>
      <c r="H480" s="125"/>
      <c r="I480" s="125"/>
      <c r="J480" s="116"/>
      <c r="K480" s="116"/>
      <c r="L480" s="116"/>
      <c r="M4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0" s="116">
        <f>AVERAGE(June[order delivered])</f>
        <v>3.9437956555171093E-3</v>
      </c>
      <c r="P480" s="125"/>
      <c r="T480" s="103">
        <f>June[[#This Row],[Delivery Cost]] + June[[#This Row],[COGS (Naira)]]</f>
        <v>0</v>
      </c>
      <c r="U480" s="103">
        <f>June[[#This Row],[Revenue]] - June[[#This Row],[Total cost]]</f>
        <v>0</v>
      </c>
    </row>
    <row r="481" spans="1:21" hidden="1" x14ac:dyDescent="0.2">
      <c r="A481" s="126"/>
      <c r="B481" s="125"/>
      <c r="C481" s="125">
        <f>WEEKNUM(June[[#This Row],[Date]])</f>
        <v>0</v>
      </c>
      <c r="E481" s="125"/>
      <c r="G481" s="125"/>
      <c r="H481" s="125"/>
      <c r="I481" s="125"/>
      <c r="J481" s="116"/>
      <c r="K481" s="116"/>
      <c r="L481" s="116"/>
      <c r="M4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1" s="116">
        <f>AVERAGE(June[order delivered])</f>
        <v>3.9437956555171093E-3</v>
      </c>
      <c r="P481" s="125"/>
      <c r="T481" s="103">
        <f>June[[#This Row],[Delivery Cost]] + June[[#This Row],[COGS (Naira)]]</f>
        <v>0</v>
      </c>
      <c r="U481" s="103">
        <f>June[[#This Row],[Revenue]] - June[[#This Row],[Total cost]]</f>
        <v>0</v>
      </c>
    </row>
    <row r="482" spans="1:21" hidden="1" x14ac:dyDescent="0.2">
      <c r="A482" s="126"/>
      <c r="B482" s="125"/>
      <c r="C482" s="125">
        <f>WEEKNUM(June[[#This Row],[Date]])</f>
        <v>0</v>
      </c>
      <c r="E482" s="125"/>
      <c r="G482" s="125"/>
      <c r="H482" s="125"/>
      <c r="I482" s="125"/>
      <c r="J482" s="116"/>
      <c r="K482" s="116"/>
      <c r="L482" s="116"/>
      <c r="M4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2" s="116">
        <f>AVERAGE(June[order delivered])</f>
        <v>3.9437956555171093E-3</v>
      </c>
      <c r="P482" s="125"/>
      <c r="T482" s="103">
        <f>June[[#This Row],[Delivery Cost]] + June[[#This Row],[COGS (Naira)]]</f>
        <v>0</v>
      </c>
      <c r="U482" s="103">
        <f>June[[#This Row],[Revenue]] - June[[#This Row],[Total cost]]</f>
        <v>0</v>
      </c>
    </row>
    <row r="483" spans="1:21" hidden="1" x14ac:dyDescent="0.2">
      <c r="A483" s="126"/>
      <c r="B483" s="125"/>
      <c r="C483" s="125">
        <f>WEEKNUM(June[[#This Row],[Date]])</f>
        <v>0</v>
      </c>
      <c r="E483" s="125"/>
      <c r="G483" s="125"/>
      <c r="H483" s="125"/>
      <c r="I483" s="125"/>
      <c r="J483" s="116"/>
      <c r="K483" s="116"/>
      <c r="L483" s="116"/>
      <c r="M4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3" s="116">
        <f>AVERAGE(June[order delivered])</f>
        <v>3.9437956555171093E-3</v>
      </c>
      <c r="P483" s="125"/>
      <c r="T483" s="103">
        <f>June[[#This Row],[Delivery Cost]] + June[[#This Row],[COGS (Naira)]]</f>
        <v>0</v>
      </c>
      <c r="U483" s="103">
        <f>June[[#This Row],[Revenue]] - June[[#This Row],[Total cost]]</f>
        <v>0</v>
      </c>
    </row>
    <row r="484" spans="1:21" hidden="1" x14ac:dyDescent="0.2">
      <c r="A484" s="126"/>
      <c r="B484" s="125"/>
      <c r="C484" s="125">
        <f>WEEKNUM(June[[#This Row],[Date]])</f>
        <v>0</v>
      </c>
      <c r="E484" s="125"/>
      <c r="G484" s="125"/>
      <c r="H484" s="125"/>
      <c r="I484" s="125"/>
      <c r="J484" s="116"/>
      <c r="K484" s="116"/>
      <c r="L484" s="116"/>
      <c r="M4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4" s="116">
        <f>AVERAGE(June[order delivered])</f>
        <v>3.9437956555171093E-3</v>
      </c>
      <c r="P484" s="125"/>
      <c r="T484" s="103">
        <f>June[[#This Row],[Delivery Cost]] + June[[#This Row],[COGS (Naira)]]</f>
        <v>0</v>
      </c>
      <c r="U484" s="103">
        <f>June[[#This Row],[Revenue]] - June[[#This Row],[Total cost]]</f>
        <v>0</v>
      </c>
    </row>
    <row r="485" spans="1:21" hidden="1" x14ac:dyDescent="0.2">
      <c r="A485" s="126"/>
      <c r="B485" s="125"/>
      <c r="C485" s="125">
        <f>WEEKNUM(June[[#This Row],[Date]])</f>
        <v>0</v>
      </c>
      <c r="E485" s="125"/>
      <c r="G485" s="125"/>
      <c r="H485" s="125"/>
      <c r="I485" s="125"/>
      <c r="J485" s="116"/>
      <c r="K485" s="116"/>
      <c r="L485" s="116"/>
      <c r="M4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5" s="116">
        <f>AVERAGE(June[order delivered])</f>
        <v>3.9437956555171093E-3</v>
      </c>
      <c r="P485" s="125"/>
      <c r="T485" s="103">
        <f>June[[#This Row],[Delivery Cost]] + June[[#This Row],[COGS (Naira)]]</f>
        <v>0</v>
      </c>
      <c r="U485" s="103">
        <f>June[[#This Row],[Revenue]] - June[[#This Row],[Total cost]]</f>
        <v>0</v>
      </c>
    </row>
    <row r="486" spans="1:21" hidden="1" x14ac:dyDescent="0.2">
      <c r="A486" s="126"/>
      <c r="B486" s="125"/>
      <c r="C486" s="125">
        <f>WEEKNUM(June[[#This Row],[Date]])</f>
        <v>0</v>
      </c>
      <c r="E486" s="125"/>
      <c r="G486" s="125"/>
      <c r="H486" s="125"/>
      <c r="I486" s="125"/>
      <c r="J486" s="116"/>
      <c r="K486" s="116"/>
      <c r="L486" s="116"/>
      <c r="M4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6" s="116">
        <f>AVERAGE(June[order delivered])</f>
        <v>3.9437956555171093E-3</v>
      </c>
      <c r="P486" s="125"/>
      <c r="T486" s="103">
        <f>June[[#This Row],[Delivery Cost]] + June[[#This Row],[COGS (Naira)]]</f>
        <v>0</v>
      </c>
      <c r="U486" s="103">
        <f>June[[#This Row],[Revenue]] - June[[#This Row],[Total cost]]</f>
        <v>0</v>
      </c>
    </row>
    <row r="487" spans="1:21" hidden="1" x14ac:dyDescent="0.2">
      <c r="A487" s="126"/>
      <c r="B487" s="125"/>
      <c r="C487" s="125">
        <f>WEEKNUM(June[[#This Row],[Date]])</f>
        <v>0</v>
      </c>
      <c r="E487" s="125"/>
      <c r="G487" s="125"/>
      <c r="H487" s="125"/>
      <c r="I487" s="125"/>
      <c r="J487" s="116"/>
      <c r="K487" s="116"/>
      <c r="L487" s="116"/>
      <c r="M4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7" s="116">
        <f>AVERAGE(June[order delivered])</f>
        <v>3.9437956555171093E-3</v>
      </c>
      <c r="P487" s="125"/>
      <c r="T487" s="103">
        <f>June[[#This Row],[Delivery Cost]] + June[[#This Row],[COGS (Naira)]]</f>
        <v>0</v>
      </c>
      <c r="U487" s="103">
        <f>June[[#This Row],[Revenue]] - June[[#This Row],[Total cost]]</f>
        <v>0</v>
      </c>
    </row>
    <row r="488" spans="1:21" hidden="1" x14ac:dyDescent="0.2">
      <c r="A488" s="126"/>
      <c r="B488" s="125"/>
      <c r="C488" s="125">
        <f>WEEKNUM(June[[#This Row],[Date]])</f>
        <v>0</v>
      </c>
      <c r="E488" s="125"/>
      <c r="G488" s="125"/>
      <c r="H488" s="125"/>
      <c r="I488" s="125"/>
      <c r="J488" s="116"/>
      <c r="K488" s="116"/>
      <c r="L488" s="116"/>
      <c r="M4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8" s="116">
        <f>AVERAGE(June[order delivered])</f>
        <v>3.9437956555171093E-3</v>
      </c>
      <c r="P488" s="125"/>
      <c r="T488" s="103">
        <f>June[[#This Row],[Delivery Cost]] + June[[#This Row],[COGS (Naira)]]</f>
        <v>0</v>
      </c>
      <c r="U488" s="103">
        <f>June[[#This Row],[Revenue]] - June[[#This Row],[Total cost]]</f>
        <v>0</v>
      </c>
    </row>
    <row r="489" spans="1:21" hidden="1" x14ac:dyDescent="0.2">
      <c r="A489" s="126"/>
      <c r="B489" s="125"/>
      <c r="C489" s="125">
        <f>WEEKNUM(June[[#This Row],[Date]])</f>
        <v>0</v>
      </c>
      <c r="E489" s="125"/>
      <c r="G489" s="125"/>
      <c r="H489" s="125"/>
      <c r="I489" s="125"/>
      <c r="J489" s="116"/>
      <c r="K489" s="116"/>
      <c r="L489" s="116"/>
      <c r="M4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89" s="116">
        <f>AVERAGE(June[order delivered])</f>
        <v>3.9437956555171093E-3</v>
      </c>
      <c r="P489" s="125"/>
      <c r="T489" s="103">
        <f>June[[#This Row],[Delivery Cost]] + June[[#This Row],[COGS (Naira)]]</f>
        <v>0</v>
      </c>
      <c r="U489" s="103">
        <f>June[[#This Row],[Revenue]] - June[[#This Row],[Total cost]]</f>
        <v>0</v>
      </c>
    </row>
    <row r="490" spans="1:21" hidden="1" x14ac:dyDescent="0.2">
      <c r="A490" s="126"/>
      <c r="B490" s="125"/>
      <c r="C490" s="125">
        <f>WEEKNUM(June[[#This Row],[Date]])</f>
        <v>0</v>
      </c>
      <c r="E490" s="125"/>
      <c r="G490" s="125"/>
      <c r="H490" s="125"/>
      <c r="I490" s="125"/>
      <c r="J490" s="116"/>
      <c r="K490" s="116"/>
      <c r="L490" s="116"/>
      <c r="M4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0" s="116">
        <f>AVERAGE(June[order delivered])</f>
        <v>3.9437956555171093E-3</v>
      </c>
      <c r="P490" s="125"/>
      <c r="T490" s="103">
        <f>June[[#This Row],[Delivery Cost]] + June[[#This Row],[COGS (Naira)]]</f>
        <v>0</v>
      </c>
      <c r="U490" s="103">
        <f>June[[#This Row],[Revenue]] - June[[#This Row],[Total cost]]</f>
        <v>0</v>
      </c>
    </row>
    <row r="491" spans="1:21" hidden="1" x14ac:dyDescent="0.2">
      <c r="A491" s="126"/>
      <c r="B491" s="125"/>
      <c r="C491" s="125">
        <f>WEEKNUM(June[[#This Row],[Date]])</f>
        <v>0</v>
      </c>
      <c r="E491" s="125"/>
      <c r="G491" s="125"/>
      <c r="H491" s="125"/>
      <c r="I491" s="125"/>
      <c r="J491" s="116"/>
      <c r="K491" s="116"/>
      <c r="L491" s="116"/>
      <c r="M4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1" s="116">
        <f>AVERAGE(June[order delivered])</f>
        <v>3.9437956555171093E-3</v>
      </c>
      <c r="P491" s="125"/>
      <c r="T491" s="103">
        <f>June[[#This Row],[Delivery Cost]] + June[[#This Row],[COGS (Naira)]]</f>
        <v>0</v>
      </c>
      <c r="U491" s="103">
        <f>June[[#This Row],[Revenue]] - June[[#This Row],[Total cost]]</f>
        <v>0</v>
      </c>
    </row>
    <row r="492" spans="1:21" hidden="1" x14ac:dyDescent="0.2">
      <c r="A492" s="126"/>
      <c r="B492" s="125"/>
      <c r="C492" s="125">
        <f>WEEKNUM(June[[#This Row],[Date]])</f>
        <v>0</v>
      </c>
      <c r="E492" s="125"/>
      <c r="G492" s="125"/>
      <c r="H492" s="125"/>
      <c r="I492" s="125"/>
      <c r="J492" s="116"/>
      <c r="K492" s="116"/>
      <c r="L492" s="116"/>
      <c r="M4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2" s="116">
        <f>AVERAGE(June[order delivered])</f>
        <v>3.9437956555171093E-3</v>
      </c>
      <c r="P492" s="125"/>
      <c r="T492" s="103">
        <f>June[[#This Row],[Delivery Cost]] + June[[#This Row],[COGS (Naira)]]</f>
        <v>0</v>
      </c>
      <c r="U492" s="103">
        <f>June[[#This Row],[Revenue]] - June[[#This Row],[Total cost]]</f>
        <v>0</v>
      </c>
    </row>
    <row r="493" spans="1:21" hidden="1" x14ac:dyDescent="0.2">
      <c r="A493" s="126"/>
      <c r="B493" s="125"/>
      <c r="C493" s="125">
        <f>WEEKNUM(June[[#This Row],[Date]])</f>
        <v>0</v>
      </c>
      <c r="E493" s="125"/>
      <c r="G493" s="125"/>
      <c r="H493" s="125"/>
      <c r="I493" s="125"/>
      <c r="J493" s="116"/>
      <c r="K493" s="116"/>
      <c r="L493" s="116"/>
      <c r="M4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3" s="116">
        <f>AVERAGE(June[order delivered])</f>
        <v>3.9437956555171093E-3</v>
      </c>
      <c r="P493" s="125"/>
      <c r="T493" s="103">
        <f>June[[#This Row],[Delivery Cost]] + June[[#This Row],[COGS (Naira)]]</f>
        <v>0</v>
      </c>
      <c r="U493" s="103">
        <f>June[[#This Row],[Revenue]] - June[[#This Row],[Total cost]]</f>
        <v>0</v>
      </c>
    </row>
    <row r="494" spans="1:21" hidden="1" x14ac:dyDescent="0.2">
      <c r="A494" s="126"/>
      <c r="B494" s="125"/>
      <c r="C494" s="125">
        <f>WEEKNUM(June[[#This Row],[Date]])</f>
        <v>0</v>
      </c>
      <c r="E494" s="125"/>
      <c r="G494" s="125"/>
      <c r="H494" s="125"/>
      <c r="I494" s="125"/>
      <c r="J494" s="116"/>
      <c r="K494" s="116"/>
      <c r="L494" s="116"/>
      <c r="M4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4" s="116">
        <f>AVERAGE(June[order delivered])</f>
        <v>3.9437956555171093E-3</v>
      </c>
      <c r="P494" s="125"/>
      <c r="T494" s="103">
        <f>June[[#This Row],[Delivery Cost]] + June[[#This Row],[COGS (Naira)]]</f>
        <v>0</v>
      </c>
      <c r="U494" s="103">
        <f>June[[#This Row],[Revenue]] - June[[#This Row],[Total cost]]</f>
        <v>0</v>
      </c>
    </row>
    <row r="495" spans="1:21" hidden="1" x14ac:dyDescent="0.2">
      <c r="A495" s="126"/>
      <c r="B495" s="125"/>
      <c r="C495" s="125">
        <f>WEEKNUM(June[[#This Row],[Date]])</f>
        <v>0</v>
      </c>
      <c r="E495" s="125"/>
      <c r="G495" s="125"/>
      <c r="H495" s="125"/>
      <c r="I495" s="125"/>
      <c r="J495" s="116"/>
      <c r="K495" s="116"/>
      <c r="L495" s="116"/>
      <c r="M4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5" s="116">
        <f>AVERAGE(June[order delivered])</f>
        <v>3.9437956555171093E-3</v>
      </c>
      <c r="P495" s="125"/>
      <c r="T495" s="103">
        <f>June[[#This Row],[Delivery Cost]] + June[[#This Row],[COGS (Naira)]]</f>
        <v>0</v>
      </c>
      <c r="U495" s="103">
        <f>June[[#This Row],[Revenue]] - June[[#This Row],[Total cost]]</f>
        <v>0</v>
      </c>
    </row>
    <row r="496" spans="1:21" hidden="1" x14ac:dyDescent="0.2">
      <c r="A496" s="126"/>
      <c r="B496" s="125"/>
      <c r="C496" s="125">
        <f>WEEKNUM(June[[#This Row],[Date]])</f>
        <v>0</v>
      </c>
      <c r="E496" s="125"/>
      <c r="G496" s="125"/>
      <c r="H496" s="125"/>
      <c r="I496" s="125"/>
      <c r="J496" s="116"/>
      <c r="K496" s="116"/>
      <c r="L496" s="116"/>
      <c r="M4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6" s="116">
        <f>AVERAGE(June[order delivered])</f>
        <v>3.9437956555171093E-3</v>
      </c>
      <c r="P496" s="125"/>
      <c r="T496" s="103">
        <f>June[[#This Row],[Delivery Cost]] + June[[#This Row],[COGS (Naira)]]</f>
        <v>0</v>
      </c>
      <c r="U496" s="103">
        <f>June[[#This Row],[Revenue]] - June[[#This Row],[Total cost]]</f>
        <v>0</v>
      </c>
    </row>
    <row r="497" spans="1:21" hidden="1" x14ac:dyDescent="0.2">
      <c r="A497" s="126"/>
      <c r="B497" s="125"/>
      <c r="C497" s="125">
        <f>WEEKNUM(June[[#This Row],[Date]])</f>
        <v>0</v>
      </c>
      <c r="E497" s="125"/>
      <c r="G497" s="125"/>
      <c r="H497" s="125"/>
      <c r="I497" s="125"/>
      <c r="J497" s="116"/>
      <c r="K497" s="116"/>
      <c r="L497" s="116"/>
      <c r="M4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7" s="116">
        <f>AVERAGE(June[order delivered])</f>
        <v>3.9437956555171093E-3</v>
      </c>
      <c r="P497" s="125"/>
      <c r="T497" s="103">
        <f>June[[#This Row],[Delivery Cost]] + June[[#This Row],[COGS (Naira)]]</f>
        <v>0</v>
      </c>
      <c r="U497" s="103">
        <f>June[[#This Row],[Revenue]] - June[[#This Row],[Total cost]]</f>
        <v>0</v>
      </c>
    </row>
    <row r="498" spans="1:21" hidden="1" x14ac:dyDescent="0.2">
      <c r="A498" s="126"/>
      <c r="B498" s="125"/>
      <c r="C498" s="125">
        <f>WEEKNUM(June[[#This Row],[Date]])</f>
        <v>0</v>
      </c>
      <c r="E498" s="125"/>
      <c r="G498" s="125"/>
      <c r="H498" s="125"/>
      <c r="I498" s="125"/>
      <c r="J498" s="116"/>
      <c r="K498" s="116"/>
      <c r="L498" s="116"/>
      <c r="M4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8" s="116">
        <f>AVERAGE(June[order delivered])</f>
        <v>3.9437956555171093E-3</v>
      </c>
      <c r="P498" s="125"/>
      <c r="T498" s="103">
        <f>June[[#This Row],[Delivery Cost]] + June[[#This Row],[COGS (Naira)]]</f>
        <v>0</v>
      </c>
      <c r="U498" s="103">
        <f>June[[#This Row],[Revenue]] - June[[#This Row],[Total cost]]</f>
        <v>0</v>
      </c>
    </row>
    <row r="499" spans="1:21" hidden="1" x14ac:dyDescent="0.2">
      <c r="A499" s="126"/>
      <c r="B499" s="125"/>
      <c r="C499" s="125">
        <f>WEEKNUM(June[[#This Row],[Date]])</f>
        <v>0</v>
      </c>
      <c r="E499" s="125"/>
      <c r="G499" s="125"/>
      <c r="H499" s="125"/>
      <c r="I499" s="125"/>
      <c r="J499" s="116"/>
      <c r="K499" s="116"/>
      <c r="L499" s="116"/>
      <c r="M4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4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499" s="116">
        <f>AVERAGE(June[order delivered])</f>
        <v>3.9437956555171093E-3</v>
      </c>
      <c r="P499" s="125"/>
      <c r="T499" s="103">
        <f>June[[#This Row],[Delivery Cost]] + June[[#This Row],[COGS (Naira)]]</f>
        <v>0</v>
      </c>
      <c r="U499" s="103">
        <f>June[[#This Row],[Revenue]] - June[[#This Row],[Total cost]]</f>
        <v>0</v>
      </c>
    </row>
    <row r="500" spans="1:21" hidden="1" x14ac:dyDescent="0.2">
      <c r="A500" s="126"/>
      <c r="B500" s="125"/>
      <c r="C500" s="125">
        <f>WEEKNUM(June[[#This Row],[Date]])</f>
        <v>0</v>
      </c>
      <c r="E500" s="125"/>
      <c r="G500" s="125"/>
      <c r="H500" s="125"/>
      <c r="I500" s="125"/>
      <c r="J500" s="116"/>
      <c r="K500" s="116"/>
      <c r="L500" s="116"/>
      <c r="M5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0" s="116">
        <f>AVERAGE(June[order delivered])</f>
        <v>3.9437956555171093E-3</v>
      </c>
      <c r="P500" s="125"/>
      <c r="T500" s="103">
        <f>June[[#This Row],[Delivery Cost]] + June[[#This Row],[COGS (Naira)]]</f>
        <v>0</v>
      </c>
      <c r="U500" s="103">
        <f>June[[#This Row],[Revenue]] - June[[#This Row],[Total cost]]</f>
        <v>0</v>
      </c>
    </row>
    <row r="501" spans="1:21" hidden="1" x14ac:dyDescent="0.2">
      <c r="A501" s="126"/>
      <c r="B501" s="125"/>
      <c r="C501" s="125">
        <f>WEEKNUM(June[[#This Row],[Date]])</f>
        <v>0</v>
      </c>
      <c r="E501" s="125"/>
      <c r="G501" s="125"/>
      <c r="H501" s="125"/>
      <c r="I501" s="125"/>
      <c r="J501" s="116"/>
      <c r="K501" s="116"/>
      <c r="L501" s="116"/>
      <c r="M5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1" s="116">
        <f>AVERAGE(June[order delivered])</f>
        <v>3.9437956555171093E-3</v>
      </c>
      <c r="P501" s="125"/>
      <c r="T501" s="103">
        <f>June[[#This Row],[Delivery Cost]] + June[[#This Row],[COGS (Naira)]]</f>
        <v>0</v>
      </c>
      <c r="U501" s="103">
        <f>June[[#This Row],[Revenue]] - June[[#This Row],[Total cost]]</f>
        <v>0</v>
      </c>
    </row>
    <row r="502" spans="1:21" hidden="1" x14ac:dyDescent="0.2">
      <c r="A502" s="126"/>
      <c r="B502" s="125"/>
      <c r="C502" s="125">
        <f>WEEKNUM(June[[#This Row],[Date]])</f>
        <v>0</v>
      </c>
      <c r="E502" s="125"/>
      <c r="G502" s="125"/>
      <c r="H502" s="125"/>
      <c r="I502" s="125"/>
      <c r="J502" s="116"/>
      <c r="K502" s="116"/>
      <c r="L502" s="116"/>
      <c r="M5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2" s="116">
        <f>AVERAGE(June[order delivered])</f>
        <v>3.9437956555171093E-3</v>
      </c>
      <c r="P502" s="125"/>
      <c r="T502" s="103">
        <f>June[[#This Row],[Delivery Cost]] + June[[#This Row],[COGS (Naira)]]</f>
        <v>0</v>
      </c>
      <c r="U502" s="103">
        <f>June[[#This Row],[Revenue]] - June[[#This Row],[Total cost]]</f>
        <v>0</v>
      </c>
    </row>
    <row r="503" spans="1:21" hidden="1" x14ac:dyDescent="0.2">
      <c r="A503" s="126"/>
      <c r="B503" s="125"/>
      <c r="C503" s="125">
        <f>WEEKNUM(June[[#This Row],[Date]])</f>
        <v>0</v>
      </c>
      <c r="E503" s="125"/>
      <c r="G503" s="125"/>
      <c r="H503" s="125"/>
      <c r="I503" s="125"/>
      <c r="J503" s="116"/>
      <c r="K503" s="116"/>
      <c r="L503" s="116"/>
      <c r="M5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3" s="116">
        <f>AVERAGE(June[order delivered])</f>
        <v>3.9437956555171093E-3</v>
      </c>
      <c r="P503" s="125"/>
      <c r="T503" s="103">
        <f>June[[#This Row],[Delivery Cost]] + June[[#This Row],[COGS (Naira)]]</f>
        <v>0</v>
      </c>
      <c r="U503" s="103">
        <f>June[[#This Row],[Revenue]] - June[[#This Row],[Total cost]]</f>
        <v>0</v>
      </c>
    </row>
    <row r="504" spans="1:21" hidden="1" x14ac:dyDescent="0.2">
      <c r="A504" s="126"/>
      <c r="B504" s="125"/>
      <c r="C504" s="125">
        <f>WEEKNUM(June[[#This Row],[Date]])</f>
        <v>0</v>
      </c>
      <c r="E504" s="125"/>
      <c r="G504" s="125"/>
      <c r="H504" s="125"/>
      <c r="I504" s="125"/>
      <c r="J504" s="116"/>
      <c r="K504" s="116"/>
      <c r="L504" s="116"/>
      <c r="M5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4" s="116">
        <f>AVERAGE(June[order delivered])</f>
        <v>3.9437956555171093E-3</v>
      </c>
      <c r="P504" s="125"/>
      <c r="T504" s="103">
        <f>June[[#This Row],[Delivery Cost]] + June[[#This Row],[COGS (Naira)]]</f>
        <v>0</v>
      </c>
      <c r="U504" s="103">
        <f>June[[#This Row],[Revenue]] - June[[#This Row],[Total cost]]</f>
        <v>0</v>
      </c>
    </row>
    <row r="505" spans="1:21" hidden="1" x14ac:dyDescent="0.2">
      <c r="A505" s="126"/>
      <c r="B505" s="125"/>
      <c r="C505" s="125">
        <f>WEEKNUM(June[[#This Row],[Date]])</f>
        <v>0</v>
      </c>
      <c r="E505" s="125"/>
      <c r="G505" s="125"/>
      <c r="H505" s="125"/>
      <c r="I505" s="125"/>
      <c r="J505" s="116"/>
      <c r="K505" s="116"/>
      <c r="L505" s="116"/>
      <c r="M5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5" s="116">
        <f>AVERAGE(June[order delivered])</f>
        <v>3.9437956555171093E-3</v>
      </c>
      <c r="P505" s="125"/>
      <c r="T505" s="103">
        <f>June[[#This Row],[Delivery Cost]] + June[[#This Row],[COGS (Naira)]]</f>
        <v>0</v>
      </c>
      <c r="U505" s="103">
        <f>June[[#This Row],[Revenue]] - June[[#This Row],[Total cost]]</f>
        <v>0</v>
      </c>
    </row>
    <row r="506" spans="1:21" hidden="1" x14ac:dyDescent="0.2">
      <c r="A506" s="126"/>
      <c r="B506" s="125"/>
      <c r="C506" s="125">
        <f>WEEKNUM(June[[#This Row],[Date]])</f>
        <v>0</v>
      </c>
      <c r="E506" s="125"/>
      <c r="G506" s="125"/>
      <c r="H506" s="125"/>
      <c r="I506" s="125"/>
      <c r="J506" s="116"/>
      <c r="K506" s="116"/>
      <c r="L506" s="116"/>
      <c r="M5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6" s="116">
        <f>AVERAGE(June[order delivered])</f>
        <v>3.9437956555171093E-3</v>
      </c>
      <c r="P506" s="125"/>
      <c r="T506" s="103">
        <f>June[[#This Row],[Delivery Cost]] + June[[#This Row],[COGS (Naira)]]</f>
        <v>0</v>
      </c>
      <c r="U506" s="103">
        <f>June[[#This Row],[Revenue]] - June[[#This Row],[Total cost]]</f>
        <v>0</v>
      </c>
    </row>
    <row r="507" spans="1:21" hidden="1" x14ac:dyDescent="0.2">
      <c r="A507" s="126"/>
      <c r="B507" s="125"/>
      <c r="C507" s="125">
        <f>WEEKNUM(June[[#This Row],[Date]])</f>
        <v>0</v>
      </c>
      <c r="E507" s="125"/>
      <c r="G507" s="125"/>
      <c r="H507" s="125"/>
      <c r="I507" s="125"/>
      <c r="J507" s="116"/>
      <c r="K507" s="116"/>
      <c r="L507" s="116"/>
      <c r="M5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7" s="116">
        <f>AVERAGE(June[order delivered])</f>
        <v>3.9437956555171093E-3</v>
      </c>
      <c r="P507" s="125"/>
      <c r="T507" s="103">
        <f>June[[#This Row],[Delivery Cost]] + June[[#This Row],[COGS (Naira)]]</f>
        <v>0</v>
      </c>
      <c r="U507" s="103">
        <f>June[[#This Row],[Revenue]] - June[[#This Row],[Total cost]]</f>
        <v>0</v>
      </c>
    </row>
    <row r="508" spans="1:21" hidden="1" x14ac:dyDescent="0.2">
      <c r="A508" s="126"/>
      <c r="B508" s="125"/>
      <c r="C508" s="125">
        <f>WEEKNUM(June[[#This Row],[Date]])</f>
        <v>0</v>
      </c>
      <c r="E508" s="125"/>
      <c r="G508" s="125"/>
      <c r="H508" s="125"/>
      <c r="I508" s="125"/>
      <c r="J508" s="116"/>
      <c r="K508" s="116"/>
      <c r="L508" s="116"/>
      <c r="M5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8" s="116">
        <f>AVERAGE(June[order delivered])</f>
        <v>3.9437956555171093E-3</v>
      </c>
      <c r="P508" s="125"/>
      <c r="T508" s="103">
        <f>June[[#This Row],[Delivery Cost]] + June[[#This Row],[COGS (Naira)]]</f>
        <v>0</v>
      </c>
      <c r="U508" s="103">
        <f>June[[#This Row],[Revenue]] - June[[#This Row],[Total cost]]</f>
        <v>0</v>
      </c>
    </row>
    <row r="509" spans="1:21" hidden="1" x14ac:dyDescent="0.2">
      <c r="A509" s="126"/>
      <c r="B509" s="125"/>
      <c r="C509" s="125">
        <f>WEEKNUM(June[[#This Row],[Date]])</f>
        <v>0</v>
      </c>
      <c r="E509" s="125"/>
      <c r="G509" s="125"/>
      <c r="H509" s="125"/>
      <c r="I509" s="125"/>
      <c r="J509" s="116"/>
      <c r="K509" s="116"/>
      <c r="L509" s="116"/>
      <c r="M5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09" s="116">
        <f>AVERAGE(June[order delivered])</f>
        <v>3.9437956555171093E-3</v>
      </c>
      <c r="P509" s="125"/>
      <c r="T509" s="103">
        <f>June[[#This Row],[Delivery Cost]] + June[[#This Row],[COGS (Naira)]]</f>
        <v>0</v>
      </c>
      <c r="U509" s="103">
        <f>June[[#This Row],[Revenue]] - June[[#This Row],[Total cost]]</f>
        <v>0</v>
      </c>
    </row>
    <row r="510" spans="1:21" hidden="1" x14ac:dyDescent="0.2">
      <c r="A510" s="126"/>
      <c r="B510" s="125"/>
      <c r="C510" s="125">
        <f>WEEKNUM(June[[#This Row],[Date]])</f>
        <v>0</v>
      </c>
      <c r="E510" s="125"/>
      <c r="G510" s="125"/>
      <c r="H510" s="125"/>
      <c r="I510" s="125"/>
      <c r="J510" s="116"/>
      <c r="K510" s="116"/>
      <c r="L510" s="116"/>
      <c r="M5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0" s="116">
        <f>AVERAGE(June[order delivered])</f>
        <v>3.9437956555171093E-3</v>
      </c>
      <c r="P510" s="125"/>
      <c r="T510" s="103">
        <f>June[[#This Row],[Delivery Cost]] + June[[#This Row],[COGS (Naira)]]</f>
        <v>0</v>
      </c>
      <c r="U510" s="103">
        <f>June[[#This Row],[Revenue]] - June[[#This Row],[Total cost]]</f>
        <v>0</v>
      </c>
    </row>
    <row r="511" spans="1:21" hidden="1" x14ac:dyDescent="0.2">
      <c r="A511" s="126"/>
      <c r="B511" s="125"/>
      <c r="C511" s="125">
        <f>WEEKNUM(June[[#This Row],[Date]])</f>
        <v>0</v>
      </c>
      <c r="E511" s="125"/>
      <c r="G511" s="125"/>
      <c r="H511" s="125"/>
      <c r="I511" s="125"/>
      <c r="J511" s="116"/>
      <c r="K511" s="116"/>
      <c r="L511" s="116"/>
      <c r="M5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1" s="116">
        <f>AVERAGE(June[order delivered])</f>
        <v>3.9437956555171093E-3</v>
      </c>
      <c r="P511" s="125"/>
      <c r="T511" s="103">
        <f>June[[#This Row],[Delivery Cost]] + June[[#This Row],[COGS (Naira)]]</f>
        <v>0</v>
      </c>
      <c r="U511" s="103">
        <f>June[[#This Row],[Revenue]] - June[[#This Row],[Total cost]]</f>
        <v>0</v>
      </c>
    </row>
    <row r="512" spans="1:21" hidden="1" x14ac:dyDescent="0.2">
      <c r="A512" s="126"/>
      <c r="B512" s="125"/>
      <c r="C512" s="125">
        <f>WEEKNUM(June[[#This Row],[Date]])</f>
        <v>0</v>
      </c>
      <c r="E512" s="125"/>
      <c r="G512" s="125"/>
      <c r="H512" s="125"/>
      <c r="I512" s="125"/>
      <c r="J512" s="116"/>
      <c r="K512" s="116"/>
      <c r="L512" s="116"/>
      <c r="M5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2" s="116">
        <f>AVERAGE(June[order delivered])</f>
        <v>3.9437956555171093E-3</v>
      </c>
      <c r="P512" s="125"/>
      <c r="T512" s="103">
        <f>June[[#This Row],[Delivery Cost]] + June[[#This Row],[COGS (Naira)]]</f>
        <v>0</v>
      </c>
      <c r="U512" s="103">
        <f>June[[#This Row],[Revenue]] - June[[#This Row],[Total cost]]</f>
        <v>0</v>
      </c>
    </row>
    <row r="513" spans="1:21" hidden="1" x14ac:dyDescent="0.2">
      <c r="A513" s="126"/>
      <c r="B513" s="125"/>
      <c r="C513" s="125">
        <f>WEEKNUM(June[[#This Row],[Date]])</f>
        <v>0</v>
      </c>
      <c r="E513" s="125"/>
      <c r="G513" s="125"/>
      <c r="H513" s="125"/>
      <c r="I513" s="125"/>
      <c r="J513" s="116"/>
      <c r="K513" s="116"/>
      <c r="L513" s="116"/>
      <c r="M5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3" s="116">
        <f>AVERAGE(June[order delivered])</f>
        <v>3.9437956555171093E-3</v>
      </c>
      <c r="P513" s="125"/>
      <c r="T513" s="103">
        <f>June[[#This Row],[Delivery Cost]] + June[[#This Row],[COGS (Naira)]]</f>
        <v>0</v>
      </c>
      <c r="U513" s="103">
        <f>June[[#This Row],[Revenue]] - June[[#This Row],[Total cost]]</f>
        <v>0</v>
      </c>
    </row>
    <row r="514" spans="1:21" hidden="1" x14ac:dyDescent="0.2">
      <c r="A514" s="126"/>
      <c r="B514" s="125"/>
      <c r="C514" s="125">
        <f>WEEKNUM(June[[#This Row],[Date]])</f>
        <v>0</v>
      </c>
      <c r="E514" s="125"/>
      <c r="G514" s="125"/>
      <c r="H514" s="125"/>
      <c r="I514" s="125"/>
      <c r="J514" s="116"/>
      <c r="K514" s="116"/>
      <c r="L514" s="116"/>
      <c r="M5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4" s="116">
        <f>AVERAGE(June[order delivered])</f>
        <v>3.9437956555171093E-3</v>
      </c>
      <c r="P514" s="125"/>
      <c r="T514" s="103">
        <f>June[[#This Row],[Delivery Cost]] + June[[#This Row],[COGS (Naira)]]</f>
        <v>0</v>
      </c>
      <c r="U514" s="103">
        <f>June[[#This Row],[Revenue]] - June[[#This Row],[Total cost]]</f>
        <v>0</v>
      </c>
    </row>
    <row r="515" spans="1:21" hidden="1" x14ac:dyDescent="0.2">
      <c r="A515" s="126"/>
      <c r="B515" s="125"/>
      <c r="C515" s="125">
        <f>WEEKNUM(June[[#This Row],[Date]])</f>
        <v>0</v>
      </c>
      <c r="E515" s="125"/>
      <c r="G515" s="125"/>
      <c r="H515" s="125"/>
      <c r="I515" s="125"/>
      <c r="J515" s="116"/>
      <c r="K515" s="116"/>
      <c r="L515" s="116"/>
      <c r="M5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5" s="116">
        <f>AVERAGE(June[order delivered])</f>
        <v>3.9437956555171093E-3</v>
      </c>
      <c r="P515" s="125"/>
      <c r="T515" s="103">
        <f>June[[#This Row],[Delivery Cost]] + June[[#This Row],[COGS (Naira)]]</f>
        <v>0</v>
      </c>
      <c r="U515" s="103">
        <f>June[[#This Row],[Revenue]] - June[[#This Row],[Total cost]]</f>
        <v>0</v>
      </c>
    </row>
    <row r="516" spans="1:21" hidden="1" x14ac:dyDescent="0.2">
      <c r="A516" s="126"/>
      <c r="B516" s="125"/>
      <c r="C516" s="125">
        <f>WEEKNUM(June[[#This Row],[Date]])</f>
        <v>0</v>
      </c>
      <c r="E516" s="125"/>
      <c r="G516" s="125"/>
      <c r="H516" s="125"/>
      <c r="I516" s="125"/>
      <c r="J516" s="116"/>
      <c r="K516" s="116"/>
      <c r="L516" s="116"/>
      <c r="M5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6" s="116">
        <f>AVERAGE(June[order delivered])</f>
        <v>3.9437956555171093E-3</v>
      </c>
      <c r="P516" s="125"/>
      <c r="T516" s="103">
        <f>June[[#This Row],[Delivery Cost]] + June[[#This Row],[COGS (Naira)]]</f>
        <v>0</v>
      </c>
      <c r="U516" s="103">
        <f>June[[#This Row],[Revenue]] - June[[#This Row],[Total cost]]</f>
        <v>0</v>
      </c>
    </row>
    <row r="517" spans="1:21" hidden="1" x14ac:dyDescent="0.2">
      <c r="A517" s="126"/>
      <c r="B517" s="125"/>
      <c r="C517" s="125">
        <f>WEEKNUM(June[[#This Row],[Date]])</f>
        <v>0</v>
      </c>
      <c r="E517" s="125"/>
      <c r="G517" s="125"/>
      <c r="H517" s="125"/>
      <c r="I517" s="125"/>
      <c r="J517" s="116"/>
      <c r="K517" s="116"/>
      <c r="L517" s="116"/>
      <c r="M5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7" s="116">
        <f>AVERAGE(June[order delivered])</f>
        <v>3.9437956555171093E-3</v>
      </c>
      <c r="P517" s="125"/>
      <c r="T517" s="103">
        <f>June[[#This Row],[Delivery Cost]] + June[[#This Row],[COGS (Naira)]]</f>
        <v>0</v>
      </c>
      <c r="U517" s="103">
        <f>June[[#This Row],[Revenue]] - June[[#This Row],[Total cost]]</f>
        <v>0</v>
      </c>
    </row>
    <row r="518" spans="1:21" hidden="1" x14ac:dyDescent="0.2">
      <c r="A518" s="126"/>
      <c r="B518" s="125"/>
      <c r="C518" s="125">
        <f>WEEKNUM(June[[#This Row],[Date]])</f>
        <v>0</v>
      </c>
      <c r="E518" s="125"/>
      <c r="G518" s="125"/>
      <c r="H518" s="125"/>
      <c r="I518" s="125"/>
      <c r="J518" s="116"/>
      <c r="K518" s="116"/>
      <c r="L518" s="116"/>
      <c r="M5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8" s="116">
        <f>AVERAGE(June[order delivered])</f>
        <v>3.9437956555171093E-3</v>
      </c>
      <c r="P518" s="125"/>
      <c r="T518" s="103">
        <f>June[[#This Row],[Delivery Cost]] + June[[#This Row],[COGS (Naira)]]</f>
        <v>0</v>
      </c>
      <c r="U518" s="103">
        <f>June[[#This Row],[Revenue]] - June[[#This Row],[Total cost]]</f>
        <v>0</v>
      </c>
    </row>
    <row r="519" spans="1:21" hidden="1" x14ac:dyDescent="0.2">
      <c r="A519" s="126"/>
      <c r="B519" s="125"/>
      <c r="C519" s="125">
        <f>WEEKNUM(June[[#This Row],[Date]])</f>
        <v>0</v>
      </c>
      <c r="E519" s="125"/>
      <c r="G519" s="125"/>
      <c r="H519" s="125"/>
      <c r="I519" s="125"/>
      <c r="J519" s="116"/>
      <c r="K519" s="116"/>
      <c r="L519" s="116"/>
      <c r="M5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19" s="116">
        <f>AVERAGE(June[order delivered])</f>
        <v>3.9437956555171093E-3</v>
      </c>
      <c r="P519" s="125"/>
      <c r="T519" s="103">
        <f>June[[#This Row],[Delivery Cost]] + June[[#This Row],[COGS (Naira)]]</f>
        <v>0</v>
      </c>
      <c r="U519" s="103">
        <f>June[[#This Row],[Revenue]] - June[[#This Row],[Total cost]]</f>
        <v>0</v>
      </c>
    </row>
    <row r="520" spans="1:21" hidden="1" x14ac:dyDescent="0.2">
      <c r="A520" s="126"/>
      <c r="B520" s="125"/>
      <c r="C520" s="125">
        <f>WEEKNUM(June[[#This Row],[Date]])</f>
        <v>0</v>
      </c>
      <c r="E520" s="125"/>
      <c r="G520" s="125"/>
      <c r="H520" s="125"/>
      <c r="I520" s="125"/>
      <c r="J520" s="116"/>
      <c r="K520" s="116"/>
      <c r="L520" s="116"/>
      <c r="M5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0" s="116">
        <f>AVERAGE(June[order delivered])</f>
        <v>3.9437956555171093E-3</v>
      </c>
      <c r="P520" s="125"/>
      <c r="T520" s="103">
        <f>June[[#This Row],[Delivery Cost]] + June[[#This Row],[COGS (Naira)]]</f>
        <v>0</v>
      </c>
      <c r="U520" s="103">
        <f>June[[#This Row],[Revenue]] - June[[#This Row],[Total cost]]</f>
        <v>0</v>
      </c>
    </row>
    <row r="521" spans="1:21" hidden="1" x14ac:dyDescent="0.2">
      <c r="A521" s="126"/>
      <c r="B521" s="125"/>
      <c r="C521" s="125">
        <f>WEEKNUM(June[[#This Row],[Date]])</f>
        <v>0</v>
      </c>
      <c r="E521" s="125"/>
      <c r="G521" s="125"/>
      <c r="H521" s="125"/>
      <c r="I521" s="125"/>
      <c r="J521" s="116"/>
      <c r="K521" s="116"/>
      <c r="L521" s="116"/>
      <c r="M5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1" s="116">
        <f>AVERAGE(June[order delivered])</f>
        <v>3.9437956555171093E-3</v>
      </c>
      <c r="P521" s="125"/>
      <c r="T521" s="103">
        <f>June[[#This Row],[Delivery Cost]] + June[[#This Row],[COGS (Naira)]]</f>
        <v>0</v>
      </c>
      <c r="U521" s="103">
        <f>June[[#This Row],[Revenue]] - June[[#This Row],[Total cost]]</f>
        <v>0</v>
      </c>
    </row>
    <row r="522" spans="1:21" hidden="1" x14ac:dyDescent="0.2">
      <c r="A522" s="126"/>
      <c r="B522" s="125"/>
      <c r="C522" s="125">
        <f>WEEKNUM(June[[#This Row],[Date]])</f>
        <v>0</v>
      </c>
      <c r="E522" s="125"/>
      <c r="G522" s="125"/>
      <c r="H522" s="125"/>
      <c r="I522" s="125"/>
      <c r="J522" s="116"/>
      <c r="K522" s="116"/>
      <c r="L522" s="116"/>
      <c r="M5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2" s="116">
        <f>AVERAGE(June[order delivered])</f>
        <v>3.9437956555171093E-3</v>
      </c>
      <c r="P522" s="125"/>
      <c r="T522" s="103">
        <f>June[[#This Row],[Delivery Cost]] + June[[#This Row],[COGS (Naira)]]</f>
        <v>0</v>
      </c>
      <c r="U522" s="103">
        <f>June[[#This Row],[Revenue]] - June[[#This Row],[Total cost]]</f>
        <v>0</v>
      </c>
    </row>
    <row r="523" spans="1:21" hidden="1" x14ac:dyDescent="0.2">
      <c r="A523" s="126"/>
      <c r="B523" s="125"/>
      <c r="C523" s="125">
        <f>WEEKNUM(June[[#This Row],[Date]])</f>
        <v>0</v>
      </c>
      <c r="E523" s="125"/>
      <c r="G523" s="125"/>
      <c r="H523" s="125"/>
      <c r="I523" s="125"/>
      <c r="J523" s="116"/>
      <c r="K523" s="116"/>
      <c r="L523" s="116"/>
      <c r="M5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3" s="116">
        <f>AVERAGE(June[order delivered])</f>
        <v>3.9437956555171093E-3</v>
      </c>
      <c r="P523" s="125"/>
      <c r="T523" s="103">
        <f>June[[#This Row],[Delivery Cost]] + June[[#This Row],[COGS (Naira)]]</f>
        <v>0</v>
      </c>
      <c r="U523" s="103">
        <f>June[[#This Row],[Revenue]] - June[[#This Row],[Total cost]]</f>
        <v>0</v>
      </c>
    </row>
    <row r="524" spans="1:21" hidden="1" x14ac:dyDescent="0.2">
      <c r="A524" s="126"/>
      <c r="B524" s="125"/>
      <c r="C524" s="125">
        <f>WEEKNUM(June[[#This Row],[Date]])</f>
        <v>0</v>
      </c>
      <c r="E524" s="125"/>
      <c r="G524" s="125"/>
      <c r="H524" s="125"/>
      <c r="I524" s="125"/>
      <c r="J524" s="116"/>
      <c r="K524" s="116"/>
      <c r="L524" s="116"/>
      <c r="M5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4" s="116">
        <f>AVERAGE(June[order delivered])</f>
        <v>3.9437956555171093E-3</v>
      </c>
      <c r="P524" s="125"/>
      <c r="T524" s="103">
        <f>June[[#This Row],[Delivery Cost]] + June[[#This Row],[COGS (Naira)]]</f>
        <v>0</v>
      </c>
      <c r="U524" s="103">
        <f>June[[#This Row],[Revenue]] - June[[#This Row],[Total cost]]</f>
        <v>0</v>
      </c>
    </row>
    <row r="525" spans="1:21" hidden="1" x14ac:dyDescent="0.2">
      <c r="A525" s="126"/>
      <c r="B525" s="125"/>
      <c r="C525" s="125">
        <f>WEEKNUM(June[[#This Row],[Date]])</f>
        <v>0</v>
      </c>
      <c r="E525" s="125"/>
      <c r="G525" s="125"/>
      <c r="H525" s="125"/>
      <c r="I525" s="125"/>
      <c r="J525" s="116"/>
      <c r="K525" s="116"/>
      <c r="L525" s="116"/>
      <c r="M5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5" s="116">
        <f>AVERAGE(June[order delivered])</f>
        <v>3.9437956555171093E-3</v>
      </c>
      <c r="P525" s="125"/>
      <c r="T525" s="103">
        <f>June[[#This Row],[Delivery Cost]] + June[[#This Row],[COGS (Naira)]]</f>
        <v>0</v>
      </c>
      <c r="U525" s="103">
        <f>June[[#This Row],[Revenue]] - June[[#This Row],[Total cost]]</f>
        <v>0</v>
      </c>
    </row>
    <row r="526" spans="1:21" hidden="1" x14ac:dyDescent="0.2">
      <c r="A526" s="126"/>
      <c r="B526" s="125"/>
      <c r="C526" s="125">
        <f>WEEKNUM(June[[#This Row],[Date]])</f>
        <v>0</v>
      </c>
      <c r="E526" s="125"/>
      <c r="G526" s="125"/>
      <c r="H526" s="125"/>
      <c r="I526" s="125"/>
      <c r="J526" s="116"/>
      <c r="K526" s="116"/>
      <c r="L526" s="116"/>
      <c r="M5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6" s="116">
        <f>AVERAGE(June[order delivered])</f>
        <v>3.9437956555171093E-3</v>
      </c>
      <c r="P526" s="125"/>
      <c r="T526" s="103">
        <f>June[[#This Row],[Delivery Cost]] + June[[#This Row],[COGS (Naira)]]</f>
        <v>0</v>
      </c>
      <c r="U526" s="103">
        <f>June[[#This Row],[Revenue]] - June[[#This Row],[Total cost]]</f>
        <v>0</v>
      </c>
    </row>
    <row r="527" spans="1:21" hidden="1" x14ac:dyDescent="0.2">
      <c r="A527" s="126"/>
      <c r="B527" s="125"/>
      <c r="C527" s="125">
        <f>WEEKNUM(June[[#This Row],[Date]])</f>
        <v>0</v>
      </c>
      <c r="E527" s="125"/>
      <c r="G527" s="125"/>
      <c r="H527" s="125"/>
      <c r="I527" s="125"/>
      <c r="J527" s="116"/>
      <c r="K527" s="116"/>
      <c r="L527" s="116"/>
      <c r="M5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7" s="116">
        <f>AVERAGE(June[order delivered])</f>
        <v>3.9437956555171093E-3</v>
      </c>
      <c r="P527" s="125"/>
      <c r="T527" s="103">
        <f>June[[#This Row],[Delivery Cost]] + June[[#This Row],[COGS (Naira)]]</f>
        <v>0</v>
      </c>
      <c r="U527" s="103">
        <f>June[[#This Row],[Revenue]] - June[[#This Row],[Total cost]]</f>
        <v>0</v>
      </c>
    </row>
    <row r="528" spans="1:21" hidden="1" x14ac:dyDescent="0.2">
      <c r="A528" s="126"/>
      <c r="B528" s="125"/>
      <c r="C528" s="125">
        <f>WEEKNUM(June[[#This Row],[Date]])</f>
        <v>0</v>
      </c>
      <c r="E528" s="125"/>
      <c r="G528" s="125"/>
      <c r="H528" s="125"/>
      <c r="I528" s="125"/>
      <c r="J528" s="116"/>
      <c r="K528" s="116"/>
      <c r="L528" s="116"/>
      <c r="M5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8" s="116">
        <f>AVERAGE(June[order delivered])</f>
        <v>3.9437956555171093E-3</v>
      </c>
      <c r="P528" s="125"/>
      <c r="T528" s="103">
        <f>June[[#This Row],[Delivery Cost]] + June[[#This Row],[COGS (Naira)]]</f>
        <v>0</v>
      </c>
      <c r="U528" s="103">
        <f>June[[#This Row],[Revenue]] - June[[#This Row],[Total cost]]</f>
        <v>0</v>
      </c>
    </row>
    <row r="529" spans="1:21" hidden="1" x14ac:dyDescent="0.2">
      <c r="A529" s="126"/>
      <c r="B529" s="125"/>
      <c r="C529" s="125">
        <f>WEEKNUM(June[[#This Row],[Date]])</f>
        <v>0</v>
      </c>
      <c r="E529" s="125"/>
      <c r="G529" s="125"/>
      <c r="H529" s="125"/>
      <c r="I529" s="125"/>
      <c r="J529" s="116"/>
      <c r="K529" s="116"/>
      <c r="L529" s="116"/>
      <c r="M5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29" s="116">
        <f>AVERAGE(June[order delivered])</f>
        <v>3.9437956555171093E-3</v>
      </c>
      <c r="P529" s="125"/>
      <c r="T529" s="103">
        <f>June[[#This Row],[Delivery Cost]] + June[[#This Row],[COGS (Naira)]]</f>
        <v>0</v>
      </c>
      <c r="U529" s="103">
        <f>June[[#This Row],[Revenue]] - June[[#This Row],[Total cost]]</f>
        <v>0</v>
      </c>
    </row>
    <row r="530" spans="1:21" hidden="1" x14ac:dyDescent="0.2">
      <c r="A530" s="126"/>
      <c r="B530" s="125"/>
      <c r="C530" s="125">
        <f>WEEKNUM(June[[#This Row],[Date]])</f>
        <v>0</v>
      </c>
      <c r="E530" s="125"/>
      <c r="G530" s="125"/>
      <c r="H530" s="125"/>
      <c r="I530" s="125"/>
      <c r="J530" s="116"/>
      <c r="K530" s="116"/>
      <c r="L530" s="116"/>
      <c r="M5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0" s="116">
        <f>AVERAGE(June[order delivered])</f>
        <v>3.9437956555171093E-3</v>
      </c>
      <c r="P530" s="125"/>
      <c r="T530" s="103">
        <f>June[[#This Row],[Delivery Cost]] + June[[#This Row],[COGS (Naira)]]</f>
        <v>0</v>
      </c>
      <c r="U530" s="103">
        <f>June[[#This Row],[Revenue]] - June[[#This Row],[Total cost]]</f>
        <v>0</v>
      </c>
    </row>
    <row r="531" spans="1:21" hidden="1" x14ac:dyDescent="0.2">
      <c r="A531" s="126"/>
      <c r="B531" s="125"/>
      <c r="C531" s="125">
        <f>WEEKNUM(June[[#This Row],[Date]])</f>
        <v>0</v>
      </c>
      <c r="E531" s="125"/>
      <c r="G531" s="125"/>
      <c r="H531" s="125"/>
      <c r="I531" s="125"/>
      <c r="J531" s="116"/>
      <c r="K531" s="116"/>
      <c r="L531" s="116"/>
      <c r="M5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1" s="116">
        <f>AVERAGE(June[order delivered])</f>
        <v>3.9437956555171093E-3</v>
      </c>
      <c r="P531" s="125"/>
      <c r="T531" s="103">
        <f>June[[#This Row],[Delivery Cost]] + June[[#This Row],[COGS (Naira)]]</f>
        <v>0</v>
      </c>
      <c r="U531" s="103">
        <f>June[[#This Row],[Revenue]] - June[[#This Row],[Total cost]]</f>
        <v>0</v>
      </c>
    </row>
    <row r="532" spans="1:21" hidden="1" x14ac:dyDescent="0.2">
      <c r="A532" s="126"/>
      <c r="B532" s="125"/>
      <c r="C532" s="125">
        <f>WEEKNUM(June[[#This Row],[Date]])</f>
        <v>0</v>
      </c>
      <c r="E532" s="125"/>
      <c r="G532" s="125"/>
      <c r="H532" s="125"/>
      <c r="I532" s="125"/>
      <c r="J532" s="116"/>
      <c r="K532" s="116"/>
      <c r="L532" s="116"/>
      <c r="M5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2" s="116">
        <f>AVERAGE(June[order delivered])</f>
        <v>3.9437956555171093E-3</v>
      </c>
      <c r="P532" s="125"/>
      <c r="T532" s="103">
        <f>June[[#This Row],[Delivery Cost]] + June[[#This Row],[COGS (Naira)]]</f>
        <v>0</v>
      </c>
      <c r="U532" s="103">
        <f>June[[#This Row],[Revenue]] - June[[#This Row],[Total cost]]</f>
        <v>0</v>
      </c>
    </row>
    <row r="533" spans="1:21" hidden="1" x14ac:dyDescent="0.2">
      <c r="A533" s="126"/>
      <c r="B533" s="125"/>
      <c r="C533" s="125">
        <f>WEEKNUM(June[[#This Row],[Date]])</f>
        <v>0</v>
      </c>
      <c r="E533" s="125"/>
      <c r="G533" s="125"/>
      <c r="H533" s="125"/>
      <c r="I533" s="125"/>
      <c r="J533" s="116"/>
      <c r="K533" s="116"/>
      <c r="L533" s="116"/>
      <c r="M5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3" s="116">
        <f>AVERAGE(June[order delivered])</f>
        <v>3.9437956555171093E-3</v>
      </c>
      <c r="P533" s="125"/>
      <c r="T533" s="103">
        <f>June[[#This Row],[Delivery Cost]] + June[[#This Row],[COGS (Naira)]]</f>
        <v>0</v>
      </c>
      <c r="U533" s="103">
        <f>June[[#This Row],[Revenue]] - June[[#This Row],[Total cost]]</f>
        <v>0</v>
      </c>
    </row>
    <row r="534" spans="1:21" hidden="1" x14ac:dyDescent="0.2">
      <c r="A534" s="126"/>
      <c r="B534" s="125"/>
      <c r="C534" s="125">
        <f>WEEKNUM(June[[#This Row],[Date]])</f>
        <v>0</v>
      </c>
      <c r="E534" s="125"/>
      <c r="G534" s="125"/>
      <c r="H534" s="125"/>
      <c r="I534" s="125"/>
      <c r="J534" s="116"/>
      <c r="K534" s="116"/>
      <c r="L534" s="116"/>
      <c r="M5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4" s="116">
        <f>AVERAGE(June[order delivered])</f>
        <v>3.9437956555171093E-3</v>
      </c>
      <c r="P534" s="125"/>
      <c r="T534" s="103">
        <f>June[[#This Row],[Delivery Cost]] + June[[#This Row],[COGS (Naira)]]</f>
        <v>0</v>
      </c>
      <c r="U534" s="103">
        <f>June[[#This Row],[Revenue]] - June[[#This Row],[Total cost]]</f>
        <v>0</v>
      </c>
    </row>
    <row r="535" spans="1:21" hidden="1" x14ac:dyDescent="0.2">
      <c r="A535" s="126"/>
      <c r="B535" s="125"/>
      <c r="C535" s="125">
        <f>WEEKNUM(June[[#This Row],[Date]])</f>
        <v>0</v>
      </c>
      <c r="E535" s="125"/>
      <c r="G535" s="125"/>
      <c r="H535" s="125"/>
      <c r="I535" s="125"/>
      <c r="J535" s="116"/>
      <c r="K535" s="116"/>
      <c r="L535" s="116"/>
      <c r="M5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5" s="116">
        <f>AVERAGE(June[order delivered])</f>
        <v>3.9437956555171093E-3</v>
      </c>
      <c r="P535" s="125"/>
      <c r="T535" s="103">
        <f>June[[#This Row],[Delivery Cost]] + June[[#This Row],[COGS (Naira)]]</f>
        <v>0</v>
      </c>
      <c r="U535" s="103">
        <f>June[[#This Row],[Revenue]] - June[[#This Row],[Total cost]]</f>
        <v>0</v>
      </c>
    </row>
    <row r="536" spans="1:21" hidden="1" x14ac:dyDescent="0.2">
      <c r="A536" s="126"/>
      <c r="B536" s="125"/>
      <c r="C536" s="125">
        <f>WEEKNUM(June[[#This Row],[Date]])</f>
        <v>0</v>
      </c>
      <c r="E536" s="125"/>
      <c r="G536" s="125"/>
      <c r="H536" s="125"/>
      <c r="I536" s="125"/>
      <c r="J536" s="116"/>
      <c r="K536" s="116"/>
      <c r="L536" s="116"/>
      <c r="M5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6" s="116">
        <f>AVERAGE(June[order delivered])</f>
        <v>3.9437956555171093E-3</v>
      </c>
      <c r="P536" s="125"/>
      <c r="T536" s="103">
        <f>June[[#This Row],[Delivery Cost]] + June[[#This Row],[COGS (Naira)]]</f>
        <v>0</v>
      </c>
      <c r="U536" s="103">
        <f>June[[#This Row],[Revenue]] - June[[#This Row],[Total cost]]</f>
        <v>0</v>
      </c>
    </row>
    <row r="537" spans="1:21" hidden="1" x14ac:dyDescent="0.2">
      <c r="A537" s="126"/>
      <c r="B537" s="125"/>
      <c r="C537" s="125">
        <f>WEEKNUM(June[[#This Row],[Date]])</f>
        <v>0</v>
      </c>
      <c r="E537" s="125"/>
      <c r="G537" s="125"/>
      <c r="H537" s="125"/>
      <c r="I537" s="125"/>
      <c r="J537" s="116"/>
      <c r="K537" s="116"/>
      <c r="L537" s="116"/>
      <c r="M5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7" s="116">
        <f>AVERAGE(June[order delivered])</f>
        <v>3.9437956555171093E-3</v>
      </c>
      <c r="P537" s="125"/>
      <c r="T537" s="103">
        <f>June[[#This Row],[Delivery Cost]] + June[[#This Row],[COGS (Naira)]]</f>
        <v>0</v>
      </c>
      <c r="U537" s="103">
        <f>June[[#This Row],[Revenue]] - June[[#This Row],[Total cost]]</f>
        <v>0</v>
      </c>
    </row>
    <row r="538" spans="1:21" hidden="1" x14ac:dyDescent="0.2">
      <c r="A538" s="126"/>
      <c r="B538" s="125"/>
      <c r="C538" s="125">
        <f>WEEKNUM(June[[#This Row],[Date]])</f>
        <v>0</v>
      </c>
      <c r="E538" s="125"/>
      <c r="G538" s="125"/>
      <c r="H538" s="125"/>
      <c r="I538" s="125"/>
      <c r="J538" s="116"/>
      <c r="K538" s="116"/>
      <c r="L538" s="116"/>
      <c r="M5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8" s="116">
        <f>AVERAGE(June[order delivered])</f>
        <v>3.9437956555171093E-3</v>
      </c>
      <c r="P538" s="125"/>
      <c r="T538" s="103">
        <f>June[[#This Row],[Delivery Cost]] + June[[#This Row],[COGS (Naira)]]</f>
        <v>0</v>
      </c>
      <c r="U538" s="103">
        <f>June[[#This Row],[Revenue]] - June[[#This Row],[Total cost]]</f>
        <v>0</v>
      </c>
    </row>
    <row r="539" spans="1:21" hidden="1" x14ac:dyDescent="0.2">
      <c r="A539" s="126"/>
      <c r="B539" s="125"/>
      <c r="C539" s="125">
        <f>WEEKNUM(June[[#This Row],[Date]])</f>
        <v>0</v>
      </c>
      <c r="E539" s="125"/>
      <c r="G539" s="125"/>
      <c r="H539" s="125"/>
      <c r="I539" s="125"/>
      <c r="J539" s="116"/>
      <c r="K539" s="116"/>
      <c r="L539" s="116"/>
      <c r="M5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39" s="116">
        <f>AVERAGE(June[order delivered])</f>
        <v>3.9437956555171093E-3</v>
      </c>
      <c r="P539" s="125"/>
      <c r="T539" s="103">
        <f>June[[#This Row],[Delivery Cost]] + June[[#This Row],[COGS (Naira)]]</f>
        <v>0</v>
      </c>
      <c r="U539" s="103">
        <f>June[[#This Row],[Revenue]] - June[[#This Row],[Total cost]]</f>
        <v>0</v>
      </c>
    </row>
    <row r="540" spans="1:21" hidden="1" x14ac:dyDescent="0.2">
      <c r="A540" s="126"/>
      <c r="B540" s="125"/>
      <c r="C540" s="125">
        <f>WEEKNUM(June[[#This Row],[Date]])</f>
        <v>0</v>
      </c>
      <c r="E540" s="125"/>
      <c r="G540" s="125"/>
      <c r="H540" s="125"/>
      <c r="I540" s="125"/>
      <c r="J540" s="116"/>
      <c r="K540" s="116"/>
      <c r="L540" s="116"/>
      <c r="M5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0" s="116">
        <f>AVERAGE(June[order delivered])</f>
        <v>3.9437956555171093E-3</v>
      </c>
      <c r="P540" s="125"/>
      <c r="T540" s="103">
        <f>June[[#This Row],[Delivery Cost]] + June[[#This Row],[COGS (Naira)]]</f>
        <v>0</v>
      </c>
      <c r="U540" s="103">
        <f>June[[#This Row],[Revenue]] - June[[#This Row],[Total cost]]</f>
        <v>0</v>
      </c>
    </row>
    <row r="541" spans="1:21" hidden="1" x14ac:dyDescent="0.2">
      <c r="A541" s="126"/>
      <c r="B541" s="125"/>
      <c r="C541" s="125">
        <f>WEEKNUM(June[[#This Row],[Date]])</f>
        <v>0</v>
      </c>
      <c r="E541" s="125"/>
      <c r="G541" s="125"/>
      <c r="H541" s="125"/>
      <c r="I541" s="125"/>
      <c r="J541" s="116"/>
      <c r="K541" s="116"/>
      <c r="L541" s="116"/>
      <c r="M5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1" s="116">
        <f>AVERAGE(June[order delivered])</f>
        <v>3.9437956555171093E-3</v>
      </c>
      <c r="P541" s="125"/>
      <c r="T541" s="103">
        <f>June[[#This Row],[Delivery Cost]] + June[[#This Row],[COGS (Naira)]]</f>
        <v>0</v>
      </c>
      <c r="U541" s="103">
        <f>June[[#This Row],[Revenue]] - June[[#This Row],[Total cost]]</f>
        <v>0</v>
      </c>
    </row>
    <row r="542" spans="1:21" hidden="1" x14ac:dyDescent="0.2">
      <c r="A542" s="126"/>
      <c r="B542" s="125"/>
      <c r="C542" s="125">
        <f>WEEKNUM(June[[#This Row],[Date]])</f>
        <v>0</v>
      </c>
      <c r="E542" s="125"/>
      <c r="G542" s="125"/>
      <c r="H542" s="125"/>
      <c r="I542" s="125"/>
      <c r="J542" s="116"/>
      <c r="K542" s="116"/>
      <c r="L542" s="116"/>
      <c r="M5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2" s="116">
        <f>AVERAGE(June[order delivered])</f>
        <v>3.9437956555171093E-3</v>
      </c>
      <c r="P542" s="125"/>
      <c r="T542" s="103">
        <f>June[[#This Row],[Delivery Cost]] + June[[#This Row],[COGS (Naira)]]</f>
        <v>0</v>
      </c>
      <c r="U542" s="103">
        <f>June[[#This Row],[Revenue]] - June[[#This Row],[Total cost]]</f>
        <v>0</v>
      </c>
    </row>
    <row r="543" spans="1:21" hidden="1" x14ac:dyDescent="0.2">
      <c r="A543" s="126"/>
      <c r="B543" s="125"/>
      <c r="C543" s="125">
        <f>WEEKNUM(June[[#This Row],[Date]])</f>
        <v>0</v>
      </c>
      <c r="E543" s="125"/>
      <c r="G543" s="125"/>
      <c r="H543" s="125"/>
      <c r="I543" s="125"/>
      <c r="J543" s="116"/>
      <c r="K543" s="116"/>
      <c r="L543" s="116"/>
      <c r="M5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3" s="116">
        <f>AVERAGE(June[order delivered])</f>
        <v>3.9437956555171093E-3</v>
      </c>
      <c r="P543" s="125"/>
      <c r="T543" s="103">
        <f>June[[#This Row],[Delivery Cost]] + June[[#This Row],[COGS (Naira)]]</f>
        <v>0</v>
      </c>
      <c r="U543" s="103">
        <f>June[[#This Row],[Revenue]] - June[[#This Row],[Total cost]]</f>
        <v>0</v>
      </c>
    </row>
    <row r="544" spans="1:21" hidden="1" x14ac:dyDescent="0.2">
      <c r="A544" s="126"/>
      <c r="B544" s="125"/>
      <c r="C544" s="125">
        <f>WEEKNUM(June[[#This Row],[Date]])</f>
        <v>0</v>
      </c>
      <c r="E544" s="125"/>
      <c r="G544" s="125"/>
      <c r="H544" s="125"/>
      <c r="I544" s="125"/>
      <c r="J544" s="116"/>
      <c r="K544" s="116"/>
      <c r="L544" s="116"/>
      <c r="M5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4" s="116">
        <f>AVERAGE(June[order delivered])</f>
        <v>3.9437956555171093E-3</v>
      </c>
      <c r="P544" s="125"/>
      <c r="T544" s="103">
        <f>June[[#This Row],[Delivery Cost]] + June[[#This Row],[COGS (Naira)]]</f>
        <v>0</v>
      </c>
      <c r="U544" s="103">
        <f>June[[#This Row],[Revenue]] - June[[#This Row],[Total cost]]</f>
        <v>0</v>
      </c>
    </row>
    <row r="545" spans="1:21" hidden="1" x14ac:dyDescent="0.2">
      <c r="A545" s="126"/>
      <c r="B545" s="125"/>
      <c r="C545" s="125">
        <f>WEEKNUM(June[[#This Row],[Date]])</f>
        <v>0</v>
      </c>
      <c r="E545" s="125"/>
      <c r="G545" s="125"/>
      <c r="H545" s="125"/>
      <c r="I545" s="125"/>
      <c r="J545" s="116"/>
      <c r="K545" s="116"/>
      <c r="L545" s="116"/>
      <c r="M5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5" s="116">
        <f>AVERAGE(June[order delivered])</f>
        <v>3.9437956555171093E-3</v>
      </c>
      <c r="P545" s="125"/>
      <c r="T545" s="103">
        <f>June[[#This Row],[Delivery Cost]] + June[[#This Row],[COGS (Naira)]]</f>
        <v>0</v>
      </c>
      <c r="U545" s="103">
        <f>June[[#This Row],[Revenue]] - June[[#This Row],[Total cost]]</f>
        <v>0</v>
      </c>
    </row>
    <row r="546" spans="1:21" hidden="1" x14ac:dyDescent="0.2">
      <c r="A546" s="126"/>
      <c r="B546" s="125"/>
      <c r="C546" s="125">
        <f>WEEKNUM(June[[#This Row],[Date]])</f>
        <v>0</v>
      </c>
      <c r="E546" s="125"/>
      <c r="G546" s="125"/>
      <c r="H546" s="125"/>
      <c r="I546" s="125"/>
      <c r="J546" s="116"/>
      <c r="K546" s="116"/>
      <c r="L546" s="116"/>
      <c r="M5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6" s="116">
        <f>AVERAGE(June[order delivered])</f>
        <v>3.9437956555171093E-3</v>
      </c>
      <c r="P546" s="125"/>
      <c r="T546" s="103">
        <f>June[[#This Row],[Delivery Cost]] + June[[#This Row],[COGS (Naira)]]</f>
        <v>0</v>
      </c>
      <c r="U546" s="103">
        <f>June[[#This Row],[Revenue]] - June[[#This Row],[Total cost]]</f>
        <v>0</v>
      </c>
    </row>
    <row r="547" spans="1:21" hidden="1" x14ac:dyDescent="0.2">
      <c r="A547" s="126"/>
      <c r="B547" s="125"/>
      <c r="C547" s="125">
        <f>WEEKNUM(June[[#This Row],[Date]])</f>
        <v>0</v>
      </c>
      <c r="E547" s="125"/>
      <c r="G547" s="125"/>
      <c r="H547" s="125"/>
      <c r="I547" s="125"/>
      <c r="J547" s="116"/>
      <c r="K547" s="116"/>
      <c r="L547" s="116"/>
      <c r="M5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7" s="116">
        <f>AVERAGE(June[order delivered])</f>
        <v>3.9437956555171093E-3</v>
      </c>
      <c r="P547" s="125"/>
      <c r="T547" s="103">
        <f>June[[#This Row],[Delivery Cost]] + June[[#This Row],[COGS (Naira)]]</f>
        <v>0</v>
      </c>
      <c r="U547" s="103">
        <f>June[[#This Row],[Revenue]] - June[[#This Row],[Total cost]]</f>
        <v>0</v>
      </c>
    </row>
    <row r="548" spans="1:21" hidden="1" x14ac:dyDescent="0.2">
      <c r="A548" s="126"/>
      <c r="B548" s="125"/>
      <c r="C548" s="125">
        <f>WEEKNUM(June[[#This Row],[Date]])</f>
        <v>0</v>
      </c>
      <c r="E548" s="125"/>
      <c r="G548" s="125"/>
      <c r="H548" s="125"/>
      <c r="I548" s="125"/>
      <c r="J548" s="116"/>
      <c r="K548" s="116"/>
      <c r="L548" s="116"/>
      <c r="M5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8" s="116">
        <f>AVERAGE(June[order delivered])</f>
        <v>3.9437956555171093E-3</v>
      </c>
      <c r="P548" s="125"/>
      <c r="T548" s="103">
        <f>June[[#This Row],[Delivery Cost]] + June[[#This Row],[COGS (Naira)]]</f>
        <v>0</v>
      </c>
      <c r="U548" s="103">
        <f>June[[#This Row],[Revenue]] - June[[#This Row],[Total cost]]</f>
        <v>0</v>
      </c>
    </row>
    <row r="549" spans="1:21" hidden="1" x14ac:dyDescent="0.2">
      <c r="A549" s="126"/>
      <c r="B549" s="125"/>
      <c r="C549" s="125">
        <f>WEEKNUM(June[[#This Row],[Date]])</f>
        <v>0</v>
      </c>
      <c r="E549" s="125"/>
      <c r="G549" s="125"/>
      <c r="H549" s="125"/>
      <c r="I549" s="125"/>
      <c r="J549" s="116"/>
      <c r="K549" s="116"/>
      <c r="L549" s="116"/>
      <c r="M5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49" s="116">
        <f>AVERAGE(June[order delivered])</f>
        <v>3.9437956555171093E-3</v>
      </c>
      <c r="P549" s="125"/>
      <c r="T549" s="103">
        <f>June[[#This Row],[Delivery Cost]] + June[[#This Row],[COGS (Naira)]]</f>
        <v>0</v>
      </c>
      <c r="U549" s="103">
        <f>June[[#This Row],[Revenue]] - June[[#This Row],[Total cost]]</f>
        <v>0</v>
      </c>
    </row>
    <row r="550" spans="1:21" hidden="1" x14ac:dyDescent="0.2">
      <c r="A550" s="126"/>
      <c r="B550" s="125"/>
      <c r="C550" s="125">
        <f>WEEKNUM(June[[#This Row],[Date]])</f>
        <v>0</v>
      </c>
      <c r="E550" s="125"/>
      <c r="G550" s="125"/>
      <c r="H550" s="125"/>
      <c r="I550" s="125"/>
      <c r="J550" s="116"/>
      <c r="K550" s="116"/>
      <c r="L550" s="116"/>
      <c r="M5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0" s="116">
        <f>AVERAGE(June[order delivered])</f>
        <v>3.9437956555171093E-3</v>
      </c>
      <c r="P550" s="125"/>
      <c r="T550" s="103">
        <f>June[[#This Row],[Delivery Cost]] + June[[#This Row],[COGS (Naira)]]</f>
        <v>0</v>
      </c>
      <c r="U550" s="103">
        <f>June[[#This Row],[Revenue]] - June[[#This Row],[Total cost]]</f>
        <v>0</v>
      </c>
    </row>
    <row r="551" spans="1:21" hidden="1" x14ac:dyDescent="0.2">
      <c r="A551" s="126"/>
      <c r="B551" s="125"/>
      <c r="C551" s="125">
        <f>WEEKNUM(June[[#This Row],[Date]])</f>
        <v>0</v>
      </c>
      <c r="E551" s="125"/>
      <c r="G551" s="125"/>
      <c r="H551" s="125"/>
      <c r="I551" s="125"/>
      <c r="J551" s="116"/>
      <c r="K551" s="116"/>
      <c r="L551" s="116"/>
      <c r="M5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1" s="116">
        <f>AVERAGE(June[order delivered])</f>
        <v>3.9437956555171093E-3</v>
      </c>
      <c r="P551" s="125"/>
      <c r="T551" s="103">
        <f>June[[#This Row],[Delivery Cost]] + June[[#This Row],[COGS (Naira)]]</f>
        <v>0</v>
      </c>
      <c r="U551" s="103">
        <f>June[[#This Row],[Revenue]] - June[[#This Row],[Total cost]]</f>
        <v>0</v>
      </c>
    </row>
    <row r="552" spans="1:21" hidden="1" x14ac:dyDescent="0.2">
      <c r="A552" s="126"/>
      <c r="B552" s="125"/>
      <c r="C552" s="125">
        <f>WEEKNUM(June[[#This Row],[Date]])</f>
        <v>0</v>
      </c>
      <c r="E552" s="125"/>
      <c r="G552" s="125"/>
      <c r="H552" s="125"/>
      <c r="I552" s="125"/>
      <c r="J552" s="116"/>
      <c r="K552" s="116"/>
      <c r="L552" s="116"/>
      <c r="M5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2" s="116">
        <f>AVERAGE(June[order delivered])</f>
        <v>3.9437956555171093E-3</v>
      </c>
      <c r="P552" s="125"/>
      <c r="T552" s="103">
        <f>June[[#This Row],[Delivery Cost]] + June[[#This Row],[COGS (Naira)]]</f>
        <v>0</v>
      </c>
      <c r="U552" s="103">
        <f>June[[#This Row],[Revenue]] - June[[#This Row],[Total cost]]</f>
        <v>0</v>
      </c>
    </row>
    <row r="553" spans="1:21" hidden="1" x14ac:dyDescent="0.2">
      <c r="A553" s="126"/>
      <c r="B553" s="125"/>
      <c r="C553" s="125">
        <f>WEEKNUM(June[[#This Row],[Date]])</f>
        <v>0</v>
      </c>
      <c r="E553" s="125"/>
      <c r="G553" s="125"/>
      <c r="H553" s="125"/>
      <c r="I553" s="125"/>
      <c r="J553" s="116"/>
      <c r="K553" s="116"/>
      <c r="L553" s="116"/>
      <c r="M5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3" s="116">
        <f>AVERAGE(June[order delivered])</f>
        <v>3.9437956555171093E-3</v>
      </c>
      <c r="P553" s="125"/>
      <c r="T553" s="103">
        <f>June[[#This Row],[Delivery Cost]] + June[[#This Row],[COGS (Naira)]]</f>
        <v>0</v>
      </c>
      <c r="U553" s="103">
        <f>June[[#This Row],[Revenue]] - June[[#This Row],[Total cost]]</f>
        <v>0</v>
      </c>
    </row>
    <row r="554" spans="1:21" hidden="1" x14ac:dyDescent="0.2">
      <c r="A554" s="126"/>
      <c r="B554" s="125"/>
      <c r="C554" s="125">
        <f>WEEKNUM(June[[#This Row],[Date]])</f>
        <v>0</v>
      </c>
      <c r="E554" s="125"/>
      <c r="G554" s="125"/>
      <c r="H554" s="125"/>
      <c r="I554" s="125"/>
      <c r="J554" s="116"/>
      <c r="K554" s="116"/>
      <c r="L554" s="116"/>
      <c r="M5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4" s="116">
        <f>AVERAGE(June[order delivered])</f>
        <v>3.9437956555171093E-3</v>
      </c>
      <c r="P554" s="125"/>
      <c r="T554" s="103">
        <f>June[[#This Row],[Delivery Cost]] + June[[#This Row],[COGS (Naira)]]</f>
        <v>0</v>
      </c>
      <c r="U554" s="103">
        <f>June[[#This Row],[Revenue]] - June[[#This Row],[Total cost]]</f>
        <v>0</v>
      </c>
    </row>
    <row r="555" spans="1:21" hidden="1" x14ac:dyDescent="0.2">
      <c r="A555" s="126"/>
      <c r="B555" s="125"/>
      <c r="C555" s="125">
        <f>WEEKNUM(June[[#This Row],[Date]])</f>
        <v>0</v>
      </c>
      <c r="E555" s="125"/>
      <c r="G555" s="125"/>
      <c r="H555" s="125"/>
      <c r="I555" s="125"/>
      <c r="J555" s="116"/>
      <c r="K555" s="116"/>
      <c r="L555" s="116"/>
      <c r="M5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5" s="116">
        <f>AVERAGE(June[order delivered])</f>
        <v>3.9437956555171093E-3</v>
      </c>
      <c r="P555" s="125"/>
      <c r="T555" s="103">
        <f>June[[#This Row],[Delivery Cost]] + June[[#This Row],[COGS (Naira)]]</f>
        <v>0</v>
      </c>
      <c r="U555" s="103">
        <f>June[[#This Row],[Revenue]] - June[[#This Row],[Total cost]]</f>
        <v>0</v>
      </c>
    </row>
    <row r="556" spans="1:21" hidden="1" x14ac:dyDescent="0.2">
      <c r="A556" s="126"/>
      <c r="B556" s="125"/>
      <c r="C556" s="125">
        <f>WEEKNUM(June[[#This Row],[Date]])</f>
        <v>0</v>
      </c>
      <c r="E556" s="125"/>
      <c r="G556" s="125"/>
      <c r="H556" s="125"/>
      <c r="I556" s="125"/>
      <c r="J556" s="116"/>
      <c r="K556" s="116"/>
      <c r="L556" s="116"/>
      <c r="M5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6" s="116">
        <f>AVERAGE(June[order delivered])</f>
        <v>3.9437956555171093E-3</v>
      </c>
      <c r="P556" s="125"/>
      <c r="T556" s="103">
        <f>June[[#This Row],[Delivery Cost]] + June[[#This Row],[COGS (Naira)]]</f>
        <v>0</v>
      </c>
      <c r="U556" s="103">
        <f>June[[#This Row],[Revenue]] - June[[#This Row],[Total cost]]</f>
        <v>0</v>
      </c>
    </row>
    <row r="557" spans="1:21" hidden="1" x14ac:dyDescent="0.2">
      <c r="A557" s="126"/>
      <c r="B557" s="125"/>
      <c r="C557" s="125">
        <f>WEEKNUM(June[[#This Row],[Date]])</f>
        <v>0</v>
      </c>
      <c r="E557" s="125"/>
      <c r="G557" s="125"/>
      <c r="H557" s="125"/>
      <c r="I557" s="125"/>
      <c r="J557" s="116"/>
      <c r="K557" s="116"/>
      <c r="L557" s="116"/>
      <c r="M5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7" s="116">
        <f>AVERAGE(June[order delivered])</f>
        <v>3.9437956555171093E-3</v>
      </c>
      <c r="P557" s="125"/>
      <c r="T557" s="103">
        <f>June[[#This Row],[Delivery Cost]] + June[[#This Row],[COGS (Naira)]]</f>
        <v>0</v>
      </c>
      <c r="U557" s="103">
        <f>June[[#This Row],[Revenue]] - June[[#This Row],[Total cost]]</f>
        <v>0</v>
      </c>
    </row>
    <row r="558" spans="1:21" hidden="1" x14ac:dyDescent="0.2">
      <c r="A558" s="126"/>
      <c r="B558" s="125"/>
      <c r="C558" s="125">
        <f>WEEKNUM(June[[#This Row],[Date]])</f>
        <v>0</v>
      </c>
      <c r="E558" s="125"/>
      <c r="G558" s="125"/>
      <c r="H558" s="125"/>
      <c r="I558" s="125"/>
      <c r="J558" s="116"/>
      <c r="K558" s="116"/>
      <c r="L558" s="116"/>
      <c r="M5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8" s="116">
        <f>AVERAGE(June[order delivered])</f>
        <v>3.9437956555171093E-3</v>
      </c>
      <c r="P558" s="125"/>
      <c r="T558" s="103">
        <f>June[[#This Row],[Delivery Cost]] + June[[#This Row],[COGS (Naira)]]</f>
        <v>0</v>
      </c>
      <c r="U558" s="103">
        <f>June[[#This Row],[Revenue]] - June[[#This Row],[Total cost]]</f>
        <v>0</v>
      </c>
    </row>
    <row r="559" spans="1:21" hidden="1" x14ac:dyDescent="0.2">
      <c r="A559" s="126"/>
      <c r="B559" s="125"/>
      <c r="C559" s="125">
        <f>WEEKNUM(June[[#This Row],[Date]])</f>
        <v>0</v>
      </c>
      <c r="E559" s="125"/>
      <c r="G559" s="125"/>
      <c r="H559" s="125"/>
      <c r="I559" s="125"/>
      <c r="J559" s="116"/>
      <c r="K559" s="116"/>
      <c r="L559" s="116"/>
      <c r="M5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59" s="116">
        <f>AVERAGE(June[order delivered])</f>
        <v>3.9437956555171093E-3</v>
      </c>
      <c r="P559" s="125"/>
      <c r="T559" s="103">
        <f>June[[#This Row],[Delivery Cost]] + June[[#This Row],[COGS (Naira)]]</f>
        <v>0</v>
      </c>
      <c r="U559" s="103">
        <f>June[[#This Row],[Revenue]] - June[[#This Row],[Total cost]]</f>
        <v>0</v>
      </c>
    </row>
    <row r="560" spans="1:21" hidden="1" x14ac:dyDescent="0.2">
      <c r="A560" s="126"/>
      <c r="B560" s="125"/>
      <c r="C560" s="125">
        <f>WEEKNUM(June[[#This Row],[Date]])</f>
        <v>0</v>
      </c>
      <c r="E560" s="125"/>
      <c r="G560" s="125"/>
      <c r="H560" s="125"/>
      <c r="I560" s="125"/>
      <c r="J560" s="116"/>
      <c r="K560" s="116"/>
      <c r="L560" s="116"/>
      <c r="M5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0" s="116">
        <f>AVERAGE(June[order delivered])</f>
        <v>3.9437956555171093E-3</v>
      </c>
      <c r="P560" s="125"/>
      <c r="T560" s="103">
        <f>June[[#This Row],[Delivery Cost]] + June[[#This Row],[COGS (Naira)]]</f>
        <v>0</v>
      </c>
      <c r="U560" s="103">
        <f>June[[#This Row],[Revenue]] - June[[#This Row],[Total cost]]</f>
        <v>0</v>
      </c>
    </row>
    <row r="561" spans="1:21" hidden="1" x14ac:dyDescent="0.2">
      <c r="A561" s="126"/>
      <c r="B561" s="125"/>
      <c r="C561" s="125">
        <f>WEEKNUM(June[[#This Row],[Date]])</f>
        <v>0</v>
      </c>
      <c r="E561" s="125"/>
      <c r="G561" s="125"/>
      <c r="H561" s="125"/>
      <c r="I561" s="125"/>
      <c r="J561" s="116"/>
      <c r="K561" s="116"/>
      <c r="L561" s="116"/>
      <c r="M5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1" s="116">
        <f>AVERAGE(June[order delivered])</f>
        <v>3.9437956555171093E-3</v>
      </c>
      <c r="P561" s="125"/>
      <c r="T561" s="103">
        <f>June[[#This Row],[Delivery Cost]] + June[[#This Row],[COGS (Naira)]]</f>
        <v>0</v>
      </c>
      <c r="U561" s="103">
        <f>June[[#This Row],[Revenue]] - June[[#This Row],[Total cost]]</f>
        <v>0</v>
      </c>
    </row>
    <row r="562" spans="1:21" hidden="1" x14ac:dyDescent="0.2">
      <c r="A562" s="126"/>
      <c r="B562" s="125"/>
      <c r="C562" s="125">
        <f>WEEKNUM(June[[#This Row],[Date]])</f>
        <v>0</v>
      </c>
      <c r="E562" s="125"/>
      <c r="G562" s="125"/>
      <c r="H562" s="125"/>
      <c r="I562" s="125"/>
      <c r="J562" s="116"/>
      <c r="K562" s="116"/>
      <c r="L562" s="116"/>
      <c r="M5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2" s="116">
        <f>AVERAGE(June[order delivered])</f>
        <v>3.9437956555171093E-3</v>
      </c>
      <c r="P562" s="125"/>
      <c r="T562" s="103">
        <f>June[[#This Row],[Delivery Cost]] + June[[#This Row],[COGS (Naira)]]</f>
        <v>0</v>
      </c>
      <c r="U562" s="103">
        <f>June[[#This Row],[Revenue]] - June[[#This Row],[Total cost]]</f>
        <v>0</v>
      </c>
    </row>
    <row r="563" spans="1:21" hidden="1" x14ac:dyDescent="0.2">
      <c r="A563" s="126"/>
      <c r="B563" s="125"/>
      <c r="C563" s="125">
        <f>WEEKNUM(June[[#This Row],[Date]])</f>
        <v>0</v>
      </c>
      <c r="E563" s="125"/>
      <c r="G563" s="125"/>
      <c r="H563" s="125"/>
      <c r="I563" s="125"/>
      <c r="J563" s="116"/>
      <c r="K563" s="116"/>
      <c r="L563" s="116"/>
      <c r="M5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3" s="116">
        <f>AVERAGE(June[order delivered])</f>
        <v>3.9437956555171093E-3</v>
      </c>
      <c r="P563" s="125"/>
      <c r="T563" s="103">
        <f>June[[#This Row],[Delivery Cost]] + June[[#This Row],[COGS (Naira)]]</f>
        <v>0</v>
      </c>
      <c r="U563" s="103">
        <f>June[[#This Row],[Revenue]] - June[[#This Row],[Total cost]]</f>
        <v>0</v>
      </c>
    </row>
    <row r="564" spans="1:21" hidden="1" x14ac:dyDescent="0.2">
      <c r="A564" s="126"/>
      <c r="B564" s="125"/>
      <c r="C564" s="125">
        <f>WEEKNUM(June[[#This Row],[Date]])</f>
        <v>0</v>
      </c>
      <c r="E564" s="125"/>
      <c r="G564" s="125"/>
      <c r="H564" s="125"/>
      <c r="I564" s="125"/>
      <c r="J564" s="116"/>
      <c r="K564" s="116"/>
      <c r="L564" s="116"/>
      <c r="M5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4" s="116">
        <f>AVERAGE(June[order delivered])</f>
        <v>3.9437956555171093E-3</v>
      </c>
      <c r="P564" s="125"/>
      <c r="T564" s="103">
        <f>June[[#This Row],[Delivery Cost]] + June[[#This Row],[COGS (Naira)]]</f>
        <v>0</v>
      </c>
      <c r="U564" s="103">
        <f>June[[#This Row],[Revenue]] - June[[#This Row],[Total cost]]</f>
        <v>0</v>
      </c>
    </row>
    <row r="565" spans="1:21" hidden="1" x14ac:dyDescent="0.2">
      <c r="A565" s="126"/>
      <c r="B565" s="125"/>
      <c r="C565" s="125">
        <f>WEEKNUM(June[[#This Row],[Date]])</f>
        <v>0</v>
      </c>
      <c r="E565" s="125"/>
      <c r="G565" s="125"/>
      <c r="H565" s="125"/>
      <c r="I565" s="125"/>
      <c r="J565" s="116"/>
      <c r="K565" s="116"/>
      <c r="L565" s="116"/>
      <c r="M5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5" s="116">
        <f>AVERAGE(June[order delivered])</f>
        <v>3.9437956555171093E-3</v>
      </c>
      <c r="P565" s="125"/>
      <c r="T565" s="103">
        <f>June[[#This Row],[Delivery Cost]] + June[[#This Row],[COGS (Naira)]]</f>
        <v>0</v>
      </c>
      <c r="U565" s="103">
        <f>June[[#This Row],[Revenue]] - June[[#This Row],[Total cost]]</f>
        <v>0</v>
      </c>
    </row>
    <row r="566" spans="1:21" hidden="1" x14ac:dyDescent="0.2">
      <c r="A566" s="126"/>
      <c r="B566" s="125"/>
      <c r="C566" s="125">
        <f>WEEKNUM(June[[#This Row],[Date]])</f>
        <v>0</v>
      </c>
      <c r="E566" s="125"/>
      <c r="G566" s="125"/>
      <c r="H566" s="125"/>
      <c r="I566" s="125"/>
      <c r="J566" s="116"/>
      <c r="K566" s="116"/>
      <c r="L566" s="116"/>
      <c r="M5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6" s="116">
        <f>AVERAGE(June[order delivered])</f>
        <v>3.9437956555171093E-3</v>
      </c>
      <c r="P566" s="125"/>
      <c r="T566" s="103">
        <f>June[[#This Row],[Delivery Cost]] + June[[#This Row],[COGS (Naira)]]</f>
        <v>0</v>
      </c>
      <c r="U566" s="103">
        <f>June[[#This Row],[Revenue]] - June[[#This Row],[Total cost]]</f>
        <v>0</v>
      </c>
    </row>
    <row r="567" spans="1:21" hidden="1" x14ac:dyDescent="0.2">
      <c r="A567" s="126"/>
      <c r="B567" s="125"/>
      <c r="C567" s="125">
        <f>WEEKNUM(June[[#This Row],[Date]])</f>
        <v>0</v>
      </c>
      <c r="E567" s="125"/>
      <c r="G567" s="125"/>
      <c r="H567" s="125"/>
      <c r="I567" s="125"/>
      <c r="J567" s="116"/>
      <c r="K567" s="116"/>
      <c r="L567" s="116"/>
      <c r="M5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7" s="116">
        <f>AVERAGE(June[order delivered])</f>
        <v>3.9437956555171093E-3</v>
      </c>
      <c r="P567" s="125"/>
      <c r="T567" s="103">
        <f>June[[#This Row],[Delivery Cost]] + June[[#This Row],[COGS (Naira)]]</f>
        <v>0</v>
      </c>
      <c r="U567" s="103">
        <f>June[[#This Row],[Revenue]] - June[[#This Row],[Total cost]]</f>
        <v>0</v>
      </c>
    </row>
    <row r="568" spans="1:21" hidden="1" x14ac:dyDescent="0.2">
      <c r="A568" s="126"/>
      <c r="B568" s="125"/>
      <c r="C568" s="125">
        <f>WEEKNUM(June[[#This Row],[Date]])</f>
        <v>0</v>
      </c>
      <c r="E568" s="125"/>
      <c r="G568" s="125"/>
      <c r="H568" s="125"/>
      <c r="I568" s="125"/>
      <c r="J568" s="116"/>
      <c r="K568" s="116"/>
      <c r="L568" s="116"/>
      <c r="M5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8" s="116">
        <f>AVERAGE(June[order delivered])</f>
        <v>3.9437956555171093E-3</v>
      </c>
      <c r="P568" s="125"/>
      <c r="T568" s="103">
        <f>June[[#This Row],[Delivery Cost]] + June[[#This Row],[COGS (Naira)]]</f>
        <v>0</v>
      </c>
      <c r="U568" s="103">
        <f>June[[#This Row],[Revenue]] - June[[#This Row],[Total cost]]</f>
        <v>0</v>
      </c>
    </row>
    <row r="569" spans="1:21" hidden="1" x14ac:dyDescent="0.2">
      <c r="A569" s="126"/>
      <c r="B569" s="125"/>
      <c r="C569" s="125">
        <f>WEEKNUM(June[[#This Row],[Date]])</f>
        <v>0</v>
      </c>
      <c r="E569" s="125"/>
      <c r="G569" s="125"/>
      <c r="H569" s="125"/>
      <c r="I569" s="125"/>
      <c r="J569" s="116"/>
      <c r="K569" s="116"/>
      <c r="L569" s="116"/>
      <c r="M5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69" s="116">
        <f>AVERAGE(June[order delivered])</f>
        <v>3.9437956555171093E-3</v>
      </c>
      <c r="P569" s="125"/>
      <c r="T569" s="103">
        <f>June[[#This Row],[Delivery Cost]] + June[[#This Row],[COGS (Naira)]]</f>
        <v>0</v>
      </c>
      <c r="U569" s="103">
        <f>June[[#This Row],[Revenue]] - June[[#This Row],[Total cost]]</f>
        <v>0</v>
      </c>
    </row>
    <row r="570" spans="1:21" hidden="1" x14ac:dyDescent="0.2">
      <c r="A570" s="126"/>
      <c r="B570" s="125"/>
      <c r="C570" s="125">
        <f>WEEKNUM(June[[#This Row],[Date]])</f>
        <v>0</v>
      </c>
      <c r="E570" s="125"/>
      <c r="G570" s="125"/>
      <c r="H570" s="125"/>
      <c r="I570" s="125"/>
      <c r="J570" s="116"/>
      <c r="K570" s="116"/>
      <c r="L570" s="116"/>
      <c r="M5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0" s="116">
        <f>AVERAGE(June[order delivered])</f>
        <v>3.9437956555171093E-3</v>
      </c>
      <c r="P570" s="125"/>
      <c r="T570" s="103">
        <f>June[[#This Row],[Delivery Cost]] + June[[#This Row],[COGS (Naira)]]</f>
        <v>0</v>
      </c>
      <c r="U570" s="103">
        <f>June[[#This Row],[Revenue]] - June[[#This Row],[Total cost]]</f>
        <v>0</v>
      </c>
    </row>
    <row r="571" spans="1:21" hidden="1" x14ac:dyDescent="0.2">
      <c r="A571" s="126"/>
      <c r="B571" s="125"/>
      <c r="C571" s="125">
        <f>WEEKNUM(June[[#This Row],[Date]])</f>
        <v>0</v>
      </c>
      <c r="E571" s="125"/>
      <c r="G571" s="125"/>
      <c r="H571" s="125"/>
      <c r="I571" s="125"/>
      <c r="J571" s="116"/>
      <c r="K571" s="116"/>
      <c r="L571" s="116"/>
      <c r="M5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1" s="116">
        <f>AVERAGE(June[order delivered])</f>
        <v>3.9437956555171093E-3</v>
      </c>
      <c r="P571" s="125"/>
      <c r="T571" s="103">
        <f>June[[#This Row],[Delivery Cost]] + June[[#This Row],[COGS (Naira)]]</f>
        <v>0</v>
      </c>
      <c r="U571" s="103">
        <f>June[[#This Row],[Revenue]] - June[[#This Row],[Total cost]]</f>
        <v>0</v>
      </c>
    </row>
    <row r="572" spans="1:21" hidden="1" x14ac:dyDescent="0.2">
      <c r="A572" s="126"/>
      <c r="B572" s="125"/>
      <c r="C572" s="125">
        <f>WEEKNUM(June[[#This Row],[Date]])</f>
        <v>0</v>
      </c>
      <c r="E572" s="125"/>
      <c r="G572" s="125"/>
      <c r="H572" s="125"/>
      <c r="I572" s="125"/>
      <c r="J572" s="116"/>
      <c r="K572" s="116"/>
      <c r="L572" s="116"/>
      <c r="M5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2" s="116">
        <f>AVERAGE(June[order delivered])</f>
        <v>3.9437956555171093E-3</v>
      </c>
      <c r="P572" s="125"/>
      <c r="T572" s="103">
        <f>June[[#This Row],[Delivery Cost]] + June[[#This Row],[COGS (Naira)]]</f>
        <v>0</v>
      </c>
      <c r="U572" s="103">
        <f>June[[#This Row],[Revenue]] - June[[#This Row],[Total cost]]</f>
        <v>0</v>
      </c>
    </row>
    <row r="573" spans="1:21" hidden="1" x14ac:dyDescent="0.2">
      <c r="A573" s="126"/>
      <c r="B573" s="125"/>
      <c r="C573" s="125">
        <f>WEEKNUM(June[[#This Row],[Date]])</f>
        <v>0</v>
      </c>
      <c r="E573" s="125"/>
      <c r="G573" s="125"/>
      <c r="H573" s="125"/>
      <c r="I573" s="125"/>
      <c r="J573" s="116"/>
      <c r="K573" s="116"/>
      <c r="L573" s="116"/>
      <c r="M5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3" s="116">
        <f>AVERAGE(June[order delivered])</f>
        <v>3.9437956555171093E-3</v>
      </c>
      <c r="P573" s="125"/>
      <c r="T573" s="103">
        <f>June[[#This Row],[Delivery Cost]] + June[[#This Row],[COGS (Naira)]]</f>
        <v>0</v>
      </c>
      <c r="U573" s="103">
        <f>June[[#This Row],[Revenue]] - June[[#This Row],[Total cost]]</f>
        <v>0</v>
      </c>
    </row>
    <row r="574" spans="1:21" hidden="1" x14ac:dyDescent="0.2">
      <c r="A574" s="126"/>
      <c r="B574" s="125"/>
      <c r="C574" s="125">
        <f>WEEKNUM(June[[#This Row],[Date]])</f>
        <v>0</v>
      </c>
      <c r="E574" s="125"/>
      <c r="G574" s="125"/>
      <c r="H574" s="125"/>
      <c r="I574" s="125"/>
      <c r="J574" s="116"/>
      <c r="K574" s="116"/>
      <c r="L574" s="116"/>
      <c r="M5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4" s="116">
        <f>AVERAGE(June[order delivered])</f>
        <v>3.9437956555171093E-3</v>
      </c>
      <c r="P574" s="125"/>
      <c r="T574" s="103">
        <f>June[[#This Row],[Delivery Cost]] + June[[#This Row],[COGS (Naira)]]</f>
        <v>0</v>
      </c>
      <c r="U574" s="103">
        <f>June[[#This Row],[Revenue]] - June[[#This Row],[Total cost]]</f>
        <v>0</v>
      </c>
    </row>
    <row r="575" spans="1:21" hidden="1" x14ac:dyDescent="0.2">
      <c r="A575" s="126"/>
      <c r="B575" s="125"/>
      <c r="C575" s="125">
        <f>WEEKNUM(June[[#This Row],[Date]])</f>
        <v>0</v>
      </c>
      <c r="E575" s="125"/>
      <c r="G575" s="125"/>
      <c r="H575" s="125"/>
      <c r="I575" s="125"/>
      <c r="J575" s="116"/>
      <c r="K575" s="116"/>
      <c r="L575" s="116"/>
      <c r="M5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5" s="116">
        <f>AVERAGE(June[order delivered])</f>
        <v>3.9437956555171093E-3</v>
      </c>
      <c r="P575" s="125"/>
      <c r="T575" s="103">
        <f>June[[#This Row],[Delivery Cost]] + June[[#This Row],[COGS (Naira)]]</f>
        <v>0</v>
      </c>
      <c r="U575" s="103">
        <f>June[[#This Row],[Revenue]] - June[[#This Row],[Total cost]]</f>
        <v>0</v>
      </c>
    </row>
    <row r="576" spans="1:21" hidden="1" x14ac:dyDescent="0.2">
      <c r="A576" s="126"/>
      <c r="B576" s="125"/>
      <c r="C576" s="125">
        <f>WEEKNUM(June[[#This Row],[Date]])</f>
        <v>0</v>
      </c>
      <c r="E576" s="125"/>
      <c r="G576" s="125"/>
      <c r="H576" s="125"/>
      <c r="I576" s="125"/>
      <c r="J576" s="116"/>
      <c r="K576" s="116"/>
      <c r="L576" s="116"/>
      <c r="M5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6" s="116">
        <f>AVERAGE(June[order delivered])</f>
        <v>3.9437956555171093E-3</v>
      </c>
      <c r="P576" s="125"/>
      <c r="T576" s="103">
        <f>June[[#This Row],[Delivery Cost]] + June[[#This Row],[COGS (Naira)]]</f>
        <v>0</v>
      </c>
      <c r="U576" s="103">
        <f>June[[#This Row],[Revenue]] - June[[#This Row],[Total cost]]</f>
        <v>0</v>
      </c>
    </row>
    <row r="577" spans="1:21" hidden="1" x14ac:dyDescent="0.2">
      <c r="A577" s="126"/>
      <c r="B577" s="125"/>
      <c r="C577" s="125">
        <f>WEEKNUM(June[[#This Row],[Date]])</f>
        <v>0</v>
      </c>
      <c r="E577" s="125"/>
      <c r="G577" s="125"/>
      <c r="H577" s="125"/>
      <c r="I577" s="125"/>
      <c r="J577" s="116"/>
      <c r="K577" s="116"/>
      <c r="L577" s="116"/>
      <c r="M5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7" s="116">
        <f>AVERAGE(June[order delivered])</f>
        <v>3.9437956555171093E-3</v>
      </c>
      <c r="P577" s="125"/>
      <c r="T577" s="103">
        <f>June[[#This Row],[Delivery Cost]] + June[[#This Row],[COGS (Naira)]]</f>
        <v>0</v>
      </c>
      <c r="U577" s="103">
        <f>June[[#This Row],[Revenue]] - June[[#This Row],[Total cost]]</f>
        <v>0</v>
      </c>
    </row>
    <row r="578" spans="1:21" hidden="1" x14ac:dyDescent="0.2">
      <c r="A578" s="126"/>
      <c r="B578" s="125"/>
      <c r="C578" s="125">
        <f>WEEKNUM(June[[#This Row],[Date]])</f>
        <v>0</v>
      </c>
      <c r="E578" s="125"/>
      <c r="G578" s="125"/>
      <c r="H578" s="125"/>
      <c r="I578" s="125"/>
      <c r="J578" s="116"/>
      <c r="K578" s="116"/>
      <c r="L578" s="116"/>
      <c r="M5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8" s="116">
        <f>AVERAGE(June[order delivered])</f>
        <v>3.9437956555171093E-3</v>
      </c>
      <c r="P578" s="125"/>
      <c r="T578" s="103">
        <f>June[[#This Row],[Delivery Cost]] + June[[#This Row],[COGS (Naira)]]</f>
        <v>0</v>
      </c>
      <c r="U578" s="103">
        <f>June[[#This Row],[Revenue]] - June[[#This Row],[Total cost]]</f>
        <v>0</v>
      </c>
    </row>
    <row r="579" spans="1:21" hidden="1" x14ac:dyDescent="0.2">
      <c r="A579" s="126"/>
      <c r="B579" s="125"/>
      <c r="C579" s="125">
        <f>WEEKNUM(June[[#This Row],[Date]])</f>
        <v>0</v>
      </c>
      <c r="E579" s="125"/>
      <c r="G579" s="125"/>
      <c r="H579" s="125"/>
      <c r="I579" s="125"/>
      <c r="J579" s="116"/>
      <c r="K579" s="116"/>
      <c r="L579" s="116"/>
      <c r="M5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79" s="116">
        <f>AVERAGE(June[order delivered])</f>
        <v>3.9437956555171093E-3</v>
      </c>
      <c r="P579" s="125"/>
      <c r="T579" s="103">
        <f>June[[#This Row],[Delivery Cost]] + June[[#This Row],[COGS (Naira)]]</f>
        <v>0</v>
      </c>
      <c r="U579" s="103">
        <f>June[[#This Row],[Revenue]] - June[[#This Row],[Total cost]]</f>
        <v>0</v>
      </c>
    </row>
    <row r="580" spans="1:21" hidden="1" x14ac:dyDescent="0.2">
      <c r="A580" s="126"/>
      <c r="B580" s="125"/>
      <c r="C580" s="125">
        <f>WEEKNUM(June[[#This Row],[Date]])</f>
        <v>0</v>
      </c>
      <c r="E580" s="125"/>
      <c r="G580" s="125"/>
      <c r="H580" s="125"/>
      <c r="I580" s="125"/>
      <c r="J580" s="116"/>
      <c r="K580" s="116"/>
      <c r="L580" s="116"/>
      <c r="M5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0" s="116">
        <f>AVERAGE(June[order delivered])</f>
        <v>3.9437956555171093E-3</v>
      </c>
      <c r="P580" s="125"/>
      <c r="T580" s="103">
        <f>June[[#This Row],[Delivery Cost]] + June[[#This Row],[COGS (Naira)]]</f>
        <v>0</v>
      </c>
      <c r="U580" s="103">
        <f>June[[#This Row],[Revenue]] - June[[#This Row],[Total cost]]</f>
        <v>0</v>
      </c>
    </row>
    <row r="581" spans="1:21" hidden="1" x14ac:dyDescent="0.2">
      <c r="A581" s="126"/>
      <c r="B581" s="125"/>
      <c r="C581" s="125">
        <f>WEEKNUM(June[[#This Row],[Date]])</f>
        <v>0</v>
      </c>
      <c r="E581" s="125"/>
      <c r="G581" s="125"/>
      <c r="H581" s="125"/>
      <c r="I581" s="125"/>
      <c r="J581" s="116"/>
      <c r="K581" s="116"/>
      <c r="L581" s="116"/>
      <c r="M5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1" s="116">
        <f>AVERAGE(June[order delivered])</f>
        <v>3.9437956555171093E-3</v>
      </c>
      <c r="P581" s="125"/>
      <c r="T581" s="103">
        <f>June[[#This Row],[Delivery Cost]] + June[[#This Row],[COGS (Naira)]]</f>
        <v>0</v>
      </c>
      <c r="U581" s="103">
        <f>June[[#This Row],[Revenue]] - June[[#This Row],[Total cost]]</f>
        <v>0</v>
      </c>
    </row>
    <row r="582" spans="1:21" hidden="1" x14ac:dyDescent="0.2">
      <c r="A582" s="126"/>
      <c r="B582" s="125"/>
      <c r="C582" s="125">
        <f>WEEKNUM(June[[#This Row],[Date]])</f>
        <v>0</v>
      </c>
      <c r="E582" s="125"/>
      <c r="G582" s="125"/>
      <c r="H582" s="125"/>
      <c r="I582" s="125"/>
      <c r="J582" s="116"/>
      <c r="K582" s="116"/>
      <c r="L582" s="116"/>
      <c r="M5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2" s="116">
        <f>AVERAGE(June[order delivered])</f>
        <v>3.9437956555171093E-3</v>
      </c>
      <c r="P582" s="125"/>
      <c r="T582" s="103">
        <f>June[[#This Row],[Delivery Cost]] + June[[#This Row],[COGS (Naira)]]</f>
        <v>0</v>
      </c>
      <c r="U582" s="103">
        <f>June[[#This Row],[Revenue]] - June[[#This Row],[Total cost]]</f>
        <v>0</v>
      </c>
    </row>
    <row r="583" spans="1:21" hidden="1" x14ac:dyDescent="0.2">
      <c r="A583" s="126"/>
      <c r="B583" s="125"/>
      <c r="C583" s="125">
        <f>WEEKNUM(June[[#This Row],[Date]])</f>
        <v>0</v>
      </c>
      <c r="E583" s="125"/>
      <c r="G583" s="125"/>
      <c r="H583" s="125"/>
      <c r="I583" s="125"/>
      <c r="J583" s="116"/>
      <c r="K583" s="116"/>
      <c r="L583" s="116"/>
      <c r="M5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3" s="116">
        <f>AVERAGE(June[order delivered])</f>
        <v>3.9437956555171093E-3</v>
      </c>
      <c r="P583" s="125"/>
      <c r="T583" s="103">
        <f>June[[#This Row],[Delivery Cost]] + June[[#This Row],[COGS (Naira)]]</f>
        <v>0</v>
      </c>
      <c r="U583" s="103">
        <f>June[[#This Row],[Revenue]] - June[[#This Row],[Total cost]]</f>
        <v>0</v>
      </c>
    </row>
    <row r="584" spans="1:21" hidden="1" x14ac:dyDescent="0.2">
      <c r="A584" s="126"/>
      <c r="B584" s="125"/>
      <c r="C584" s="125">
        <f>WEEKNUM(June[[#This Row],[Date]])</f>
        <v>0</v>
      </c>
      <c r="E584" s="125"/>
      <c r="G584" s="125"/>
      <c r="H584" s="125"/>
      <c r="I584" s="125"/>
      <c r="J584" s="116"/>
      <c r="K584" s="116"/>
      <c r="L584" s="116"/>
      <c r="M5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4" s="116">
        <f>AVERAGE(June[order delivered])</f>
        <v>3.9437956555171093E-3</v>
      </c>
      <c r="P584" s="125"/>
      <c r="T584" s="103">
        <f>June[[#This Row],[Delivery Cost]] + June[[#This Row],[COGS (Naira)]]</f>
        <v>0</v>
      </c>
      <c r="U584" s="103">
        <f>June[[#This Row],[Revenue]] - June[[#This Row],[Total cost]]</f>
        <v>0</v>
      </c>
    </row>
    <row r="585" spans="1:21" hidden="1" x14ac:dyDescent="0.2">
      <c r="A585" s="126"/>
      <c r="B585" s="125"/>
      <c r="C585" s="125">
        <f>WEEKNUM(June[[#This Row],[Date]])</f>
        <v>0</v>
      </c>
      <c r="E585" s="125"/>
      <c r="G585" s="125"/>
      <c r="H585" s="125"/>
      <c r="I585" s="125"/>
      <c r="J585" s="116"/>
      <c r="K585" s="116"/>
      <c r="L585" s="116"/>
      <c r="M5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5" s="116">
        <f>AVERAGE(June[order delivered])</f>
        <v>3.9437956555171093E-3</v>
      </c>
      <c r="P585" s="125"/>
      <c r="T585" s="103">
        <f>June[[#This Row],[Delivery Cost]] + June[[#This Row],[COGS (Naira)]]</f>
        <v>0</v>
      </c>
      <c r="U585" s="103">
        <f>June[[#This Row],[Revenue]] - June[[#This Row],[Total cost]]</f>
        <v>0</v>
      </c>
    </row>
    <row r="586" spans="1:21" hidden="1" x14ac:dyDescent="0.2">
      <c r="A586" s="126"/>
      <c r="B586" s="125"/>
      <c r="C586" s="125">
        <f>WEEKNUM(June[[#This Row],[Date]])</f>
        <v>0</v>
      </c>
      <c r="E586" s="125"/>
      <c r="G586" s="125"/>
      <c r="H586" s="125"/>
      <c r="I586" s="125"/>
      <c r="J586" s="116"/>
      <c r="K586" s="116"/>
      <c r="L586" s="116"/>
      <c r="M5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6" s="116">
        <f>AVERAGE(June[order delivered])</f>
        <v>3.9437956555171093E-3</v>
      </c>
      <c r="P586" s="125"/>
      <c r="T586" s="103">
        <f>June[[#This Row],[Delivery Cost]] + June[[#This Row],[COGS (Naira)]]</f>
        <v>0</v>
      </c>
      <c r="U586" s="103">
        <f>June[[#This Row],[Revenue]] - June[[#This Row],[Total cost]]</f>
        <v>0</v>
      </c>
    </row>
    <row r="587" spans="1:21" hidden="1" x14ac:dyDescent="0.2">
      <c r="A587" s="126"/>
      <c r="B587" s="125"/>
      <c r="C587" s="125">
        <f>WEEKNUM(June[[#This Row],[Date]])</f>
        <v>0</v>
      </c>
      <c r="E587" s="125"/>
      <c r="G587" s="125"/>
      <c r="H587" s="125"/>
      <c r="I587" s="125"/>
      <c r="J587" s="116"/>
      <c r="K587" s="116"/>
      <c r="L587" s="116"/>
      <c r="M5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7" s="116">
        <f>AVERAGE(June[order delivered])</f>
        <v>3.9437956555171093E-3</v>
      </c>
      <c r="P587" s="125"/>
      <c r="T587" s="103">
        <f>June[[#This Row],[Delivery Cost]] + June[[#This Row],[COGS (Naira)]]</f>
        <v>0</v>
      </c>
      <c r="U587" s="103">
        <f>June[[#This Row],[Revenue]] - June[[#This Row],[Total cost]]</f>
        <v>0</v>
      </c>
    </row>
    <row r="588" spans="1:21" hidden="1" x14ac:dyDescent="0.2">
      <c r="A588" s="126"/>
      <c r="B588" s="125"/>
      <c r="C588" s="125">
        <f>WEEKNUM(June[[#This Row],[Date]])</f>
        <v>0</v>
      </c>
      <c r="E588" s="125"/>
      <c r="G588" s="125"/>
      <c r="H588" s="125"/>
      <c r="I588" s="125"/>
      <c r="J588" s="116"/>
      <c r="K588" s="116"/>
      <c r="L588" s="116"/>
      <c r="M5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8" s="116">
        <f>AVERAGE(June[order delivered])</f>
        <v>3.9437956555171093E-3</v>
      </c>
      <c r="P588" s="125"/>
      <c r="T588" s="103">
        <f>June[[#This Row],[Delivery Cost]] + June[[#This Row],[COGS (Naira)]]</f>
        <v>0</v>
      </c>
      <c r="U588" s="103">
        <f>June[[#This Row],[Revenue]] - June[[#This Row],[Total cost]]</f>
        <v>0</v>
      </c>
    </row>
    <row r="589" spans="1:21" hidden="1" x14ac:dyDescent="0.2">
      <c r="A589" s="126"/>
      <c r="B589" s="125"/>
      <c r="C589" s="125">
        <f>WEEKNUM(June[[#This Row],[Date]])</f>
        <v>0</v>
      </c>
      <c r="E589" s="125"/>
      <c r="G589" s="125"/>
      <c r="H589" s="125"/>
      <c r="I589" s="125"/>
      <c r="J589" s="116"/>
      <c r="K589" s="116"/>
      <c r="L589" s="116"/>
      <c r="M5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89" s="116">
        <f>AVERAGE(June[order delivered])</f>
        <v>3.9437956555171093E-3</v>
      </c>
      <c r="P589" s="125"/>
      <c r="T589" s="103">
        <f>June[[#This Row],[Delivery Cost]] + June[[#This Row],[COGS (Naira)]]</f>
        <v>0</v>
      </c>
      <c r="U589" s="103">
        <f>June[[#This Row],[Revenue]] - June[[#This Row],[Total cost]]</f>
        <v>0</v>
      </c>
    </row>
    <row r="590" spans="1:21" hidden="1" x14ac:dyDescent="0.2">
      <c r="A590" s="126"/>
      <c r="B590" s="125"/>
      <c r="C590" s="125">
        <f>WEEKNUM(June[[#This Row],[Date]])</f>
        <v>0</v>
      </c>
      <c r="E590" s="125"/>
      <c r="G590" s="125"/>
      <c r="H590" s="125"/>
      <c r="I590" s="125"/>
      <c r="J590" s="116"/>
      <c r="K590" s="116"/>
      <c r="L590" s="116"/>
      <c r="M5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0" s="116">
        <f>AVERAGE(June[order delivered])</f>
        <v>3.9437956555171093E-3</v>
      </c>
      <c r="P590" s="125"/>
      <c r="T590" s="103">
        <f>June[[#This Row],[Delivery Cost]] + June[[#This Row],[COGS (Naira)]]</f>
        <v>0</v>
      </c>
      <c r="U590" s="103">
        <f>June[[#This Row],[Revenue]] - June[[#This Row],[Total cost]]</f>
        <v>0</v>
      </c>
    </row>
    <row r="591" spans="1:21" hidden="1" x14ac:dyDescent="0.2">
      <c r="A591" s="126"/>
      <c r="B591" s="125"/>
      <c r="C591" s="125">
        <f>WEEKNUM(June[[#This Row],[Date]])</f>
        <v>0</v>
      </c>
      <c r="E591" s="125"/>
      <c r="G591" s="125"/>
      <c r="H591" s="125"/>
      <c r="I591" s="125"/>
      <c r="J591" s="116"/>
      <c r="K591" s="116"/>
      <c r="L591" s="116"/>
      <c r="M5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1" s="116">
        <f>AVERAGE(June[order delivered])</f>
        <v>3.9437956555171093E-3</v>
      </c>
      <c r="P591" s="125"/>
      <c r="T591" s="103">
        <f>June[[#This Row],[Delivery Cost]] + June[[#This Row],[COGS (Naira)]]</f>
        <v>0</v>
      </c>
      <c r="U591" s="103">
        <f>June[[#This Row],[Revenue]] - June[[#This Row],[Total cost]]</f>
        <v>0</v>
      </c>
    </row>
    <row r="592" spans="1:21" hidden="1" x14ac:dyDescent="0.2">
      <c r="A592" s="126"/>
      <c r="B592" s="125"/>
      <c r="C592" s="125">
        <f>WEEKNUM(June[[#This Row],[Date]])</f>
        <v>0</v>
      </c>
      <c r="E592" s="125"/>
      <c r="G592" s="125"/>
      <c r="H592" s="125"/>
      <c r="I592" s="125"/>
      <c r="J592" s="116"/>
      <c r="K592" s="116"/>
      <c r="L592" s="116"/>
      <c r="M5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2" s="116">
        <f>AVERAGE(June[order delivered])</f>
        <v>3.9437956555171093E-3</v>
      </c>
      <c r="P592" s="125"/>
      <c r="T592" s="103">
        <f>June[[#This Row],[Delivery Cost]] + June[[#This Row],[COGS (Naira)]]</f>
        <v>0</v>
      </c>
      <c r="U592" s="103">
        <f>June[[#This Row],[Revenue]] - June[[#This Row],[Total cost]]</f>
        <v>0</v>
      </c>
    </row>
    <row r="593" spans="1:21" hidden="1" x14ac:dyDescent="0.2">
      <c r="A593" s="126"/>
      <c r="B593" s="125"/>
      <c r="C593" s="125">
        <f>WEEKNUM(June[[#This Row],[Date]])</f>
        <v>0</v>
      </c>
      <c r="E593" s="125"/>
      <c r="G593" s="125"/>
      <c r="H593" s="125"/>
      <c r="I593" s="125"/>
      <c r="J593" s="116"/>
      <c r="K593" s="116"/>
      <c r="L593" s="116"/>
      <c r="M5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3" s="116">
        <f>AVERAGE(June[order delivered])</f>
        <v>3.9437956555171093E-3</v>
      </c>
      <c r="P593" s="125"/>
      <c r="T593" s="103">
        <f>June[[#This Row],[Delivery Cost]] + June[[#This Row],[COGS (Naira)]]</f>
        <v>0</v>
      </c>
      <c r="U593" s="103">
        <f>June[[#This Row],[Revenue]] - June[[#This Row],[Total cost]]</f>
        <v>0</v>
      </c>
    </row>
    <row r="594" spans="1:21" hidden="1" x14ac:dyDescent="0.2">
      <c r="A594" s="126"/>
      <c r="B594" s="125"/>
      <c r="C594" s="125">
        <f>WEEKNUM(June[[#This Row],[Date]])</f>
        <v>0</v>
      </c>
      <c r="E594" s="125"/>
      <c r="G594" s="125"/>
      <c r="H594" s="125"/>
      <c r="I594" s="125"/>
      <c r="J594" s="116"/>
      <c r="K594" s="116"/>
      <c r="L594" s="116"/>
      <c r="M5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4" s="116">
        <f>AVERAGE(June[order delivered])</f>
        <v>3.9437956555171093E-3</v>
      </c>
      <c r="P594" s="125"/>
      <c r="T594" s="103">
        <f>June[[#This Row],[Delivery Cost]] + June[[#This Row],[COGS (Naira)]]</f>
        <v>0</v>
      </c>
      <c r="U594" s="103">
        <f>June[[#This Row],[Revenue]] - June[[#This Row],[Total cost]]</f>
        <v>0</v>
      </c>
    </row>
    <row r="595" spans="1:21" hidden="1" x14ac:dyDescent="0.2">
      <c r="A595" s="126"/>
      <c r="B595" s="125"/>
      <c r="C595" s="125">
        <f>WEEKNUM(June[[#This Row],[Date]])</f>
        <v>0</v>
      </c>
      <c r="E595" s="125"/>
      <c r="G595" s="125"/>
      <c r="H595" s="125"/>
      <c r="I595" s="125"/>
      <c r="J595" s="116"/>
      <c r="K595" s="116"/>
      <c r="L595" s="116"/>
      <c r="M5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5" s="116">
        <f>AVERAGE(June[order delivered])</f>
        <v>3.9437956555171093E-3</v>
      </c>
      <c r="P595" s="125"/>
      <c r="T595" s="103">
        <f>June[[#This Row],[Delivery Cost]] + June[[#This Row],[COGS (Naira)]]</f>
        <v>0</v>
      </c>
      <c r="U595" s="103">
        <f>June[[#This Row],[Revenue]] - June[[#This Row],[Total cost]]</f>
        <v>0</v>
      </c>
    </row>
    <row r="596" spans="1:21" hidden="1" x14ac:dyDescent="0.2">
      <c r="A596" s="126"/>
      <c r="B596" s="125"/>
      <c r="C596" s="125">
        <f>WEEKNUM(June[[#This Row],[Date]])</f>
        <v>0</v>
      </c>
      <c r="E596" s="125"/>
      <c r="G596" s="125"/>
      <c r="H596" s="125"/>
      <c r="I596" s="125"/>
      <c r="J596" s="116"/>
      <c r="K596" s="116"/>
      <c r="L596" s="116"/>
      <c r="M5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6" s="116">
        <f>AVERAGE(June[order delivered])</f>
        <v>3.9437956555171093E-3</v>
      </c>
      <c r="P596" s="125"/>
      <c r="T596" s="103">
        <f>June[[#This Row],[Delivery Cost]] + June[[#This Row],[COGS (Naira)]]</f>
        <v>0</v>
      </c>
      <c r="U596" s="103">
        <f>June[[#This Row],[Revenue]] - June[[#This Row],[Total cost]]</f>
        <v>0</v>
      </c>
    </row>
    <row r="597" spans="1:21" hidden="1" x14ac:dyDescent="0.2">
      <c r="A597" s="126"/>
      <c r="B597" s="125"/>
      <c r="C597" s="125">
        <f>WEEKNUM(June[[#This Row],[Date]])</f>
        <v>0</v>
      </c>
      <c r="E597" s="125"/>
      <c r="G597" s="125"/>
      <c r="H597" s="125"/>
      <c r="I597" s="125"/>
      <c r="J597" s="116"/>
      <c r="K597" s="116"/>
      <c r="L597" s="116"/>
      <c r="M5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7" s="116">
        <f>AVERAGE(June[order delivered])</f>
        <v>3.9437956555171093E-3</v>
      </c>
      <c r="P597" s="125"/>
      <c r="T597" s="103">
        <f>June[[#This Row],[Delivery Cost]] + June[[#This Row],[COGS (Naira)]]</f>
        <v>0</v>
      </c>
      <c r="U597" s="103">
        <f>June[[#This Row],[Revenue]] - June[[#This Row],[Total cost]]</f>
        <v>0</v>
      </c>
    </row>
    <row r="598" spans="1:21" hidden="1" x14ac:dyDescent="0.2">
      <c r="A598" s="126"/>
      <c r="B598" s="125"/>
      <c r="C598" s="125">
        <f>WEEKNUM(June[[#This Row],[Date]])</f>
        <v>0</v>
      </c>
      <c r="E598" s="125"/>
      <c r="G598" s="125"/>
      <c r="H598" s="125"/>
      <c r="I598" s="125"/>
      <c r="J598" s="116"/>
      <c r="K598" s="116"/>
      <c r="L598" s="116"/>
      <c r="M5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8" s="116">
        <f>AVERAGE(June[order delivered])</f>
        <v>3.9437956555171093E-3</v>
      </c>
      <c r="P598" s="125"/>
      <c r="T598" s="103">
        <f>June[[#This Row],[Delivery Cost]] + June[[#This Row],[COGS (Naira)]]</f>
        <v>0</v>
      </c>
      <c r="U598" s="103">
        <f>June[[#This Row],[Revenue]] - June[[#This Row],[Total cost]]</f>
        <v>0</v>
      </c>
    </row>
    <row r="599" spans="1:21" hidden="1" x14ac:dyDescent="0.2">
      <c r="A599" s="126"/>
      <c r="B599" s="125"/>
      <c r="C599" s="125">
        <f>WEEKNUM(June[[#This Row],[Date]])</f>
        <v>0</v>
      </c>
      <c r="E599" s="125"/>
      <c r="G599" s="125"/>
      <c r="H599" s="125"/>
      <c r="I599" s="125"/>
      <c r="J599" s="116"/>
      <c r="K599" s="116"/>
      <c r="L599" s="116"/>
      <c r="M5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5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599" s="116">
        <f>AVERAGE(June[order delivered])</f>
        <v>3.9437956555171093E-3</v>
      </c>
      <c r="P599" s="125"/>
      <c r="T599" s="103">
        <f>June[[#This Row],[Delivery Cost]] + June[[#This Row],[COGS (Naira)]]</f>
        <v>0</v>
      </c>
      <c r="U599" s="103">
        <f>June[[#This Row],[Revenue]] - June[[#This Row],[Total cost]]</f>
        <v>0</v>
      </c>
    </row>
    <row r="600" spans="1:21" hidden="1" x14ac:dyDescent="0.2">
      <c r="A600" s="126"/>
      <c r="B600" s="125"/>
      <c r="C600" s="125">
        <f>WEEKNUM(June[[#This Row],[Date]])</f>
        <v>0</v>
      </c>
      <c r="E600" s="125"/>
      <c r="G600" s="125"/>
      <c r="H600" s="125"/>
      <c r="I600" s="125"/>
      <c r="J600" s="116"/>
      <c r="K600" s="116"/>
      <c r="L600" s="116"/>
      <c r="M6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0" s="116">
        <f>AVERAGE(June[order delivered])</f>
        <v>3.9437956555171093E-3</v>
      </c>
      <c r="P600" s="125"/>
      <c r="T600" s="103">
        <f>June[[#This Row],[Delivery Cost]] + June[[#This Row],[COGS (Naira)]]</f>
        <v>0</v>
      </c>
      <c r="U600" s="103">
        <f>June[[#This Row],[Revenue]] - June[[#This Row],[Total cost]]</f>
        <v>0</v>
      </c>
    </row>
    <row r="601" spans="1:21" hidden="1" x14ac:dyDescent="0.2">
      <c r="A601" s="126"/>
      <c r="B601" s="125"/>
      <c r="C601" s="125">
        <f>WEEKNUM(June[[#This Row],[Date]])</f>
        <v>0</v>
      </c>
      <c r="E601" s="125"/>
      <c r="G601" s="125"/>
      <c r="H601" s="125"/>
      <c r="I601" s="125"/>
      <c r="J601" s="116"/>
      <c r="K601" s="116"/>
      <c r="L601" s="116"/>
      <c r="M6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1" s="116">
        <f>AVERAGE(June[order delivered])</f>
        <v>3.9437956555171093E-3</v>
      </c>
      <c r="P601" s="125"/>
      <c r="T601" s="103">
        <f>June[[#This Row],[Delivery Cost]] + June[[#This Row],[COGS (Naira)]]</f>
        <v>0</v>
      </c>
      <c r="U601" s="103">
        <f>June[[#This Row],[Revenue]] - June[[#This Row],[Total cost]]</f>
        <v>0</v>
      </c>
    </row>
    <row r="602" spans="1:21" hidden="1" x14ac:dyDescent="0.2">
      <c r="A602" s="126"/>
      <c r="B602" s="125"/>
      <c r="C602" s="125">
        <f>WEEKNUM(June[[#This Row],[Date]])</f>
        <v>0</v>
      </c>
      <c r="E602" s="125"/>
      <c r="G602" s="125"/>
      <c r="H602" s="125"/>
      <c r="I602" s="125"/>
      <c r="J602" s="116"/>
      <c r="K602" s="116"/>
      <c r="L602" s="116"/>
      <c r="M6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2" s="116">
        <f>AVERAGE(June[order delivered])</f>
        <v>3.9437956555171093E-3</v>
      </c>
      <c r="P602" s="125"/>
      <c r="T602" s="103">
        <f>June[[#This Row],[Delivery Cost]] + June[[#This Row],[COGS (Naira)]]</f>
        <v>0</v>
      </c>
      <c r="U602" s="103">
        <f>June[[#This Row],[Revenue]] - June[[#This Row],[Total cost]]</f>
        <v>0</v>
      </c>
    </row>
    <row r="603" spans="1:21" hidden="1" x14ac:dyDescent="0.2">
      <c r="A603" s="126"/>
      <c r="B603" s="125"/>
      <c r="C603" s="125">
        <f>WEEKNUM(June[[#This Row],[Date]])</f>
        <v>0</v>
      </c>
      <c r="E603" s="125"/>
      <c r="G603" s="125"/>
      <c r="H603" s="125"/>
      <c r="I603" s="125"/>
      <c r="J603" s="116"/>
      <c r="K603" s="116"/>
      <c r="L603" s="116"/>
      <c r="M6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3" s="116">
        <f>AVERAGE(June[order delivered])</f>
        <v>3.9437956555171093E-3</v>
      </c>
      <c r="P603" s="125"/>
      <c r="T603" s="103">
        <f>June[[#This Row],[Delivery Cost]] + June[[#This Row],[COGS (Naira)]]</f>
        <v>0</v>
      </c>
      <c r="U603" s="103">
        <f>June[[#This Row],[Revenue]] - June[[#This Row],[Total cost]]</f>
        <v>0</v>
      </c>
    </row>
    <row r="604" spans="1:21" hidden="1" x14ac:dyDescent="0.2">
      <c r="A604" s="126"/>
      <c r="B604" s="125"/>
      <c r="C604" s="125">
        <f>WEEKNUM(June[[#This Row],[Date]])</f>
        <v>0</v>
      </c>
      <c r="E604" s="125"/>
      <c r="G604" s="125"/>
      <c r="H604" s="125"/>
      <c r="I604" s="125"/>
      <c r="J604" s="116"/>
      <c r="K604" s="116"/>
      <c r="L604" s="116"/>
      <c r="M6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4" s="116">
        <f>AVERAGE(June[order delivered])</f>
        <v>3.9437956555171093E-3</v>
      </c>
      <c r="P604" s="125"/>
      <c r="T604" s="103">
        <f>June[[#This Row],[Delivery Cost]] + June[[#This Row],[COGS (Naira)]]</f>
        <v>0</v>
      </c>
      <c r="U604" s="103">
        <f>June[[#This Row],[Revenue]] - June[[#This Row],[Total cost]]</f>
        <v>0</v>
      </c>
    </row>
    <row r="605" spans="1:21" hidden="1" x14ac:dyDescent="0.2">
      <c r="A605" s="126"/>
      <c r="B605" s="125"/>
      <c r="C605" s="125">
        <f>WEEKNUM(June[[#This Row],[Date]])</f>
        <v>0</v>
      </c>
      <c r="E605" s="125"/>
      <c r="G605" s="125"/>
      <c r="H605" s="125"/>
      <c r="I605" s="125"/>
      <c r="J605" s="116"/>
      <c r="K605" s="116"/>
      <c r="L605" s="116"/>
      <c r="M6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5" s="116">
        <f>AVERAGE(June[order delivered])</f>
        <v>3.9437956555171093E-3</v>
      </c>
      <c r="P605" s="125"/>
      <c r="T605" s="103">
        <f>June[[#This Row],[Delivery Cost]] + June[[#This Row],[COGS (Naira)]]</f>
        <v>0</v>
      </c>
      <c r="U605" s="103">
        <f>June[[#This Row],[Revenue]] - June[[#This Row],[Total cost]]</f>
        <v>0</v>
      </c>
    </row>
    <row r="606" spans="1:21" hidden="1" x14ac:dyDescent="0.2">
      <c r="A606" s="126"/>
      <c r="B606" s="125"/>
      <c r="C606" s="125">
        <f>WEEKNUM(June[[#This Row],[Date]])</f>
        <v>0</v>
      </c>
      <c r="E606" s="125"/>
      <c r="G606" s="125"/>
      <c r="H606" s="125"/>
      <c r="I606" s="125"/>
      <c r="J606" s="116"/>
      <c r="K606" s="116"/>
      <c r="L606" s="116"/>
      <c r="M6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6" s="116">
        <f>AVERAGE(June[order delivered])</f>
        <v>3.9437956555171093E-3</v>
      </c>
      <c r="P606" s="125"/>
      <c r="T606" s="103">
        <f>June[[#This Row],[Delivery Cost]] + June[[#This Row],[COGS (Naira)]]</f>
        <v>0</v>
      </c>
      <c r="U606" s="103">
        <f>June[[#This Row],[Revenue]] - June[[#This Row],[Total cost]]</f>
        <v>0</v>
      </c>
    </row>
    <row r="607" spans="1:21" hidden="1" x14ac:dyDescent="0.2">
      <c r="A607" s="126"/>
      <c r="B607" s="125"/>
      <c r="C607" s="125">
        <f>WEEKNUM(June[[#This Row],[Date]])</f>
        <v>0</v>
      </c>
      <c r="E607" s="125"/>
      <c r="G607" s="125"/>
      <c r="H607" s="125"/>
      <c r="I607" s="125"/>
      <c r="J607" s="116"/>
      <c r="K607" s="116"/>
      <c r="L607" s="116"/>
      <c r="M6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7" s="116">
        <f>AVERAGE(June[order delivered])</f>
        <v>3.9437956555171093E-3</v>
      </c>
      <c r="P607" s="125"/>
      <c r="T607" s="103">
        <f>June[[#This Row],[Delivery Cost]] + June[[#This Row],[COGS (Naira)]]</f>
        <v>0</v>
      </c>
      <c r="U607" s="103">
        <f>June[[#This Row],[Revenue]] - June[[#This Row],[Total cost]]</f>
        <v>0</v>
      </c>
    </row>
    <row r="608" spans="1:21" hidden="1" x14ac:dyDescent="0.2">
      <c r="A608" s="126"/>
      <c r="B608" s="125"/>
      <c r="C608" s="125">
        <f>WEEKNUM(June[[#This Row],[Date]])</f>
        <v>0</v>
      </c>
      <c r="E608" s="125"/>
      <c r="G608" s="125"/>
      <c r="H608" s="125"/>
      <c r="I608" s="125"/>
      <c r="J608" s="116"/>
      <c r="K608" s="116"/>
      <c r="L608" s="116"/>
      <c r="M6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8" s="116">
        <f>AVERAGE(June[order delivered])</f>
        <v>3.9437956555171093E-3</v>
      </c>
      <c r="P608" s="125"/>
      <c r="T608" s="103">
        <f>June[[#This Row],[Delivery Cost]] + June[[#This Row],[COGS (Naira)]]</f>
        <v>0</v>
      </c>
      <c r="U608" s="103">
        <f>June[[#This Row],[Revenue]] - June[[#This Row],[Total cost]]</f>
        <v>0</v>
      </c>
    </row>
    <row r="609" spans="1:21" hidden="1" x14ac:dyDescent="0.2">
      <c r="A609" s="126"/>
      <c r="B609" s="125"/>
      <c r="C609" s="125">
        <f>WEEKNUM(June[[#This Row],[Date]])</f>
        <v>0</v>
      </c>
      <c r="E609" s="125"/>
      <c r="G609" s="125"/>
      <c r="H609" s="125"/>
      <c r="I609" s="125"/>
      <c r="J609" s="116"/>
      <c r="K609" s="116"/>
      <c r="L609" s="116"/>
      <c r="M6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09" s="116">
        <f>AVERAGE(June[order delivered])</f>
        <v>3.9437956555171093E-3</v>
      </c>
      <c r="P609" s="125"/>
      <c r="T609" s="103">
        <f>June[[#This Row],[Delivery Cost]] + June[[#This Row],[COGS (Naira)]]</f>
        <v>0</v>
      </c>
      <c r="U609" s="103">
        <f>June[[#This Row],[Revenue]] - June[[#This Row],[Total cost]]</f>
        <v>0</v>
      </c>
    </row>
    <row r="610" spans="1:21" hidden="1" x14ac:dyDescent="0.2">
      <c r="A610" s="126"/>
      <c r="B610" s="125"/>
      <c r="C610" s="125">
        <f>WEEKNUM(June[[#This Row],[Date]])</f>
        <v>0</v>
      </c>
      <c r="E610" s="125"/>
      <c r="G610" s="125"/>
      <c r="H610" s="125"/>
      <c r="I610" s="125"/>
      <c r="J610" s="116"/>
      <c r="K610" s="116"/>
      <c r="L610" s="116"/>
      <c r="M6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0" s="116">
        <f>AVERAGE(June[order delivered])</f>
        <v>3.9437956555171093E-3</v>
      </c>
      <c r="P610" s="125"/>
      <c r="T610" s="103">
        <f>June[[#This Row],[Delivery Cost]] + June[[#This Row],[COGS (Naira)]]</f>
        <v>0</v>
      </c>
      <c r="U610" s="103">
        <f>June[[#This Row],[Revenue]] - June[[#This Row],[Total cost]]</f>
        <v>0</v>
      </c>
    </row>
    <row r="611" spans="1:21" hidden="1" x14ac:dyDescent="0.2">
      <c r="A611" s="126"/>
      <c r="B611" s="125"/>
      <c r="C611" s="125">
        <f>WEEKNUM(June[[#This Row],[Date]])</f>
        <v>0</v>
      </c>
      <c r="E611" s="125"/>
      <c r="G611" s="125"/>
      <c r="H611" s="125"/>
      <c r="I611" s="125"/>
      <c r="J611" s="116"/>
      <c r="K611" s="116"/>
      <c r="L611" s="116"/>
      <c r="M6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1" s="116">
        <f>AVERAGE(June[order delivered])</f>
        <v>3.9437956555171093E-3</v>
      </c>
      <c r="P611" s="125"/>
      <c r="T611" s="103">
        <f>June[[#This Row],[Delivery Cost]] + June[[#This Row],[COGS (Naira)]]</f>
        <v>0</v>
      </c>
      <c r="U611" s="103">
        <f>June[[#This Row],[Revenue]] - June[[#This Row],[Total cost]]</f>
        <v>0</v>
      </c>
    </row>
    <row r="612" spans="1:21" hidden="1" x14ac:dyDescent="0.2">
      <c r="A612" s="126"/>
      <c r="B612" s="125"/>
      <c r="C612" s="125">
        <f>WEEKNUM(June[[#This Row],[Date]])</f>
        <v>0</v>
      </c>
      <c r="E612" s="125"/>
      <c r="G612" s="125"/>
      <c r="H612" s="125"/>
      <c r="I612" s="125"/>
      <c r="J612" s="116"/>
      <c r="K612" s="116"/>
      <c r="L612" s="116"/>
      <c r="M6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2" s="116">
        <f>AVERAGE(June[order delivered])</f>
        <v>3.9437956555171093E-3</v>
      </c>
      <c r="P612" s="125"/>
      <c r="T612" s="103">
        <f>June[[#This Row],[Delivery Cost]] + June[[#This Row],[COGS (Naira)]]</f>
        <v>0</v>
      </c>
      <c r="U612" s="103">
        <f>June[[#This Row],[Revenue]] - June[[#This Row],[Total cost]]</f>
        <v>0</v>
      </c>
    </row>
    <row r="613" spans="1:21" hidden="1" x14ac:dyDescent="0.2">
      <c r="A613" s="126"/>
      <c r="B613" s="125"/>
      <c r="C613" s="125">
        <f>WEEKNUM(June[[#This Row],[Date]])</f>
        <v>0</v>
      </c>
      <c r="E613" s="125"/>
      <c r="G613" s="125"/>
      <c r="H613" s="125"/>
      <c r="I613" s="125"/>
      <c r="J613" s="116"/>
      <c r="K613" s="116"/>
      <c r="L613" s="116"/>
      <c r="M6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3" s="116">
        <f>AVERAGE(June[order delivered])</f>
        <v>3.9437956555171093E-3</v>
      </c>
      <c r="P613" s="125"/>
      <c r="T613" s="103">
        <f>June[[#This Row],[Delivery Cost]] + June[[#This Row],[COGS (Naira)]]</f>
        <v>0</v>
      </c>
      <c r="U613" s="103">
        <f>June[[#This Row],[Revenue]] - June[[#This Row],[Total cost]]</f>
        <v>0</v>
      </c>
    </row>
    <row r="614" spans="1:21" hidden="1" x14ac:dyDescent="0.2">
      <c r="A614" s="126"/>
      <c r="B614" s="125"/>
      <c r="C614" s="125">
        <f>WEEKNUM(June[[#This Row],[Date]])</f>
        <v>0</v>
      </c>
      <c r="E614" s="125"/>
      <c r="G614" s="125"/>
      <c r="H614" s="125"/>
      <c r="I614" s="125"/>
      <c r="J614" s="116"/>
      <c r="K614" s="116"/>
      <c r="L614" s="116"/>
      <c r="M6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4" s="116">
        <f>AVERAGE(June[order delivered])</f>
        <v>3.9437956555171093E-3</v>
      </c>
      <c r="P614" s="125"/>
      <c r="T614" s="103">
        <f>June[[#This Row],[Delivery Cost]] + June[[#This Row],[COGS (Naira)]]</f>
        <v>0</v>
      </c>
      <c r="U614" s="103">
        <f>June[[#This Row],[Revenue]] - June[[#This Row],[Total cost]]</f>
        <v>0</v>
      </c>
    </row>
    <row r="615" spans="1:21" hidden="1" x14ac:dyDescent="0.2">
      <c r="A615" s="126"/>
      <c r="B615" s="125"/>
      <c r="C615" s="125">
        <f>WEEKNUM(June[[#This Row],[Date]])</f>
        <v>0</v>
      </c>
      <c r="E615" s="125"/>
      <c r="G615" s="125"/>
      <c r="H615" s="125"/>
      <c r="I615" s="125"/>
      <c r="J615" s="116"/>
      <c r="K615" s="116"/>
      <c r="L615" s="116"/>
      <c r="M6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5" s="116">
        <f>AVERAGE(June[order delivered])</f>
        <v>3.9437956555171093E-3</v>
      </c>
      <c r="P615" s="125"/>
      <c r="T615" s="103">
        <f>June[[#This Row],[Delivery Cost]] + June[[#This Row],[COGS (Naira)]]</f>
        <v>0</v>
      </c>
      <c r="U615" s="103">
        <f>June[[#This Row],[Revenue]] - June[[#This Row],[Total cost]]</f>
        <v>0</v>
      </c>
    </row>
    <row r="616" spans="1:21" hidden="1" x14ac:dyDescent="0.2">
      <c r="A616" s="126"/>
      <c r="B616" s="125"/>
      <c r="C616" s="125">
        <f>WEEKNUM(June[[#This Row],[Date]])</f>
        <v>0</v>
      </c>
      <c r="E616" s="125"/>
      <c r="G616" s="125"/>
      <c r="H616" s="125"/>
      <c r="I616" s="125"/>
      <c r="J616" s="116"/>
      <c r="K616" s="116"/>
      <c r="L616" s="116"/>
      <c r="M6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6" s="116">
        <f>AVERAGE(June[order delivered])</f>
        <v>3.9437956555171093E-3</v>
      </c>
      <c r="P616" s="125"/>
      <c r="T616" s="103">
        <f>June[[#This Row],[Delivery Cost]] + June[[#This Row],[COGS (Naira)]]</f>
        <v>0</v>
      </c>
      <c r="U616" s="103">
        <f>June[[#This Row],[Revenue]] - June[[#This Row],[Total cost]]</f>
        <v>0</v>
      </c>
    </row>
    <row r="617" spans="1:21" hidden="1" x14ac:dyDescent="0.2">
      <c r="A617" s="126"/>
      <c r="B617" s="125"/>
      <c r="C617" s="125">
        <f>WEEKNUM(June[[#This Row],[Date]])</f>
        <v>0</v>
      </c>
      <c r="E617" s="125"/>
      <c r="G617" s="125"/>
      <c r="H617" s="125"/>
      <c r="I617" s="125"/>
      <c r="J617" s="116"/>
      <c r="K617" s="116"/>
      <c r="L617" s="116"/>
      <c r="M6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7" s="116">
        <f>AVERAGE(June[order delivered])</f>
        <v>3.9437956555171093E-3</v>
      </c>
      <c r="P617" s="125"/>
      <c r="T617" s="103">
        <f>June[[#This Row],[Delivery Cost]] + June[[#This Row],[COGS (Naira)]]</f>
        <v>0</v>
      </c>
      <c r="U617" s="103">
        <f>June[[#This Row],[Revenue]] - June[[#This Row],[Total cost]]</f>
        <v>0</v>
      </c>
    </row>
    <row r="618" spans="1:21" hidden="1" x14ac:dyDescent="0.2">
      <c r="A618" s="126"/>
      <c r="B618" s="125"/>
      <c r="C618" s="125">
        <f>WEEKNUM(June[[#This Row],[Date]])</f>
        <v>0</v>
      </c>
      <c r="E618" s="125"/>
      <c r="G618" s="125"/>
      <c r="H618" s="125"/>
      <c r="I618" s="125"/>
      <c r="J618" s="116"/>
      <c r="K618" s="116"/>
      <c r="L618" s="116"/>
      <c r="M6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8" s="116">
        <f>AVERAGE(June[order delivered])</f>
        <v>3.9437956555171093E-3</v>
      </c>
      <c r="P618" s="125"/>
      <c r="T618" s="103">
        <f>June[[#This Row],[Delivery Cost]] + June[[#This Row],[COGS (Naira)]]</f>
        <v>0</v>
      </c>
      <c r="U618" s="103">
        <f>June[[#This Row],[Revenue]] - June[[#This Row],[Total cost]]</f>
        <v>0</v>
      </c>
    </row>
    <row r="619" spans="1:21" hidden="1" x14ac:dyDescent="0.2">
      <c r="A619" s="126"/>
      <c r="B619" s="125"/>
      <c r="C619" s="125">
        <f>WEEKNUM(June[[#This Row],[Date]])</f>
        <v>0</v>
      </c>
      <c r="E619" s="125"/>
      <c r="G619" s="125"/>
      <c r="H619" s="125"/>
      <c r="I619" s="125"/>
      <c r="J619" s="116"/>
      <c r="K619" s="116"/>
      <c r="L619" s="116"/>
      <c r="M6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19" s="116">
        <f>AVERAGE(June[order delivered])</f>
        <v>3.9437956555171093E-3</v>
      </c>
      <c r="P619" s="125"/>
      <c r="T619" s="103">
        <f>June[[#This Row],[Delivery Cost]] + June[[#This Row],[COGS (Naira)]]</f>
        <v>0</v>
      </c>
      <c r="U619" s="103">
        <f>June[[#This Row],[Revenue]] - June[[#This Row],[Total cost]]</f>
        <v>0</v>
      </c>
    </row>
    <row r="620" spans="1:21" hidden="1" x14ac:dyDescent="0.2">
      <c r="A620" s="126"/>
      <c r="B620" s="125"/>
      <c r="C620" s="125">
        <f>WEEKNUM(June[[#This Row],[Date]])</f>
        <v>0</v>
      </c>
      <c r="E620" s="125"/>
      <c r="G620" s="125"/>
      <c r="H620" s="125"/>
      <c r="I620" s="125"/>
      <c r="J620" s="116"/>
      <c r="K620" s="116"/>
      <c r="L620" s="116"/>
      <c r="M6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0" s="116">
        <f>AVERAGE(June[order delivered])</f>
        <v>3.9437956555171093E-3</v>
      </c>
      <c r="P620" s="125"/>
      <c r="T620" s="103">
        <f>June[[#This Row],[Delivery Cost]] + June[[#This Row],[COGS (Naira)]]</f>
        <v>0</v>
      </c>
      <c r="U620" s="103">
        <f>June[[#This Row],[Revenue]] - June[[#This Row],[Total cost]]</f>
        <v>0</v>
      </c>
    </row>
    <row r="621" spans="1:21" hidden="1" x14ac:dyDescent="0.2">
      <c r="A621" s="126"/>
      <c r="B621" s="125"/>
      <c r="C621" s="125">
        <f>WEEKNUM(June[[#This Row],[Date]])</f>
        <v>0</v>
      </c>
      <c r="E621" s="125"/>
      <c r="G621" s="125"/>
      <c r="H621" s="125"/>
      <c r="I621" s="125"/>
      <c r="J621" s="116"/>
      <c r="K621" s="116"/>
      <c r="L621" s="116"/>
      <c r="M6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1" s="116">
        <f>AVERAGE(June[order delivered])</f>
        <v>3.9437956555171093E-3</v>
      </c>
      <c r="P621" s="125"/>
      <c r="T621" s="103">
        <f>June[[#This Row],[Delivery Cost]] + June[[#This Row],[COGS (Naira)]]</f>
        <v>0</v>
      </c>
      <c r="U621" s="103">
        <f>June[[#This Row],[Revenue]] - June[[#This Row],[Total cost]]</f>
        <v>0</v>
      </c>
    </row>
    <row r="622" spans="1:21" hidden="1" x14ac:dyDescent="0.2">
      <c r="A622" s="126"/>
      <c r="B622" s="125"/>
      <c r="C622" s="125">
        <f>WEEKNUM(June[[#This Row],[Date]])</f>
        <v>0</v>
      </c>
      <c r="E622" s="125"/>
      <c r="G622" s="125"/>
      <c r="H622" s="125"/>
      <c r="I622" s="125"/>
      <c r="J622" s="116"/>
      <c r="K622" s="116"/>
      <c r="L622" s="116"/>
      <c r="M6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2" s="116">
        <f>AVERAGE(June[order delivered])</f>
        <v>3.9437956555171093E-3</v>
      </c>
      <c r="P622" s="125"/>
      <c r="T622" s="103">
        <f>June[[#This Row],[Delivery Cost]] + June[[#This Row],[COGS (Naira)]]</f>
        <v>0</v>
      </c>
      <c r="U622" s="103">
        <f>June[[#This Row],[Revenue]] - June[[#This Row],[Total cost]]</f>
        <v>0</v>
      </c>
    </row>
    <row r="623" spans="1:21" hidden="1" x14ac:dyDescent="0.2">
      <c r="A623" s="126"/>
      <c r="B623" s="125"/>
      <c r="C623" s="125">
        <f>WEEKNUM(June[[#This Row],[Date]])</f>
        <v>0</v>
      </c>
      <c r="E623" s="125"/>
      <c r="G623" s="125"/>
      <c r="H623" s="125"/>
      <c r="I623" s="125"/>
      <c r="J623" s="116"/>
      <c r="K623" s="116"/>
      <c r="L623" s="116"/>
      <c r="M6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3" s="116">
        <f>AVERAGE(June[order delivered])</f>
        <v>3.9437956555171093E-3</v>
      </c>
      <c r="P623" s="125"/>
      <c r="T623" s="103">
        <f>June[[#This Row],[Delivery Cost]] + June[[#This Row],[COGS (Naira)]]</f>
        <v>0</v>
      </c>
      <c r="U623" s="103">
        <f>June[[#This Row],[Revenue]] - June[[#This Row],[Total cost]]</f>
        <v>0</v>
      </c>
    </row>
    <row r="624" spans="1:21" hidden="1" x14ac:dyDescent="0.2">
      <c r="A624" s="126"/>
      <c r="B624" s="125"/>
      <c r="C624" s="125">
        <f>WEEKNUM(June[[#This Row],[Date]])</f>
        <v>0</v>
      </c>
      <c r="E624" s="125"/>
      <c r="G624" s="125"/>
      <c r="H624" s="125"/>
      <c r="I624" s="125"/>
      <c r="J624" s="116"/>
      <c r="K624" s="116"/>
      <c r="L624" s="116"/>
      <c r="M6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4" s="116">
        <f>AVERAGE(June[order delivered])</f>
        <v>3.9437956555171093E-3</v>
      </c>
      <c r="P624" s="125"/>
      <c r="T624" s="103">
        <f>June[[#This Row],[Delivery Cost]] + June[[#This Row],[COGS (Naira)]]</f>
        <v>0</v>
      </c>
      <c r="U624" s="103">
        <f>June[[#This Row],[Revenue]] - June[[#This Row],[Total cost]]</f>
        <v>0</v>
      </c>
    </row>
    <row r="625" spans="1:21" hidden="1" x14ac:dyDescent="0.2">
      <c r="A625" s="126"/>
      <c r="B625" s="125"/>
      <c r="C625" s="125">
        <f>WEEKNUM(June[[#This Row],[Date]])</f>
        <v>0</v>
      </c>
      <c r="E625" s="125"/>
      <c r="G625" s="125"/>
      <c r="H625" s="125"/>
      <c r="I625" s="125"/>
      <c r="J625" s="116"/>
      <c r="K625" s="116"/>
      <c r="L625" s="116"/>
      <c r="M6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5" s="116">
        <f>AVERAGE(June[order delivered])</f>
        <v>3.9437956555171093E-3</v>
      </c>
      <c r="P625" s="125"/>
      <c r="T625" s="103">
        <f>June[[#This Row],[Delivery Cost]] + June[[#This Row],[COGS (Naira)]]</f>
        <v>0</v>
      </c>
      <c r="U625" s="103">
        <f>June[[#This Row],[Revenue]] - June[[#This Row],[Total cost]]</f>
        <v>0</v>
      </c>
    </row>
    <row r="626" spans="1:21" hidden="1" x14ac:dyDescent="0.2">
      <c r="A626" s="126"/>
      <c r="B626" s="125"/>
      <c r="C626" s="125">
        <f>WEEKNUM(June[[#This Row],[Date]])</f>
        <v>0</v>
      </c>
      <c r="E626" s="125"/>
      <c r="G626" s="125"/>
      <c r="H626" s="125"/>
      <c r="I626" s="125"/>
      <c r="J626" s="116"/>
      <c r="K626" s="116"/>
      <c r="L626" s="116"/>
      <c r="M6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6" s="116">
        <f>AVERAGE(June[order delivered])</f>
        <v>3.9437956555171093E-3</v>
      </c>
      <c r="P626" s="125"/>
      <c r="T626" s="103">
        <f>June[[#This Row],[Delivery Cost]] + June[[#This Row],[COGS (Naira)]]</f>
        <v>0</v>
      </c>
      <c r="U626" s="103">
        <f>June[[#This Row],[Revenue]] - June[[#This Row],[Total cost]]</f>
        <v>0</v>
      </c>
    </row>
    <row r="627" spans="1:21" hidden="1" x14ac:dyDescent="0.2">
      <c r="A627" s="126"/>
      <c r="B627" s="125"/>
      <c r="C627" s="125">
        <f>WEEKNUM(June[[#This Row],[Date]])</f>
        <v>0</v>
      </c>
      <c r="E627" s="125"/>
      <c r="G627" s="125"/>
      <c r="H627" s="125"/>
      <c r="I627" s="125"/>
      <c r="J627" s="116"/>
      <c r="K627" s="116"/>
      <c r="L627" s="116"/>
      <c r="M6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7" s="116">
        <f>AVERAGE(June[order delivered])</f>
        <v>3.9437956555171093E-3</v>
      </c>
      <c r="P627" s="125"/>
      <c r="T627" s="103">
        <f>June[[#This Row],[Delivery Cost]] + June[[#This Row],[COGS (Naira)]]</f>
        <v>0</v>
      </c>
      <c r="U627" s="103">
        <f>June[[#This Row],[Revenue]] - June[[#This Row],[Total cost]]</f>
        <v>0</v>
      </c>
    </row>
    <row r="628" spans="1:21" hidden="1" x14ac:dyDescent="0.2">
      <c r="A628" s="126"/>
      <c r="B628" s="125"/>
      <c r="C628" s="125">
        <f>WEEKNUM(June[[#This Row],[Date]])</f>
        <v>0</v>
      </c>
      <c r="E628" s="125"/>
      <c r="G628" s="125"/>
      <c r="H628" s="125"/>
      <c r="I628" s="125"/>
      <c r="J628" s="116"/>
      <c r="K628" s="116"/>
      <c r="L628" s="116"/>
      <c r="M6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8" s="116">
        <f>AVERAGE(June[order delivered])</f>
        <v>3.9437956555171093E-3</v>
      </c>
      <c r="P628" s="125"/>
      <c r="T628" s="103">
        <f>June[[#This Row],[Delivery Cost]] + June[[#This Row],[COGS (Naira)]]</f>
        <v>0</v>
      </c>
      <c r="U628" s="103">
        <f>June[[#This Row],[Revenue]] - June[[#This Row],[Total cost]]</f>
        <v>0</v>
      </c>
    </row>
    <row r="629" spans="1:21" hidden="1" x14ac:dyDescent="0.2">
      <c r="A629" s="126"/>
      <c r="B629" s="125"/>
      <c r="C629" s="125">
        <f>WEEKNUM(June[[#This Row],[Date]])</f>
        <v>0</v>
      </c>
      <c r="E629" s="125"/>
      <c r="G629" s="125"/>
      <c r="H629" s="125"/>
      <c r="I629" s="125"/>
      <c r="J629" s="116"/>
      <c r="K629" s="116"/>
      <c r="L629" s="116"/>
      <c r="M6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29" s="116">
        <f>AVERAGE(June[order delivered])</f>
        <v>3.9437956555171093E-3</v>
      </c>
      <c r="P629" s="125"/>
      <c r="T629" s="103">
        <f>June[[#This Row],[Delivery Cost]] + June[[#This Row],[COGS (Naira)]]</f>
        <v>0</v>
      </c>
      <c r="U629" s="103">
        <f>June[[#This Row],[Revenue]] - June[[#This Row],[Total cost]]</f>
        <v>0</v>
      </c>
    </row>
    <row r="630" spans="1:21" hidden="1" x14ac:dyDescent="0.2">
      <c r="A630" s="126"/>
      <c r="B630" s="125"/>
      <c r="C630" s="125">
        <f>WEEKNUM(June[[#This Row],[Date]])</f>
        <v>0</v>
      </c>
      <c r="E630" s="125"/>
      <c r="G630" s="125"/>
      <c r="H630" s="125"/>
      <c r="I630" s="125"/>
      <c r="J630" s="116"/>
      <c r="K630" s="116"/>
      <c r="L630" s="116"/>
      <c r="M6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0" s="116">
        <f>AVERAGE(June[order delivered])</f>
        <v>3.9437956555171093E-3</v>
      </c>
      <c r="P630" s="125"/>
      <c r="T630" s="103">
        <f>June[[#This Row],[Delivery Cost]] + June[[#This Row],[COGS (Naira)]]</f>
        <v>0</v>
      </c>
      <c r="U630" s="103">
        <f>June[[#This Row],[Revenue]] - June[[#This Row],[Total cost]]</f>
        <v>0</v>
      </c>
    </row>
    <row r="631" spans="1:21" hidden="1" x14ac:dyDescent="0.2">
      <c r="A631" s="126"/>
      <c r="B631" s="125"/>
      <c r="C631" s="125">
        <f>WEEKNUM(June[[#This Row],[Date]])</f>
        <v>0</v>
      </c>
      <c r="E631" s="125"/>
      <c r="G631" s="125"/>
      <c r="H631" s="125"/>
      <c r="I631" s="125"/>
      <c r="J631" s="116"/>
      <c r="K631" s="116"/>
      <c r="L631" s="116"/>
      <c r="M6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1" s="116">
        <f>AVERAGE(June[order delivered])</f>
        <v>3.9437956555171093E-3</v>
      </c>
      <c r="P631" s="125"/>
      <c r="T631" s="103">
        <f>June[[#This Row],[Delivery Cost]] + June[[#This Row],[COGS (Naira)]]</f>
        <v>0</v>
      </c>
      <c r="U631" s="103">
        <f>June[[#This Row],[Revenue]] - June[[#This Row],[Total cost]]</f>
        <v>0</v>
      </c>
    </row>
    <row r="632" spans="1:21" hidden="1" x14ac:dyDescent="0.2">
      <c r="A632" s="126"/>
      <c r="B632" s="125"/>
      <c r="C632" s="125">
        <f>WEEKNUM(June[[#This Row],[Date]])</f>
        <v>0</v>
      </c>
      <c r="E632" s="125"/>
      <c r="G632" s="125"/>
      <c r="H632" s="125"/>
      <c r="I632" s="125"/>
      <c r="J632" s="116"/>
      <c r="K632" s="116"/>
      <c r="L632" s="116"/>
      <c r="M6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2" s="116">
        <f>AVERAGE(June[order delivered])</f>
        <v>3.9437956555171093E-3</v>
      </c>
      <c r="P632" s="125"/>
      <c r="T632" s="103">
        <f>June[[#This Row],[Delivery Cost]] + June[[#This Row],[COGS (Naira)]]</f>
        <v>0</v>
      </c>
      <c r="U632" s="103">
        <f>June[[#This Row],[Revenue]] - June[[#This Row],[Total cost]]</f>
        <v>0</v>
      </c>
    </row>
    <row r="633" spans="1:21" hidden="1" x14ac:dyDescent="0.2">
      <c r="A633" s="126"/>
      <c r="B633" s="125"/>
      <c r="C633" s="125">
        <f>WEEKNUM(June[[#This Row],[Date]])</f>
        <v>0</v>
      </c>
      <c r="E633" s="125"/>
      <c r="G633" s="125"/>
      <c r="H633" s="125"/>
      <c r="I633" s="125"/>
      <c r="J633" s="116"/>
      <c r="K633" s="116"/>
      <c r="L633" s="116"/>
      <c r="M6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3" s="116">
        <f>AVERAGE(June[order delivered])</f>
        <v>3.9437956555171093E-3</v>
      </c>
      <c r="P633" s="125"/>
      <c r="T633" s="103">
        <f>June[[#This Row],[Delivery Cost]] + June[[#This Row],[COGS (Naira)]]</f>
        <v>0</v>
      </c>
      <c r="U633" s="103">
        <f>June[[#This Row],[Revenue]] - June[[#This Row],[Total cost]]</f>
        <v>0</v>
      </c>
    </row>
    <row r="634" spans="1:21" hidden="1" x14ac:dyDescent="0.2">
      <c r="A634" s="126"/>
      <c r="B634" s="125"/>
      <c r="C634" s="125">
        <f>WEEKNUM(June[[#This Row],[Date]])</f>
        <v>0</v>
      </c>
      <c r="E634" s="125"/>
      <c r="G634" s="125"/>
      <c r="H634" s="125"/>
      <c r="I634" s="125"/>
      <c r="J634" s="116"/>
      <c r="K634" s="116"/>
      <c r="L634" s="116"/>
      <c r="M6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4" s="116">
        <f>AVERAGE(June[order delivered])</f>
        <v>3.9437956555171093E-3</v>
      </c>
      <c r="P634" s="125"/>
      <c r="T634" s="103">
        <f>June[[#This Row],[Delivery Cost]] + June[[#This Row],[COGS (Naira)]]</f>
        <v>0</v>
      </c>
      <c r="U634" s="103">
        <f>June[[#This Row],[Revenue]] - June[[#This Row],[Total cost]]</f>
        <v>0</v>
      </c>
    </row>
    <row r="635" spans="1:21" hidden="1" x14ac:dyDescent="0.2">
      <c r="A635" s="126"/>
      <c r="B635" s="125"/>
      <c r="C635" s="125">
        <f>WEEKNUM(June[[#This Row],[Date]])</f>
        <v>0</v>
      </c>
      <c r="E635" s="125"/>
      <c r="G635" s="125"/>
      <c r="H635" s="125"/>
      <c r="I635" s="125"/>
      <c r="J635" s="116"/>
      <c r="K635" s="116"/>
      <c r="L635" s="116"/>
      <c r="M6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5" s="116">
        <f>AVERAGE(June[order delivered])</f>
        <v>3.9437956555171093E-3</v>
      </c>
      <c r="P635" s="125"/>
      <c r="T635" s="103">
        <f>June[[#This Row],[Delivery Cost]] + June[[#This Row],[COGS (Naira)]]</f>
        <v>0</v>
      </c>
      <c r="U635" s="103">
        <f>June[[#This Row],[Revenue]] - June[[#This Row],[Total cost]]</f>
        <v>0</v>
      </c>
    </row>
    <row r="636" spans="1:21" hidden="1" x14ac:dyDescent="0.2">
      <c r="A636" s="126"/>
      <c r="B636" s="125"/>
      <c r="C636" s="125">
        <f>WEEKNUM(June[[#This Row],[Date]])</f>
        <v>0</v>
      </c>
      <c r="E636" s="125"/>
      <c r="G636" s="125"/>
      <c r="H636" s="125"/>
      <c r="I636" s="125"/>
      <c r="J636" s="116"/>
      <c r="K636" s="116"/>
      <c r="L636" s="116"/>
      <c r="M6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6" s="116">
        <f>AVERAGE(June[order delivered])</f>
        <v>3.9437956555171093E-3</v>
      </c>
      <c r="P636" s="125"/>
      <c r="T636" s="103">
        <f>June[[#This Row],[Delivery Cost]] + June[[#This Row],[COGS (Naira)]]</f>
        <v>0</v>
      </c>
      <c r="U636" s="103">
        <f>June[[#This Row],[Revenue]] - June[[#This Row],[Total cost]]</f>
        <v>0</v>
      </c>
    </row>
    <row r="637" spans="1:21" hidden="1" x14ac:dyDescent="0.2">
      <c r="A637" s="126"/>
      <c r="B637" s="125"/>
      <c r="C637" s="125">
        <f>WEEKNUM(June[[#This Row],[Date]])</f>
        <v>0</v>
      </c>
      <c r="E637" s="125"/>
      <c r="G637" s="125"/>
      <c r="H637" s="125"/>
      <c r="I637" s="125"/>
      <c r="J637" s="116"/>
      <c r="K637" s="116"/>
      <c r="L637" s="116"/>
      <c r="M6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7" s="116">
        <f>AVERAGE(June[order delivered])</f>
        <v>3.9437956555171093E-3</v>
      </c>
      <c r="P637" s="125"/>
      <c r="T637" s="103">
        <f>June[[#This Row],[Delivery Cost]] + June[[#This Row],[COGS (Naira)]]</f>
        <v>0</v>
      </c>
      <c r="U637" s="103">
        <f>June[[#This Row],[Revenue]] - June[[#This Row],[Total cost]]</f>
        <v>0</v>
      </c>
    </row>
    <row r="638" spans="1:21" hidden="1" x14ac:dyDescent="0.2">
      <c r="A638" s="126"/>
      <c r="B638" s="125"/>
      <c r="C638" s="125">
        <f>WEEKNUM(June[[#This Row],[Date]])</f>
        <v>0</v>
      </c>
      <c r="E638" s="125"/>
      <c r="G638" s="125"/>
      <c r="H638" s="125"/>
      <c r="I638" s="125"/>
      <c r="J638" s="116"/>
      <c r="K638" s="116"/>
      <c r="L638" s="116"/>
      <c r="M6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8" s="116">
        <f>AVERAGE(June[order delivered])</f>
        <v>3.9437956555171093E-3</v>
      </c>
      <c r="P638" s="125"/>
      <c r="T638" s="103">
        <f>June[[#This Row],[Delivery Cost]] + June[[#This Row],[COGS (Naira)]]</f>
        <v>0</v>
      </c>
      <c r="U638" s="103">
        <f>June[[#This Row],[Revenue]] - June[[#This Row],[Total cost]]</f>
        <v>0</v>
      </c>
    </row>
    <row r="639" spans="1:21" hidden="1" x14ac:dyDescent="0.2">
      <c r="A639" s="126"/>
      <c r="B639" s="125"/>
      <c r="C639" s="125">
        <f>WEEKNUM(June[[#This Row],[Date]])</f>
        <v>0</v>
      </c>
      <c r="E639" s="125"/>
      <c r="G639" s="125"/>
      <c r="H639" s="125"/>
      <c r="I639" s="125"/>
      <c r="J639" s="116"/>
      <c r="K639" s="116"/>
      <c r="L639" s="116"/>
      <c r="M6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39" s="116">
        <f>AVERAGE(June[order delivered])</f>
        <v>3.9437956555171093E-3</v>
      </c>
      <c r="P639" s="125"/>
      <c r="T639" s="103">
        <f>June[[#This Row],[Delivery Cost]] + June[[#This Row],[COGS (Naira)]]</f>
        <v>0</v>
      </c>
      <c r="U639" s="103">
        <f>June[[#This Row],[Revenue]] - June[[#This Row],[Total cost]]</f>
        <v>0</v>
      </c>
    </row>
    <row r="640" spans="1:21" hidden="1" x14ac:dyDescent="0.2">
      <c r="A640" s="126"/>
      <c r="B640" s="125"/>
      <c r="C640" s="125">
        <f>WEEKNUM(June[[#This Row],[Date]])</f>
        <v>0</v>
      </c>
      <c r="E640" s="125"/>
      <c r="G640" s="125"/>
      <c r="H640" s="125"/>
      <c r="I640" s="125"/>
      <c r="J640" s="116"/>
      <c r="K640" s="116"/>
      <c r="L640" s="116"/>
      <c r="M6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0" s="116">
        <f>AVERAGE(June[order delivered])</f>
        <v>3.9437956555171093E-3</v>
      </c>
      <c r="P640" s="125"/>
      <c r="T640" s="103">
        <f>June[[#This Row],[Delivery Cost]] + June[[#This Row],[COGS (Naira)]]</f>
        <v>0</v>
      </c>
      <c r="U640" s="103">
        <f>June[[#This Row],[Revenue]] - June[[#This Row],[Total cost]]</f>
        <v>0</v>
      </c>
    </row>
    <row r="641" spans="1:21" hidden="1" x14ac:dyDescent="0.2">
      <c r="A641" s="126"/>
      <c r="B641" s="125"/>
      <c r="C641" s="125">
        <f>WEEKNUM(June[[#This Row],[Date]])</f>
        <v>0</v>
      </c>
      <c r="E641" s="125"/>
      <c r="G641" s="125"/>
      <c r="H641" s="125"/>
      <c r="I641" s="125"/>
      <c r="J641" s="116"/>
      <c r="K641" s="116"/>
      <c r="L641" s="116"/>
      <c r="M6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1" s="116">
        <f>AVERAGE(June[order delivered])</f>
        <v>3.9437956555171093E-3</v>
      </c>
      <c r="P641" s="125"/>
      <c r="T641" s="103">
        <f>June[[#This Row],[Delivery Cost]] + June[[#This Row],[COGS (Naira)]]</f>
        <v>0</v>
      </c>
      <c r="U641" s="103">
        <f>June[[#This Row],[Revenue]] - June[[#This Row],[Total cost]]</f>
        <v>0</v>
      </c>
    </row>
    <row r="642" spans="1:21" hidden="1" x14ac:dyDescent="0.2">
      <c r="A642" s="126"/>
      <c r="B642" s="125"/>
      <c r="C642" s="125">
        <f>WEEKNUM(June[[#This Row],[Date]])</f>
        <v>0</v>
      </c>
      <c r="E642" s="125"/>
      <c r="G642" s="125"/>
      <c r="H642" s="125"/>
      <c r="I642" s="125"/>
      <c r="J642" s="116"/>
      <c r="K642" s="116"/>
      <c r="L642" s="116"/>
      <c r="M6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2" s="116">
        <f>AVERAGE(June[order delivered])</f>
        <v>3.9437956555171093E-3</v>
      </c>
      <c r="P642" s="125"/>
      <c r="T642" s="103">
        <f>June[[#This Row],[Delivery Cost]] + June[[#This Row],[COGS (Naira)]]</f>
        <v>0</v>
      </c>
      <c r="U642" s="103">
        <f>June[[#This Row],[Revenue]] - June[[#This Row],[Total cost]]</f>
        <v>0</v>
      </c>
    </row>
    <row r="643" spans="1:21" hidden="1" x14ac:dyDescent="0.2">
      <c r="A643" s="126"/>
      <c r="B643" s="125"/>
      <c r="C643" s="125">
        <f>WEEKNUM(June[[#This Row],[Date]])</f>
        <v>0</v>
      </c>
      <c r="E643" s="125"/>
      <c r="G643" s="125"/>
      <c r="H643" s="125"/>
      <c r="I643" s="125"/>
      <c r="J643" s="116"/>
      <c r="K643" s="116"/>
      <c r="L643" s="116"/>
      <c r="M6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3" s="116">
        <f>AVERAGE(June[order delivered])</f>
        <v>3.9437956555171093E-3</v>
      </c>
      <c r="P643" s="125"/>
      <c r="T643" s="103">
        <f>June[[#This Row],[Delivery Cost]] + June[[#This Row],[COGS (Naira)]]</f>
        <v>0</v>
      </c>
      <c r="U643" s="103">
        <f>June[[#This Row],[Revenue]] - June[[#This Row],[Total cost]]</f>
        <v>0</v>
      </c>
    </row>
    <row r="644" spans="1:21" hidden="1" x14ac:dyDescent="0.2">
      <c r="A644" s="126"/>
      <c r="B644" s="125"/>
      <c r="C644" s="125">
        <f>WEEKNUM(June[[#This Row],[Date]])</f>
        <v>0</v>
      </c>
      <c r="E644" s="125"/>
      <c r="G644" s="125"/>
      <c r="H644" s="125"/>
      <c r="I644" s="125"/>
      <c r="J644" s="116"/>
      <c r="K644" s="116"/>
      <c r="L644" s="116"/>
      <c r="M6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4" s="116">
        <f>AVERAGE(June[order delivered])</f>
        <v>3.9437956555171093E-3</v>
      </c>
      <c r="P644" s="125"/>
      <c r="T644" s="103">
        <f>June[[#This Row],[Delivery Cost]] + June[[#This Row],[COGS (Naira)]]</f>
        <v>0</v>
      </c>
      <c r="U644" s="103">
        <f>June[[#This Row],[Revenue]] - June[[#This Row],[Total cost]]</f>
        <v>0</v>
      </c>
    </row>
    <row r="645" spans="1:21" hidden="1" x14ac:dyDescent="0.2">
      <c r="A645" s="126"/>
      <c r="B645" s="125"/>
      <c r="C645" s="125">
        <f>WEEKNUM(June[[#This Row],[Date]])</f>
        <v>0</v>
      </c>
      <c r="E645" s="125"/>
      <c r="G645" s="125"/>
      <c r="H645" s="125"/>
      <c r="I645" s="125"/>
      <c r="J645" s="116"/>
      <c r="K645" s="116"/>
      <c r="L645" s="116"/>
      <c r="M6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5" s="116">
        <f>AVERAGE(June[order delivered])</f>
        <v>3.9437956555171093E-3</v>
      </c>
      <c r="P645" s="125"/>
      <c r="T645" s="103">
        <f>June[[#This Row],[Delivery Cost]] + June[[#This Row],[COGS (Naira)]]</f>
        <v>0</v>
      </c>
      <c r="U645" s="103">
        <f>June[[#This Row],[Revenue]] - June[[#This Row],[Total cost]]</f>
        <v>0</v>
      </c>
    </row>
    <row r="646" spans="1:21" hidden="1" x14ac:dyDescent="0.2">
      <c r="A646" s="126"/>
      <c r="B646" s="125"/>
      <c r="C646" s="125">
        <f>WEEKNUM(June[[#This Row],[Date]])</f>
        <v>0</v>
      </c>
      <c r="E646" s="125"/>
      <c r="G646" s="125"/>
      <c r="H646" s="125"/>
      <c r="I646" s="125"/>
      <c r="J646" s="116"/>
      <c r="K646" s="116"/>
      <c r="L646" s="116"/>
      <c r="M6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6" s="116">
        <f>AVERAGE(June[order delivered])</f>
        <v>3.9437956555171093E-3</v>
      </c>
      <c r="P646" s="125"/>
      <c r="T646" s="103">
        <f>June[[#This Row],[Delivery Cost]] + June[[#This Row],[COGS (Naira)]]</f>
        <v>0</v>
      </c>
      <c r="U646" s="103">
        <f>June[[#This Row],[Revenue]] - June[[#This Row],[Total cost]]</f>
        <v>0</v>
      </c>
    </row>
    <row r="647" spans="1:21" hidden="1" x14ac:dyDescent="0.2">
      <c r="A647" s="126"/>
      <c r="B647" s="125"/>
      <c r="C647" s="125">
        <f>WEEKNUM(June[[#This Row],[Date]])</f>
        <v>0</v>
      </c>
      <c r="E647" s="125"/>
      <c r="G647" s="125"/>
      <c r="H647" s="125"/>
      <c r="I647" s="125"/>
      <c r="J647" s="116"/>
      <c r="K647" s="116"/>
      <c r="L647" s="116"/>
      <c r="M6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7" s="116">
        <f>AVERAGE(June[order delivered])</f>
        <v>3.9437956555171093E-3</v>
      </c>
      <c r="P647" s="125"/>
      <c r="T647" s="103">
        <f>June[[#This Row],[Delivery Cost]] + June[[#This Row],[COGS (Naira)]]</f>
        <v>0</v>
      </c>
      <c r="U647" s="103">
        <f>June[[#This Row],[Revenue]] - June[[#This Row],[Total cost]]</f>
        <v>0</v>
      </c>
    </row>
    <row r="648" spans="1:21" hidden="1" x14ac:dyDescent="0.2">
      <c r="A648" s="126"/>
      <c r="B648" s="125"/>
      <c r="C648" s="125">
        <f>WEEKNUM(June[[#This Row],[Date]])</f>
        <v>0</v>
      </c>
      <c r="E648" s="125"/>
      <c r="G648" s="125"/>
      <c r="H648" s="125"/>
      <c r="I648" s="125"/>
      <c r="J648" s="116"/>
      <c r="K648" s="116"/>
      <c r="L648" s="116"/>
      <c r="M6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8" s="116">
        <f>AVERAGE(June[order delivered])</f>
        <v>3.9437956555171093E-3</v>
      </c>
      <c r="P648" s="125"/>
      <c r="T648" s="103">
        <f>June[[#This Row],[Delivery Cost]] + June[[#This Row],[COGS (Naira)]]</f>
        <v>0</v>
      </c>
      <c r="U648" s="103">
        <f>June[[#This Row],[Revenue]] - June[[#This Row],[Total cost]]</f>
        <v>0</v>
      </c>
    </row>
    <row r="649" spans="1:21" hidden="1" x14ac:dyDescent="0.2">
      <c r="A649" s="126"/>
      <c r="B649" s="125"/>
      <c r="C649" s="125">
        <f>WEEKNUM(June[[#This Row],[Date]])</f>
        <v>0</v>
      </c>
      <c r="E649" s="125"/>
      <c r="G649" s="125"/>
      <c r="H649" s="125"/>
      <c r="I649" s="125"/>
      <c r="J649" s="116"/>
      <c r="K649" s="116"/>
      <c r="L649" s="116"/>
      <c r="M6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49" s="116">
        <f>AVERAGE(June[order delivered])</f>
        <v>3.9437956555171093E-3</v>
      </c>
      <c r="P649" s="125"/>
      <c r="T649" s="103">
        <f>June[[#This Row],[Delivery Cost]] + June[[#This Row],[COGS (Naira)]]</f>
        <v>0</v>
      </c>
      <c r="U649" s="103">
        <f>June[[#This Row],[Revenue]] - June[[#This Row],[Total cost]]</f>
        <v>0</v>
      </c>
    </row>
    <row r="650" spans="1:21" hidden="1" x14ac:dyDescent="0.2">
      <c r="A650" s="126"/>
      <c r="B650" s="125"/>
      <c r="C650" s="125">
        <f>WEEKNUM(June[[#This Row],[Date]])</f>
        <v>0</v>
      </c>
      <c r="E650" s="125"/>
      <c r="G650" s="125"/>
      <c r="H650" s="125"/>
      <c r="I650" s="125"/>
      <c r="J650" s="116"/>
      <c r="K650" s="116"/>
      <c r="L650" s="116"/>
      <c r="M6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0" s="116">
        <f>AVERAGE(June[order delivered])</f>
        <v>3.9437956555171093E-3</v>
      </c>
      <c r="P650" s="125"/>
      <c r="T650" s="103">
        <f>June[[#This Row],[Delivery Cost]] + June[[#This Row],[COGS (Naira)]]</f>
        <v>0</v>
      </c>
      <c r="U650" s="103">
        <f>June[[#This Row],[Revenue]] - June[[#This Row],[Total cost]]</f>
        <v>0</v>
      </c>
    </row>
    <row r="651" spans="1:21" hidden="1" x14ac:dyDescent="0.2">
      <c r="A651" s="126"/>
      <c r="B651" s="125"/>
      <c r="C651" s="125">
        <f>WEEKNUM(June[[#This Row],[Date]])</f>
        <v>0</v>
      </c>
      <c r="E651" s="125"/>
      <c r="G651" s="125"/>
      <c r="H651" s="125"/>
      <c r="I651" s="125"/>
      <c r="J651" s="116"/>
      <c r="K651" s="116"/>
      <c r="L651" s="116"/>
      <c r="M6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1" s="116">
        <f>AVERAGE(June[order delivered])</f>
        <v>3.9437956555171093E-3</v>
      </c>
      <c r="P651" s="125"/>
      <c r="T651" s="103">
        <f>June[[#This Row],[Delivery Cost]] + June[[#This Row],[COGS (Naira)]]</f>
        <v>0</v>
      </c>
      <c r="U651" s="103">
        <f>June[[#This Row],[Revenue]] - June[[#This Row],[Total cost]]</f>
        <v>0</v>
      </c>
    </row>
    <row r="652" spans="1:21" hidden="1" x14ac:dyDescent="0.2">
      <c r="A652" s="126"/>
      <c r="B652" s="125"/>
      <c r="C652" s="125">
        <f>WEEKNUM(June[[#This Row],[Date]])</f>
        <v>0</v>
      </c>
      <c r="E652" s="125"/>
      <c r="G652" s="125"/>
      <c r="H652" s="125"/>
      <c r="I652" s="125"/>
      <c r="J652" s="116"/>
      <c r="K652" s="116"/>
      <c r="L652" s="116"/>
      <c r="M6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2" s="116">
        <f>AVERAGE(June[order delivered])</f>
        <v>3.9437956555171093E-3</v>
      </c>
      <c r="P652" s="125"/>
      <c r="T652" s="103">
        <f>June[[#This Row],[Delivery Cost]] + June[[#This Row],[COGS (Naira)]]</f>
        <v>0</v>
      </c>
      <c r="U652" s="103">
        <f>June[[#This Row],[Revenue]] - June[[#This Row],[Total cost]]</f>
        <v>0</v>
      </c>
    </row>
    <row r="653" spans="1:21" hidden="1" x14ac:dyDescent="0.2">
      <c r="A653" s="126"/>
      <c r="B653" s="125"/>
      <c r="C653" s="125">
        <f>WEEKNUM(June[[#This Row],[Date]])</f>
        <v>0</v>
      </c>
      <c r="E653" s="125"/>
      <c r="G653" s="125"/>
      <c r="H653" s="125"/>
      <c r="I653" s="125"/>
      <c r="J653" s="116"/>
      <c r="K653" s="116"/>
      <c r="L653" s="116"/>
      <c r="M6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3" s="116">
        <f>AVERAGE(June[order delivered])</f>
        <v>3.9437956555171093E-3</v>
      </c>
      <c r="P653" s="125"/>
      <c r="T653" s="103">
        <f>June[[#This Row],[Delivery Cost]] + June[[#This Row],[COGS (Naira)]]</f>
        <v>0</v>
      </c>
      <c r="U653" s="103">
        <f>June[[#This Row],[Revenue]] - June[[#This Row],[Total cost]]</f>
        <v>0</v>
      </c>
    </row>
    <row r="654" spans="1:21" hidden="1" x14ac:dyDescent="0.2">
      <c r="A654" s="126"/>
      <c r="B654" s="125"/>
      <c r="C654" s="125">
        <f>WEEKNUM(June[[#This Row],[Date]])</f>
        <v>0</v>
      </c>
      <c r="E654" s="125"/>
      <c r="G654" s="125"/>
      <c r="H654" s="125"/>
      <c r="I654" s="125"/>
      <c r="J654" s="116"/>
      <c r="K654" s="116"/>
      <c r="L654" s="116"/>
      <c r="M6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4" s="116">
        <f>AVERAGE(June[order delivered])</f>
        <v>3.9437956555171093E-3</v>
      </c>
      <c r="P654" s="125"/>
      <c r="T654" s="103">
        <f>June[[#This Row],[Delivery Cost]] + June[[#This Row],[COGS (Naira)]]</f>
        <v>0</v>
      </c>
      <c r="U654" s="103">
        <f>June[[#This Row],[Revenue]] - June[[#This Row],[Total cost]]</f>
        <v>0</v>
      </c>
    </row>
    <row r="655" spans="1:21" hidden="1" x14ac:dyDescent="0.2">
      <c r="A655" s="126"/>
      <c r="B655" s="125"/>
      <c r="C655" s="125">
        <f>WEEKNUM(June[[#This Row],[Date]])</f>
        <v>0</v>
      </c>
      <c r="E655" s="125"/>
      <c r="G655" s="125"/>
      <c r="H655" s="125"/>
      <c r="I655" s="125"/>
      <c r="J655" s="116"/>
      <c r="K655" s="116"/>
      <c r="L655" s="116"/>
      <c r="M6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5" s="116">
        <f>AVERAGE(June[order delivered])</f>
        <v>3.9437956555171093E-3</v>
      </c>
      <c r="P655" s="125"/>
      <c r="T655" s="103">
        <f>June[[#This Row],[Delivery Cost]] + June[[#This Row],[COGS (Naira)]]</f>
        <v>0</v>
      </c>
      <c r="U655" s="103">
        <f>June[[#This Row],[Revenue]] - June[[#This Row],[Total cost]]</f>
        <v>0</v>
      </c>
    </row>
    <row r="656" spans="1:21" hidden="1" x14ac:dyDescent="0.2">
      <c r="A656" s="126"/>
      <c r="B656" s="125"/>
      <c r="C656" s="125">
        <f>WEEKNUM(June[[#This Row],[Date]])</f>
        <v>0</v>
      </c>
      <c r="E656" s="125"/>
      <c r="G656" s="125"/>
      <c r="H656" s="125"/>
      <c r="I656" s="125"/>
      <c r="J656" s="116"/>
      <c r="K656" s="116"/>
      <c r="L656" s="116"/>
      <c r="M6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6" s="116">
        <f>AVERAGE(June[order delivered])</f>
        <v>3.9437956555171093E-3</v>
      </c>
      <c r="P656" s="125"/>
      <c r="T656" s="103">
        <f>June[[#This Row],[Delivery Cost]] + June[[#This Row],[COGS (Naira)]]</f>
        <v>0</v>
      </c>
      <c r="U656" s="103">
        <f>June[[#This Row],[Revenue]] - June[[#This Row],[Total cost]]</f>
        <v>0</v>
      </c>
    </row>
    <row r="657" spans="1:21" hidden="1" x14ac:dyDescent="0.2">
      <c r="A657" s="126"/>
      <c r="B657" s="125"/>
      <c r="C657" s="125">
        <f>WEEKNUM(June[[#This Row],[Date]])</f>
        <v>0</v>
      </c>
      <c r="E657" s="125"/>
      <c r="G657" s="125"/>
      <c r="H657" s="125"/>
      <c r="I657" s="125"/>
      <c r="J657" s="116"/>
      <c r="K657" s="116"/>
      <c r="L657" s="116"/>
      <c r="M6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7" s="116">
        <f>AVERAGE(June[order delivered])</f>
        <v>3.9437956555171093E-3</v>
      </c>
      <c r="P657" s="125"/>
      <c r="T657" s="103">
        <f>June[[#This Row],[Delivery Cost]] + June[[#This Row],[COGS (Naira)]]</f>
        <v>0</v>
      </c>
      <c r="U657" s="103">
        <f>June[[#This Row],[Revenue]] - June[[#This Row],[Total cost]]</f>
        <v>0</v>
      </c>
    </row>
    <row r="658" spans="1:21" hidden="1" x14ac:dyDescent="0.2">
      <c r="A658" s="126"/>
      <c r="B658" s="125"/>
      <c r="C658" s="125">
        <f>WEEKNUM(June[[#This Row],[Date]])</f>
        <v>0</v>
      </c>
      <c r="E658" s="125"/>
      <c r="G658" s="125"/>
      <c r="H658" s="125"/>
      <c r="I658" s="125"/>
      <c r="J658" s="116"/>
      <c r="K658" s="116"/>
      <c r="L658" s="116"/>
      <c r="M6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8" s="116">
        <f>AVERAGE(June[order delivered])</f>
        <v>3.9437956555171093E-3</v>
      </c>
      <c r="P658" s="125"/>
      <c r="T658" s="103">
        <f>June[[#This Row],[Delivery Cost]] + June[[#This Row],[COGS (Naira)]]</f>
        <v>0</v>
      </c>
      <c r="U658" s="103">
        <f>June[[#This Row],[Revenue]] - June[[#This Row],[Total cost]]</f>
        <v>0</v>
      </c>
    </row>
    <row r="659" spans="1:21" hidden="1" x14ac:dyDescent="0.2">
      <c r="A659" s="126"/>
      <c r="B659" s="125"/>
      <c r="C659" s="125">
        <f>WEEKNUM(June[[#This Row],[Date]])</f>
        <v>0</v>
      </c>
      <c r="E659" s="125"/>
      <c r="G659" s="125"/>
      <c r="H659" s="125"/>
      <c r="I659" s="125"/>
      <c r="J659" s="116"/>
      <c r="K659" s="116"/>
      <c r="L659" s="116"/>
      <c r="M6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59" s="116">
        <f>AVERAGE(June[order delivered])</f>
        <v>3.9437956555171093E-3</v>
      </c>
      <c r="P659" s="125"/>
      <c r="T659" s="103">
        <f>June[[#This Row],[Delivery Cost]] + June[[#This Row],[COGS (Naira)]]</f>
        <v>0</v>
      </c>
      <c r="U659" s="103">
        <f>June[[#This Row],[Revenue]] - June[[#This Row],[Total cost]]</f>
        <v>0</v>
      </c>
    </row>
    <row r="660" spans="1:21" hidden="1" x14ac:dyDescent="0.2">
      <c r="A660" s="126"/>
      <c r="B660" s="125"/>
      <c r="C660" s="125">
        <f>WEEKNUM(June[[#This Row],[Date]])</f>
        <v>0</v>
      </c>
      <c r="E660" s="125"/>
      <c r="G660" s="125"/>
      <c r="H660" s="125"/>
      <c r="I660" s="125"/>
      <c r="J660" s="116"/>
      <c r="K660" s="116"/>
      <c r="L660" s="116"/>
      <c r="M6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0" s="116">
        <f>AVERAGE(June[order delivered])</f>
        <v>3.9437956555171093E-3</v>
      </c>
      <c r="P660" s="125"/>
      <c r="T660" s="103">
        <f>June[[#This Row],[Delivery Cost]] + June[[#This Row],[COGS (Naira)]]</f>
        <v>0</v>
      </c>
      <c r="U660" s="103">
        <f>June[[#This Row],[Revenue]] - June[[#This Row],[Total cost]]</f>
        <v>0</v>
      </c>
    </row>
    <row r="661" spans="1:21" hidden="1" x14ac:dyDescent="0.2">
      <c r="A661" s="126"/>
      <c r="B661" s="125"/>
      <c r="C661" s="125">
        <f>WEEKNUM(June[[#This Row],[Date]])</f>
        <v>0</v>
      </c>
      <c r="E661" s="125"/>
      <c r="G661" s="125"/>
      <c r="H661" s="125"/>
      <c r="I661" s="125"/>
      <c r="J661" s="116"/>
      <c r="K661" s="116"/>
      <c r="L661" s="116"/>
      <c r="M6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1" s="116">
        <f>AVERAGE(June[order delivered])</f>
        <v>3.9437956555171093E-3</v>
      </c>
      <c r="P661" s="125"/>
      <c r="T661" s="103">
        <f>June[[#This Row],[Delivery Cost]] + June[[#This Row],[COGS (Naira)]]</f>
        <v>0</v>
      </c>
      <c r="U661" s="103">
        <f>June[[#This Row],[Revenue]] - June[[#This Row],[Total cost]]</f>
        <v>0</v>
      </c>
    </row>
    <row r="662" spans="1:21" hidden="1" x14ac:dyDescent="0.2">
      <c r="A662" s="126"/>
      <c r="B662" s="125"/>
      <c r="C662" s="125">
        <f>WEEKNUM(June[[#This Row],[Date]])</f>
        <v>0</v>
      </c>
      <c r="E662" s="125"/>
      <c r="G662" s="125"/>
      <c r="H662" s="125"/>
      <c r="I662" s="125"/>
      <c r="J662" s="116"/>
      <c r="K662" s="116"/>
      <c r="L662" s="116"/>
      <c r="M6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2" s="116">
        <f>AVERAGE(June[order delivered])</f>
        <v>3.9437956555171093E-3</v>
      </c>
      <c r="P662" s="125"/>
      <c r="T662" s="103">
        <f>June[[#This Row],[Delivery Cost]] + June[[#This Row],[COGS (Naira)]]</f>
        <v>0</v>
      </c>
      <c r="U662" s="103">
        <f>June[[#This Row],[Revenue]] - June[[#This Row],[Total cost]]</f>
        <v>0</v>
      </c>
    </row>
    <row r="663" spans="1:21" hidden="1" x14ac:dyDescent="0.2">
      <c r="A663" s="126"/>
      <c r="B663" s="125"/>
      <c r="C663" s="125">
        <f>WEEKNUM(June[[#This Row],[Date]])</f>
        <v>0</v>
      </c>
      <c r="E663" s="125"/>
      <c r="G663" s="125"/>
      <c r="H663" s="125"/>
      <c r="I663" s="125"/>
      <c r="J663" s="116"/>
      <c r="K663" s="116"/>
      <c r="L663" s="116"/>
      <c r="M6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3" s="116">
        <f>AVERAGE(June[order delivered])</f>
        <v>3.9437956555171093E-3</v>
      </c>
      <c r="P663" s="125"/>
      <c r="T663" s="103">
        <f>June[[#This Row],[Delivery Cost]] + June[[#This Row],[COGS (Naira)]]</f>
        <v>0</v>
      </c>
      <c r="U663" s="103">
        <f>June[[#This Row],[Revenue]] - June[[#This Row],[Total cost]]</f>
        <v>0</v>
      </c>
    </row>
    <row r="664" spans="1:21" hidden="1" x14ac:dyDescent="0.2">
      <c r="A664" s="126"/>
      <c r="B664" s="125"/>
      <c r="C664" s="125">
        <f>WEEKNUM(June[[#This Row],[Date]])</f>
        <v>0</v>
      </c>
      <c r="E664" s="125"/>
      <c r="G664" s="125"/>
      <c r="H664" s="125"/>
      <c r="I664" s="125"/>
      <c r="J664" s="116"/>
      <c r="K664" s="116"/>
      <c r="L664" s="116"/>
      <c r="M6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4" s="116">
        <f>AVERAGE(June[order delivered])</f>
        <v>3.9437956555171093E-3</v>
      </c>
      <c r="P664" s="125"/>
      <c r="T664" s="103">
        <f>June[[#This Row],[Delivery Cost]] + June[[#This Row],[COGS (Naira)]]</f>
        <v>0</v>
      </c>
      <c r="U664" s="103">
        <f>June[[#This Row],[Revenue]] - June[[#This Row],[Total cost]]</f>
        <v>0</v>
      </c>
    </row>
    <row r="665" spans="1:21" hidden="1" x14ac:dyDescent="0.2">
      <c r="A665" s="126"/>
      <c r="B665" s="125"/>
      <c r="C665" s="125">
        <f>WEEKNUM(June[[#This Row],[Date]])</f>
        <v>0</v>
      </c>
      <c r="E665" s="125"/>
      <c r="G665" s="125"/>
      <c r="H665" s="125"/>
      <c r="I665" s="125"/>
      <c r="J665" s="116"/>
      <c r="K665" s="116"/>
      <c r="L665" s="116"/>
      <c r="M6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5" s="116">
        <f>AVERAGE(June[order delivered])</f>
        <v>3.9437956555171093E-3</v>
      </c>
      <c r="P665" s="125"/>
      <c r="T665" s="103">
        <f>June[[#This Row],[Delivery Cost]] + June[[#This Row],[COGS (Naira)]]</f>
        <v>0</v>
      </c>
      <c r="U665" s="103">
        <f>June[[#This Row],[Revenue]] - June[[#This Row],[Total cost]]</f>
        <v>0</v>
      </c>
    </row>
    <row r="666" spans="1:21" hidden="1" x14ac:dyDescent="0.2">
      <c r="A666" s="126"/>
      <c r="B666" s="125"/>
      <c r="C666" s="125">
        <f>WEEKNUM(June[[#This Row],[Date]])</f>
        <v>0</v>
      </c>
      <c r="E666" s="125"/>
      <c r="G666" s="125"/>
      <c r="H666" s="125"/>
      <c r="I666" s="125"/>
      <c r="J666" s="116"/>
      <c r="K666" s="116"/>
      <c r="L666" s="116"/>
      <c r="M6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6" s="116">
        <f>AVERAGE(June[order delivered])</f>
        <v>3.9437956555171093E-3</v>
      </c>
      <c r="P666" s="125"/>
      <c r="T666" s="103">
        <f>June[[#This Row],[Delivery Cost]] + June[[#This Row],[COGS (Naira)]]</f>
        <v>0</v>
      </c>
      <c r="U666" s="103">
        <f>June[[#This Row],[Revenue]] - June[[#This Row],[Total cost]]</f>
        <v>0</v>
      </c>
    </row>
    <row r="667" spans="1:21" hidden="1" x14ac:dyDescent="0.2">
      <c r="A667" s="126"/>
      <c r="B667" s="125"/>
      <c r="C667" s="125">
        <f>WEEKNUM(June[[#This Row],[Date]])</f>
        <v>0</v>
      </c>
      <c r="E667" s="125"/>
      <c r="G667" s="125"/>
      <c r="H667" s="125"/>
      <c r="I667" s="125"/>
      <c r="J667" s="116"/>
      <c r="K667" s="116"/>
      <c r="L667" s="116"/>
      <c r="M6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7" s="116">
        <f>AVERAGE(June[order delivered])</f>
        <v>3.9437956555171093E-3</v>
      </c>
      <c r="P667" s="125"/>
      <c r="T667" s="103">
        <f>June[[#This Row],[Delivery Cost]] + June[[#This Row],[COGS (Naira)]]</f>
        <v>0</v>
      </c>
      <c r="U667" s="103">
        <f>June[[#This Row],[Revenue]] - June[[#This Row],[Total cost]]</f>
        <v>0</v>
      </c>
    </row>
    <row r="668" spans="1:21" hidden="1" x14ac:dyDescent="0.2">
      <c r="A668" s="126"/>
      <c r="B668" s="125"/>
      <c r="C668" s="125">
        <f>WEEKNUM(June[[#This Row],[Date]])</f>
        <v>0</v>
      </c>
      <c r="E668" s="125"/>
      <c r="G668" s="125"/>
      <c r="H668" s="125"/>
      <c r="I668" s="125"/>
      <c r="J668" s="116"/>
      <c r="K668" s="116"/>
      <c r="L668" s="116"/>
      <c r="M6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8" s="116">
        <f>AVERAGE(June[order delivered])</f>
        <v>3.9437956555171093E-3</v>
      </c>
      <c r="P668" s="125"/>
      <c r="T668" s="103">
        <f>June[[#This Row],[Delivery Cost]] + June[[#This Row],[COGS (Naira)]]</f>
        <v>0</v>
      </c>
      <c r="U668" s="103">
        <f>June[[#This Row],[Revenue]] - June[[#This Row],[Total cost]]</f>
        <v>0</v>
      </c>
    </row>
    <row r="669" spans="1:21" hidden="1" x14ac:dyDescent="0.2">
      <c r="A669" s="126"/>
      <c r="B669" s="125"/>
      <c r="C669" s="125">
        <f>WEEKNUM(June[[#This Row],[Date]])</f>
        <v>0</v>
      </c>
      <c r="E669" s="125"/>
      <c r="G669" s="125"/>
      <c r="H669" s="125"/>
      <c r="I669" s="125"/>
      <c r="J669" s="116"/>
      <c r="K669" s="116"/>
      <c r="L669" s="116"/>
      <c r="M6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69" s="116">
        <f>AVERAGE(June[order delivered])</f>
        <v>3.9437956555171093E-3</v>
      </c>
      <c r="P669" s="125"/>
      <c r="T669" s="103">
        <f>June[[#This Row],[Delivery Cost]] + June[[#This Row],[COGS (Naira)]]</f>
        <v>0</v>
      </c>
      <c r="U669" s="103">
        <f>June[[#This Row],[Revenue]] - June[[#This Row],[Total cost]]</f>
        <v>0</v>
      </c>
    </row>
    <row r="670" spans="1:21" hidden="1" x14ac:dyDescent="0.2">
      <c r="A670" s="126"/>
      <c r="B670" s="125"/>
      <c r="C670" s="125">
        <f>WEEKNUM(June[[#This Row],[Date]])</f>
        <v>0</v>
      </c>
      <c r="E670" s="125"/>
      <c r="G670" s="125"/>
      <c r="H670" s="125"/>
      <c r="I670" s="125"/>
      <c r="J670" s="116"/>
      <c r="K670" s="116"/>
      <c r="L670" s="116"/>
      <c r="M6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0" s="116">
        <f>AVERAGE(June[order delivered])</f>
        <v>3.9437956555171093E-3</v>
      </c>
      <c r="P670" s="125"/>
      <c r="T670" s="103">
        <f>June[[#This Row],[Delivery Cost]] + June[[#This Row],[COGS (Naira)]]</f>
        <v>0</v>
      </c>
      <c r="U670" s="103">
        <f>June[[#This Row],[Revenue]] - June[[#This Row],[Total cost]]</f>
        <v>0</v>
      </c>
    </row>
    <row r="671" spans="1:21" hidden="1" x14ac:dyDescent="0.2">
      <c r="A671" s="126"/>
      <c r="B671" s="125"/>
      <c r="C671" s="125">
        <f>WEEKNUM(June[[#This Row],[Date]])</f>
        <v>0</v>
      </c>
      <c r="E671" s="125"/>
      <c r="G671" s="125"/>
      <c r="H671" s="125"/>
      <c r="I671" s="125"/>
      <c r="J671" s="116"/>
      <c r="K671" s="116"/>
      <c r="L671" s="116"/>
      <c r="M6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1" s="116">
        <f>AVERAGE(June[order delivered])</f>
        <v>3.9437956555171093E-3</v>
      </c>
      <c r="P671" s="125"/>
      <c r="T671" s="103">
        <f>June[[#This Row],[Delivery Cost]] + June[[#This Row],[COGS (Naira)]]</f>
        <v>0</v>
      </c>
      <c r="U671" s="103">
        <f>June[[#This Row],[Revenue]] - June[[#This Row],[Total cost]]</f>
        <v>0</v>
      </c>
    </row>
    <row r="672" spans="1:21" hidden="1" x14ac:dyDescent="0.2">
      <c r="A672" s="126"/>
      <c r="B672" s="125"/>
      <c r="C672" s="125">
        <f>WEEKNUM(June[[#This Row],[Date]])</f>
        <v>0</v>
      </c>
      <c r="E672" s="125"/>
      <c r="G672" s="125"/>
      <c r="H672" s="125"/>
      <c r="I672" s="125"/>
      <c r="J672" s="116"/>
      <c r="K672" s="116"/>
      <c r="L672" s="116"/>
      <c r="M6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2" s="116">
        <f>AVERAGE(June[order delivered])</f>
        <v>3.9437956555171093E-3</v>
      </c>
      <c r="P672" s="125"/>
      <c r="T672" s="103">
        <f>June[[#This Row],[Delivery Cost]] + June[[#This Row],[COGS (Naira)]]</f>
        <v>0</v>
      </c>
      <c r="U672" s="103">
        <f>June[[#This Row],[Revenue]] - June[[#This Row],[Total cost]]</f>
        <v>0</v>
      </c>
    </row>
    <row r="673" spans="1:21" hidden="1" x14ac:dyDescent="0.2">
      <c r="A673" s="126"/>
      <c r="B673" s="125"/>
      <c r="C673" s="125">
        <f>WEEKNUM(June[[#This Row],[Date]])</f>
        <v>0</v>
      </c>
      <c r="E673" s="125"/>
      <c r="G673" s="125"/>
      <c r="H673" s="125"/>
      <c r="I673" s="125"/>
      <c r="J673" s="116"/>
      <c r="K673" s="116"/>
      <c r="L673" s="116"/>
      <c r="M6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3" s="116">
        <f>AVERAGE(June[order delivered])</f>
        <v>3.9437956555171093E-3</v>
      </c>
      <c r="P673" s="125"/>
      <c r="T673" s="103">
        <f>June[[#This Row],[Delivery Cost]] + June[[#This Row],[COGS (Naira)]]</f>
        <v>0</v>
      </c>
      <c r="U673" s="103">
        <f>June[[#This Row],[Revenue]] - June[[#This Row],[Total cost]]</f>
        <v>0</v>
      </c>
    </row>
    <row r="674" spans="1:21" hidden="1" x14ac:dyDescent="0.2">
      <c r="A674" s="126"/>
      <c r="B674" s="125"/>
      <c r="C674" s="125">
        <f>WEEKNUM(June[[#This Row],[Date]])</f>
        <v>0</v>
      </c>
      <c r="E674" s="125"/>
      <c r="G674" s="125"/>
      <c r="H674" s="125"/>
      <c r="I674" s="125"/>
      <c r="J674" s="116"/>
      <c r="K674" s="116"/>
      <c r="L674" s="116"/>
      <c r="M6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4" s="116">
        <f>AVERAGE(June[order delivered])</f>
        <v>3.9437956555171093E-3</v>
      </c>
      <c r="P674" s="125"/>
      <c r="T674" s="103">
        <f>June[[#This Row],[Delivery Cost]] + June[[#This Row],[COGS (Naira)]]</f>
        <v>0</v>
      </c>
      <c r="U674" s="103">
        <f>June[[#This Row],[Revenue]] - June[[#This Row],[Total cost]]</f>
        <v>0</v>
      </c>
    </row>
    <row r="675" spans="1:21" hidden="1" x14ac:dyDescent="0.2">
      <c r="A675" s="126"/>
      <c r="B675" s="125"/>
      <c r="C675" s="125">
        <f>WEEKNUM(June[[#This Row],[Date]])</f>
        <v>0</v>
      </c>
      <c r="E675" s="125"/>
      <c r="G675" s="125"/>
      <c r="H675" s="125"/>
      <c r="I675" s="125"/>
      <c r="J675" s="116"/>
      <c r="K675" s="116"/>
      <c r="L675" s="116"/>
      <c r="M6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5" s="116">
        <f>AVERAGE(June[order delivered])</f>
        <v>3.9437956555171093E-3</v>
      </c>
      <c r="P675" s="125"/>
      <c r="T675" s="103">
        <f>June[[#This Row],[Delivery Cost]] + June[[#This Row],[COGS (Naira)]]</f>
        <v>0</v>
      </c>
      <c r="U675" s="103">
        <f>June[[#This Row],[Revenue]] - June[[#This Row],[Total cost]]</f>
        <v>0</v>
      </c>
    </row>
    <row r="676" spans="1:21" hidden="1" x14ac:dyDescent="0.2">
      <c r="A676" s="126"/>
      <c r="B676" s="125"/>
      <c r="C676" s="125">
        <f>WEEKNUM(June[[#This Row],[Date]])</f>
        <v>0</v>
      </c>
      <c r="E676" s="125"/>
      <c r="G676" s="125"/>
      <c r="H676" s="125"/>
      <c r="I676" s="125"/>
      <c r="J676" s="116"/>
      <c r="K676" s="116"/>
      <c r="L676" s="116"/>
      <c r="M6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6" s="116">
        <f>AVERAGE(June[order delivered])</f>
        <v>3.9437956555171093E-3</v>
      </c>
      <c r="P676" s="125"/>
      <c r="T676" s="103">
        <f>June[[#This Row],[Delivery Cost]] + June[[#This Row],[COGS (Naira)]]</f>
        <v>0</v>
      </c>
      <c r="U676" s="103">
        <f>June[[#This Row],[Revenue]] - June[[#This Row],[Total cost]]</f>
        <v>0</v>
      </c>
    </row>
    <row r="677" spans="1:21" hidden="1" x14ac:dyDescent="0.2">
      <c r="A677" s="126"/>
      <c r="B677" s="125"/>
      <c r="C677" s="125">
        <f>WEEKNUM(June[[#This Row],[Date]])</f>
        <v>0</v>
      </c>
      <c r="E677" s="125"/>
      <c r="G677" s="125"/>
      <c r="H677" s="125"/>
      <c r="I677" s="125"/>
      <c r="J677" s="116"/>
      <c r="K677" s="116"/>
      <c r="L677" s="116"/>
      <c r="M6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7" s="116">
        <f>AVERAGE(June[order delivered])</f>
        <v>3.9437956555171093E-3</v>
      </c>
      <c r="P677" s="125"/>
      <c r="T677" s="103">
        <f>June[[#This Row],[Delivery Cost]] + June[[#This Row],[COGS (Naira)]]</f>
        <v>0</v>
      </c>
      <c r="U677" s="103">
        <f>June[[#This Row],[Revenue]] - June[[#This Row],[Total cost]]</f>
        <v>0</v>
      </c>
    </row>
    <row r="678" spans="1:21" hidden="1" x14ac:dyDescent="0.2">
      <c r="A678" s="126"/>
      <c r="B678" s="125"/>
      <c r="C678" s="125">
        <f>WEEKNUM(June[[#This Row],[Date]])</f>
        <v>0</v>
      </c>
      <c r="E678" s="125"/>
      <c r="G678" s="125"/>
      <c r="H678" s="125"/>
      <c r="I678" s="125"/>
      <c r="J678" s="116"/>
      <c r="K678" s="116"/>
      <c r="L678" s="116"/>
      <c r="M6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8" s="116">
        <f>AVERAGE(June[order delivered])</f>
        <v>3.9437956555171093E-3</v>
      </c>
      <c r="P678" s="125"/>
      <c r="T678" s="103">
        <f>June[[#This Row],[Delivery Cost]] + June[[#This Row],[COGS (Naira)]]</f>
        <v>0</v>
      </c>
      <c r="U678" s="103">
        <f>June[[#This Row],[Revenue]] - June[[#This Row],[Total cost]]</f>
        <v>0</v>
      </c>
    </row>
    <row r="679" spans="1:21" hidden="1" x14ac:dyDescent="0.2">
      <c r="A679" s="126"/>
      <c r="B679" s="125"/>
      <c r="C679" s="125">
        <f>WEEKNUM(June[[#This Row],[Date]])</f>
        <v>0</v>
      </c>
      <c r="E679" s="125"/>
      <c r="G679" s="125"/>
      <c r="H679" s="125"/>
      <c r="I679" s="125"/>
      <c r="J679" s="116"/>
      <c r="K679" s="116"/>
      <c r="L679" s="116"/>
      <c r="M6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79" s="116">
        <f>AVERAGE(June[order delivered])</f>
        <v>3.9437956555171093E-3</v>
      </c>
      <c r="P679" s="125"/>
      <c r="T679" s="103">
        <f>June[[#This Row],[Delivery Cost]] + June[[#This Row],[COGS (Naira)]]</f>
        <v>0</v>
      </c>
      <c r="U679" s="103">
        <f>June[[#This Row],[Revenue]] - June[[#This Row],[Total cost]]</f>
        <v>0</v>
      </c>
    </row>
    <row r="680" spans="1:21" hidden="1" x14ac:dyDescent="0.2">
      <c r="A680" s="126"/>
      <c r="B680" s="125"/>
      <c r="C680" s="125">
        <f>WEEKNUM(June[[#This Row],[Date]])</f>
        <v>0</v>
      </c>
      <c r="E680" s="125"/>
      <c r="G680" s="125"/>
      <c r="H680" s="125"/>
      <c r="I680" s="125"/>
      <c r="J680" s="116"/>
      <c r="K680" s="116"/>
      <c r="L680" s="116"/>
      <c r="M6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0" s="116">
        <f>AVERAGE(June[order delivered])</f>
        <v>3.9437956555171093E-3</v>
      </c>
      <c r="P680" s="125"/>
      <c r="T680" s="103">
        <f>June[[#This Row],[Delivery Cost]] + June[[#This Row],[COGS (Naira)]]</f>
        <v>0</v>
      </c>
      <c r="U680" s="103">
        <f>June[[#This Row],[Revenue]] - June[[#This Row],[Total cost]]</f>
        <v>0</v>
      </c>
    </row>
    <row r="681" spans="1:21" hidden="1" x14ac:dyDescent="0.2">
      <c r="A681" s="126"/>
      <c r="B681" s="125"/>
      <c r="C681" s="125">
        <f>WEEKNUM(June[[#This Row],[Date]])</f>
        <v>0</v>
      </c>
      <c r="E681" s="125"/>
      <c r="G681" s="125"/>
      <c r="H681" s="125"/>
      <c r="I681" s="125"/>
      <c r="J681" s="116"/>
      <c r="K681" s="116"/>
      <c r="L681" s="116"/>
      <c r="M6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1" s="116">
        <f>AVERAGE(June[order delivered])</f>
        <v>3.9437956555171093E-3</v>
      </c>
      <c r="P681" s="125"/>
      <c r="T681" s="103">
        <f>June[[#This Row],[Delivery Cost]] + June[[#This Row],[COGS (Naira)]]</f>
        <v>0</v>
      </c>
      <c r="U681" s="103">
        <f>June[[#This Row],[Revenue]] - June[[#This Row],[Total cost]]</f>
        <v>0</v>
      </c>
    </row>
    <row r="682" spans="1:21" hidden="1" x14ac:dyDescent="0.2">
      <c r="A682" s="126"/>
      <c r="B682" s="125"/>
      <c r="C682" s="125">
        <f>WEEKNUM(June[[#This Row],[Date]])</f>
        <v>0</v>
      </c>
      <c r="E682" s="125"/>
      <c r="G682" s="125"/>
      <c r="H682" s="125"/>
      <c r="I682" s="125"/>
      <c r="J682" s="116"/>
      <c r="K682" s="116"/>
      <c r="L682" s="116"/>
      <c r="M6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2" s="116">
        <f>AVERAGE(June[order delivered])</f>
        <v>3.9437956555171093E-3</v>
      </c>
      <c r="P682" s="125"/>
      <c r="T682" s="103">
        <f>June[[#This Row],[Delivery Cost]] + June[[#This Row],[COGS (Naira)]]</f>
        <v>0</v>
      </c>
      <c r="U682" s="103">
        <f>June[[#This Row],[Revenue]] - June[[#This Row],[Total cost]]</f>
        <v>0</v>
      </c>
    </row>
    <row r="683" spans="1:21" hidden="1" x14ac:dyDescent="0.2">
      <c r="A683" s="126"/>
      <c r="B683" s="125"/>
      <c r="C683" s="125">
        <f>WEEKNUM(June[[#This Row],[Date]])</f>
        <v>0</v>
      </c>
      <c r="E683" s="125"/>
      <c r="G683" s="125"/>
      <c r="H683" s="125"/>
      <c r="I683" s="125"/>
      <c r="J683" s="116"/>
      <c r="K683" s="116"/>
      <c r="L683" s="116"/>
      <c r="M6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3" s="116">
        <f>AVERAGE(June[order delivered])</f>
        <v>3.9437956555171093E-3</v>
      </c>
      <c r="P683" s="125"/>
      <c r="T683" s="103">
        <f>June[[#This Row],[Delivery Cost]] + June[[#This Row],[COGS (Naira)]]</f>
        <v>0</v>
      </c>
      <c r="U683" s="103">
        <f>June[[#This Row],[Revenue]] - June[[#This Row],[Total cost]]</f>
        <v>0</v>
      </c>
    </row>
    <row r="684" spans="1:21" hidden="1" x14ac:dyDescent="0.2">
      <c r="A684" s="126"/>
      <c r="B684" s="125"/>
      <c r="C684" s="125">
        <f>WEEKNUM(June[[#This Row],[Date]])</f>
        <v>0</v>
      </c>
      <c r="E684" s="125"/>
      <c r="G684" s="125"/>
      <c r="H684" s="125"/>
      <c r="I684" s="125"/>
      <c r="J684" s="116"/>
      <c r="K684" s="116"/>
      <c r="L684" s="116"/>
      <c r="M6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4" s="116">
        <f>AVERAGE(June[order delivered])</f>
        <v>3.9437956555171093E-3</v>
      </c>
      <c r="P684" s="125"/>
      <c r="T684" s="103">
        <f>June[[#This Row],[Delivery Cost]] + June[[#This Row],[COGS (Naira)]]</f>
        <v>0</v>
      </c>
      <c r="U684" s="103">
        <f>June[[#This Row],[Revenue]] - June[[#This Row],[Total cost]]</f>
        <v>0</v>
      </c>
    </row>
    <row r="685" spans="1:21" hidden="1" x14ac:dyDescent="0.2">
      <c r="A685" s="126"/>
      <c r="B685" s="125"/>
      <c r="C685" s="125">
        <f>WEEKNUM(June[[#This Row],[Date]])</f>
        <v>0</v>
      </c>
      <c r="E685" s="125"/>
      <c r="G685" s="125"/>
      <c r="H685" s="125"/>
      <c r="I685" s="125"/>
      <c r="J685" s="116"/>
      <c r="K685" s="116"/>
      <c r="L685" s="116"/>
      <c r="M6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5" s="116">
        <f>AVERAGE(June[order delivered])</f>
        <v>3.9437956555171093E-3</v>
      </c>
      <c r="P685" s="125"/>
      <c r="T685" s="103">
        <f>June[[#This Row],[Delivery Cost]] + June[[#This Row],[COGS (Naira)]]</f>
        <v>0</v>
      </c>
      <c r="U685" s="103">
        <f>June[[#This Row],[Revenue]] - June[[#This Row],[Total cost]]</f>
        <v>0</v>
      </c>
    </row>
    <row r="686" spans="1:21" hidden="1" x14ac:dyDescent="0.2">
      <c r="A686" s="126"/>
      <c r="B686" s="125"/>
      <c r="C686" s="125">
        <f>WEEKNUM(June[[#This Row],[Date]])</f>
        <v>0</v>
      </c>
      <c r="E686" s="125"/>
      <c r="G686" s="125"/>
      <c r="H686" s="125"/>
      <c r="I686" s="125"/>
      <c r="J686" s="116"/>
      <c r="K686" s="116"/>
      <c r="L686" s="116"/>
      <c r="M6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6" s="116">
        <f>AVERAGE(June[order delivered])</f>
        <v>3.9437956555171093E-3</v>
      </c>
      <c r="P686" s="125"/>
      <c r="T686" s="103">
        <f>June[[#This Row],[Delivery Cost]] + June[[#This Row],[COGS (Naira)]]</f>
        <v>0</v>
      </c>
      <c r="U686" s="103">
        <f>June[[#This Row],[Revenue]] - June[[#This Row],[Total cost]]</f>
        <v>0</v>
      </c>
    </row>
    <row r="687" spans="1:21" hidden="1" x14ac:dyDescent="0.2">
      <c r="A687" s="126"/>
      <c r="B687" s="125"/>
      <c r="C687" s="125">
        <f>WEEKNUM(June[[#This Row],[Date]])</f>
        <v>0</v>
      </c>
      <c r="E687" s="125"/>
      <c r="G687" s="125"/>
      <c r="H687" s="125"/>
      <c r="I687" s="125"/>
      <c r="J687" s="116"/>
      <c r="K687" s="116"/>
      <c r="L687" s="116"/>
      <c r="M6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7" s="116">
        <f>AVERAGE(June[order delivered])</f>
        <v>3.9437956555171093E-3</v>
      </c>
      <c r="P687" s="125"/>
      <c r="T687" s="103">
        <f>June[[#This Row],[Delivery Cost]] + June[[#This Row],[COGS (Naira)]]</f>
        <v>0</v>
      </c>
      <c r="U687" s="103">
        <f>June[[#This Row],[Revenue]] - June[[#This Row],[Total cost]]</f>
        <v>0</v>
      </c>
    </row>
    <row r="688" spans="1:21" hidden="1" x14ac:dyDescent="0.2">
      <c r="A688" s="126"/>
      <c r="B688" s="125"/>
      <c r="C688" s="125">
        <f>WEEKNUM(June[[#This Row],[Date]])</f>
        <v>0</v>
      </c>
      <c r="E688" s="125"/>
      <c r="G688" s="125"/>
      <c r="H688" s="125"/>
      <c r="I688" s="125"/>
      <c r="J688" s="116"/>
      <c r="K688" s="116"/>
      <c r="L688" s="116"/>
      <c r="M6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8" s="116">
        <f>AVERAGE(June[order delivered])</f>
        <v>3.9437956555171093E-3</v>
      </c>
      <c r="P688" s="125"/>
      <c r="T688" s="103">
        <f>June[[#This Row],[Delivery Cost]] + June[[#This Row],[COGS (Naira)]]</f>
        <v>0</v>
      </c>
      <c r="U688" s="103">
        <f>June[[#This Row],[Revenue]] - June[[#This Row],[Total cost]]</f>
        <v>0</v>
      </c>
    </row>
    <row r="689" spans="1:21" hidden="1" x14ac:dyDescent="0.2">
      <c r="A689" s="126"/>
      <c r="B689" s="125"/>
      <c r="C689" s="125">
        <f>WEEKNUM(June[[#This Row],[Date]])</f>
        <v>0</v>
      </c>
      <c r="E689" s="125"/>
      <c r="G689" s="125"/>
      <c r="H689" s="125"/>
      <c r="I689" s="125"/>
      <c r="J689" s="116"/>
      <c r="K689" s="116"/>
      <c r="L689" s="116"/>
      <c r="M6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89" s="116">
        <f>AVERAGE(June[order delivered])</f>
        <v>3.9437956555171093E-3</v>
      </c>
      <c r="P689" s="125"/>
      <c r="T689" s="103">
        <f>June[[#This Row],[Delivery Cost]] + June[[#This Row],[COGS (Naira)]]</f>
        <v>0</v>
      </c>
      <c r="U689" s="103">
        <f>June[[#This Row],[Revenue]] - June[[#This Row],[Total cost]]</f>
        <v>0</v>
      </c>
    </row>
    <row r="690" spans="1:21" hidden="1" x14ac:dyDescent="0.2">
      <c r="A690" s="126"/>
      <c r="B690" s="125"/>
      <c r="C690" s="125">
        <f>WEEKNUM(June[[#This Row],[Date]])</f>
        <v>0</v>
      </c>
      <c r="E690" s="125"/>
      <c r="G690" s="125"/>
      <c r="H690" s="125"/>
      <c r="I690" s="125"/>
      <c r="J690" s="116"/>
      <c r="K690" s="116"/>
      <c r="L690" s="116"/>
      <c r="M6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0" s="116">
        <f>AVERAGE(June[order delivered])</f>
        <v>3.9437956555171093E-3</v>
      </c>
      <c r="P690" s="125"/>
      <c r="T690" s="103">
        <f>June[[#This Row],[Delivery Cost]] + June[[#This Row],[COGS (Naira)]]</f>
        <v>0</v>
      </c>
      <c r="U690" s="103">
        <f>June[[#This Row],[Revenue]] - June[[#This Row],[Total cost]]</f>
        <v>0</v>
      </c>
    </row>
    <row r="691" spans="1:21" hidden="1" x14ac:dyDescent="0.2">
      <c r="A691" s="126"/>
      <c r="B691" s="125"/>
      <c r="C691" s="125">
        <f>WEEKNUM(June[[#This Row],[Date]])</f>
        <v>0</v>
      </c>
      <c r="E691" s="125"/>
      <c r="G691" s="125"/>
      <c r="H691" s="125"/>
      <c r="I691" s="125"/>
      <c r="J691" s="116"/>
      <c r="K691" s="116"/>
      <c r="L691" s="116"/>
      <c r="M6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1" s="116">
        <f>AVERAGE(June[order delivered])</f>
        <v>3.9437956555171093E-3</v>
      </c>
      <c r="P691" s="125"/>
      <c r="T691" s="103">
        <f>June[[#This Row],[Delivery Cost]] + June[[#This Row],[COGS (Naira)]]</f>
        <v>0</v>
      </c>
      <c r="U691" s="103">
        <f>June[[#This Row],[Revenue]] - June[[#This Row],[Total cost]]</f>
        <v>0</v>
      </c>
    </row>
    <row r="692" spans="1:21" hidden="1" x14ac:dyDescent="0.2">
      <c r="A692" s="126"/>
      <c r="B692" s="125"/>
      <c r="C692" s="125">
        <f>WEEKNUM(June[[#This Row],[Date]])</f>
        <v>0</v>
      </c>
      <c r="E692" s="125"/>
      <c r="G692" s="125"/>
      <c r="H692" s="125"/>
      <c r="I692" s="125"/>
      <c r="J692" s="116"/>
      <c r="K692" s="116"/>
      <c r="L692" s="116"/>
      <c r="M6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2" s="116">
        <f>AVERAGE(June[order delivered])</f>
        <v>3.9437956555171093E-3</v>
      </c>
      <c r="P692" s="125"/>
      <c r="T692" s="103">
        <f>June[[#This Row],[Delivery Cost]] + June[[#This Row],[COGS (Naira)]]</f>
        <v>0</v>
      </c>
      <c r="U692" s="103">
        <f>June[[#This Row],[Revenue]] - June[[#This Row],[Total cost]]</f>
        <v>0</v>
      </c>
    </row>
    <row r="693" spans="1:21" hidden="1" x14ac:dyDescent="0.2">
      <c r="A693" s="126"/>
      <c r="B693" s="125"/>
      <c r="C693" s="125">
        <f>WEEKNUM(June[[#This Row],[Date]])</f>
        <v>0</v>
      </c>
      <c r="E693" s="125"/>
      <c r="G693" s="125"/>
      <c r="H693" s="125"/>
      <c r="I693" s="125"/>
      <c r="J693" s="116"/>
      <c r="K693" s="116"/>
      <c r="L693" s="116"/>
      <c r="M6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3" s="116">
        <f>AVERAGE(June[order delivered])</f>
        <v>3.9437956555171093E-3</v>
      </c>
      <c r="P693" s="125"/>
      <c r="T693" s="103">
        <f>June[[#This Row],[Delivery Cost]] + June[[#This Row],[COGS (Naira)]]</f>
        <v>0</v>
      </c>
      <c r="U693" s="103">
        <f>June[[#This Row],[Revenue]] - June[[#This Row],[Total cost]]</f>
        <v>0</v>
      </c>
    </row>
    <row r="694" spans="1:21" hidden="1" x14ac:dyDescent="0.2">
      <c r="A694" s="126"/>
      <c r="B694" s="125"/>
      <c r="C694" s="125">
        <f>WEEKNUM(June[[#This Row],[Date]])</f>
        <v>0</v>
      </c>
      <c r="E694" s="125"/>
      <c r="G694" s="125"/>
      <c r="H694" s="125"/>
      <c r="I694" s="125"/>
      <c r="J694" s="116"/>
      <c r="K694" s="116"/>
      <c r="L694" s="116"/>
      <c r="M6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4" s="116">
        <f>AVERAGE(June[order delivered])</f>
        <v>3.9437956555171093E-3</v>
      </c>
      <c r="P694" s="125"/>
      <c r="T694" s="103">
        <f>June[[#This Row],[Delivery Cost]] + June[[#This Row],[COGS (Naira)]]</f>
        <v>0</v>
      </c>
      <c r="U694" s="103">
        <f>June[[#This Row],[Revenue]] - June[[#This Row],[Total cost]]</f>
        <v>0</v>
      </c>
    </row>
    <row r="695" spans="1:21" hidden="1" x14ac:dyDescent="0.2">
      <c r="A695" s="126"/>
      <c r="B695" s="125"/>
      <c r="C695" s="125">
        <f>WEEKNUM(June[[#This Row],[Date]])</f>
        <v>0</v>
      </c>
      <c r="E695" s="125"/>
      <c r="G695" s="125"/>
      <c r="H695" s="125"/>
      <c r="I695" s="125"/>
      <c r="J695" s="116"/>
      <c r="K695" s="116"/>
      <c r="L695" s="116"/>
      <c r="M6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5" s="116">
        <f>AVERAGE(June[order delivered])</f>
        <v>3.9437956555171093E-3</v>
      </c>
      <c r="P695" s="125"/>
      <c r="T695" s="103">
        <f>June[[#This Row],[Delivery Cost]] + June[[#This Row],[COGS (Naira)]]</f>
        <v>0</v>
      </c>
      <c r="U695" s="103">
        <f>June[[#This Row],[Revenue]] - June[[#This Row],[Total cost]]</f>
        <v>0</v>
      </c>
    </row>
    <row r="696" spans="1:21" hidden="1" x14ac:dyDescent="0.2">
      <c r="A696" s="126"/>
      <c r="B696" s="125"/>
      <c r="C696" s="125">
        <f>WEEKNUM(June[[#This Row],[Date]])</f>
        <v>0</v>
      </c>
      <c r="E696" s="125"/>
      <c r="G696" s="125"/>
      <c r="H696" s="125"/>
      <c r="I696" s="125"/>
      <c r="J696" s="116"/>
      <c r="K696" s="116"/>
      <c r="L696" s="116"/>
      <c r="M6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6" s="116">
        <f>AVERAGE(June[order delivered])</f>
        <v>3.9437956555171093E-3</v>
      </c>
      <c r="P696" s="125"/>
      <c r="T696" s="103">
        <f>June[[#This Row],[Delivery Cost]] + June[[#This Row],[COGS (Naira)]]</f>
        <v>0</v>
      </c>
      <c r="U696" s="103">
        <f>June[[#This Row],[Revenue]] - June[[#This Row],[Total cost]]</f>
        <v>0</v>
      </c>
    </row>
    <row r="697" spans="1:21" hidden="1" x14ac:dyDescent="0.2">
      <c r="A697" s="126"/>
      <c r="B697" s="125"/>
      <c r="C697" s="125">
        <f>WEEKNUM(June[[#This Row],[Date]])</f>
        <v>0</v>
      </c>
      <c r="E697" s="125"/>
      <c r="G697" s="125"/>
      <c r="H697" s="125"/>
      <c r="I697" s="125"/>
      <c r="J697" s="116"/>
      <c r="K697" s="116"/>
      <c r="L697" s="116"/>
      <c r="M6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7" s="116">
        <f>AVERAGE(June[order delivered])</f>
        <v>3.9437956555171093E-3</v>
      </c>
      <c r="P697" s="125"/>
      <c r="T697" s="103">
        <f>June[[#This Row],[Delivery Cost]] + June[[#This Row],[COGS (Naira)]]</f>
        <v>0</v>
      </c>
      <c r="U697" s="103">
        <f>June[[#This Row],[Revenue]] - June[[#This Row],[Total cost]]</f>
        <v>0</v>
      </c>
    </row>
    <row r="698" spans="1:21" hidden="1" x14ac:dyDescent="0.2">
      <c r="A698" s="126"/>
      <c r="B698" s="125"/>
      <c r="C698" s="125">
        <f>WEEKNUM(June[[#This Row],[Date]])</f>
        <v>0</v>
      </c>
      <c r="E698" s="125"/>
      <c r="G698" s="125"/>
      <c r="H698" s="125"/>
      <c r="I698" s="125"/>
      <c r="J698" s="116"/>
      <c r="K698" s="116"/>
      <c r="L698" s="116"/>
      <c r="M6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8" s="116">
        <f>AVERAGE(June[order delivered])</f>
        <v>3.9437956555171093E-3</v>
      </c>
      <c r="P698" s="125"/>
      <c r="T698" s="103">
        <f>June[[#This Row],[Delivery Cost]] + June[[#This Row],[COGS (Naira)]]</f>
        <v>0</v>
      </c>
      <c r="U698" s="103">
        <f>June[[#This Row],[Revenue]] - June[[#This Row],[Total cost]]</f>
        <v>0</v>
      </c>
    </row>
    <row r="699" spans="1:21" hidden="1" x14ac:dyDescent="0.2">
      <c r="A699" s="126"/>
      <c r="B699" s="125"/>
      <c r="C699" s="125">
        <f>WEEKNUM(June[[#This Row],[Date]])</f>
        <v>0</v>
      </c>
      <c r="E699" s="125"/>
      <c r="G699" s="125"/>
      <c r="H699" s="125"/>
      <c r="I699" s="125"/>
      <c r="J699" s="116"/>
      <c r="K699" s="116"/>
      <c r="L699" s="116"/>
      <c r="M6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6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699" s="116">
        <f>AVERAGE(June[order delivered])</f>
        <v>3.9437956555171093E-3</v>
      </c>
      <c r="P699" s="125"/>
      <c r="T699" s="103">
        <f>June[[#This Row],[Delivery Cost]] + June[[#This Row],[COGS (Naira)]]</f>
        <v>0</v>
      </c>
      <c r="U699" s="103">
        <f>June[[#This Row],[Revenue]] - June[[#This Row],[Total cost]]</f>
        <v>0</v>
      </c>
    </row>
    <row r="700" spans="1:21" hidden="1" x14ac:dyDescent="0.2">
      <c r="A700" s="126"/>
      <c r="B700" s="125"/>
      <c r="C700" s="125">
        <f>WEEKNUM(June[[#This Row],[Date]])</f>
        <v>0</v>
      </c>
      <c r="E700" s="125"/>
      <c r="G700" s="125"/>
      <c r="H700" s="125"/>
      <c r="I700" s="125"/>
      <c r="J700" s="116"/>
      <c r="K700" s="116"/>
      <c r="L700" s="116"/>
      <c r="M7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0" s="116">
        <f>AVERAGE(June[order delivered])</f>
        <v>3.9437956555171093E-3</v>
      </c>
      <c r="P700" s="125"/>
      <c r="T700" s="103">
        <f>June[[#This Row],[Delivery Cost]] + June[[#This Row],[COGS (Naira)]]</f>
        <v>0</v>
      </c>
      <c r="U700" s="103">
        <f>June[[#This Row],[Revenue]] - June[[#This Row],[Total cost]]</f>
        <v>0</v>
      </c>
    </row>
    <row r="701" spans="1:21" hidden="1" x14ac:dyDescent="0.2">
      <c r="A701" s="126"/>
      <c r="B701" s="125"/>
      <c r="C701" s="125">
        <f>WEEKNUM(June[[#This Row],[Date]])</f>
        <v>0</v>
      </c>
      <c r="E701" s="125"/>
      <c r="G701" s="125"/>
      <c r="H701" s="125"/>
      <c r="I701" s="125"/>
      <c r="J701" s="116"/>
      <c r="K701" s="116"/>
      <c r="L701" s="116"/>
      <c r="M7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1" s="116">
        <f>AVERAGE(June[order delivered])</f>
        <v>3.9437956555171093E-3</v>
      </c>
      <c r="P701" s="125"/>
      <c r="T701" s="103">
        <f>June[[#This Row],[Delivery Cost]] + June[[#This Row],[COGS (Naira)]]</f>
        <v>0</v>
      </c>
      <c r="U701" s="103">
        <f>June[[#This Row],[Revenue]] - June[[#This Row],[Total cost]]</f>
        <v>0</v>
      </c>
    </row>
    <row r="702" spans="1:21" hidden="1" x14ac:dyDescent="0.2">
      <c r="A702" s="126"/>
      <c r="B702" s="125"/>
      <c r="C702" s="125">
        <f>WEEKNUM(June[[#This Row],[Date]])</f>
        <v>0</v>
      </c>
      <c r="E702" s="125"/>
      <c r="G702" s="125"/>
      <c r="H702" s="125"/>
      <c r="I702" s="125"/>
      <c r="J702" s="116"/>
      <c r="K702" s="116"/>
      <c r="L702" s="116"/>
      <c r="M7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2" s="116">
        <f>AVERAGE(June[order delivered])</f>
        <v>3.9437956555171093E-3</v>
      </c>
      <c r="P702" s="125"/>
      <c r="T702" s="103">
        <f>June[[#This Row],[Delivery Cost]] + June[[#This Row],[COGS (Naira)]]</f>
        <v>0</v>
      </c>
      <c r="U702" s="103">
        <f>June[[#This Row],[Revenue]] - June[[#This Row],[Total cost]]</f>
        <v>0</v>
      </c>
    </row>
    <row r="703" spans="1:21" hidden="1" x14ac:dyDescent="0.2">
      <c r="A703" s="126"/>
      <c r="B703" s="125"/>
      <c r="C703" s="125">
        <f>WEEKNUM(June[[#This Row],[Date]])</f>
        <v>0</v>
      </c>
      <c r="E703" s="125"/>
      <c r="G703" s="125"/>
      <c r="H703" s="125"/>
      <c r="I703" s="125"/>
      <c r="J703" s="116"/>
      <c r="K703" s="116"/>
      <c r="L703" s="116"/>
      <c r="M7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3" s="116">
        <f>AVERAGE(June[order delivered])</f>
        <v>3.9437956555171093E-3</v>
      </c>
      <c r="P703" s="125"/>
      <c r="T703" s="103">
        <f>June[[#This Row],[Delivery Cost]] + June[[#This Row],[COGS (Naira)]]</f>
        <v>0</v>
      </c>
      <c r="U703" s="103">
        <f>June[[#This Row],[Revenue]] - June[[#This Row],[Total cost]]</f>
        <v>0</v>
      </c>
    </row>
    <row r="704" spans="1:21" hidden="1" x14ac:dyDescent="0.2">
      <c r="A704" s="126"/>
      <c r="B704" s="125"/>
      <c r="C704" s="125">
        <f>WEEKNUM(June[[#This Row],[Date]])</f>
        <v>0</v>
      </c>
      <c r="E704" s="125"/>
      <c r="G704" s="125"/>
      <c r="H704" s="125"/>
      <c r="I704" s="125"/>
      <c r="J704" s="116"/>
      <c r="K704" s="116"/>
      <c r="L704" s="116"/>
      <c r="M7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4" s="116">
        <f>AVERAGE(June[order delivered])</f>
        <v>3.9437956555171093E-3</v>
      </c>
      <c r="P704" s="125"/>
      <c r="T704" s="103">
        <f>June[[#This Row],[Delivery Cost]] + June[[#This Row],[COGS (Naira)]]</f>
        <v>0</v>
      </c>
      <c r="U704" s="103">
        <f>June[[#This Row],[Revenue]] - June[[#This Row],[Total cost]]</f>
        <v>0</v>
      </c>
    </row>
    <row r="705" spans="1:21" hidden="1" x14ac:dyDescent="0.2">
      <c r="A705" s="126"/>
      <c r="B705" s="125"/>
      <c r="C705" s="125">
        <f>WEEKNUM(June[[#This Row],[Date]])</f>
        <v>0</v>
      </c>
      <c r="E705" s="125"/>
      <c r="G705" s="125"/>
      <c r="H705" s="125"/>
      <c r="I705" s="125"/>
      <c r="J705" s="116"/>
      <c r="K705" s="116"/>
      <c r="L705" s="116"/>
      <c r="M7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5" s="116">
        <f>AVERAGE(June[order delivered])</f>
        <v>3.9437956555171093E-3</v>
      </c>
      <c r="P705" s="125"/>
      <c r="T705" s="103">
        <f>June[[#This Row],[Delivery Cost]] + June[[#This Row],[COGS (Naira)]]</f>
        <v>0</v>
      </c>
      <c r="U705" s="103">
        <f>June[[#This Row],[Revenue]] - June[[#This Row],[Total cost]]</f>
        <v>0</v>
      </c>
    </row>
    <row r="706" spans="1:21" hidden="1" x14ac:dyDescent="0.2">
      <c r="A706" s="126"/>
      <c r="B706" s="125"/>
      <c r="C706" s="125">
        <f>WEEKNUM(June[[#This Row],[Date]])</f>
        <v>0</v>
      </c>
      <c r="E706" s="125"/>
      <c r="G706" s="125"/>
      <c r="H706" s="125"/>
      <c r="I706" s="125"/>
      <c r="J706" s="116"/>
      <c r="K706" s="116"/>
      <c r="L706" s="116"/>
      <c r="M7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6" s="116">
        <f>AVERAGE(June[order delivered])</f>
        <v>3.9437956555171093E-3</v>
      </c>
      <c r="P706" s="125"/>
      <c r="T706" s="103">
        <f>June[[#This Row],[Delivery Cost]] + June[[#This Row],[COGS (Naira)]]</f>
        <v>0</v>
      </c>
      <c r="U706" s="103">
        <f>June[[#This Row],[Revenue]] - June[[#This Row],[Total cost]]</f>
        <v>0</v>
      </c>
    </row>
    <row r="707" spans="1:21" hidden="1" x14ac:dyDescent="0.2">
      <c r="A707" s="126"/>
      <c r="B707" s="125"/>
      <c r="C707" s="125">
        <f>WEEKNUM(June[[#This Row],[Date]])</f>
        <v>0</v>
      </c>
      <c r="E707" s="125"/>
      <c r="G707" s="125"/>
      <c r="H707" s="125"/>
      <c r="I707" s="125"/>
      <c r="J707" s="116"/>
      <c r="K707" s="116"/>
      <c r="L707" s="116"/>
      <c r="M7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7" s="116">
        <f>AVERAGE(June[order delivered])</f>
        <v>3.9437956555171093E-3</v>
      </c>
      <c r="P707" s="125"/>
      <c r="T707" s="103">
        <f>June[[#This Row],[Delivery Cost]] + June[[#This Row],[COGS (Naira)]]</f>
        <v>0</v>
      </c>
      <c r="U707" s="103">
        <f>June[[#This Row],[Revenue]] - June[[#This Row],[Total cost]]</f>
        <v>0</v>
      </c>
    </row>
    <row r="708" spans="1:21" hidden="1" x14ac:dyDescent="0.2">
      <c r="A708" s="126"/>
      <c r="B708" s="125"/>
      <c r="C708" s="125">
        <f>WEEKNUM(June[[#This Row],[Date]])</f>
        <v>0</v>
      </c>
      <c r="E708" s="125"/>
      <c r="G708" s="125"/>
      <c r="H708" s="125"/>
      <c r="I708" s="125"/>
      <c r="J708" s="116"/>
      <c r="K708" s="116"/>
      <c r="L708" s="116"/>
      <c r="M7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8" s="116">
        <f>AVERAGE(June[order delivered])</f>
        <v>3.9437956555171093E-3</v>
      </c>
      <c r="P708" s="125"/>
      <c r="T708" s="103">
        <f>June[[#This Row],[Delivery Cost]] + June[[#This Row],[COGS (Naira)]]</f>
        <v>0</v>
      </c>
      <c r="U708" s="103">
        <f>June[[#This Row],[Revenue]] - June[[#This Row],[Total cost]]</f>
        <v>0</v>
      </c>
    </row>
    <row r="709" spans="1:21" hidden="1" x14ac:dyDescent="0.2">
      <c r="A709" s="126"/>
      <c r="B709" s="125"/>
      <c r="C709" s="125">
        <f>WEEKNUM(June[[#This Row],[Date]])</f>
        <v>0</v>
      </c>
      <c r="E709" s="125"/>
      <c r="G709" s="125"/>
      <c r="H709" s="125"/>
      <c r="I709" s="125"/>
      <c r="J709" s="116"/>
      <c r="K709" s="116"/>
      <c r="L709" s="116"/>
      <c r="M7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09" s="116">
        <f>AVERAGE(June[order delivered])</f>
        <v>3.9437956555171093E-3</v>
      </c>
      <c r="P709" s="125"/>
      <c r="T709" s="103">
        <f>June[[#This Row],[Delivery Cost]] + June[[#This Row],[COGS (Naira)]]</f>
        <v>0</v>
      </c>
      <c r="U709" s="103">
        <f>June[[#This Row],[Revenue]] - June[[#This Row],[Total cost]]</f>
        <v>0</v>
      </c>
    </row>
    <row r="710" spans="1:21" hidden="1" x14ac:dyDescent="0.2">
      <c r="A710" s="126"/>
      <c r="B710" s="125"/>
      <c r="C710" s="125">
        <f>WEEKNUM(June[[#This Row],[Date]])</f>
        <v>0</v>
      </c>
      <c r="E710" s="125"/>
      <c r="G710" s="125"/>
      <c r="H710" s="125"/>
      <c r="I710" s="125"/>
      <c r="J710" s="116"/>
      <c r="K710" s="116"/>
      <c r="L710" s="116"/>
      <c r="M7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0" s="116">
        <f>AVERAGE(June[order delivered])</f>
        <v>3.9437956555171093E-3</v>
      </c>
      <c r="P710" s="125"/>
      <c r="T710" s="103">
        <f>June[[#This Row],[Delivery Cost]] + June[[#This Row],[COGS (Naira)]]</f>
        <v>0</v>
      </c>
      <c r="U710" s="103">
        <f>June[[#This Row],[Revenue]] - June[[#This Row],[Total cost]]</f>
        <v>0</v>
      </c>
    </row>
    <row r="711" spans="1:21" hidden="1" x14ac:dyDescent="0.2">
      <c r="A711" s="126"/>
      <c r="B711" s="125"/>
      <c r="C711" s="125">
        <f>WEEKNUM(June[[#This Row],[Date]])</f>
        <v>0</v>
      </c>
      <c r="E711" s="125"/>
      <c r="G711" s="125"/>
      <c r="H711" s="125"/>
      <c r="I711" s="125"/>
      <c r="J711" s="116"/>
      <c r="K711" s="116"/>
      <c r="L711" s="116"/>
      <c r="M7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1" s="116">
        <f>AVERAGE(June[order delivered])</f>
        <v>3.9437956555171093E-3</v>
      </c>
      <c r="P711" s="125"/>
      <c r="T711" s="103">
        <f>June[[#This Row],[Delivery Cost]] + June[[#This Row],[COGS (Naira)]]</f>
        <v>0</v>
      </c>
      <c r="U711" s="103">
        <f>June[[#This Row],[Revenue]] - June[[#This Row],[Total cost]]</f>
        <v>0</v>
      </c>
    </row>
    <row r="712" spans="1:21" hidden="1" x14ac:dyDescent="0.2">
      <c r="A712" s="126"/>
      <c r="B712" s="125"/>
      <c r="C712" s="125">
        <f>WEEKNUM(June[[#This Row],[Date]])</f>
        <v>0</v>
      </c>
      <c r="E712" s="125"/>
      <c r="G712" s="125"/>
      <c r="H712" s="125"/>
      <c r="I712" s="125"/>
      <c r="J712" s="116"/>
      <c r="K712" s="116"/>
      <c r="L712" s="116"/>
      <c r="M7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2" s="116">
        <f>AVERAGE(June[order delivered])</f>
        <v>3.9437956555171093E-3</v>
      </c>
      <c r="P712" s="125"/>
      <c r="T712" s="103">
        <f>June[[#This Row],[Delivery Cost]] + June[[#This Row],[COGS (Naira)]]</f>
        <v>0</v>
      </c>
      <c r="U712" s="103">
        <f>June[[#This Row],[Revenue]] - June[[#This Row],[Total cost]]</f>
        <v>0</v>
      </c>
    </row>
    <row r="713" spans="1:21" hidden="1" x14ac:dyDescent="0.2">
      <c r="A713" s="126"/>
      <c r="B713" s="125"/>
      <c r="C713" s="125">
        <f>WEEKNUM(June[[#This Row],[Date]])</f>
        <v>0</v>
      </c>
      <c r="E713" s="125"/>
      <c r="G713" s="125"/>
      <c r="H713" s="125"/>
      <c r="I713" s="125"/>
      <c r="J713" s="116"/>
      <c r="K713" s="116"/>
      <c r="L713" s="116"/>
      <c r="M7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3" s="116">
        <f>AVERAGE(June[order delivered])</f>
        <v>3.9437956555171093E-3</v>
      </c>
      <c r="P713" s="125"/>
      <c r="T713" s="103">
        <f>June[[#This Row],[Delivery Cost]] + June[[#This Row],[COGS (Naira)]]</f>
        <v>0</v>
      </c>
      <c r="U713" s="103">
        <f>June[[#This Row],[Revenue]] - June[[#This Row],[Total cost]]</f>
        <v>0</v>
      </c>
    </row>
    <row r="714" spans="1:21" hidden="1" x14ac:dyDescent="0.2">
      <c r="A714" s="126"/>
      <c r="B714" s="125"/>
      <c r="C714" s="125">
        <f>WEEKNUM(June[[#This Row],[Date]])</f>
        <v>0</v>
      </c>
      <c r="E714" s="125"/>
      <c r="G714" s="125"/>
      <c r="H714" s="125"/>
      <c r="I714" s="125"/>
      <c r="J714" s="116"/>
      <c r="K714" s="116"/>
      <c r="L714" s="116"/>
      <c r="M7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4" s="116">
        <f>AVERAGE(June[order delivered])</f>
        <v>3.9437956555171093E-3</v>
      </c>
      <c r="P714" s="125"/>
      <c r="T714" s="103">
        <f>June[[#This Row],[Delivery Cost]] + June[[#This Row],[COGS (Naira)]]</f>
        <v>0</v>
      </c>
      <c r="U714" s="103">
        <f>June[[#This Row],[Revenue]] - June[[#This Row],[Total cost]]</f>
        <v>0</v>
      </c>
    </row>
    <row r="715" spans="1:21" hidden="1" x14ac:dyDescent="0.2">
      <c r="A715" s="126"/>
      <c r="B715" s="125"/>
      <c r="C715" s="125">
        <f>WEEKNUM(June[[#This Row],[Date]])</f>
        <v>0</v>
      </c>
      <c r="E715" s="125"/>
      <c r="G715" s="125"/>
      <c r="H715" s="125"/>
      <c r="I715" s="125"/>
      <c r="J715" s="116"/>
      <c r="K715" s="116"/>
      <c r="L715" s="116"/>
      <c r="M7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5" s="116">
        <f>AVERAGE(June[order delivered])</f>
        <v>3.9437956555171093E-3</v>
      </c>
      <c r="P715" s="125"/>
      <c r="T715" s="103">
        <f>June[[#This Row],[Delivery Cost]] + June[[#This Row],[COGS (Naira)]]</f>
        <v>0</v>
      </c>
      <c r="U715" s="103">
        <f>June[[#This Row],[Revenue]] - June[[#This Row],[Total cost]]</f>
        <v>0</v>
      </c>
    </row>
    <row r="716" spans="1:21" hidden="1" x14ac:dyDescent="0.2">
      <c r="A716" s="126"/>
      <c r="B716" s="125"/>
      <c r="C716" s="125">
        <f>WEEKNUM(June[[#This Row],[Date]])</f>
        <v>0</v>
      </c>
      <c r="E716" s="125"/>
      <c r="G716" s="125"/>
      <c r="H716" s="125"/>
      <c r="I716" s="125"/>
      <c r="J716" s="116"/>
      <c r="K716" s="116"/>
      <c r="L716" s="116"/>
      <c r="M7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6" s="116">
        <f>AVERAGE(June[order delivered])</f>
        <v>3.9437956555171093E-3</v>
      </c>
      <c r="P716" s="125"/>
      <c r="T716" s="103">
        <f>June[[#This Row],[Delivery Cost]] + June[[#This Row],[COGS (Naira)]]</f>
        <v>0</v>
      </c>
      <c r="U716" s="103">
        <f>June[[#This Row],[Revenue]] - June[[#This Row],[Total cost]]</f>
        <v>0</v>
      </c>
    </row>
    <row r="717" spans="1:21" hidden="1" x14ac:dyDescent="0.2">
      <c r="A717" s="126"/>
      <c r="B717" s="125"/>
      <c r="C717" s="125">
        <f>WEEKNUM(June[[#This Row],[Date]])</f>
        <v>0</v>
      </c>
      <c r="E717" s="125"/>
      <c r="G717" s="125"/>
      <c r="H717" s="125"/>
      <c r="I717" s="125"/>
      <c r="J717" s="116"/>
      <c r="K717" s="116"/>
      <c r="L717" s="116"/>
      <c r="M7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7" s="116">
        <f>AVERAGE(June[order delivered])</f>
        <v>3.9437956555171093E-3</v>
      </c>
      <c r="P717" s="125"/>
      <c r="T717" s="103">
        <f>June[[#This Row],[Delivery Cost]] + June[[#This Row],[COGS (Naira)]]</f>
        <v>0</v>
      </c>
      <c r="U717" s="103">
        <f>June[[#This Row],[Revenue]] - June[[#This Row],[Total cost]]</f>
        <v>0</v>
      </c>
    </row>
    <row r="718" spans="1:21" hidden="1" x14ac:dyDescent="0.2">
      <c r="A718" s="126"/>
      <c r="B718" s="125"/>
      <c r="C718" s="125">
        <f>WEEKNUM(June[[#This Row],[Date]])</f>
        <v>0</v>
      </c>
      <c r="E718" s="125"/>
      <c r="G718" s="125"/>
      <c r="H718" s="125"/>
      <c r="I718" s="125"/>
      <c r="J718" s="116"/>
      <c r="K718" s="116"/>
      <c r="L718" s="116"/>
      <c r="M7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8" s="116">
        <f>AVERAGE(June[order delivered])</f>
        <v>3.9437956555171093E-3</v>
      </c>
      <c r="P718" s="125"/>
      <c r="T718" s="103">
        <f>June[[#This Row],[Delivery Cost]] + June[[#This Row],[COGS (Naira)]]</f>
        <v>0</v>
      </c>
      <c r="U718" s="103">
        <f>June[[#This Row],[Revenue]] - June[[#This Row],[Total cost]]</f>
        <v>0</v>
      </c>
    </row>
    <row r="719" spans="1:21" hidden="1" x14ac:dyDescent="0.2">
      <c r="A719" s="126"/>
      <c r="B719" s="125"/>
      <c r="C719" s="125">
        <f>WEEKNUM(June[[#This Row],[Date]])</f>
        <v>0</v>
      </c>
      <c r="E719" s="125"/>
      <c r="G719" s="125"/>
      <c r="H719" s="125"/>
      <c r="I719" s="125"/>
      <c r="J719" s="116"/>
      <c r="K719" s="116"/>
      <c r="L719" s="116"/>
      <c r="M7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19" s="116">
        <f>AVERAGE(June[order delivered])</f>
        <v>3.9437956555171093E-3</v>
      </c>
      <c r="P719" s="125"/>
      <c r="T719" s="103">
        <f>June[[#This Row],[Delivery Cost]] + June[[#This Row],[COGS (Naira)]]</f>
        <v>0</v>
      </c>
      <c r="U719" s="103">
        <f>June[[#This Row],[Revenue]] - June[[#This Row],[Total cost]]</f>
        <v>0</v>
      </c>
    </row>
    <row r="720" spans="1:21" hidden="1" x14ac:dyDescent="0.2">
      <c r="A720" s="126"/>
      <c r="B720" s="125"/>
      <c r="C720" s="125">
        <f>WEEKNUM(June[[#This Row],[Date]])</f>
        <v>0</v>
      </c>
      <c r="E720" s="125"/>
      <c r="G720" s="125"/>
      <c r="H720" s="125"/>
      <c r="I720" s="125"/>
      <c r="J720" s="116"/>
      <c r="K720" s="116"/>
      <c r="L720" s="116"/>
      <c r="M7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0" s="116">
        <f>AVERAGE(June[order delivered])</f>
        <v>3.9437956555171093E-3</v>
      </c>
      <c r="P720" s="125"/>
      <c r="T720" s="103">
        <f>June[[#This Row],[Delivery Cost]] + June[[#This Row],[COGS (Naira)]]</f>
        <v>0</v>
      </c>
      <c r="U720" s="103">
        <f>June[[#This Row],[Revenue]] - June[[#This Row],[Total cost]]</f>
        <v>0</v>
      </c>
    </row>
    <row r="721" spans="1:21" hidden="1" x14ac:dyDescent="0.2">
      <c r="A721" s="126"/>
      <c r="B721" s="125"/>
      <c r="C721" s="125">
        <f>WEEKNUM(June[[#This Row],[Date]])</f>
        <v>0</v>
      </c>
      <c r="E721" s="125"/>
      <c r="G721" s="125"/>
      <c r="H721" s="125"/>
      <c r="I721" s="125"/>
      <c r="J721" s="116"/>
      <c r="K721" s="116"/>
      <c r="L721" s="116"/>
      <c r="M7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1" s="116">
        <f>AVERAGE(June[order delivered])</f>
        <v>3.9437956555171093E-3</v>
      </c>
      <c r="P721" s="125"/>
      <c r="T721" s="103">
        <f>June[[#This Row],[Delivery Cost]] + June[[#This Row],[COGS (Naira)]]</f>
        <v>0</v>
      </c>
      <c r="U721" s="103">
        <f>June[[#This Row],[Revenue]] - June[[#This Row],[Total cost]]</f>
        <v>0</v>
      </c>
    </row>
    <row r="722" spans="1:21" hidden="1" x14ac:dyDescent="0.2">
      <c r="A722" s="126"/>
      <c r="B722" s="125"/>
      <c r="C722" s="125">
        <f>WEEKNUM(June[[#This Row],[Date]])</f>
        <v>0</v>
      </c>
      <c r="E722" s="125"/>
      <c r="G722" s="125"/>
      <c r="H722" s="125"/>
      <c r="I722" s="125"/>
      <c r="J722" s="116"/>
      <c r="K722" s="116"/>
      <c r="L722" s="116"/>
      <c r="M7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2" s="116">
        <f>AVERAGE(June[order delivered])</f>
        <v>3.9437956555171093E-3</v>
      </c>
      <c r="P722" s="125"/>
      <c r="T722" s="103">
        <f>June[[#This Row],[Delivery Cost]] + June[[#This Row],[COGS (Naira)]]</f>
        <v>0</v>
      </c>
      <c r="U722" s="103">
        <f>June[[#This Row],[Revenue]] - June[[#This Row],[Total cost]]</f>
        <v>0</v>
      </c>
    </row>
    <row r="723" spans="1:21" hidden="1" x14ac:dyDescent="0.2">
      <c r="A723" s="126"/>
      <c r="B723" s="125"/>
      <c r="C723" s="125">
        <f>WEEKNUM(June[[#This Row],[Date]])</f>
        <v>0</v>
      </c>
      <c r="E723" s="125"/>
      <c r="G723" s="125"/>
      <c r="H723" s="125"/>
      <c r="I723" s="125"/>
      <c r="J723" s="116"/>
      <c r="K723" s="116"/>
      <c r="L723" s="116"/>
      <c r="M7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3" s="116">
        <f>AVERAGE(June[order delivered])</f>
        <v>3.9437956555171093E-3</v>
      </c>
      <c r="P723" s="125"/>
      <c r="T723" s="103">
        <f>June[[#This Row],[Delivery Cost]] + June[[#This Row],[COGS (Naira)]]</f>
        <v>0</v>
      </c>
      <c r="U723" s="103">
        <f>June[[#This Row],[Revenue]] - June[[#This Row],[Total cost]]</f>
        <v>0</v>
      </c>
    </row>
    <row r="724" spans="1:21" hidden="1" x14ac:dyDescent="0.2">
      <c r="A724" s="126"/>
      <c r="B724" s="125"/>
      <c r="C724" s="125">
        <f>WEEKNUM(June[[#This Row],[Date]])</f>
        <v>0</v>
      </c>
      <c r="E724" s="125"/>
      <c r="G724" s="125"/>
      <c r="H724" s="125"/>
      <c r="I724" s="125"/>
      <c r="J724" s="116"/>
      <c r="K724" s="116"/>
      <c r="L724" s="116"/>
      <c r="M7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4" s="116">
        <f>AVERAGE(June[order delivered])</f>
        <v>3.9437956555171093E-3</v>
      </c>
      <c r="P724" s="125"/>
      <c r="T724" s="103">
        <f>June[[#This Row],[Delivery Cost]] + June[[#This Row],[COGS (Naira)]]</f>
        <v>0</v>
      </c>
      <c r="U724" s="103">
        <f>June[[#This Row],[Revenue]] - June[[#This Row],[Total cost]]</f>
        <v>0</v>
      </c>
    </row>
    <row r="725" spans="1:21" hidden="1" x14ac:dyDescent="0.2">
      <c r="A725" s="126"/>
      <c r="B725" s="125"/>
      <c r="C725" s="125">
        <f>WEEKNUM(June[[#This Row],[Date]])</f>
        <v>0</v>
      </c>
      <c r="E725" s="125"/>
      <c r="G725" s="125"/>
      <c r="H725" s="125"/>
      <c r="I725" s="125"/>
      <c r="J725" s="116"/>
      <c r="K725" s="116"/>
      <c r="L725" s="116"/>
      <c r="M7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5" s="116">
        <f>AVERAGE(June[order delivered])</f>
        <v>3.9437956555171093E-3</v>
      </c>
      <c r="P725" s="125"/>
      <c r="T725" s="103">
        <f>June[[#This Row],[Delivery Cost]] + June[[#This Row],[COGS (Naira)]]</f>
        <v>0</v>
      </c>
      <c r="U725" s="103">
        <f>June[[#This Row],[Revenue]] - June[[#This Row],[Total cost]]</f>
        <v>0</v>
      </c>
    </row>
    <row r="726" spans="1:21" hidden="1" x14ac:dyDescent="0.2">
      <c r="A726" s="126"/>
      <c r="B726" s="125"/>
      <c r="C726" s="125">
        <f>WEEKNUM(June[[#This Row],[Date]])</f>
        <v>0</v>
      </c>
      <c r="E726" s="125"/>
      <c r="G726" s="125"/>
      <c r="H726" s="125"/>
      <c r="I726" s="125"/>
      <c r="J726" s="116"/>
      <c r="K726" s="116"/>
      <c r="L726" s="116"/>
      <c r="M7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6" s="116">
        <f>AVERAGE(June[order delivered])</f>
        <v>3.9437956555171093E-3</v>
      </c>
      <c r="P726" s="125"/>
      <c r="T726" s="103">
        <f>June[[#This Row],[Delivery Cost]] + June[[#This Row],[COGS (Naira)]]</f>
        <v>0</v>
      </c>
      <c r="U726" s="103">
        <f>June[[#This Row],[Revenue]] - June[[#This Row],[Total cost]]</f>
        <v>0</v>
      </c>
    </row>
    <row r="727" spans="1:21" hidden="1" x14ac:dyDescent="0.2">
      <c r="A727" s="126"/>
      <c r="B727" s="125"/>
      <c r="C727" s="125">
        <f>WEEKNUM(June[[#This Row],[Date]])</f>
        <v>0</v>
      </c>
      <c r="E727" s="125"/>
      <c r="G727" s="125"/>
      <c r="H727" s="125"/>
      <c r="I727" s="125"/>
      <c r="J727" s="116"/>
      <c r="K727" s="116"/>
      <c r="L727" s="116"/>
      <c r="M7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7" s="116">
        <f>AVERAGE(June[order delivered])</f>
        <v>3.9437956555171093E-3</v>
      </c>
      <c r="P727" s="125"/>
      <c r="T727" s="103">
        <f>June[[#This Row],[Delivery Cost]] + June[[#This Row],[COGS (Naira)]]</f>
        <v>0</v>
      </c>
      <c r="U727" s="103">
        <f>June[[#This Row],[Revenue]] - June[[#This Row],[Total cost]]</f>
        <v>0</v>
      </c>
    </row>
    <row r="728" spans="1:21" hidden="1" x14ac:dyDescent="0.2">
      <c r="A728" s="126"/>
      <c r="B728" s="125"/>
      <c r="C728" s="125">
        <f>WEEKNUM(June[[#This Row],[Date]])</f>
        <v>0</v>
      </c>
      <c r="E728" s="125"/>
      <c r="G728" s="125"/>
      <c r="H728" s="125"/>
      <c r="I728" s="125"/>
      <c r="J728" s="116"/>
      <c r="K728" s="116"/>
      <c r="L728" s="116"/>
      <c r="M7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8" s="116">
        <f>AVERAGE(June[order delivered])</f>
        <v>3.9437956555171093E-3</v>
      </c>
      <c r="P728" s="125"/>
      <c r="T728" s="103">
        <f>June[[#This Row],[Delivery Cost]] + June[[#This Row],[COGS (Naira)]]</f>
        <v>0</v>
      </c>
      <c r="U728" s="103">
        <f>June[[#This Row],[Revenue]] - June[[#This Row],[Total cost]]</f>
        <v>0</v>
      </c>
    </row>
    <row r="729" spans="1:21" hidden="1" x14ac:dyDescent="0.2">
      <c r="A729" s="126"/>
      <c r="B729" s="125"/>
      <c r="C729" s="125">
        <f>WEEKNUM(June[[#This Row],[Date]])</f>
        <v>0</v>
      </c>
      <c r="E729" s="125"/>
      <c r="G729" s="125"/>
      <c r="H729" s="125"/>
      <c r="I729" s="125"/>
      <c r="J729" s="116"/>
      <c r="K729" s="116"/>
      <c r="L729" s="116"/>
      <c r="M7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29" s="116">
        <f>AVERAGE(June[order delivered])</f>
        <v>3.9437956555171093E-3</v>
      </c>
      <c r="P729" s="125"/>
      <c r="T729" s="103">
        <f>June[[#This Row],[Delivery Cost]] + June[[#This Row],[COGS (Naira)]]</f>
        <v>0</v>
      </c>
      <c r="U729" s="103">
        <f>June[[#This Row],[Revenue]] - June[[#This Row],[Total cost]]</f>
        <v>0</v>
      </c>
    </row>
    <row r="730" spans="1:21" hidden="1" x14ac:dyDescent="0.2">
      <c r="A730" s="126"/>
      <c r="B730" s="125"/>
      <c r="C730" s="125">
        <f>WEEKNUM(June[[#This Row],[Date]])</f>
        <v>0</v>
      </c>
      <c r="E730" s="125"/>
      <c r="G730" s="125"/>
      <c r="H730" s="125"/>
      <c r="I730" s="125"/>
      <c r="J730" s="116"/>
      <c r="K730" s="116"/>
      <c r="L730" s="116"/>
      <c r="M7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0" s="116">
        <f>AVERAGE(June[order delivered])</f>
        <v>3.9437956555171093E-3</v>
      </c>
      <c r="P730" s="125"/>
      <c r="T730" s="103">
        <f>June[[#This Row],[Delivery Cost]] + June[[#This Row],[COGS (Naira)]]</f>
        <v>0</v>
      </c>
      <c r="U730" s="103">
        <f>June[[#This Row],[Revenue]] - June[[#This Row],[Total cost]]</f>
        <v>0</v>
      </c>
    </row>
    <row r="731" spans="1:21" hidden="1" x14ac:dyDescent="0.2">
      <c r="A731" s="126"/>
      <c r="B731" s="125"/>
      <c r="C731" s="125">
        <f>WEEKNUM(June[[#This Row],[Date]])</f>
        <v>0</v>
      </c>
      <c r="E731" s="125"/>
      <c r="G731" s="125"/>
      <c r="H731" s="125"/>
      <c r="I731" s="125"/>
      <c r="J731" s="116"/>
      <c r="K731" s="116"/>
      <c r="L731" s="116"/>
      <c r="M7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1" s="116">
        <f>AVERAGE(June[order delivered])</f>
        <v>3.9437956555171093E-3</v>
      </c>
      <c r="P731" s="125"/>
      <c r="T731" s="103">
        <f>June[[#This Row],[Delivery Cost]] + June[[#This Row],[COGS (Naira)]]</f>
        <v>0</v>
      </c>
      <c r="U731" s="103">
        <f>June[[#This Row],[Revenue]] - June[[#This Row],[Total cost]]</f>
        <v>0</v>
      </c>
    </row>
    <row r="732" spans="1:21" hidden="1" x14ac:dyDescent="0.2">
      <c r="A732" s="126"/>
      <c r="B732" s="125"/>
      <c r="C732" s="125">
        <f>WEEKNUM(June[[#This Row],[Date]])</f>
        <v>0</v>
      </c>
      <c r="E732" s="125"/>
      <c r="G732" s="125"/>
      <c r="H732" s="125"/>
      <c r="I732" s="125"/>
      <c r="J732" s="116"/>
      <c r="K732" s="116"/>
      <c r="L732" s="116"/>
      <c r="M7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2" s="116">
        <f>AVERAGE(June[order delivered])</f>
        <v>3.9437956555171093E-3</v>
      </c>
      <c r="P732" s="125"/>
      <c r="T732" s="103">
        <f>June[[#This Row],[Delivery Cost]] + June[[#This Row],[COGS (Naira)]]</f>
        <v>0</v>
      </c>
      <c r="U732" s="103">
        <f>June[[#This Row],[Revenue]] - June[[#This Row],[Total cost]]</f>
        <v>0</v>
      </c>
    </row>
    <row r="733" spans="1:21" hidden="1" x14ac:dyDescent="0.2">
      <c r="A733" s="126"/>
      <c r="B733" s="125"/>
      <c r="C733" s="125">
        <f>WEEKNUM(June[[#This Row],[Date]])</f>
        <v>0</v>
      </c>
      <c r="E733" s="125"/>
      <c r="G733" s="125"/>
      <c r="H733" s="125"/>
      <c r="I733" s="125"/>
      <c r="J733" s="116"/>
      <c r="K733" s="116"/>
      <c r="L733" s="116"/>
      <c r="M7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3" s="116">
        <f>AVERAGE(June[order delivered])</f>
        <v>3.9437956555171093E-3</v>
      </c>
      <c r="P733" s="125"/>
      <c r="T733" s="103">
        <f>June[[#This Row],[Delivery Cost]] + June[[#This Row],[COGS (Naira)]]</f>
        <v>0</v>
      </c>
      <c r="U733" s="103">
        <f>June[[#This Row],[Revenue]] - June[[#This Row],[Total cost]]</f>
        <v>0</v>
      </c>
    </row>
    <row r="734" spans="1:21" hidden="1" x14ac:dyDescent="0.2">
      <c r="A734" s="126"/>
      <c r="B734" s="125"/>
      <c r="C734" s="125">
        <f>WEEKNUM(June[[#This Row],[Date]])</f>
        <v>0</v>
      </c>
      <c r="E734" s="125"/>
      <c r="G734" s="125"/>
      <c r="H734" s="125"/>
      <c r="I734" s="125"/>
      <c r="J734" s="116"/>
      <c r="K734" s="116"/>
      <c r="L734" s="116"/>
      <c r="M7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4" s="116">
        <f>AVERAGE(June[order delivered])</f>
        <v>3.9437956555171093E-3</v>
      </c>
      <c r="P734" s="125"/>
      <c r="T734" s="103">
        <f>June[[#This Row],[Delivery Cost]] + June[[#This Row],[COGS (Naira)]]</f>
        <v>0</v>
      </c>
      <c r="U734" s="103">
        <f>June[[#This Row],[Revenue]] - June[[#This Row],[Total cost]]</f>
        <v>0</v>
      </c>
    </row>
    <row r="735" spans="1:21" hidden="1" x14ac:dyDescent="0.2">
      <c r="A735" s="126"/>
      <c r="B735" s="125"/>
      <c r="C735" s="125">
        <f>WEEKNUM(June[[#This Row],[Date]])</f>
        <v>0</v>
      </c>
      <c r="E735" s="125"/>
      <c r="G735" s="125"/>
      <c r="H735" s="125"/>
      <c r="I735" s="125"/>
      <c r="J735" s="116"/>
      <c r="K735" s="116"/>
      <c r="L735" s="116"/>
      <c r="M7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5" s="116">
        <f>AVERAGE(June[order delivered])</f>
        <v>3.9437956555171093E-3</v>
      </c>
      <c r="P735" s="125"/>
      <c r="T735" s="103">
        <f>June[[#This Row],[Delivery Cost]] + June[[#This Row],[COGS (Naira)]]</f>
        <v>0</v>
      </c>
      <c r="U735" s="103">
        <f>June[[#This Row],[Revenue]] - June[[#This Row],[Total cost]]</f>
        <v>0</v>
      </c>
    </row>
    <row r="736" spans="1:21" hidden="1" x14ac:dyDescent="0.2">
      <c r="A736" s="126"/>
      <c r="B736" s="125"/>
      <c r="C736" s="125">
        <f>WEEKNUM(June[[#This Row],[Date]])</f>
        <v>0</v>
      </c>
      <c r="E736" s="125"/>
      <c r="G736" s="125"/>
      <c r="H736" s="125"/>
      <c r="I736" s="125"/>
      <c r="J736" s="116"/>
      <c r="K736" s="116"/>
      <c r="L736" s="116"/>
      <c r="M7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6" s="116">
        <f>AVERAGE(June[order delivered])</f>
        <v>3.9437956555171093E-3</v>
      </c>
      <c r="P736" s="125"/>
      <c r="T736" s="103">
        <f>June[[#This Row],[Delivery Cost]] + June[[#This Row],[COGS (Naira)]]</f>
        <v>0</v>
      </c>
      <c r="U736" s="103">
        <f>June[[#This Row],[Revenue]] - June[[#This Row],[Total cost]]</f>
        <v>0</v>
      </c>
    </row>
    <row r="737" spans="1:21" hidden="1" x14ac:dyDescent="0.2">
      <c r="A737" s="126"/>
      <c r="B737" s="125"/>
      <c r="C737" s="125">
        <f>WEEKNUM(June[[#This Row],[Date]])</f>
        <v>0</v>
      </c>
      <c r="E737" s="125"/>
      <c r="G737" s="125"/>
      <c r="H737" s="125"/>
      <c r="I737" s="125"/>
      <c r="J737" s="116"/>
      <c r="K737" s="116"/>
      <c r="L737" s="116"/>
      <c r="M7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7" s="116">
        <f>AVERAGE(June[order delivered])</f>
        <v>3.9437956555171093E-3</v>
      </c>
      <c r="P737" s="125"/>
      <c r="T737" s="103">
        <f>June[[#This Row],[Delivery Cost]] + June[[#This Row],[COGS (Naira)]]</f>
        <v>0</v>
      </c>
      <c r="U737" s="103">
        <f>June[[#This Row],[Revenue]] - June[[#This Row],[Total cost]]</f>
        <v>0</v>
      </c>
    </row>
    <row r="738" spans="1:21" hidden="1" x14ac:dyDescent="0.2">
      <c r="A738" s="126"/>
      <c r="B738" s="125"/>
      <c r="C738" s="125">
        <f>WEEKNUM(June[[#This Row],[Date]])</f>
        <v>0</v>
      </c>
      <c r="E738" s="125"/>
      <c r="G738" s="125"/>
      <c r="H738" s="125"/>
      <c r="I738" s="125"/>
      <c r="J738" s="116"/>
      <c r="K738" s="116"/>
      <c r="L738" s="116"/>
      <c r="M7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8" s="116">
        <f>AVERAGE(June[order delivered])</f>
        <v>3.9437956555171093E-3</v>
      </c>
      <c r="P738" s="125"/>
      <c r="T738" s="103">
        <f>June[[#This Row],[Delivery Cost]] + June[[#This Row],[COGS (Naira)]]</f>
        <v>0</v>
      </c>
      <c r="U738" s="103">
        <f>June[[#This Row],[Revenue]] - June[[#This Row],[Total cost]]</f>
        <v>0</v>
      </c>
    </row>
    <row r="739" spans="1:21" hidden="1" x14ac:dyDescent="0.2">
      <c r="A739" s="126"/>
      <c r="B739" s="125"/>
      <c r="C739" s="125">
        <f>WEEKNUM(June[[#This Row],[Date]])</f>
        <v>0</v>
      </c>
      <c r="E739" s="125"/>
      <c r="G739" s="125"/>
      <c r="H739" s="125"/>
      <c r="I739" s="125"/>
      <c r="J739" s="116"/>
      <c r="K739" s="116"/>
      <c r="L739" s="116"/>
      <c r="M7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39" s="116">
        <f>AVERAGE(June[order delivered])</f>
        <v>3.9437956555171093E-3</v>
      </c>
      <c r="P739" s="125"/>
      <c r="T739" s="103">
        <f>June[[#This Row],[Delivery Cost]] + June[[#This Row],[COGS (Naira)]]</f>
        <v>0</v>
      </c>
      <c r="U739" s="103">
        <f>June[[#This Row],[Revenue]] - June[[#This Row],[Total cost]]</f>
        <v>0</v>
      </c>
    </row>
    <row r="740" spans="1:21" hidden="1" x14ac:dyDescent="0.2">
      <c r="A740" s="126"/>
      <c r="B740" s="125"/>
      <c r="C740" s="125">
        <f>WEEKNUM(June[[#This Row],[Date]])</f>
        <v>0</v>
      </c>
      <c r="E740" s="125"/>
      <c r="G740" s="125"/>
      <c r="H740" s="125"/>
      <c r="I740" s="125"/>
      <c r="J740" s="116"/>
      <c r="K740" s="116"/>
      <c r="L740" s="116"/>
      <c r="M7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0" s="116">
        <f>AVERAGE(June[order delivered])</f>
        <v>3.9437956555171093E-3</v>
      </c>
      <c r="P740" s="125"/>
      <c r="T740" s="103">
        <f>June[[#This Row],[Delivery Cost]] + June[[#This Row],[COGS (Naira)]]</f>
        <v>0</v>
      </c>
      <c r="U740" s="103">
        <f>June[[#This Row],[Revenue]] - June[[#This Row],[Total cost]]</f>
        <v>0</v>
      </c>
    </row>
    <row r="741" spans="1:21" hidden="1" x14ac:dyDescent="0.2">
      <c r="A741" s="126"/>
      <c r="B741" s="125"/>
      <c r="C741" s="125">
        <f>WEEKNUM(June[[#This Row],[Date]])</f>
        <v>0</v>
      </c>
      <c r="E741" s="125"/>
      <c r="G741" s="125"/>
      <c r="H741" s="125"/>
      <c r="I741" s="125"/>
      <c r="J741" s="116"/>
      <c r="K741" s="116"/>
      <c r="L741" s="116"/>
      <c r="M7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1" s="116">
        <f>AVERAGE(June[order delivered])</f>
        <v>3.9437956555171093E-3</v>
      </c>
      <c r="P741" s="125"/>
      <c r="T741" s="103">
        <f>June[[#This Row],[Delivery Cost]] + June[[#This Row],[COGS (Naira)]]</f>
        <v>0</v>
      </c>
      <c r="U741" s="103">
        <f>June[[#This Row],[Revenue]] - June[[#This Row],[Total cost]]</f>
        <v>0</v>
      </c>
    </row>
    <row r="742" spans="1:21" hidden="1" x14ac:dyDescent="0.2">
      <c r="A742" s="126"/>
      <c r="B742" s="125"/>
      <c r="C742" s="125">
        <f>WEEKNUM(June[[#This Row],[Date]])</f>
        <v>0</v>
      </c>
      <c r="E742" s="125"/>
      <c r="G742" s="125"/>
      <c r="H742" s="125"/>
      <c r="I742" s="125"/>
      <c r="J742" s="116"/>
      <c r="K742" s="116"/>
      <c r="L742" s="116"/>
      <c r="M7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2" s="116">
        <f>AVERAGE(June[order delivered])</f>
        <v>3.9437956555171093E-3</v>
      </c>
      <c r="P742" s="125"/>
      <c r="T742" s="103">
        <f>June[[#This Row],[Delivery Cost]] + June[[#This Row],[COGS (Naira)]]</f>
        <v>0</v>
      </c>
      <c r="U742" s="103">
        <f>June[[#This Row],[Revenue]] - June[[#This Row],[Total cost]]</f>
        <v>0</v>
      </c>
    </row>
    <row r="743" spans="1:21" hidden="1" x14ac:dyDescent="0.2">
      <c r="A743" s="126"/>
      <c r="B743" s="125"/>
      <c r="C743" s="125">
        <f>WEEKNUM(June[[#This Row],[Date]])</f>
        <v>0</v>
      </c>
      <c r="E743" s="125"/>
      <c r="G743" s="125"/>
      <c r="H743" s="125"/>
      <c r="I743" s="125"/>
      <c r="J743" s="116"/>
      <c r="K743" s="116"/>
      <c r="L743" s="116"/>
      <c r="M7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3" s="116">
        <f>AVERAGE(June[order delivered])</f>
        <v>3.9437956555171093E-3</v>
      </c>
      <c r="P743" s="125"/>
      <c r="T743" s="103">
        <f>June[[#This Row],[Delivery Cost]] + June[[#This Row],[COGS (Naira)]]</f>
        <v>0</v>
      </c>
      <c r="U743" s="103">
        <f>June[[#This Row],[Revenue]] - June[[#This Row],[Total cost]]</f>
        <v>0</v>
      </c>
    </row>
    <row r="744" spans="1:21" hidden="1" x14ac:dyDescent="0.2">
      <c r="A744" s="126"/>
      <c r="B744" s="125"/>
      <c r="C744" s="125">
        <f>WEEKNUM(June[[#This Row],[Date]])</f>
        <v>0</v>
      </c>
      <c r="E744" s="125"/>
      <c r="G744" s="125"/>
      <c r="H744" s="125"/>
      <c r="I744" s="125"/>
      <c r="J744" s="116"/>
      <c r="K744" s="116"/>
      <c r="L744" s="116"/>
      <c r="M7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4" s="116">
        <f>AVERAGE(June[order delivered])</f>
        <v>3.9437956555171093E-3</v>
      </c>
      <c r="P744" s="125"/>
      <c r="T744" s="103">
        <f>June[[#This Row],[Delivery Cost]] + June[[#This Row],[COGS (Naira)]]</f>
        <v>0</v>
      </c>
      <c r="U744" s="103">
        <f>June[[#This Row],[Revenue]] - June[[#This Row],[Total cost]]</f>
        <v>0</v>
      </c>
    </row>
    <row r="745" spans="1:21" hidden="1" x14ac:dyDescent="0.2">
      <c r="A745" s="126"/>
      <c r="B745" s="125"/>
      <c r="C745" s="125">
        <f>WEEKNUM(June[[#This Row],[Date]])</f>
        <v>0</v>
      </c>
      <c r="E745" s="125"/>
      <c r="G745" s="125"/>
      <c r="H745" s="125"/>
      <c r="I745" s="125"/>
      <c r="J745" s="116"/>
      <c r="K745" s="116"/>
      <c r="L745" s="116"/>
      <c r="M7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5" s="116">
        <f>AVERAGE(June[order delivered])</f>
        <v>3.9437956555171093E-3</v>
      </c>
      <c r="P745" s="125"/>
      <c r="T745" s="103">
        <f>June[[#This Row],[Delivery Cost]] + June[[#This Row],[COGS (Naira)]]</f>
        <v>0</v>
      </c>
      <c r="U745" s="103">
        <f>June[[#This Row],[Revenue]] - June[[#This Row],[Total cost]]</f>
        <v>0</v>
      </c>
    </row>
    <row r="746" spans="1:21" hidden="1" x14ac:dyDescent="0.2">
      <c r="A746" s="126"/>
      <c r="B746" s="125"/>
      <c r="C746" s="125">
        <f>WEEKNUM(June[[#This Row],[Date]])</f>
        <v>0</v>
      </c>
      <c r="E746" s="125"/>
      <c r="G746" s="125"/>
      <c r="H746" s="125"/>
      <c r="I746" s="125"/>
      <c r="J746" s="116"/>
      <c r="K746" s="116"/>
      <c r="L746" s="116"/>
      <c r="M7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6" s="116">
        <f>AVERAGE(June[order delivered])</f>
        <v>3.9437956555171093E-3</v>
      </c>
      <c r="P746" s="125"/>
      <c r="T746" s="103">
        <f>June[[#This Row],[Delivery Cost]] + June[[#This Row],[COGS (Naira)]]</f>
        <v>0</v>
      </c>
      <c r="U746" s="103">
        <f>June[[#This Row],[Revenue]] - June[[#This Row],[Total cost]]</f>
        <v>0</v>
      </c>
    </row>
    <row r="747" spans="1:21" hidden="1" x14ac:dyDescent="0.2">
      <c r="A747" s="126"/>
      <c r="B747" s="125"/>
      <c r="C747" s="125">
        <f>WEEKNUM(June[[#This Row],[Date]])</f>
        <v>0</v>
      </c>
      <c r="E747" s="125"/>
      <c r="G747" s="125"/>
      <c r="H747" s="125"/>
      <c r="I747" s="125"/>
      <c r="J747" s="116"/>
      <c r="K747" s="116"/>
      <c r="L747" s="116"/>
      <c r="M7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7" s="116">
        <f>AVERAGE(June[order delivered])</f>
        <v>3.9437956555171093E-3</v>
      </c>
      <c r="P747" s="125"/>
      <c r="T747" s="103">
        <f>June[[#This Row],[Delivery Cost]] + June[[#This Row],[COGS (Naira)]]</f>
        <v>0</v>
      </c>
      <c r="U747" s="103">
        <f>June[[#This Row],[Revenue]] - June[[#This Row],[Total cost]]</f>
        <v>0</v>
      </c>
    </row>
    <row r="748" spans="1:21" hidden="1" x14ac:dyDescent="0.2">
      <c r="A748" s="126"/>
      <c r="B748" s="125"/>
      <c r="C748" s="125">
        <f>WEEKNUM(June[[#This Row],[Date]])</f>
        <v>0</v>
      </c>
      <c r="E748" s="125"/>
      <c r="G748" s="125"/>
      <c r="H748" s="125"/>
      <c r="I748" s="125"/>
      <c r="J748" s="116"/>
      <c r="K748" s="116"/>
      <c r="L748" s="116"/>
      <c r="M7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8" s="116">
        <f>AVERAGE(June[order delivered])</f>
        <v>3.9437956555171093E-3</v>
      </c>
      <c r="P748" s="125"/>
      <c r="T748" s="103">
        <f>June[[#This Row],[Delivery Cost]] + June[[#This Row],[COGS (Naira)]]</f>
        <v>0</v>
      </c>
      <c r="U748" s="103">
        <f>June[[#This Row],[Revenue]] - June[[#This Row],[Total cost]]</f>
        <v>0</v>
      </c>
    </row>
    <row r="749" spans="1:21" hidden="1" x14ac:dyDescent="0.2">
      <c r="A749" s="126"/>
      <c r="B749" s="125"/>
      <c r="C749" s="125">
        <f>WEEKNUM(June[[#This Row],[Date]])</f>
        <v>0</v>
      </c>
      <c r="E749" s="125"/>
      <c r="G749" s="125"/>
      <c r="H749" s="125"/>
      <c r="I749" s="125"/>
      <c r="J749" s="116"/>
      <c r="K749" s="116"/>
      <c r="L749" s="116"/>
      <c r="M7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49" s="116">
        <f>AVERAGE(June[order delivered])</f>
        <v>3.9437956555171093E-3</v>
      </c>
      <c r="P749" s="125"/>
      <c r="T749" s="103">
        <f>June[[#This Row],[Delivery Cost]] + June[[#This Row],[COGS (Naira)]]</f>
        <v>0</v>
      </c>
      <c r="U749" s="103">
        <f>June[[#This Row],[Revenue]] - June[[#This Row],[Total cost]]</f>
        <v>0</v>
      </c>
    </row>
    <row r="750" spans="1:21" hidden="1" x14ac:dyDescent="0.2">
      <c r="A750" s="126"/>
      <c r="B750" s="125"/>
      <c r="C750" s="125">
        <f>WEEKNUM(June[[#This Row],[Date]])</f>
        <v>0</v>
      </c>
      <c r="E750" s="125"/>
      <c r="G750" s="125"/>
      <c r="H750" s="125"/>
      <c r="I750" s="125"/>
      <c r="J750" s="116"/>
      <c r="K750" s="116"/>
      <c r="L750" s="116"/>
      <c r="M7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0" s="116">
        <f>AVERAGE(June[order delivered])</f>
        <v>3.9437956555171093E-3</v>
      </c>
      <c r="P750" s="125"/>
      <c r="T750" s="103">
        <f>June[[#This Row],[Delivery Cost]] + June[[#This Row],[COGS (Naira)]]</f>
        <v>0</v>
      </c>
      <c r="U750" s="103">
        <f>June[[#This Row],[Revenue]] - June[[#This Row],[Total cost]]</f>
        <v>0</v>
      </c>
    </row>
    <row r="751" spans="1:21" hidden="1" x14ac:dyDescent="0.2">
      <c r="A751" s="126"/>
      <c r="B751" s="125"/>
      <c r="C751" s="125">
        <f>WEEKNUM(June[[#This Row],[Date]])</f>
        <v>0</v>
      </c>
      <c r="E751" s="125"/>
      <c r="G751" s="125"/>
      <c r="H751" s="125"/>
      <c r="I751" s="125"/>
      <c r="J751" s="116"/>
      <c r="K751" s="116"/>
      <c r="L751" s="116"/>
      <c r="M7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1" s="116">
        <f>AVERAGE(June[order delivered])</f>
        <v>3.9437956555171093E-3</v>
      </c>
      <c r="P751" s="125"/>
      <c r="T751" s="103">
        <f>June[[#This Row],[Delivery Cost]] + June[[#This Row],[COGS (Naira)]]</f>
        <v>0</v>
      </c>
      <c r="U751" s="103">
        <f>June[[#This Row],[Revenue]] - June[[#This Row],[Total cost]]</f>
        <v>0</v>
      </c>
    </row>
    <row r="752" spans="1:21" hidden="1" x14ac:dyDescent="0.2">
      <c r="A752" s="126"/>
      <c r="B752" s="125"/>
      <c r="C752" s="125">
        <f>WEEKNUM(June[[#This Row],[Date]])</f>
        <v>0</v>
      </c>
      <c r="E752" s="125"/>
      <c r="G752" s="125"/>
      <c r="H752" s="125"/>
      <c r="I752" s="125"/>
      <c r="J752" s="116"/>
      <c r="K752" s="116"/>
      <c r="L752" s="116"/>
      <c r="M7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2" s="116">
        <f>AVERAGE(June[order delivered])</f>
        <v>3.9437956555171093E-3</v>
      </c>
      <c r="P752" s="125"/>
      <c r="T752" s="103">
        <f>June[[#This Row],[Delivery Cost]] + June[[#This Row],[COGS (Naira)]]</f>
        <v>0</v>
      </c>
      <c r="U752" s="103">
        <f>June[[#This Row],[Revenue]] - June[[#This Row],[Total cost]]</f>
        <v>0</v>
      </c>
    </row>
    <row r="753" spans="1:21" hidden="1" x14ac:dyDescent="0.2">
      <c r="A753" s="126"/>
      <c r="B753" s="125"/>
      <c r="C753" s="125">
        <f>WEEKNUM(June[[#This Row],[Date]])</f>
        <v>0</v>
      </c>
      <c r="E753" s="125"/>
      <c r="G753" s="125"/>
      <c r="H753" s="125"/>
      <c r="I753" s="125"/>
      <c r="J753" s="116"/>
      <c r="K753" s="116"/>
      <c r="L753" s="116"/>
      <c r="M7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3" s="116">
        <f>AVERAGE(June[order delivered])</f>
        <v>3.9437956555171093E-3</v>
      </c>
      <c r="P753" s="125"/>
      <c r="T753" s="103">
        <f>June[[#This Row],[Delivery Cost]] + June[[#This Row],[COGS (Naira)]]</f>
        <v>0</v>
      </c>
      <c r="U753" s="103">
        <f>June[[#This Row],[Revenue]] - June[[#This Row],[Total cost]]</f>
        <v>0</v>
      </c>
    </row>
    <row r="754" spans="1:21" hidden="1" x14ac:dyDescent="0.2">
      <c r="A754" s="126"/>
      <c r="B754" s="125"/>
      <c r="C754" s="125">
        <f>WEEKNUM(June[[#This Row],[Date]])</f>
        <v>0</v>
      </c>
      <c r="E754" s="125"/>
      <c r="G754" s="125"/>
      <c r="H754" s="125"/>
      <c r="I754" s="125"/>
      <c r="J754" s="116"/>
      <c r="K754" s="116"/>
      <c r="L754" s="116"/>
      <c r="M7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4" s="116">
        <f>AVERAGE(June[order delivered])</f>
        <v>3.9437956555171093E-3</v>
      </c>
      <c r="P754" s="125"/>
      <c r="T754" s="103">
        <f>June[[#This Row],[Delivery Cost]] + June[[#This Row],[COGS (Naira)]]</f>
        <v>0</v>
      </c>
      <c r="U754" s="103">
        <f>June[[#This Row],[Revenue]] - June[[#This Row],[Total cost]]</f>
        <v>0</v>
      </c>
    </row>
    <row r="755" spans="1:21" hidden="1" x14ac:dyDescent="0.2">
      <c r="A755" s="126"/>
      <c r="B755" s="125"/>
      <c r="C755" s="125">
        <f>WEEKNUM(June[[#This Row],[Date]])</f>
        <v>0</v>
      </c>
      <c r="E755" s="125"/>
      <c r="G755" s="125"/>
      <c r="H755" s="125"/>
      <c r="I755" s="125"/>
      <c r="J755" s="116"/>
      <c r="K755" s="116"/>
      <c r="L755" s="116"/>
      <c r="M7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5" s="116">
        <f>AVERAGE(June[order delivered])</f>
        <v>3.9437956555171093E-3</v>
      </c>
      <c r="P755" s="125"/>
      <c r="T755" s="103">
        <f>June[[#This Row],[Delivery Cost]] + June[[#This Row],[COGS (Naira)]]</f>
        <v>0</v>
      </c>
      <c r="U755" s="103">
        <f>June[[#This Row],[Revenue]] - June[[#This Row],[Total cost]]</f>
        <v>0</v>
      </c>
    </row>
    <row r="756" spans="1:21" hidden="1" x14ac:dyDescent="0.2">
      <c r="A756" s="126"/>
      <c r="B756" s="125"/>
      <c r="C756" s="125">
        <f>WEEKNUM(June[[#This Row],[Date]])</f>
        <v>0</v>
      </c>
      <c r="E756" s="125"/>
      <c r="G756" s="125"/>
      <c r="H756" s="125"/>
      <c r="I756" s="125"/>
      <c r="J756" s="116"/>
      <c r="K756" s="116"/>
      <c r="L756" s="116"/>
      <c r="M7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6" s="116">
        <f>AVERAGE(June[order delivered])</f>
        <v>3.9437956555171093E-3</v>
      </c>
      <c r="P756" s="125"/>
      <c r="T756" s="103">
        <f>June[[#This Row],[Delivery Cost]] + June[[#This Row],[COGS (Naira)]]</f>
        <v>0</v>
      </c>
      <c r="U756" s="103">
        <f>June[[#This Row],[Revenue]] - June[[#This Row],[Total cost]]</f>
        <v>0</v>
      </c>
    </row>
    <row r="757" spans="1:21" hidden="1" x14ac:dyDescent="0.2">
      <c r="A757" s="126"/>
      <c r="B757" s="125"/>
      <c r="C757" s="125">
        <f>WEEKNUM(June[[#This Row],[Date]])</f>
        <v>0</v>
      </c>
      <c r="E757" s="125"/>
      <c r="G757" s="125"/>
      <c r="H757" s="125"/>
      <c r="I757" s="125"/>
      <c r="J757" s="116"/>
      <c r="K757" s="116"/>
      <c r="L757" s="116"/>
      <c r="M7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7" s="116">
        <f>AVERAGE(June[order delivered])</f>
        <v>3.9437956555171093E-3</v>
      </c>
      <c r="P757" s="125"/>
      <c r="T757" s="103">
        <f>June[[#This Row],[Delivery Cost]] + June[[#This Row],[COGS (Naira)]]</f>
        <v>0</v>
      </c>
      <c r="U757" s="103">
        <f>June[[#This Row],[Revenue]] - June[[#This Row],[Total cost]]</f>
        <v>0</v>
      </c>
    </row>
    <row r="758" spans="1:21" hidden="1" x14ac:dyDescent="0.2">
      <c r="A758" s="126"/>
      <c r="B758" s="125"/>
      <c r="C758" s="125">
        <f>WEEKNUM(June[[#This Row],[Date]])</f>
        <v>0</v>
      </c>
      <c r="E758" s="125"/>
      <c r="G758" s="125"/>
      <c r="H758" s="125"/>
      <c r="I758" s="125"/>
      <c r="J758" s="116"/>
      <c r="K758" s="116"/>
      <c r="L758" s="116"/>
      <c r="M7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8" s="116">
        <f>AVERAGE(June[order delivered])</f>
        <v>3.9437956555171093E-3</v>
      </c>
      <c r="P758" s="125"/>
      <c r="T758" s="103">
        <f>June[[#This Row],[Delivery Cost]] + June[[#This Row],[COGS (Naira)]]</f>
        <v>0</v>
      </c>
      <c r="U758" s="103">
        <f>June[[#This Row],[Revenue]] - June[[#This Row],[Total cost]]</f>
        <v>0</v>
      </c>
    </row>
    <row r="759" spans="1:21" hidden="1" x14ac:dyDescent="0.2">
      <c r="A759" s="126"/>
      <c r="B759" s="125"/>
      <c r="C759" s="125">
        <f>WEEKNUM(June[[#This Row],[Date]])</f>
        <v>0</v>
      </c>
      <c r="E759" s="125"/>
      <c r="G759" s="125"/>
      <c r="H759" s="125"/>
      <c r="I759" s="125"/>
      <c r="J759" s="116"/>
      <c r="K759" s="116"/>
      <c r="L759" s="116"/>
      <c r="M7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59" s="116">
        <f>AVERAGE(June[order delivered])</f>
        <v>3.9437956555171093E-3</v>
      </c>
      <c r="P759" s="125"/>
      <c r="T759" s="103">
        <f>June[[#This Row],[Delivery Cost]] + June[[#This Row],[COGS (Naira)]]</f>
        <v>0</v>
      </c>
      <c r="U759" s="103">
        <f>June[[#This Row],[Revenue]] - June[[#This Row],[Total cost]]</f>
        <v>0</v>
      </c>
    </row>
    <row r="760" spans="1:21" hidden="1" x14ac:dyDescent="0.2">
      <c r="A760" s="126"/>
      <c r="B760" s="125"/>
      <c r="C760" s="125">
        <f>WEEKNUM(June[[#This Row],[Date]])</f>
        <v>0</v>
      </c>
      <c r="E760" s="125"/>
      <c r="G760" s="125"/>
      <c r="H760" s="125"/>
      <c r="I760" s="125"/>
      <c r="J760" s="116"/>
      <c r="K760" s="116"/>
      <c r="L760" s="116"/>
      <c r="M7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0" s="116">
        <f>AVERAGE(June[order delivered])</f>
        <v>3.9437956555171093E-3</v>
      </c>
      <c r="P760" s="125"/>
      <c r="T760" s="103">
        <f>June[[#This Row],[Delivery Cost]] + June[[#This Row],[COGS (Naira)]]</f>
        <v>0</v>
      </c>
      <c r="U760" s="103">
        <f>June[[#This Row],[Revenue]] - June[[#This Row],[Total cost]]</f>
        <v>0</v>
      </c>
    </row>
    <row r="761" spans="1:21" hidden="1" x14ac:dyDescent="0.2">
      <c r="A761" s="126"/>
      <c r="B761" s="125"/>
      <c r="C761" s="125">
        <f>WEEKNUM(June[[#This Row],[Date]])</f>
        <v>0</v>
      </c>
      <c r="E761" s="125"/>
      <c r="G761" s="125"/>
      <c r="H761" s="125"/>
      <c r="I761" s="125"/>
      <c r="J761" s="116"/>
      <c r="K761" s="116"/>
      <c r="L761" s="116"/>
      <c r="M7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1" s="116">
        <f>AVERAGE(June[order delivered])</f>
        <v>3.9437956555171093E-3</v>
      </c>
      <c r="P761" s="125"/>
      <c r="T761" s="103">
        <f>June[[#This Row],[Delivery Cost]] + June[[#This Row],[COGS (Naira)]]</f>
        <v>0</v>
      </c>
      <c r="U761" s="103">
        <f>June[[#This Row],[Revenue]] - June[[#This Row],[Total cost]]</f>
        <v>0</v>
      </c>
    </row>
    <row r="762" spans="1:21" hidden="1" x14ac:dyDescent="0.2">
      <c r="A762" s="126"/>
      <c r="B762" s="125"/>
      <c r="C762" s="125">
        <f>WEEKNUM(June[[#This Row],[Date]])</f>
        <v>0</v>
      </c>
      <c r="E762" s="125"/>
      <c r="G762" s="125"/>
      <c r="H762" s="125"/>
      <c r="I762" s="125"/>
      <c r="J762" s="116"/>
      <c r="K762" s="116"/>
      <c r="L762" s="116"/>
      <c r="M7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2" s="116">
        <f>AVERAGE(June[order delivered])</f>
        <v>3.9437956555171093E-3</v>
      </c>
      <c r="P762" s="125"/>
      <c r="T762" s="103">
        <f>June[[#This Row],[Delivery Cost]] + June[[#This Row],[COGS (Naira)]]</f>
        <v>0</v>
      </c>
      <c r="U762" s="103">
        <f>June[[#This Row],[Revenue]] - June[[#This Row],[Total cost]]</f>
        <v>0</v>
      </c>
    </row>
    <row r="763" spans="1:21" hidden="1" x14ac:dyDescent="0.2">
      <c r="A763" s="126"/>
      <c r="B763" s="125"/>
      <c r="C763" s="125">
        <f>WEEKNUM(June[[#This Row],[Date]])</f>
        <v>0</v>
      </c>
      <c r="E763" s="125"/>
      <c r="G763" s="125"/>
      <c r="H763" s="125"/>
      <c r="I763" s="125"/>
      <c r="J763" s="116"/>
      <c r="K763" s="116"/>
      <c r="L763" s="116"/>
      <c r="M7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3" s="116">
        <f>AVERAGE(June[order delivered])</f>
        <v>3.9437956555171093E-3</v>
      </c>
      <c r="P763" s="125"/>
      <c r="T763" s="103">
        <f>June[[#This Row],[Delivery Cost]] + June[[#This Row],[COGS (Naira)]]</f>
        <v>0</v>
      </c>
      <c r="U763" s="103">
        <f>June[[#This Row],[Revenue]] - June[[#This Row],[Total cost]]</f>
        <v>0</v>
      </c>
    </row>
    <row r="764" spans="1:21" hidden="1" x14ac:dyDescent="0.2">
      <c r="A764" s="126"/>
      <c r="B764" s="125"/>
      <c r="C764" s="125">
        <f>WEEKNUM(June[[#This Row],[Date]])</f>
        <v>0</v>
      </c>
      <c r="E764" s="125"/>
      <c r="G764" s="125"/>
      <c r="H764" s="125"/>
      <c r="I764" s="125"/>
      <c r="J764" s="116"/>
      <c r="K764" s="116"/>
      <c r="L764" s="116"/>
      <c r="M7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4" s="116">
        <f>AVERAGE(June[order delivered])</f>
        <v>3.9437956555171093E-3</v>
      </c>
      <c r="P764" s="125"/>
      <c r="T764" s="103">
        <f>June[[#This Row],[Delivery Cost]] + June[[#This Row],[COGS (Naira)]]</f>
        <v>0</v>
      </c>
      <c r="U764" s="103">
        <f>June[[#This Row],[Revenue]] - June[[#This Row],[Total cost]]</f>
        <v>0</v>
      </c>
    </row>
    <row r="765" spans="1:21" hidden="1" x14ac:dyDescent="0.2">
      <c r="A765" s="126"/>
      <c r="B765" s="125"/>
      <c r="C765" s="125">
        <f>WEEKNUM(June[[#This Row],[Date]])</f>
        <v>0</v>
      </c>
      <c r="E765" s="125"/>
      <c r="G765" s="125"/>
      <c r="H765" s="125"/>
      <c r="I765" s="125"/>
      <c r="J765" s="116"/>
      <c r="K765" s="116"/>
      <c r="L765" s="116"/>
      <c r="M7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5" s="116">
        <f>AVERAGE(June[order delivered])</f>
        <v>3.9437956555171093E-3</v>
      </c>
      <c r="P765" s="125"/>
      <c r="T765" s="103">
        <f>June[[#This Row],[Delivery Cost]] + June[[#This Row],[COGS (Naira)]]</f>
        <v>0</v>
      </c>
      <c r="U765" s="103">
        <f>June[[#This Row],[Revenue]] - June[[#This Row],[Total cost]]</f>
        <v>0</v>
      </c>
    </row>
    <row r="766" spans="1:21" hidden="1" x14ac:dyDescent="0.2">
      <c r="A766" s="126"/>
      <c r="B766" s="125"/>
      <c r="C766" s="125">
        <f>WEEKNUM(June[[#This Row],[Date]])</f>
        <v>0</v>
      </c>
      <c r="E766" s="125"/>
      <c r="G766" s="125"/>
      <c r="H766" s="125"/>
      <c r="I766" s="125"/>
      <c r="J766" s="116"/>
      <c r="K766" s="116"/>
      <c r="L766" s="116"/>
      <c r="M7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6" s="116">
        <f>AVERAGE(June[order delivered])</f>
        <v>3.9437956555171093E-3</v>
      </c>
      <c r="P766" s="125"/>
      <c r="T766" s="103">
        <f>June[[#This Row],[Delivery Cost]] + June[[#This Row],[COGS (Naira)]]</f>
        <v>0</v>
      </c>
      <c r="U766" s="103">
        <f>June[[#This Row],[Revenue]] - June[[#This Row],[Total cost]]</f>
        <v>0</v>
      </c>
    </row>
    <row r="767" spans="1:21" hidden="1" x14ac:dyDescent="0.2">
      <c r="A767" s="126"/>
      <c r="B767" s="125"/>
      <c r="C767" s="125">
        <f>WEEKNUM(June[[#This Row],[Date]])</f>
        <v>0</v>
      </c>
      <c r="E767" s="125"/>
      <c r="G767" s="125"/>
      <c r="H767" s="125"/>
      <c r="I767" s="125"/>
      <c r="J767" s="116"/>
      <c r="K767" s="116"/>
      <c r="L767" s="116"/>
      <c r="M7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7" s="116">
        <f>AVERAGE(June[order delivered])</f>
        <v>3.9437956555171093E-3</v>
      </c>
      <c r="P767" s="125"/>
      <c r="T767" s="103">
        <f>June[[#This Row],[Delivery Cost]] + June[[#This Row],[COGS (Naira)]]</f>
        <v>0</v>
      </c>
      <c r="U767" s="103">
        <f>June[[#This Row],[Revenue]] - June[[#This Row],[Total cost]]</f>
        <v>0</v>
      </c>
    </row>
    <row r="768" spans="1:21" hidden="1" x14ac:dyDescent="0.2">
      <c r="A768" s="126"/>
      <c r="B768" s="125"/>
      <c r="C768" s="125">
        <f>WEEKNUM(June[[#This Row],[Date]])</f>
        <v>0</v>
      </c>
      <c r="E768" s="125"/>
      <c r="G768" s="125"/>
      <c r="H768" s="125"/>
      <c r="I768" s="125"/>
      <c r="J768" s="116"/>
      <c r="K768" s="116"/>
      <c r="L768" s="116"/>
      <c r="M7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8" s="116">
        <f>AVERAGE(June[order delivered])</f>
        <v>3.9437956555171093E-3</v>
      </c>
      <c r="P768" s="125"/>
      <c r="T768" s="103">
        <f>June[[#This Row],[Delivery Cost]] + June[[#This Row],[COGS (Naira)]]</f>
        <v>0</v>
      </c>
      <c r="U768" s="103">
        <f>June[[#This Row],[Revenue]] - June[[#This Row],[Total cost]]</f>
        <v>0</v>
      </c>
    </row>
    <row r="769" spans="1:21" hidden="1" x14ac:dyDescent="0.2">
      <c r="A769" s="126"/>
      <c r="B769" s="125"/>
      <c r="C769" s="125">
        <f>WEEKNUM(June[[#This Row],[Date]])</f>
        <v>0</v>
      </c>
      <c r="E769" s="125"/>
      <c r="G769" s="125"/>
      <c r="H769" s="125"/>
      <c r="I769" s="125"/>
      <c r="J769" s="116"/>
      <c r="K769" s="116"/>
      <c r="L769" s="116"/>
      <c r="M7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69" s="116">
        <f>AVERAGE(June[order delivered])</f>
        <v>3.9437956555171093E-3</v>
      </c>
      <c r="P769" s="125"/>
      <c r="T769" s="103">
        <f>June[[#This Row],[Delivery Cost]] + June[[#This Row],[COGS (Naira)]]</f>
        <v>0</v>
      </c>
      <c r="U769" s="103">
        <f>June[[#This Row],[Revenue]] - June[[#This Row],[Total cost]]</f>
        <v>0</v>
      </c>
    </row>
    <row r="770" spans="1:21" hidden="1" x14ac:dyDescent="0.2">
      <c r="A770" s="126"/>
      <c r="B770" s="125"/>
      <c r="C770" s="125">
        <f>WEEKNUM(June[[#This Row],[Date]])</f>
        <v>0</v>
      </c>
      <c r="E770" s="125"/>
      <c r="G770" s="125"/>
      <c r="H770" s="125"/>
      <c r="I770" s="125"/>
      <c r="J770" s="116"/>
      <c r="K770" s="116"/>
      <c r="L770" s="116"/>
      <c r="M7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0" s="116">
        <f>AVERAGE(June[order delivered])</f>
        <v>3.9437956555171093E-3</v>
      </c>
      <c r="P770" s="125"/>
      <c r="T770" s="103">
        <f>June[[#This Row],[Delivery Cost]] + June[[#This Row],[COGS (Naira)]]</f>
        <v>0</v>
      </c>
      <c r="U770" s="103">
        <f>June[[#This Row],[Revenue]] - June[[#This Row],[Total cost]]</f>
        <v>0</v>
      </c>
    </row>
    <row r="771" spans="1:21" hidden="1" x14ac:dyDescent="0.2">
      <c r="A771" s="126"/>
      <c r="B771" s="125"/>
      <c r="C771" s="125">
        <f>WEEKNUM(June[[#This Row],[Date]])</f>
        <v>0</v>
      </c>
      <c r="E771" s="125"/>
      <c r="G771" s="125"/>
      <c r="H771" s="125"/>
      <c r="I771" s="125"/>
      <c r="J771" s="116"/>
      <c r="K771" s="116"/>
      <c r="L771" s="116"/>
      <c r="M7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1" s="116">
        <f>AVERAGE(June[order delivered])</f>
        <v>3.9437956555171093E-3</v>
      </c>
      <c r="P771" s="125"/>
      <c r="T771" s="103">
        <f>June[[#This Row],[Delivery Cost]] + June[[#This Row],[COGS (Naira)]]</f>
        <v>0</v>
      </c>
      <c r="U771" s="103">
        <f>June[[#This Row],[Revenue]] - June[[#This Row],[Total cost]]</f>
        <v>0</v>
      </c>
    </row>
    <row r="772" spans="1:21" hidden="1" x14ac:dyDescent="0.2">
      <c r="A772" s="126"/>
      <c r="B772" s="125"/>
      <c r="C772" s="125">
        <f>WEEKNUM(June[[#This Row],[Date]])</f>
        <v>0</v>
      </c>
      <c r="E772" s="125"/>
      <c r="G772" s="125"/>
      <c r="H772" s="125"/>
      <c r="I772" s="125"/>
      <c r="J772" s="116"/>
      <c r="K772" s="116"/>
      <c r="L772" s="116"/>
      <c r="M7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2" s="116">
        <f>AVERAGE(June[order delivered])</f>
        <v>3.9437956555171093E-3</v>
      </c>
      <c r="P772" s="125"/>
      <c r="T772" s="103">
        <f>June[[#This Row],[Delivery Cost]] + June[[#This Row],[COGS (Naira)]]</f>
        <v>0</v>
      </c>
      <c r="U772" s="103">
        <f>June[[#This Row],[Revenue]] - June[[#This Row],[Total cost]]</f>
        <v>0</v>
      </c>
    </row>
    <row r="773" spans="1:21" hidden="1" x14ac:dyDescent="0.2">
      <c r="A773" s="126"/>
      <c r="B773" s="125"/>
      <c r="C773" s="125">
        <f>WEEKNUM(June[[#This Row],[Date]])</f>
        <v>0</v>
      </c>
      <c r="E773" s="125"/>
      <c r="G773" s="125"/>
      <c r="H773" s="125"/>
      <c r="I773" s="125"/>
      <c r="J773" s="116"/>
      <c r="K773" s="116"/>
      <c r="L773" s="116"/>
      <c r="M7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3" s="116">
        <f>AVERAGE(June[order delivered])</f>
        <v>3.9437956555171093E-3</v>
      </c>
      <c r="P773" s="125"/>
      <c r="T773" s="103">
        <f>June[[#This Row],[Delivery Cost]] + June[[#This Row],[COGS (Naira)]]</f>
        <v>0</v>
      </c>
      <c r="U773" s="103">
        <f>June[[#This Row],[Revenue]] - June[[#This Row],[Total cost]]</f>
        <v>0</v>
      </c>
    </row>
    <row r="774" spans="1:21" hidden="1" x14ac:dyDescent="0.2">
      <c r="A774" s="126"/>
      <c r="B774" s="125"/>
      <c r="C774" s="125">
        <f>WEEKNUM(June[[#This Row],[Date]])</f>
        <v>0</v>
      </c>
      <c r="E774" s="125"/>
      <c r="G774" s="125"/>
      <c r="H774" s="125"/>
      <c r="I774" s="125"/>
      <c r="J774" s="116"/>
      <c r="K774" s="116"/>
      <c r="L774" s="116"/>
      <c r="M7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4" s="116">
        <f>AVERAGE(June[order delivered])</f>
        <v>3.9437956555171093E-3</v>
      </c>
      <c r="P774" s="125"/>
      <c r="T774" s="103">
        <f>June[[#This Row],[Delivery Cost]] + June[[#This Row],[COGS (Naira)]]</f>
        <v>0</v>
      </c>
      <c r="U774" s="103">
        <f>June[[#This Row],[Revenue]] - June[[#This Row],[Total cost]]</f>
        <v>0</v>
      </c>
    </row>
    <row r="775" spans="1:21" hidden="1" x14ac:dyDescent="0.2">
      <c r="A775" s="126"/>
      <c r="B775" s="125"/>
      <c r="C775" s="125">
        <f>WEEKNUM(June[[#This Row],[Date]])</f>
        <v>0</v>
      </c>
      <c r="E775" s="125"/>
      <c r="G775" s="125"/>
      <c r="H775" s="125"/>
      <c r="I775" s="125"/>
      <c r="J775" s="116"/>
      <c r="K775" s="116"/>
      <c r="L775" s="116"/>
      <c r="M7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5" s="116">
        <f>AVERAGE(June[order delivered])</f>
        <v>3.9437956555171093E-3</v>
      </c>
      <c r="P775" s="125"/>
      <c r="T775" s="103">
        <f>June[[#This Row],[Delivery Cost]] + June[[#This Row],[COGS (Naira)]]</f>
        <v>0</v>
      </c>
      <c r="U775" s="103">
        <f>June[[#This Row],[Revenue]] - June[[#This Row],[Total cost]]</f>
        <v>0</v>
      </c>
    </row>
    <row r="776" spans="1:21" hidden="1" x14ac:dyDescent="0.2">
      <c r="A776" s="126"/>
      <c r="B776" s="125"/>
      <c r="C776" s="125">
        <f>WEEKNUM(June[[#This Row],[Date]])</f>
        <v>0</v>
      </c>
      <c r="E776" s="125"/>
      <c r="G776" s="125"/>
      <c r="H776" s="125"/>
      <c r="I776" s="125"/>
      <c r="J776" s="116"/>
      <c r="K776" s="116"/>
      <c r="L776" s="116"/>
      <c r="M7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6" s="116">
        <f>AVERAGE(June[order delivered])</f>
        <v>3.9437956555171093E-3</v>
      </c>
      <c r="P776" s="125"/>
      <c r="T776" s="103">
        <f>June[[#This Row],[Delivery Cost]] + June[[#This Row],[COGS (Naira)]]</f>
        <v>0</v>
      </c>
      <c r="U776" s="103">
        <f>June[[#This Row],[Revenue]] - June[[#This Row],[Total cost]]</f>
        <v>0</v>
      </c>
    </row>
    <row r="777" spans="1:21" hidden="1" x14ac:dyDescent="0.2">
      <c r="A777" s="126"/>
      <c r="B777" s="125"/>
      <c r="C777" s="125">
        <f>WEEKNUM(June[[#This Row],[Date]])</f>
        <v>0</v>
      </c>
      <c r="E777" s="125"/>
      <c r="G777" s="125"/>
      <c r="H777" s="125"/>
      <c r="I777" s="125"/>
      <c r="J777" s="116"/>
      <c r="K777" s="116"/>
      <c r="L777" s="116"/>
      <c r="M7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7" s="116">
        <f>AVERAGE(June[order delivered])</f>
        <v>3.9437956555171093E-3</v>
      </c>
      <c r="P777" s="125"/>
      <c r="T777" s="103">
        <f>June[[#This Row],[Delivery Cost]] + June[[#This Row],[COGS (Naira)]]</f>
        <v>0</v>
      </c>
      <c r="U777" s="103">
        <f>June[[#This Row],[Revenue]] - June[[#This Row],[Total cost]]</f>
        <v>0</v>
      </c>
    </row>
    <row r="778" spans="1:21" hidden="1" x14ac:dyDescent="0.2">
      <c r="A778" s="126"/>
      <c r="B778" s="125"/>
      <c r="C778" s="125">
        <f>WEEKNUM(June[[#This Row],[Date]])</f>
        <v>0</v>
      </c>
      <c r="E778" s="125"/>
      <c r="G778" s="125"/>
      <c r="H778" s="125"/>
      <c r="I778" s="125"/>
      <c r="J778" s="116"/>
      <c r="K778" s="116"/>
      <c r="L778" s="116"/>
      <c r="M7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8" s="116">
        <f>AVERAGE(June[order delivered])</f>
        <v>3.9437956555171093E-3</v>
      </c>
      <c r="P778" s="125"/>
      <c r="T778" s="103">
        <f>June[[#This Row],[Delivery Cost]] + June[[#This Row],[COGS (Naira)]]</f>
        <v>0</v>
      </c>
      <c r="U778" s="103">
        <f>June[[#This Row],[Revenue]] - June[[#This Row],[Total cost]]</f>
        <v>0</v>
      </c>
    </row>
    <row r="779" spans="1:21" hidden="1" x14ac:dyDescent="0.2">
      <c r="A779" s="126"/>
      <c r="B779" s="125"/>
      <c r="C779" s="125">
        <f>WEEKNUM(June[[#This Row],[Date]])</f>
        <v>0</v>
      </c>
      <c r="E779" s="125"/>
      <c r="G779" s="125"/>
      <c r="H779" s="125"/>
      <c r="I779" s="125"/>
      <c r="J779" s="116"/>
      <c r="K779" s="116"/>
      <c r="L779" s="116"/>
      <c r="M7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79" s="116">
        <f>AVERAGE(June[order delivered])</f>
        <v>3.9437956555171093E-3</v>
      </c>
      <c r="P779" s="125"/>
      <c r="T779" s="103">
        <f>June[[#This Row],[Delivery Cost]] + June[[#This Row],[COGS (Naira)]]</f>
        <v>0</v>
      </c>
      <c r="U779" s="103">
        <f>June[[#This Row],[Revenue]] - June[[#This Row],[Total cost]]</f>
        <v>0</v>
      </c>
    </row>
    <row r="780" spans="1:21" hidden="1" x14ac:dyDescent="0.2">
      <c r="A780" s="126"/>
      <c r="B780" s="125"/>
      <c r="C780" s="125">
        <f>WEEKNUM(June[[#This Row],[Date]])</f>
        <v>0</v>
      </c>
      <c r="E780" s="125"/>
      <c r="G780" s="125"/>
      <c r="H780" s="125"/>
      <c r="I780" s="125"/>
      <c r="J780" s="116"/>
      <c r="K780" s="116"/>
      <c r="L780" s="116"/>
      <c r="M7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0" s="116">
        <f>AVERAGE(June[order delivered])</f>
        <v>3.9437956555171093E-3</v>
      </c>
      <c r="P780" s="125"/>
      <c r="T780" s="103">
        <f>June[[#This Row],[Delivery Cost]] + June[[#This Row],[COGS (Naira)]]</f>
        <v>0</v>
      </c>
      <c r="U780" s="103">
        <f>June[[#This Row],[Revenue]] - June[[#This Row],[Total cost]]</f>
        <v>0</v>
      </c>
    </row>
    <row r="781" spans="1:21" hidden="1" x14ac:dyDescent="0.2">
      <c r="A781" s="126"/>
      <c r="B781" s="125"/>
      <c r="C781" s="125">
        <f>WEEKNUM(June[[#This Row],[Date]])</f>
        <v>0</v>
      </c>
      <c r="E781" s="125"/>
      <c r="G781" s="125"/>
      <c r="H781" s="125"/>
      <c r="I781" s="125"/>
      <c r="J781" s="116"/>
      <c r="K781" s="116"/>
      <c r="L781" s="116"/>
      <c r="M7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1" s="116">
        <f>AVERAGE(June[order delivered])</f>
        <v>3.9437956555171093E-3</v>
      </c>
      <c r="P781" s="125"/>
      <c r="T781" s="103">
        <f>June[[#This Row],[Delivery Cost]] + June[[#This Row],[COGS (Naira)]]</f>
        <v>0</v>
      </c>
      <c r="U781" s="103">
        <f>June[[#This Row],[Revenue]] - June[[#This Row],[Total cost]]</f>
        <v>0</v>
      </c>
    </row>
    <row r="782" spans="1:21" hidden="1" x14ac:dyDescent="0.2">
      <c r="A782" s="126"/>
      <c r="B782" s="125"/>
      <c r="C782" s="125">
        <f>WEEKNUM(June[[#This Row],[Date]])</f>
        <v>0</v>
      </c>
      <c r="E782" s="125"/>
      <c r="G782" s="125"/>
      <c r="H782" s="125"/>
      <c r="I782" s="125"/>
      <c r="J782" s="116"/>
      <c r="K782" s="116"/>
      <c r="L782" s="116"/>
      <c r="M7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2" s="116">
        <f>AVERAGE(June[order delivered])</f>
        <v>3.9437956555171093E-3</v>
      </c>
      <c r="P782" s="125"/>
      <c r="T782" s="103">
        <f>June[[#This Row],[Delivery Cost]] + June[[#This Row],[COGS (Naira)]]</f>
        <v>0</v>
      </c>
      <c r="U782" s="103">
        <f>June[[#This Row],[Revenue]] - June[[#This Row],[Total cost]]</f>
        <v>0</v>
      </c>
    </row>
    <row r="783" spans="1:21" hidden="1" x14ac:dyDescent="0.2">
      <c r="A783" s="126"/>
      <c r="B783" s="125"/>
      <c r="C783" s="125">
        <f>WEEKNUM(June[[#This Row],[Date]])</f>
        <v>0</v>
      </c>
      <c r="E783" s="125"/>
      <c r="G783" s="125"/>
      <c r="H783" s="125"/>
      <c r="I783" s="125"/>
      <c r="J783" s="116"/>
      <c r="K783" s="116"/>
      <c r="L783" s="116"/>
      <c r="M7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3" s="116">
        <f>AVERAGE(June[order delivered])</f>
        <v>3.9437956555171093E-3</v>
      </c>
      <c r="P783" s="125"/>
      <c r="T783" s="103">
        <f>June[[#This Row],[Delivery Cost]] + June[[#This Row],[COGS (Naira)]]</f>
        <v>0</v>
      </c>
      <c r="U783" s="103">
        <f>June[[#This Row],[Revenue]] - June[[#This Row],[Total cost]]</f>
        <v>0</v>
      </c>
    </row>
    <row r="784" spans="1:21" hidden="1" x14ac:dyDescent="0.2">
      <c r="A784" s="126"/>
      <c r="B784" s="125"/>
      <c r="C784" s="125">
        <f>WEEKNUM(June[[#This Row],[Date]])</f>
        <v>0</v>
      </c>
      <c r="E784" s="125"/>
      <c r="G784" s="125"/>
      <c r="H784" s="125"/>
      <c r="I784" s="125"/>
      <c r="J784" s="116"/>
      <c r="K784" s="116"/>
      <c r="L784" s="116"/>
      <c r="M7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4" s="116">
        <f>AVERAGE(June[order delivered])</f>
        <v>3.9437956555171093E-3</v>
      </c>
      <c r="P784" s="125"/>
      <c r="T784" s="103">
        <f>June[[#This Row],[Delivery Cost]] + June[[#This Row],[COGS (Naira)]]</f>
        <v>0</v>
      </c>
      <c r="U784" s="103">
        <f>June[[#This Row],[Revenue]] - June[[#This Row],[Total cost]]</f>
        <v>0</v>
      </c>
    </row>
    <row r="785" spans="1:21" hidden="1" x14ac:dyDescent="0.2">
      <c r="A785" s="126"/>
      <c r="B785" s="125"/>
      <c r="C785" s="125">
        <f>WEEKNUM(June[[#This Row],[Date]])</f>
        <v>0</v>
      </c>
      <c r="E785" s="125"/>
      <c r="G785" s="125"/>
      <c r="H785" s="125"/>
      <c r="I785" s="125"/>
      <c r="J785" s="116"/>
      <c r="K785" s="116"/>
      <c r="L785" s="116"/>
      <c r="M7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5" s="116">
        <f>AVERAGE(June[order delivered])</f>
        <v>3.9437956555171093E-3</v>
      </c>
      <c r="P785" s="125"/>
      <c r="T785" s="103">
        <f>June[[#This Row],[Delivery Cost]] + June[[#This Row],[COGS (Naira)]]</f>
        <v>0</v>
      </c>
      <c r="U785" s="103">
        <f>June[[#This Row],[Revenue]] - June[[#This Row],[Total cost]]</f>
        <v>0</v>
      </c>
    </row>
    <row r="786" spans="1:21" hidden="1" x14ac:dyDescent="0.2">
      <c r="A786" s="126"/>
      <c r="B786" s="125"/>
      <c r="C786" s="125">
        <f>WEEKNUM(June[[#This Row],[Date]])</f>
        <v>0</v>
      </c>
      <c r="E786" s="125"/>
      <c r="G786" s="125"/>
      <c r="H786" s="125"/>
      <c r="I786" s="125"/>
      <c r="J786" s="116"/>
      <c r="K786" s="116"/>
      <c r="L786" s="116"/>
      <c r="M7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6" s="116">
        <f>AVERAGE(June[order delivered])</f>
        <v>3.9437956555171093E-3</v>
      </c>
      <c r="P786" s="125"/>
      <c r="T786" s="103">
        <f>June[[#This Row],[Delivery Cost]] + June[[#This Row],[COGS (Naira)]]</f>
        <v>0</v>
      </c>
      <c r="U786" s="103">
        <f>June[[#This Row],[Revenue]] - June[[#This Row],[Total cost]]</f>
        <v>0</v>
      </c>
    </row>
    <row r="787" spans="1:21" hidden="1" x14ac:dyDescent="0.2">
      <c r="A787" s="126"/>
      <c r="B787" s="125"/>
      <c r="C787" s="125">
        <f>WEEKNUM(June[[#This Row],[Date]])</f>
        <v>0</v>
      </c>
      <c r="E787" s="125"/>
      <c r="G787" s="125"/>
      <c r="H787" s="125"/>
      <c r="I787" s="125"/>
      <c r="J787" s="116"/>
      <c r="K787" s="116"/>
      <c r="L787" s="116"/>
      <c r="M7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7" s="116">
        <f>AVERAGE(June[order delivered])</f>
        <v>3.9437956555171093E-3</v>
      </c>
      <c r="P787" s="125"/>
      <c r="T787" s="103">
        <f>June[[#This Row],[Delivery Cost]] + June[[#This Row],[COGS (Naira)]]</f>
        <v>0</v>
      </c>
      <c r="U787" s="103">
        <f>June[[#This Row],[Revenue]] - June[[#This Row],[Total cost]]</f>
        <v>0</v>
      </c>
    </row>
    <row r="788" spans="1:21" hidden="1" x14ac:dyDescent="0.2">
      <c r="A788" s="126"/>
      <c r="B788" s="125"/>
      <c r="C788" s="125">
        <f>WEEKNUM(June[[#This Row],[Date]])</f>
        <v>0</v>
      </c>
      <c r="E788" s="125"/>
      <c r="G788" s="125"/>
      <c r="H788" s="125"/>
      <c r="I788" s="125"/>
      <c r="J788" s="116"/>
      <c r="K788" s="116"/>
      <c r="L788" s="116"/>
      <c r="M7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8" s="116">
        <f>AVERAGE(June[order delivered])</f>
        <v>3.9437956555171093E-3</v>
      </c>
      <c r="P788" s="125"/>
      <c r="T788" s="103">
        <f>June[[#This Row],[Delivery Cost]] + June[[#This Row],[COGS (Naira)]]</f>
        <v>0</v>
      </c>
      <c r="U788" s="103">
        <f>June[[#This Row],[Revenue]] - June[[#This Row],[Total cost]]</f>
        <v>0</v>
      </c>
    </row>
    <row r="789" spans="1:21" hidden="1" x14ac:dyDescent="0.2">
      <c r="A789" s="126"/>
      <c r="B789" s="125"/>
      <c r="C789" s="125">
        <f>WEEKNUM(June[[#This Row],[Date]])</f>
        <v>0</v>
      </c>
      <c r="E789" s="125"/>
      <c r="G789" s="125"/>
      <c r="H789" s="125"/>
      <c r="I789" s="125"/>
      <c r="J789" s="116"/>
      <c r="K789" s="116"/>
      <c r="L789" s="116"/>
      <c r="M7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89" s="116">
        <f>AVERAGE(June[order delivered])</f>
        <v>3.9437956555171093E-3</v>
      </c>
      <c r="P789" s="125"/>
      <c r="T789" s="103">
        <f>June[[#This Row],[Delivery Cost]] + June[[#This Row],[COGS (Naira)]]</f>
        <v>0</v>
      </c>
      <c r="U789" s="103">
        <f>June[[#This Row],[Revenue]] - June[[#This Row],[Total cost]]</f>
        <v>0</v>
      </c>
    </row>
    <row r="790" spans="1:21" hidden="1" x14ac:dyDescent="0.2">
      <c r="A790" s="126"/>
      <c r="B790" s="125"/>
      <c r="C790" s="125">
        <f>WEEKNUM(June[[#This Row],[Date]])</f>
        <v>0</v>
      </c>
      <c r="E790" s="125"/>
      <c r="G790" s="125"/>
      <c r="H790" s="125"/>
      <c r="I790" s="125"/>
      <c r="J790" s="116"/>
      <c r="K790" s="116"/>
      <c r="L790" s="116"/>
      <c r="M7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0" s="116">
        <f>AVERAGE(June[order delivered])</f>
        <v>3.9437956555171093E-3</v>
      </c>
      <c r="P790" s="125"/>
      <c r="T790" s="103">
        <f>June[[#This Row],[Delivery Cost]] + June[[#This Row],[COGS (Naira)]]</f>
        <v>0</v>
      </c>
      <c r="U790" s="103">
        <f>June[[#This Row],[Revenue]] - June[[#This Row],[Total cost]]</f>
        <v>0</v>
      </c>
    </row>
    <row r="791" spans="1:21" hidden="1" x14ac:dyDescent="0.2">
      <c r="A791" s="126"/>
      <c r="B791" s="125"/>
      <c r="C791" s="125">
        <f>WEEKNUM(June[[#This Row],[Date]])</f>
        <v>0</v>
      </c>
      <c r="E791" s="125"/>
      <c r="G791" s="125"/>
      <c r="H791" s="125"/>
      <c r="I791" s="125"/>
      <c r="J791" s="116"/>
      <c r="K791" s="116"/>
      <c r="L791" s="116"/>
      <c r="M7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1" s="116">
        <f>AVERAGE(June[order delivered])</f>
        <v>3.9437956555171093E-3</v>
      </c>
      <c r="P791" s="125"/>
      <c r="T791" s="103">
        <f>June[[#This Row],[Delivery Cost]] + June[[#This Row],[COGS (Naira)]]</f>
        <v>0</v>
      </c>
      <c r="U791" s="103">
        <f>June[[#This Row],[Revenue]] - June[[#This Row],[Total cost]]</f>
        <v>0</v>
      </c>
    </row>
    <row r="792" spans="1:21" hidden="1" x14ac:dyDescent="0.2">
      <c r="A792" s="126"/>
      <c r="B792" s="125"/>
      <c r="C792" s="125">
        <f>WEEKNUM(June[[#This Row],[Date]])</f>
        <v>0</v>
      </c>
      <c r="E792" s="125"/>
      <c r="G792" s="125"/>
      <c r="H792" s="125"/>
      <c r="I792" s="125"/>
      <c r="J792" s="116"/>
      <c r="K792" s="116"/>
      <c r="L792" s="116"/>
      <c r="M7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2" s="116">
        <f>AVERAGE(June[order delivered])</f>
        <v>3.9437956555171093E-3</v>
      </c>
      <c r="P792" s="125"/>
      <c r="T792" s="103">
        <f>June[[#This Row],[Delivery Cost]] + June[[#This Row],[COGS (Naira)]]</f>
        <v>0</v>
      </c>
      <c r="U792" s="103">
        <f>June[[#This Row],[Revenue]] - June[[#This Row],[Total cost]]</f>
        <v>0</v>
      </c>
    </row>
    <row r="793" spans="1:21" hidden="1" x14ac:dyDescent="0.2">
      <c r="A793" s="126"/>
      <c r="B793" s="125"/>
      <c r="C793" s="125">
        <f>WEEKNUM(June[[#This Row],[Date]])</f>
        <v>0</v>
      </c>
      <c r="E793" s="125"/>
      <c r="G793" s="125"/>
      <c r="H793" s="125"/>
      <c r="I793" s="125"/>
      <c r="J793" s="116"/>
      <c r="K793" s="116"/>
      <c r="L793" s="116"/>
      <c r="M7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3" s="116">
        <f>AVERAGE(June[order delivered])</f>
        <v>3.9437956555171093E-3</v>
      </c>
      <c r="P793" s="125"/>
      <c r="T793" s="103">
        <f>June[[#This Row],[Delivery Cost]] + June[[#This Row],[COGS (Naira)]]</f>
        <v>0</v>
      </c>
      <c r="U793" s="103">
        <f>June[[#This Row],[Revenue]] - June[[#This Row],[Total cost]]</f>
        <v>0</v>
      </c>
    </row>
    <row r="794" spans="1:21" hidden="1" x14ac:dyDescent="0.2">
      <c r="A794" s="126"/>
      <c r="B794" s="125"/>
      <c r="C794" s="125">
        <f>WEEKNUM(June[[#This Row],[Date]])</f>
        <v>0</v>
      </c>
      <c r="E794" s="125"/>
      <c r="G794" s="125"/>
      <c r="H794" s="125"/>
      <c r="I794" s="125"/>
      <c r="J794" s="116"/>
      <c r="K794" s="116"/>
      <c r="L794" s="116"/>
      <c r="M7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4" s="116">
        <f>AVERAGE(June[order delivered])</f>
        <v>3.9437956555171093E-3</v>
      </c>
      <c r="P794" s="125"/>
      <c r="T794" s="103">
        <f>June[[#This Row],[Delivery Cost]] + June[[#This Row],[COGS (Naira)]]</f>
        <v>0</v>
      </c>
      <c r="U794" s="103">
        <f>June[[#This Row],[Revenue]] - June[[#This Row],[Total cost]]</f>
        <v>0</v>
      </c>
    </row>
    <row r="795" spans="1:21" hidden="1" x14ac:dyDescent="0.2">
      <c r="A795" s="126"/>
      <c r="B795" s="125"/>
      <c r="C795" s="125">
        <f>WEEKNUM(June[[#This Row],[Date]])</f>
        <v>0</v>
      </c>
      <c r="E795" s="125"/>
      <c r="G795" s="125"/>
      <c r="H795" s="125"/>
      <c r="I795" s="125"/>
      <c r="J795" s="116"/>
      <c r="K795" s="116"/>
      <c r="L795" s="116"/>
      <c r="M7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5" s="116">
        <f>AVERAGE(June[order delivered])</f>
        <v>3.9437956555171093E-3</v>
      </c>
      <c r="P795" s="125"/>
      <c r="T795" s="103">
        <f>June[[#This Row],[Delivery Cost]] + June[[#This Row],[COGS (Naira)]]</f>
        <v>0</v>
      </c>
      <c r="U795" s="103">
        <f>June[[#This Row],[Revenue]] - June[[#This Row],[Total cost]]</f>
        <v>0</v>
      </c>
    </row>
    <row r="796" spans="1:21" hidden="1" x14ac:dyDescent="0.2">
      <c r="A796" s="126"/>
      <c r="B796" s="125"/>
      <c r="C796" s="125">
        <f>WEEKNUM(June[[#This Row],[Date]])</f>
        <v>0</v>
      </c>
      <c r="E796" s="125"/>
      <c r="G796" s="125"/>
      <c r="H796" s="125"/>
      <c r="I796" s="125"/>
      <c r="J796" s="116"/>
      <c r="K796" s="116"/>
      <c r="L796" s="116"/>
      <c r="M7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6" s="116">
        <f>AVERAGE(June[order delivered])</f>
        <v>3.9437956555171093E-3</v>
      </c>
      <c r="P796" s="125"/>
      <c r="T796" s="103">
        <f>June[[#This Row],[Delivery Cost]] + June[[#This Row],[COGS (Naira)]]</f>
        <v>0</v>
      </c>
      <c r="U796" s="103">
        <f>June[[#This Row],[Revenue]] - June[[#This Row],[Total cost]]</f>
        <v>0</v>
      </c>
    </row>
    <row r="797" spans="1:21" hidden="1" x14ac:dyDescent="0.2">
      <c r="A797" s="126"/>
      <c r="B797" s="125"/>
      <c r="C797" s="125">
        <f>WEEKNUM(June[[#This Row],[Date]])</f>
        <v>0</v>
      </c>
      <c r="E797" s="125"/>
      <c r="G797" s="125"/>
      <c r="H797" s="125"/>
      <c r="I797" s="125"/>
      <c r="J797" s="116"/>
      <c r="K797" s="116"/>
      <c r="L797" s="116"/>
      <c r="M7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7" s="116">
        <f>AVERAGE(June[order delivered])</f>
        <v>3.9437956555171093E-3</v>
      </c>
      <c r="P797" s="125"/>
      <c r="T797" s="103">
        <f>June[[#This Row],[Delivery Cost]] + June[[#This Row],[COGS (Naira)]]</f>
        <v>0</v>
      </c>
      <c r="U797" s="103">
        <f>June[[#This Row],[Revenue]] - June[[#This Row],[Total cost]]</f>
        <v>0</v>
      </c>
    </row>
    <row r="798" spans="1:21" hidden="1" x14ac:dyDescent="0.2">
      <c r="A798" s="126"/>
      <c r="B798" s="125"/>
      <c r="C798" s="125">
        <f>WEEKNUM(June[[#This Row],[Date]])</f>
        <v>0</v>
      </c>
      <c r="E798" s="125"/>
      <c r="G798" s="125"/>
      <c r="H798" s="125"/>
      <c r="I798" s="125"/>
      <c r="J798" s="116"/>
      <c r="K798" s="116"/>
      <c r="L798" s="116"/>
      <c r="M7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8" s="116">
        <f>AVERAGE(June[order delivered])</f>
        <v>3.9437956555171093E-3</v>
      </c>
      <c r="P798" s="125"/>
      <c r="T798" s="103">
        <f>June[[#This Row],[Delivery Cost]] + June[[#This Row],[COGS (Naira)]]</f>
        <v>0</v>
      </c>
      <c r="U798" s="103">
        <f>June[[#This Row],[Revenue]] - June[[#This Row],[Total cost]]</f>
        <v>0</v>
      </c>
    </row>
    <row r="799" spans="1:21" hidden="1" x14ac:dyDescent="0.2">
      <c r="A799" s="126"/>
      <c r="B799" s="125"/>
      <c r="C799" s="125">
        <f>WEEKNUM(June[[#This Row],[Date]])</f>
        <v>0</v>
      </c>
      <c r="E799" s="125"/>
      <c r="G799" s="125"/>
      <c r="H799" s="125"/>
      <c r="I799" s="125"/>
      <c r="J799" s="116"/>
      <c r="K799" s="116"/>
      <c r="L799" s="116"/>
      <c r="M7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7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799" s="116">
        <f>AVERAGE(June[order delivered])</f>
        <v>3.9437956555171093E-3</v>
      </c>
      <c r="P799" s="125"/>
      <c r="T799" s="103">
        <f>June[[#This Row],[Delivery Cost]] + June[[#This Row],[COGS (Naira)]]</f>
        <v>0</v>
      </c>
      <c r="U799" s="103">
        <f>June[[#This Row],[Revenue]] - June[[#This Row],[Total cost]]</f>
        <v>0</v>
      </c>
    </row>
    <row r="800" spans="1:21" hidden="1" x14ac:dyDescent="0.2">
      <c r="A800" s="126"/>
      <c r="B800" s="125"/>
      <c r="C800" s="125">
        <f>WEEKNUM(June[[#This Row],[Date]])</f>
        <v>0</v>
      </c>
      <c r="E800" s="125"/>
      <c r="G800" s="125"/>
      <c r="H800" s="125"/>
      <c r="I800" s="125"/>
      <c r="J800" s="116"/>
      <c r="K800" s="116"/>
      <c r="L800" s="116"/>
      <c r="M8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0" s="116">
        <f>AVERAGE(June[order delivered])</f>
        <v>3.9437956555171093E-3</v>
      </c>
      <c r="P800" s="125"/>
      <c r="T800" s="103">
        <f>June[[#This Row],[Delivery Cost]] + June[[#This Row],[COGS (Naira)]]</f>
        <v>0</v>
      </c>
      <c r="U800" s="103">
        <f>June[[#This Row],[Revenue]] - June[[#This Row],[Total cost]]</f>
        <v>0</v>
      </c>
    </row>
    <row r="801" spans="1:21" hidden="1" x14ac:dyDescent="0.2">
      <c r="A801" s="126"/>
      <c r="B801" s="125"/>
      <c r="C801" s="125">
        <f>WEEKNUM(June[[#This Row],[Date]])</f>
        <v>0</v>
      </c>
      <c r="E801" s="125"/>
      <c r="G801" s="125"/>
      <c r="H801" s="125"/>
      <c r="I801" s="125"/>
      <c r="J801" s="116"/>
      <c r="K801" s="116"/>
      <c r="L801" s="116"/>
      <c r="M8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1" s="116">
        <f>AVERAGE(June[order delivered])</f>
        <v>3.9437956555171093E-3</v>
      </c>
      <c r="P801" s="125"/>
      <c r="T801" s="103">
        <f>June[[#This Row],[Delivery Cost]] + June[[#This Row],[COGS (Naira)]]</f>
        <v>0</v>
      </c>
      <c r="U801" s="103">
        <f>June[[#This Row],[Revenue]] - June[[#This Row],[Total cost]]</f>
        <v>0</v>
      </c>
    </row>
    <row r="802" spans="1:21" hidden="1" x14ac:dyDescent="0.2">
      <c r="A802" s="126"/>
      <c r="B802" s="125"/>
      <c r="C802" s="125">
        <f>WEEKNUM(June[[#This Row],[Date]])</f>
        <v>0</v>
      </c>
      <c r="E802" s="125"/>
      <c r="G802" s="125"/>
      <c r="H802" s="125"/>
      <c r="I802" s="125"/>
      <c r="J802" s="116"/>
      <c r="K802" s="116"/>
      <c r="L802" s="116"/>
      <c r="M8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2" s="116">
        <f>AVERAGE(June[order delivered])</f>
        <v>3.9437956555171093E-3</v>
      </c>
      <c r="P802" s="125"/>
      <c r="T802" s="103">
        <f>June[[#This Row],[Delivery Cost]] + June[[#This Row],[COGS (Naira)]]</f>
        <v>0</v>
      </c>
      <c r="U802" s="103">
        <f>June[[#This Row],[Revenue]] - June[[#This Row],[Total cost]]</f>
        <v>0</v>
      </c>
    </row>
    <row r="803" spans="1:21" hidden="1" x14ac:dyDescent="0.2">
      <c r="A803" s="126"/>
      <c r="B803" s="125"/>
      <c r="C803" s="125">
        <f>WEEKNUM(June[[#This Row],[Date]])</f>
        <v>0</v>
      </c>
      <c r="E803" s="125"/>
      <c r="G803" s="125"/>
      <c r="H803" s="125"/>
      <c r="I803" s="125"/>
      <c r="J803" s="116"/>
      <c r="K803" s="116"/>
      <c r="L803" s="116"/>
      <c r="M8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3" s="116">
        <f>AVERAGE(June[order delivered])</f>
        <v>3.9437956555171093E-3</v>
      </c>
      <c r="P803" s="125"/>
      <c r="T803" s="103">
        <f>June[[#This Row],[Delivery Cost]] + June[[#This Row],[COGS (Naira)]]</f>
        <v>0</v>
      </c>
      <c r="U803" s="103">
        <f>June[[#This Row],[Revenue]] - June[[#This Row],[Total cost]]</f>
        <v>0</v>
      </c>
    </row>
    <row r="804" spans="1:21" hidden="1" x14ac:dyDescent="0.2">
      <c r="A804" s="126"/>
      <c r="B804" s="125"/>
      <c r="C804" s="125">
        <f>WEEKNUM(June[[#This Row],[Date]])</f>
        <v>0</v>
      </c>
      <c r="E804" s="125"/>
      <c r="G804" s="125"/>
      <c r="H804" s="125"/>
      <c r="I804" s="125"/>
      <c r="J804" s="116"/>
      <c r="K804" s="116"/>
      <c r="L804" s="116"/>
      <c r="M8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4" s="116">
        <f>AVERAGE(June[order delivered])</f>
        <v>3.9437956555171093E-3</v>
      </c>
      <c r="P804" s="125"/>
      <c r="T804" s="103">
        <f>June[[#This Row],[Delivery Cost]] + June[[#This Row],[COGS (Naira)]]</f>
        <v>0</v>
      </c>
      <c r="U804" s="103">
        <f>June[[#This Row],[Revenue]] - June[[#This Row],[Total cost]]</f>
        <v>0</v>
      </c>
    </row>
    <row r="805" spans="1:21" hidden="1" x14ac:dyDescent="0.2">
      <c r="A805" s="126"/>
      <c r="B805" s="125"/>
      <c r="C805" s="125">
        <f>WEEKNUM(June[[#This Row],[Date]])</f>
        <v>0</v>
      </c>
      <c r="E805" s="125"/>
      <c r="G805" s="125"/>
      <c r="H805" s="125"/>
      <c r="I805" s="125"/>
      <c r="J805" s="116"/>
      <c r="K805" s="116"/>
      <c r="L805" s="116"/>
      <c r="M8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5" s="116">
        <f>AVERAGE(June[order delivered])</f>
        <v>3.9437956555171093E-3</v>
      </c>
      <c r="P805" s="125"/>
      <c r="T805" s="103">
        <f>June[[#This Row],[Delivery Cost]] + June[[#This Row],[COGS (Naira)]]</f>
        <v>0</v>
      </c>
      <c r="U805" s="103">
        <f>June[[#This Row],[Revenue]] - June[[#This Row],[Total cost]]</f>
        <v>0</v>
      </c>
    </row>
    <row r="806" spans="1:21" hidden="1" x14ac:dyDescent="0.2">
      <c r="A806" s="126"/>
      <c r="B806" s="125"/>
      <c r="C806" s="125">
        <f>WEEKNUM(June[[#This Row],[Date]])</f>
        <v>0</v>
      </c>
      <c r="E806" s="125"/>
      <c r="G806" s="125"/>
      <c r="H806" s="125"/>
      <c r="I806" s="125"/>
      <c r="J806" s="116"/>
      <c r="K806" s="116"/>
      <c r="L806" s="116"/>
      <c r="M8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6" s="116">
        <f>AVERAGE(June[order delivered])</f>
        <v>3.9437956555171093E-3</v>
      </c>
      <c r="P806" s="125"/>
      <c r="T806" s="103">
        <f>June[[#This Row],[Delivery Cost]] + June[[#This Row],[COGS (Naira)]]</f>
        <v>0</v>
      </c>
      <c r="U806" s="103">
        <f>June[[#This Row],[Revenue]] - June[[#This Row],[Total cost]]</f>
        <v>0</v>
      </c>
    </row>
    <row r="807" spans="1:21" hidden="1" x14ac:dyDescent="0.2">
      <c r="A807" s="126"/>
      <c r="B807" s="125"/>
      <c r="C807" s="125">
        <f>WEEKNUM(June[[#This Row],[Date]])</f>
        <v>0</v>
      </c>
      <c r="E807" s="125"/>
      <c r="G807" s="125"/>
      <c r="H807" s="125"/>
      <c r="I807" s="125"/>
      <c r="J807" s="116"/>
      <c r="K807" s="116"/>
      <c r="L807" s="116"/>
      <c r="M8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7" s="116">
        <f>AVERAGE(June[order delivered])</f>
        <v>3.9437956555171093E-3</v>
      </c>
      <c r="P807" s="125"/>
      <c r="T807" s="103">
        <f>June[[#This Row],[Delivery Cost]] + June[[#This Row],[COGS (Naira)]]</f>
        <v>0</v>
      </c>
      <c r="U807" s="103">
        <f>June[[#This Row],[Revenue]] - June[[#This Row],[Total cost]]</f>
        <v>0</v>
      </c>
    </row>
    <row r="808" spans="1:21" hidden="1" x14ac:dyDescent="0.2">
      <c r="A808" s="126"/>
      <c r="B808" s="125"/>
      <c r="C808" s="125">
        <f>WEEKNUM(June[[#This Row],[Date]])</f>
        <v>0</v>
      </c>
      <c r="E808" s="125"/>
      <c r="G808" s="125"/>
      <c r="H808" s="125"/>
      <c r="I808" s="125"/>
      <c r="J808" s="116"/>
      <c r="K808" s="116"/>
      <c r="L808" s="116"/>
      <c r="M8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8" s="116">
        <f>AVERAGE(June[order delivered])</f>
        <v>3.9437956555171093E-3</v>
      </c>
      <c r="P808" s="125"/>
      <c r="T808" s="103">
        <f>June[[#This Row],[Delivery Cost]] + June[[#This Row],[COGS (Naira)]]</f>
        <v>0</v>
      </c>
      <c r="U808" s="103">
        <f>June[[#This Row],[Revenue]] - June[[#This Row],[Total cost]]</f>
        <v>0</v>
      </c>
    </row>
    <row r="809" spans="1:21" hidden="1" x14ac:dyDescent="0.2">
      <c r="A809" s="126"/>
      <c r="B809" s="125"/>
      <c r="C809" s="125">
        <f>WEEKNUM(June[[#This Row],[Date]])</f>
        <v>0</v>
      </c>
      <c r="E809" s="125"/>
      <c r="G809" s="125"/>
      <c r="H809" s="125"/>
      <c r="I809" s="125"/>
      <c r="J809" s="116"/>
      <c r="K809" s="116"/>
      <c r="L809" s="116"/>
      <c r="M8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09" s="116">
        <f>AVERAGE(June[order delivered])</f>
        <v>3.9437956555171093E-3</v>
      </c>
      <c r="P809" s="125"/>
      <c r="T809" s="103">
        <f>June[[#This Row],[Delivery Cost]] + June[[#This Row],[COGS (Naira)]]</f>
        <v>0</v>
      </c>
      <c r="U809" s="103">
        <f>June[[#This Row],[Revenue]] - June[[#This Row],[Total cost]]</f>
        <v>0</v>
      </c>
    </row>
    <row r="810" spans="1:21" hidden="1" x14ac:dyDescent="0.2">
      <c r="A810" s="126"/>
      <c r="B810" s="125"/>
      <c r="C810" s="125">
        <f>WEEKNUM(June[[#This Row],[Date]])</f>
        <v>0</v>
      </c>
      <c r="E810" s="125"/>
      <c r="G810" s="125"/>
      <c r="H810" s="125"/>
      <c r="I810" s="125"/>
      <c r="J810" s="116"/>
      <c r="K810" s="116"/>
      <c r="L810" s="116"/>
      <c r="M8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0" s="116">
        <f>AVERAGE(June[order delivered])</f>
        <v>3.9437956555171093E-3</v>
      </c>
      <c r="P810" s="125"/>
      <c r="T810" s="103">
        <f>June[[#This Row],[Delivery Cost]] + June[[#This Row],[COGS (Naira)]]</f>
        <v>0</v>
      </c>
      <c r="U810" s="103">
        <f>June[[#This Row],[Revenue]] - June[[#This Row],[Total cost]]</f>
        <v>0</v>
      </c>
    </row>
    <row r="811" spans="1:21" hidden="1" x14ac:dyDescent="0.2">
      <c r="A811" s="126"/>
      <c r="B811" s="125"/>
      <c r="C811" s="125">
        <f>WEEKNUM(June[[#This Row],[Date]])</f>
        <v>0</v>
      </c>
      <c r="E811" s="125"/>
      <c r="G811" s="125"/>
      <c r="H811" s="125"/>
      <c r="I811" s="125"/>
      <c r="J811" s="116"/>
      <c r="K811" s="116"/>
      <c r="L811" s="116"/>
      <c r="M8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1" s="116">
        <f>AVERAGE(June[order delivered])</f>
        <v>3.9437956555171093E-3</v>
      </c>
      <c r="P811" s="125"/>
      <c r="T811" s="103">
        <f>June[[#This Row],[Delivery Cost]] + June[[#This Row],[COGS (Naira)]]</f>
        <v>0</v>
      </c>
      <c r="U811" s="103">
        <f>June[[#This Row],[Revenue]] - June[[#This Row],[Total cost]]</f>
        <v>0</v>
      </c>
    </row>
    <row r="812" spans="1:21" hidden="1" x14ac:dyDescent="0.2">
      <c r="A812" s="126"/>
      <c r="B812" s="125"/>
      <c r="C812" s="125">
        <f>WEEKNUM(June[[#This Row],[Date]])</f>
        <v>0</v>
      </c>
      <c r="E812" s="125"/>
      <c r="G812" s="125"/>
      <c r="H812" s="125"/>
      <c r="I812" s="125"/>
      <c r="J812" s="116"/>
      <c r="K812" s="116"/>
      <c r="L812" s="116"/>
      <c r="M8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2" s="116">
        <f>AVERAGE(June[order delivered])</f>
        <v>3.9437956555171093E-3</v>
      </c>
      <c r="P812" s="125"/>
      <c r="T812" s="103">
        <f>June[[#This Row],[Delivery Cost]] + June[[#This Row],[COGS (Naira)]]</f>
        <v>0</v>
      </c>
      <c r="U812" s="103">
        <f>June[[#This Row],[Revenue]] - June[[#This Row],[Total cost]]</f>
        <v>0</v>
      </c>
    </row>
    <row r="813" spans="1:21" hidden="1" x14ac:dyDescent="0.2">
      <c r="A813" s="126"/>
      <c r="B813" s="125"/>
      <c r="C813" s="125">
        <f>WEEKNUM(June[[#This Row],[Date]])</f>
        <v>0</v>
      </c>
      <c r="E813" s="125"/>
      <c r="G813" s="125"/>
      <c r="H813" s="125"/>
      <c r="I813" s="125"/>
      <c r="J813" s="116"/>
      <c r="K813" s="116"/>
      <c r="L813" s="116"/>
      <c r="M8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3" s="116">
        <f>AVERAGE(June[order delivered])</f>
        <v>3.9437956555171093E-3</v>
      </c>
      <c r="P813" s="125"/>
      <c r="T813" s="103">
        <f>June[[#This Row],[Delivery Cost]] + June[[#This Row],[COGS (Naira)]]</f>
        <v>0</v>
      </c>
      <c r="U813" s="103">
        <f>June[[#This Row],[Revenue]] - June[[#This Row],[Total cost]]</f>
        <v>0</v>
      </c>
    </row>
    <row r="814" spans="1:21" hidden="1" x14ac:dyDescent="0.2">
      <c r="A814" s="126"/>
      <c r="B814" s="125"/>
      <c r="C814" s="125">
        <f>WEEKNUM(June[[#This Row],[Date]])</f>
        <v>0</v>
      </c>
      <c r="E814" s="125"/>
      <c r="G814" s="125"/>
      <c r="H814" s="125"/>
      <c r="I814" s="125"/>
      <c r="J814" s="116"/>
      <c r="K814" s="116"/>
      <c r="L814" s="116"/>
      <c r="M8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4" s="116">
        <f>AVERAGE(June[order delivered])</f>
        <v>3.9437956555171093E-3</v>
      </c>
      <c r="P814" s="125"/>
      <c r="T814" s="103">
        <f>June[[#This Row],[Delivery Cost]] + June[[#This Row],[COGS (Naira)]]</f>
        <v>0</v>
      </c>
      <c r="U814" s="103">
        <f>June[[#This Row],[Revenue]] - June[[#This Row],[Total cost]]</f>
        <v>0</v>
      </c>
    </row>
    <row r="815" spans="1:21" hidden="1" x14ac:dyDescent="0.2">
      <c r="A815" s="126"/>
      <c r="B815" s="125"/>
      <c r="C815" s="125">
        <f>WEEKNUM(June[[#This Row],[Date]])</f>
        <v>0</v>
      </c>
      <c r="E815" s="125"/>
      <c r="G815" s="125"/>
      <c r="H815" s="125"/>
      <c r="I815" s="125"/>
      <c r="J815" s="116"/>
      <c r="K815" s="116"/>
      <c r="L815" s="116"/>
      <c r="M8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5" s="116">
        <f>AVERAGE(June[order delivered])</f>
        <v>3.9437956555171093E-3</v>
      </c>
      <c r="P815" s="125"/>
      <c r="T815" s="103">
        <f>June[[#This Row],[Delivery Cost]] + June[[#This Row],[COGS (Naira)]]</f>
        <v>0</v>
      </c>
      <c r="U815" s="103">
        <f>June[[#This Row],[Revenue]] - June[[#This Row],[Total cost]]</f>
        <v>0</v>
      </c>
    </row>
    <row r="816" spans="1:21" hidden="1" x14ac:dyDescent="0.2">
      <c r="A816" s="126"/>
      <c r="B816" s="125"/>
      <c r="C816" s="125">
        <f>WEEKNUM(June[[#This Row],[Date]])</f>
        <v>0</v>
      </c>
      <c r="E816" s="125"/>
      <c r="G816" s="125"/>
      <c r="H816" s="125"/>
      <c r="I816" s="125"/>
      <c r="J816" s="116"/>
      <c r="K816" s="116"/>
      <c r="L816" s="116"/>
      <c r="M8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6" s="116">
        <f>AVERAGE(June[order delivered])</f>
        <v>3.9437956555171093E-3</v>
      </c>
      <c r="P816" s="125"/>
      <c r="T816" s="103">
        <f>June[[#This Row],[Delivery Cost]] + June[[#This Row],[COGS (Naira)]]</f>
        <v>0</v>
      </c>
      <c r="U816" s="103">
        <f>June[[#This Row],[Revenue]] - June[[#This Row],[Total cost]]</f>
        <v>0</v>
      </c>
    </row>
    <row r="817" spans="1:21" hidden="1" x14ac:dyDescent="0.2">
      <c r="A817" s="126"/>
      <c r="B817" s="125"/>
      <c r="C817" s="125">
        <f>WEEKNUM(June[[#This Row],[Date]])</f>
        <v>0</v>
      </c>
      <c r="E817" s="125"/>
      <c r="G817" s="125"/>
      <c r="H817" s="125"/>
      <c r="I817" s="125"/>
      <c r="J817" s="116"/>
      <c r="K817" s="116"/>
      <c r="L817" s="116"/>
      <c r="M8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7" s="116">
        <f>AVERAGE(June[order delivered])</f>
        <v>3.9437956555171093E-3</v>
      </c>
      <c r="P817" s="125"/>
      <c r="T817" s="103">
        <f>June[[#This Row],[Delivery Cost]] + June[[#This Row],[COGS (Naira)]]</f>
        <v>0</v>
      </c>
      <c r="U817" s="103">
        <f>June[[#This Row],[Revenue]] - June[[#This Row],[Total cost]]</f>
        <v>0</v>
      </c>
    </row>
    <row r="818" spans="1:21" hidden="1" x14ac:dyDescent="0.2">
      <c r="A818" s="126"/>
      <c r="B818" s="125"/>
      <c r="C818" s="125">
        <f>WEEKNUM(June[[#This Row],[Date]])</f>
        <v>0</v>
      </c>
      <c r="E818" s="125"/>
      <c r="G818" s="125"/>
      <c r="H818" s="125"/>
      <c r="I818" s="125"/>
      <c r="J818" s="116"/>
      <c r="K818" s="116"/>
      <c r="L818" s="116"/>
      <c r="M8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8" s="116">
        <f>AVERAGE(June[order delivered])</f>
        <v>3.9437956555171093E-3</v>
      </c>
      <c r="P818" s="125"/>
      <c r="T818" s="103">
        <f>June[[#This Row],[Delivery Cost]] + June[[#This Row],[COGS (Naira)]]</f>
        <v>0</v>
      </c>
      <c r="U818" s="103">
        <f>June[[#This Row],[Revenue]] - June[[#This Row],[Total cost]]</f>
        <v>0</v>
      </c>
    </row>
    <row r="819" spans="1:21" hidden="1" x14ac:dyDescent="0.2">
      <c r="A819" s="126"/>
      <c r="B819" s="125"/>
      <c r="C819" s="125">
        <f>WEEKNUM(June[[#This Row],[Date]])</f>
        <v>0</v>
      </c>
      <c r="E819" s="125"/>
      <c r="G819" s="125"/>
      <c r="H819" s="125"/>
      <c r="I819" s="125"/>
      <c r="J819" s="116"/>
      <c r="K819" s="116"/>
      <c r="L819" s="116"/>
      <c r="M8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19" s="116">
        <f>AVERAGE(June[order delivered])</f>
        <v>3.9437956555171093E-3</v>
      </c>
      <c r="P819" s="125"/>
      <c r="T819" s="103">
        <f>June[[#This Row],[Delivery Cost]] + June[[#This Row],[COGS (Naira)]]</f>
        <v>0</v>
      </c>
      <c r="U819" s="103">
        <f>June[[#This Row],[Revenue]] - June[[#This Row],[Total cost]]</f>
        <v>0</v>
      </c>
    </row>
    <row r="820" spans="1:21" hidden="1" x14ac:dyDescent="0.2">
      <c r="A820" s="126"/>
      <c r="B820" s="125"/>
      <c r="C820" s="125">
        <f>WEEKNUM(June[[#This Row],[Date]])</f>
        <v>0</v>
      </c>
      <c r="E820" s="125"/>
      <c r="G820" s="125"/>
      <c r="H820" s="125"/>
      <c r="I820" s="125"/>
      <c r="J820" s="116"/>
      <c r="K820" s="116"/>
      <c r="L820" s="116"/>
      <c r="M8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0" s="116">
        <f>AVERAGE(June[order delivered])</f>
        <v>3.9437956555171093E-3</v>
      </c>
      <c r="P820" s="125"/>
      <c r="T820" s="103">
        <f>June[[#This Row],[Delivery Cost]] + June[[#This Row],[COGS (Naira)]]</f>
        <v>0</v>
      </c>
      <c r="U820" s="103">
        <f>June[[#This Row],[Revenue]] - June[[#This Row],[Total cost]]</f>
        <v>0</v>
      </c>
    </row>
    <row r="821" spans="1:21" hidden="1" x14ac:dyDescent="0.2">
      <c r="A821" s="126"/>
      <c r="B821" s="125"/>
      <c r="C821" s="125">
        <f>WEEKNUM(June[[#This Row],[Date]])</f>
        <v>0</v>
      </c>
      <c r="E821" s="125"/>
      <c r="G821" s="125"/>
      <c r="H821" s="125"/>
      <c r="I821" s="125"/>
      <c r="J821" s="116"/>
      <c r="K821" s="116"/>
      <c r="L821" s="116"/>
      <c r="M8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1" s="116">
        <f>AVERAGE(June[order delivered])</f>
        <v>3.9437956555171093E-3</v>
      </c>
      <c r="P821" s="125"/>
      <c r="T821" s="103">
        <f>June[[#This Row],[Delivery Cost]] + June[[#This Row],[COGS (Naira)]]</f>
        <v>0</v>
      </c>
      <c r="U821" s="103">
        <f>June[[#This Row],[Revenue]] - June[[#This Row],[Total cost]]</f>
        <v>0</v>
      </c>
    </row>
    <row r="822" spans="1:21" hidden="1" x14ac:dyDescent="0.2">
      <c r="A822" s="126"/>
      <c r="B822" s="125"/>
      <c r="C822" s="125">
        <f>WEEKNUM(June[[#This Row],[Date]])</f>
        <v>0</v>
      </c>
      <c r="E822" s="125"/>
      <c r="G822" s="125"/>
      <c r="H822" s="125"/>
      <c r="I822" s="125"/>
      <c r="J822" s="116"/>
      <c r="K822" s="116"/>
      <c r="L822" s="116"/>
      <c r="M8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2" s="116">
        <f>AVERAGE(June[order delivered])</f>
        <v>3.9437956555171093E-3</v>
      </c>
      <c r="P822" s="125"/>
      <c r="T822" s="103">
        <f>June[[#This Row],[Delivery Cost]] + June[[#This Row],[COGS (Naira)]]</f>
        <v>0</v>
      </c>
      <c r="U822" s="103">
        <f>June[[#This Row],[Revenue]] - June[[#This Row],[Total cost]]</f>
        <v>0</v>
      </c>
    </row>
    <row r="823" spans="1:21" hidden="1" x14ac:dyDescent="0.2">
      <c r="A823" s="126"/>
      <c r="B823" s="125"/>
      <c r="C823" s="125">
        <f>WEEKNUM(June[[#This Row],[Date]])</f>
        <v>0</v>
      </c>
      <c r="E823" s="125"/>
      <c r="G823" s="125"/>
      <c r="H823" s="125"/>
      <c r="I823" s="125"/>
      <c r="J823" s="116"/>
      <c r="K823" s="116"/>
      <c r="L823" s="116"/>
      <c r="M8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3" s="116">
        <f>AVERAGE(June[order delivered])</f>
        <v>3.9437956555171093E-3</v>
      </c>
      <c r="P823" s="125"/>
      <c r="T823" s="103">
        <f>June[[#This Row],[Delivery Cost]] + June[[#This Row],[COGS (Naira)]]</f>
        <v>0</v>
      </c>
      <c r="U823" s="103">
        <f>June[[#This Row],[Revenue]] - June[[#This Row],[Total cost]]</f>
        <v>0</v>
      </c>
    </row>
    <row r="824" spans="1:21" hidden="1" x14ac:dyDescent="0.2">
      <c r="A824" s="126"/>
      <c r="B824" s="125"/>
      <c r="C824" s="125">
        <f>WEEKNUM(June[[#This Row],[Date]])</f>
        <v>0</v>
      </c>
      <c r="E824" s="125"/>
      <c r="G824" s="125"/>
      <c r="H824" s="125"/>
      <c r="I824" s="125"/>
      <c r="J824" s="116"/>
      <c r="K824" s="116"/>
      <c r="L824" s="116"/>
      <c r="M8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4" s="116">
        <f>AVERAGE(June[order delivered])</f>
        <v>3.9437956555171093E-3</v>
      </c>
      <c r="P824" s="125"/>
      <c r="T824" s="103">
        <f>June[[#This Row],[Delivery Cost]] + June[[#This Row],[COGS (Naira)]]</f>
        <v>0</v>
      </c>
      <c r="U824" s="103">
        <f>June[[#This Row],[Revenue]] - June[[#This Row],[Total cost]]</f>
        <v>0</v>
      </c>
    </row>
    <row r="825" spans="1:21" hidden="1" x14ac:dyDescent="0.2">
      <c r="A825" s="126"/>
      <c r="B825" s="125"/>
      <c r="C825" s="125">
        <f>WEEKNUM(June[[#This Row],[Date]])</f>
        <v>0</v>
      </c>
      <c r="E825" s="125"/>
      <c r="G825" s="125"/>
      <c r="H825" s="125"/>
      <c r="I825" s="125"/>
      <c r="J825" s="116"/>
      <c r="K825" s="116"/>
      <c r="L825" s="116"/>
      <c r="M8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5" s="116">
        <f>AVERAGE(June[order delivered])</f>
        <v>3.9437956555171093E-3</v>
      </c>
      <c r="P825" s="125"/>
      <c r="T825" s="103">
        <f>June[[#This Row],[Delivery Cost]] + June[[#This Row],[COGS (Naira)]]</f>
        <v>0</v>
      </c>
      <c r="U825" s="103">
        <f>June[[#This Row],[Revenue]] - June[[#This Row],[Total cost]]</f>
        <v>0</v>
      </c>
    </row>
    <row r="826" spans="1:21" hidden="1" x14ac:dyDescent="0.2">
      <c r="A826" s="126"/>
      <c r="B826" s="125"/>
      <c r="C826" s="125">
        <f>WEEKNUM(June[[#This Row],[Date]])</f>
        <v>0</v>
      </c>
      <c r="E826" s="125"/>
      <c r="G826" s="125"/>
      <c r="H826" s="125"/>
      <c r="I826" s="125"/>
      <c r="J826" s="116"/>
      <c r="K826" s="116"/>
      <c r="L826" s="116"/>
      <c r="M8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6" s="116">
        <f>AVERAGE(June[order delivered])</f>
        <v>3.9437956555171093E-3</v>
      </c>
      <c r="P826" s="125"/>
      <c r="T826" s="103">
        <f>June[[#This Row],[Delivery Cost]] + June[[#This Row],[COGS (Naira)]]</f>
        <v>0</v>
      </c>
      <c r="U826" s="103">
        <f>June[[#This Row],[Revenue]] - June[[#This Row],[Total cost]]</f>
        <v>0</v>
      </c>
    </row>
    <row r="827" spans="1:21" hidden="1" x14ac:dyDescent="0.2">
      <c r="A827" s="126"/>
      <c r="B827" s="125"/>
      <c r="C827" s="125">
        <f>WEEKNUM(June[[#This Row],[Date]])</f>
        <v>0</v>
      </c>
      <c r="E827" s="125"/>
      <c r="G827" s="125"/>
      <c r="H827" s="125"/>
      <c r="I827" s="125"/>
      <c r="J827" s="116"/>
      <c r="K827" s="116"/>
      <c r="L827" s="116"/>
      <c r="M8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7" s="116">
        <f>AVERAGE(June[order delivered])</f>
        <v>3.9437956555171093E-3</v>
      </c>
      <c r="P827" s="125"/>
      <c r="T827" s="103">
        <f>June[[#This Row],[Delivery Cost]] + June[[#This Row],[COGS (Naira)]]</f>
        <v>0</v>
      </c>
      <c r="U827" s="103">
        <f>June[[#This Row],[Revenue]] - June[[#This Row],[Total cost]]</f>
        <v>0</v>
      </c>
    </row>
    <row r="828" spans="1:21" hidden="1" x14ac:dyDescent="0.2">
      <c r="A828" s="126"/>
      <c r="B828" s="125"/>
      <c r="C828" s="125">
        <f>WEEKNUM(June[[#This Row],[Date]])</f>
        <v>0</v>
      </c>
      <c r="E828" s="125"/>
      <c r="G828" s="125"/>
      <c r="H828" s="125"/>
      <c r="I828" s="125"/>
      <c r="J828" s="116"/>
      <c r="K828" s="116"/>
      <c r="L828" s="116"/>
      <c r="M8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8" s="116">
        <f>AVERAGE(June[order delivered])</f>
        <v>3.9437956555171093E-3</v>
      </c>
      <c r="P828" s="125"/>
      <c r="T828" s="103">
        <f>June[[#This Row],[Delivery Cost]] + June[[#This Row],[COGS (Naira)]]</f>
        <v>0</v>
      </c>
      <c r="U828" s="103">
        <f>June[[#This Row],[Revenue]] - June[[#This Row],[Total cost]]</f>
        <v>0</v>
      </c>
    </row>
    <row r="829" spans="1:21" hidden="1" x14ac:dyDescent="0.2">
      <c r="A829" s="126"/>
      <c r="B829" s="125"/>
      <c r="C829" s="125">
        <f>WEEKNUM(June[[#This Row],[Date]])</f>
        <v>0</v>
      </c>
      <c r="E829" s="125"/>
      <c r="G829" s="125"/>
      <c r="H829" s="125"/>
      <c r="I829" s="125"/>
      <c r="J829" s="116"/>
      <c r="K829" s="116"/>
      <c r="L829" s="116"/>
      <c r="M8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29" s="116">
        <f>AVERAGE(June[order delivered])</f>
        <v>3.9437956555171093E-3</v>
      </c>
      <c r="P829" s="125"/>
      <c r="T829" s="103">
        <f>June[[#This Row],[Delivery Cost]] + June[[#This Row],[COGS (Naira)]]</f>
        <v>0</v>
      </c>
      <c r="U829" s="103">
        <f>June[[#This Row],[Revenue]] - June[[#This Row],[Total cost]]</f>
        <v>0</v>
      </c>
    </row>
    <row r="830" spans="1:21" hidden="1" x14ac:dyDescent="0.2">
      <c r="A830" s="126"/>
      <c r="B830" s="125"/>
      <c r="C830" s="125">
        <f>WEEKNUM(June[[#This Row],[Date]])</f>
        <v>0</v>
      </c>
      <c r="E830" s="125"/>
      <c r="G830" s="125"/>
      <c r="H830" s="125"/>
      <c r="I830" s="125"/>
      <c r="J830" s="116"/>
      <c r="K830" s="116"/>
      <c r="L830" s="116"/>
      <c r="M8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0" s="116">
        <f>AVERAGE(June[order delivered])</f>
        <v>3.9437956555171093E-3</v>
      </c>
      <c r="P830" s="125"/>
      <c r="T830" s="103">
        <f>June[[#This Row],[Delivery Cost]] + June[[#This Row],[COGS (Naira)]]</f>
        <v>0</v>
      </c>
      <c r="U830" s="103">
        <f>June[[#This Row],[Revenue]] - June[[#This Row],[Total cost]]</f>
        <v>0</v>
      </c>
    </row>
    <row r="831" spans="1:21" hidden="1" x14ac:dyDescent="0.2">
      <c r="A831" s="126"/>
      <c r="B831" s="125"/>
      <c r="C831" s="125">
        <f>WEEKNUM(June[[#This Row],[Date]])</f>
        <v>0</v>
      </c>
      <c r="E831" s="125"/>
      <c r="G831" s="125"/>
      <c r="H831" s="125"/>
      <c r="I831" s="125"/>
      <c r="J831" s="116"/>
      <c r="K831" s="116"/>
      <c r="L831" s="116"/>
      <c r="M8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1" s="116">
        <f>AVERAGE(June[order delivered])</f>
        <v>3.9437956555171093E-3</v>
      </c>
      <c r="P831" s="125"/>
      <c r="T831" s="103">
        <f>June[[#This Row],[Delivery Cost]] + June[[#This Row],[COGS (Naira)]]</f>
        <v>0</v>
      </c>
      <c r="U831" s="103">
        <f>June[[#This Row],[Revenue]] - June[[#This Row],[Total cost]]</f>
        <v>0</v>
      </c>
    </row>
    <row r="832" spans="1:21" hidden="1" x14ac:dyDescent="0.2">
      <c r="A832" s="126"/>
      <c r="B832" s="125"/>
      <c r="C832" s="125">
        <f>WEEKNUM(June[[#This Row],[Date]])</f>
        <v>0</v>
      </c>
      <c r="E832" s="125"/>
      <c r="G832" s="125"/>
      <c r="H832" s="125"/>
      <c r="I832" s="125"/>
      <c r="J832" s="116"/>
      <c r="K832" s="116"/>
      <c r="L832" s="116"/>
      <c r="M8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2" s="116">
        <f>AVERAGE(June[order delivered])</f>
        <v>3.9437956555171093E-3</v>
      </c>
      <c r="P832" s="125"/>
      <c r="T832" s="103">
        <f>June[[#This Row],[Delivery Cost]] + June[[#This Row],[COGS (Naira)]]</f>
        <v>0</v>
      </c>
      <c r="U832" s="103">
        <f>June[[#This Row],[Revenue]] - June[[#This Row],[Total cost]]</f>
        <v>0</v>
      </c>
    </row>
    <row r="833" spans="1:21" hidden="1" x14ac:dyDescent="0.2">
      <c r="A833" s="126"/>
      <c r="B833" s="125"/>
      <c r="C833" s="125">
        <f>WEEKNUM(June[[#This Row],[Date]])</f>
        <v>0</v>
      </c>
      <c r="E833" s="125"/>
      <c r="G833" s="125"/>
      <c r="H833" s="125"/>
      <c r="I833" s="125"/>
      <c r="J833" s="116"/>
      <c r="K833" s="116"/>
      <c r="L833" s="116"/>
      <c r="M8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3" s="116">
        <f>AVERAGE(June[order delivered])</f>
        <v>3.9437956555171093E-3</v>
      </c>
      <c r="P833" s="125"/>
      <c r="T833" s="103">
        <f>June[[#This Row],[Delivery Cost]] + June[[#This Row],[COGS (Naira)]]</f>
        <v>0</v>
      </c>
      <c r="U833" s="103">
        <f>June[[#This Row],[Revenue]] - June[[#This Row],[Total cost]]</f>
        <v>0</v>
      </c>
    </row>
    <row r="834" spans="1:21" hidden="1" x14ac:dyDescent="0.2">
      <c r="A834" s="126"/>
      <c r="B834" s="125"/>
      <c r="C834" s="125">
        <f>WEEKNUM(June[[#This Row],[Date]])</f>
        <v>0</v>
      </c>
      <c r="E834" s="125"/>
      <c r="G834" s="125"/>
      <c r="H834" s="125"/>
      <c r="I834" s="125"/>
      <c r="J834" s="116"/>
      <c r="K834" s="116"/>
      <c r="L834" s="116"/>
      <c r="M8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4" s="116">
        <f>AVERAGE(June[order delivered])</f>
        <v>3.9437956555171093E-3</v>
      </c>
      <c r="P834" s="125"/>
      <c r="T834" s="103">
        <f>June[[#This Row],[Delivery Cost]] + June[[#This Row],[COGS (Naira)]]</f>
        <v>0</v>
      </c>
      <c r="U834" s="103">
        <f>June[[#This Row],[Revenue]] - June[[#This Row],[Total cost]]</f>
        <v>0</v>
      </c>
    </row>
    <row r="835" spans="1:21" hidden="1" x14ac:dyDescent="0.2">
      <c r="A835" s="126"/>
      <c r="B835" s="125"/>
      <c r="C835" s="125">
        <f>WEEKNUM(June[[#This Row],[Date]])</f>
        <v>0</v>
      </c>
      <c r="E835" s="125"/>
      <c r="G835" s="125"/>
      <c r="H835" s="125"/>
      <c r="I835" s="125"/>
      <c r="J835" s="116"/>
      <c r="K835" s="116"/>
      <c r="L835" s="116"/>
      <c r="M8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5" s="116">
        <f>AVERAGE(June[order delivered])</f>
        <v>3.9437956555171093E-3</v>
      </c>
      <c r="P835" s="125"/>
      <c r="T835" s="103">
        <f>June[[#This Row],[Delivery Cost]] + June[[#This Row],[COGS (Naira)]]</f>
        <v>0</v>
      </c>
      <c r="U835" s="103">
        <f>June[[#This Row],[Revenue]] - June[[#This Row],[Total cost]]</f>
        <v>0</v>
      </c>
    </row>
    <row r="836" spans="1:21" hidden="1" x14ac:dyDescent="0.2">
      <c r="A836" s="126"/>
      <c r="B836" s="125"/>
      <c r="C836" s="125">
        <f>WEEKNUM(June[[#This Row],[Date]])</f>
        <v>0</v>
      </c>
      <c r="E836" s="125"/>
      <c r="G836" s="125"/>
      <c r="H836" s="125"/>
      <c r="I836" s="125"/>
      <c r="J836" s="116"/>
      <c r="K836" s="116"/>
      <c r="L836" s="116"/>
      <c r="M8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6" s="116">
        <f>AVERAGE(June[order delivered])</f>
        <v>3.9437956555171093E-3</v>
      </c>
      <c r="P836" s="125"/>
      <c r="T836" s="103">
        <f>June[[#This Row],[Delivery Cost]] + June[[#This Row],[COGS (Naira)]]</f>
        <v>0</v>
      </c>
      <c r="U836" s="103">
        <f>June[[#This Row],[Revenue]] - June[[#This Row],[Total cost]]</f>
        <v>0</v>
      </c>
    </row>
    <row r="837" spans="1:21" hidden="1" x14ac:dyDescent="0.2">
      <c r="A837" s="126"/>
      <c r="B837" s="125"/>
      <c r="C837" s="125">
        <f>WEEKNUM(June[[#This Row],[Date]])</f>
        <v>0</v>
      </c>
      <c r="E837" s="125"/>
      <c r="G837" s="125"/>
      <c r="H837" s="125"/>
      <c r="I837" s="125"/>
      <c r="J837" s="116"/>
      <c r="K837" s="116"/>
      <c r="L837" s="116"/>
      <c r="M8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7" s="116">
        <f>AVERAGE(June[order delivered])</f>
        <v>3.9437956555171093E-3</v>
      </c>
      <c r="P837" s="125"/>
      <c r="T837" s="103">
        <f>June[[#This Row],[Delivery Cost]] + June[[#This Row],[COGS (Naira)]]</f>
        <v>0</v>
      </c>
      <c r="U837" s="103">
        <f>June[[#This Row],[Revenue]] - June[[#This Row],[Total cost]]</f>
        <v>0</v>
      </c>
    </row>
    <row r="838" spans="1:21" hidden="1" x14ac:dyDescent="0.2">
      <c r="A838" s="126"/>
      <c r="B838" s="125"/>
      <c r="C838" s="125">
        <f>WEEKNUM(June[[#This Row],[Date]])</f>
        <v>0</v>
      </c>
      <c r="E838" s="125"/>
      <c r="G838" s="125"/>
      <c r="H838" s="125"/>
      <c r="I838" s="125"/>
      <c r="J838" s="116"/>
      <c r="K838" s="116"/>
      <c r="L838" s="116"/>
      <c r="M8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8" s="116">
        <f>AVERAGE(June[order delivered])</f>
        <v>3.9437956555171093E-3</v>
      </c>
      <c r="P838" s="125"/>
      <c r="T838" s="103">
        <f>June[[#This Row],[Delivery Cost]] + June[[#This Row],[COGS (Naira)]]</f>
        <v>0</v>
      </c>
      <c r="U838" s="103">
        <f>June[[#This Row],[Revenue]] - June[[#This Row],[Total cost]]</f>
        <v>0</v>
      </c>
    </row>
    <row r="839" spans="1:21" hidden="1" x14ac:dyDescent="0.2">
      <c r="A839" s="126"/>
      <c r="B839" s="125"/>
      <c r="C839" s="125">
        <f>WEEKNUM(June[[#This Row],[Date]])</f>
        <v>0</v>
      </c>
      <c r="E839" s="125"/>
      <c r="G839" s="125"/>
      <c r="H839" s="125"/>
      <c r="I839" s="125"/>
      <c r="J839" s="116"/>
      <c r="K839" s="116"/>
      <c r="L839" s="116"/>
      <c r="M8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39" s="116">
        <f>AVERAGE(June[order delivered])</f>
        <v>3.9437956555171093E-3</v>
      </c>
      <c r="P839" s="125"/>
      <c r="T839" s="103">
        <f>June[[#This Row],[Delivery Cost]] + June[[#This Row],[COGS (Naira)]]</f>
        <v>0</v>
      </c>
      <c r="U839" s="103">
        <f>June[[#This Row],[Revenue]] - June[[#This Row],[Total cost]]</f>
        <v>0</v>
      </c>
    </row>
    <row r="840" spans="1:21" hidden="1" x14ac:dyDescent="0.2">
      <c r="A840" s="126"/>
      <c r="B840" s="125"/>
      <c r="C840" s="125">
        <f>WEEKNUM(June[[#This Row],[Date]])</f>
        <v>0</v>
      </c>
      <c r="E840" s="125"/>
      <c r="G840" s="125"/>
      <c r="H840" s="125"/>
      <c r="I840" s="125"/>
      <c r="J840" s="116"/>
      <c r="K840" s="116"/>
      <c r="L840" s="116"/>
      <c r="M8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0" s="116">
        <f>AVERAGE(June[order delivered])</f>
        <v>3.9437956555171093E-3</v>
      </c>
      <c r="P840" s="125"/>
      <c r="T840" s="103">
        <f>June[[#This Row],[Delivery Cost]] + June[[#This Row],[COGS (Naira)]]</f>
        <v>0</v>
      </c>
      <c r="U840" s="103">
        <f>June[[#This Row],[Revenue]] - June[[#This Row],[Total cost]]</f>
        <v>0</v>
      </c>
    </row>
    <row r="841" spans="1:21" hidden="1" x14ac:dyDescent="0.2">
      <c r="A841" s="126"/>
      <c r="B841" s="125"/>
      <c r="C841" s="125">
        <f>WEEKNUM(June[[#This Row],[Date]])</f>
        <v>0</v>
      </c>
      <c r="E841" s="125"/>
      <c r="G841" s="125"/>
      <c r="H841" s="125"/>
      <c r="I841" s="125"/>
      <c r="J841" s="116"/>
      <c r="K841" s="116"/>
      <c r="L841" s="116"/>
      <c r="M8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1" s="116">
        <f>AVERAGE(June[order delivered])</f>
        <v>3.9437956555171093E-3</v>
      </c>
      <c r="P841" s="125"/>
      <c r="T841" s="103">
        <f>June[[#This Row],[Delivery Cost]] + June[[#This Row],[COGS (Naira)]]</f>
        <v>0</v>
      </c>
      <c r="U841" s="103">
        <f>June[[#This Row],[Revenue]] - June[[#This Row],[Total cost]]</f>
        <v>0</v>
      </c>
    </row>
    <row r="842" spans="1:21" hidden="1" x14ac:dyDescent="0.2">
      <c r="A842" s="126"/>
      <c r="B842" s="125"/>
      <c r="C842" s="125">
        <f>WEEKNUM(June[[#This Row],[Date]])</f>
        <v>0</v>
      </c>
      <c r="E842" s="125"/>
      <c r="G842" s="125"/>
      <c r="H842" s="125"/>
      <c r="I842" s="125"/>
      <c r="J842" s="116"/>
      <c r="K842" s="116"/>
      <c r="L842" s="116"/>
      <c r="M8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2" s="116">
        <f>AVERAGE(June[order delivered])</f>
        <v>3.9437956555171093E-3</v>
      </c>
      <c r="P842" s="125"/>
      <c r="T842" s="103">
        <f>June[[#This Row],[Delivery Cost]] + June[[#This Row],[COGS (Naira)]]</f>
        <v>0</v>
      </c>
      <c r="U842" s="103">
        <f>June[[#This Row],[Revenue]] - June[[#This Row],[Total cost]]</f>
        <v>0</v>
      </c>
    </row>
    <row r="843" spans="1:21" hidden="1" x14ac:dyDescent="0.2">
      <c r="A843" s="126"/>
      <c r="B843" s="125"/>
      <c r="C843" s="125">
        <f>WEEKNUM(June[[#This Row],[Date]])</f>
        <v>0</v>
      </c>
      <c r="E843" s="125"/>
      <c r="G843" s="125"/>
      <c r="H843" s="125"/>
      <c r="I843" s="125"/>
      <c r="J843" s="116"/>
      <c r="K843" s="116"/>
      <c r="L843" s="116"/>
      <c r="M8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3" s="116">
        <f>AVERAGE(June[order delivered])</f>
        <v>3.9437956555171093E-3</v>
      </c>
      <c r="P843" s="125"/>
      <c r="T843" s="103">
        <f>June[[#This Row],[Delivery Cost]] + June[[#This Row],[COGS (Naira)]]</f>
        <v>0</v>
      </c>
      <c r="U843" s="103">
        <f>June[[#This Row],[Revenue]] - June[[#This Row],[Total cost]]</f>
        <v>0</v>
      </c>
    </row>
    <row r="844" spans="1:21" hidden="1" x14ac:dyDescent="0.2">
      <c r="A844" s="126"/>
      <c r="B844" s="125"/>
      <c r="C844" s="125">
        <f>WEEKNUM(June[[#This Row],[Date]])</f>
        <v>0</v>
      </c>
      <c r="E844" s="125"/>
      <c r="G844" s="125"/>
      <c r="H844" s="125"/>
      <c r="I844" s="125"/>
      <c r="J844" s="116"/>
      <c r="K844" s="116"/>
      <c r="L844" s="116"/>
      <c r="M8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4" s="116">
        <f>AVERAGE(June[order delivered])</f>
        <v>3.9437956555171093E-3</v>
      </c>
      <c r="P844" s="125"/>
      <c r="T844" s="103">
        <f>June[[#This Row],[Delivery Cost]] + June[[#This Row],[COGS (Naira)]]</f>
        <v>0</v>
      </c>
      <c r="U844" s="103">
        <f>June[[#This Row],[Revenue]] - June[[#This Row],[Total cost]]</f>
        <v>0</v>
      </c>
    </row>
    <row r="845" spans="1:21" hidden="1" x14ac:dyDescent="0.2">
      <c r="A845" s="126"/>
      <c r="B845" s="125"/>
      <c r="C845" s="125">
        <f>WEEKNUM(June[[#This Row],[Date]])</f>
        <v>0</v>
      </c>
      <c r="E845" s="125"/>
      <c r="G845" s="125"/>
      <c r="H845" s="125"/>
      <c r="I845" s="125"/>
      <c r="J845" s="116"/>
      <c r="K845" s="116"/>
      <c r="L845" s="116"/>
      <c r="M8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5" s="116">
        <f>AVERAGE(June[order delivered])</f>
        <v>3.9437956555171093E-3</v>
      </c>
      <c r="P845" s="125"/>
      <c r="T845" s="103">
        <f>June[[#This Row],[Delivery Cost]] + June[[#This Row],[COGS (Naira)]]</f>
        <v>0</v>
      </c>
      <c r="U845" s="103">
        <f>June[[#This Row],[Revenue]] - June[[#This Row],[Total cost]]</f>
        <v>0</v>
      </c>
    </row>
    <row r="846" spans="1:21" hidden="1" x14ac:dyDescent="0.2">
      <c r="A846" s="126"/>
      <c r="B846" s="125"/>
      <c r="C846" s="125">
        <f>WEEKNUM(June[[#This Row],[Date]])</f>
        <v>0</v>
      </c>
      <c r="E846" s="125"/>
      <c r="G846" s="125"/>
      <c r="H846" s="125"/>
      <c r="I846" s="125"/>
      <c r="J846" s="116"/>
      <c r="K846" s="116"/>
      <c r="L846" s="116"/>
      <c r="M8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6" s="116">
        <f>AVERAGE(June[order delivered])</f>
        <v>3.9437956555171093E-3</v>
      </c>
      <c r="P846" s="125"/>
      <c r="T846" s="103">
        <f>June[[#This Row],[Delivery Cost]] + June[[#This Row],[COGS (Naira)]]</f>
        <v>0</v>
      </c>
      <c r="U846" s="103">
        <f>June[[#This Row],[Revenue]] - June[[#This Row],[Total cost]]</f>
        <v>0</v>
      </c>
    </row>
    <row r="847" spans="1:21" hidden="1" x14ac:dyDescent="0.2">
      <c r="A847" s="126"/>
      <c r="B847" s="125"/>
      <c r="C847" s="125">
        <f>WEEKNUM(June[[#This Row],[Date]])</f>
        <v>0</v>
      </c>
      <c r="E847" s="125"/>
      <c r="G847" s="125"/>
      <c r="H847" s="125"/>
      <c r="I847" s="125"/>
      <c r="J847" s="116"/>
      <c r="K847" s="116"/>
      <c r="L847" s="116"/>
      <c r="M8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7" s="116">
        <f>AVERAGE(June[order delivered])</f>
        <v>3.9437956555171093E-3</v>
      </c>
      <c r="P847" s="125"/>
      <c r="T847" s="103">
        <f>June[[#This Row],[Delivery Cost]] + June[[#This Row],[COGS (Naira)]]</f>
        <v>0</v>
      </c>
      <c r="U847" s="103">
        <f>June[[#This Row],[Revenue]] - June[[#This Row],[Total cost]]</f>
        <v>0</v>
      </c>
    </row>
    <row r="848" spans="1:21" hidden="1" x14ac:dyDescent="0.2">
      <c r="A848" s="126"/>
      <c r="B848" s="125"/>
      <c r="C848" s="125">
        <f>WEEKNUM(June[[#This Row],[Date]])</f>
        <v>0</v>
      </c>
      <c r="E848" s="125"/>
      <c r="G848" s="125"/>
      <c r="H848" s="125"/>
      <c r="I848" s="125"/>
      <c r="J848" s="116"/>
      <c r="K848" s="116"/>
      <c r="L848" s="116"/>
      <c r="M8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8" s="116">
        <f>AVERAGE(June[order delivered])</f>
        <v>3.9437956555171093E-3</v>
      </c>
      <c r="P848" s="125"/>
      <c r="T848" s="103">
        <f>June[[#This Row],[Delivery Cost]] + June[[#This Row],[COGS (Naira)]]</f>
        <v>0</v>
      </c>
      <c r="U848" s="103">
        <f>June[[#This Row],[Revenue]] - June[[#This Row],[Total cost]]</f>
        <v>0</v>
      </c>
    </row>
    <row r="849" spans="1:21" hidden="1" x14ac:dyDescent="0.2">
      <c r="A849" s="126"/>
      <c r="B849" s="125"/>
      <c r="C849" s="125">
        <f>WEEKNUM(June[[#This Row],[Date]])</f>
        <v>0</v>
      </c>
      <c r="E849" s="125"/>
      <c r="G849" s="125"/>
      <c r="H849" s="125"/>
      <c r="I849" s="125"/>
      <c r="J849" s="116"/>
      <c r="K849" s="116"/>
      <c r="L849" s="116"/>
      <c r="M8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49" s="116">
        <f>AVERAGE(June[order delivered])</f>
        <v>3.9437956555171093E-3</v>
      </c>
      <c r="P849" s="125"/>
      <c r="T849" s="103">
        <f>June[[#This Row],[Delivery Cost]] + June[[#This Row],[COGS (Naira)]]</f>
        <v>0</v>
      </c>
      <c r="U849" s="103">
        <f>June[[#This Row],[Revenue]] - June[[#This Row],[Total cost]]</f>
        <v>0</v>
      </c>
    </row>
    <row r="850" spans="1:21" hidden="1" x14ac:dyDescent="0.2">
      <c r="A850" s="126"/>
      <c r="B850" s="125"/>
      <c r="C850" s="125">
        <f>WEEKNUM(June[[#This Row],[Date]])</f>
        <v>0</v>
      </c>
      <c r="E850" s="125"/>
      <c r="G850" s="125"/>
      <c r="H850" s="125"/>
      <c r="I850" s="125"/>
      <c r="J850" s="116"/>
      <c r="K850" s="116"/>
      <c r="L850" s="116"/>
      <c r="M8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0" s="116">
        <f>AVERAGE(June[order delivered])</f>
        <v>3.9437956555171093E-3</v>
      </c>
      <c r="P850" s="125"/>
      <c r="T850" s="103">
        <f>June[[#This Row],[Delivery Cost]] + June[[#This Row],[COGS (Naira)]]</f>
        <v>0</v>
      </c>
      <c r="U850" s="103">
        <f>June[[#This Row],[Revenue]] - June[[#This Row],[Total cost]]</f>
        <v>0</v>
      </c>
    </row>
    <row r="851" spans="1:21" hidden="1" x14ac:dyDescent="0.2">
      <c r="A851" s="126"/>
      <c r="B851" s="125"/>
      <c r="C851" s="125">
        <f>WEEKNUM(June[[#This Row],[Date]])</f>
        <v>0</v>
      </c>
      <c r="E851" s="125"/>
      <c r="G851" s="125"/>
      <c r="H851" s="125"/>
      <c r="I851" s="125"/>
      <c r="J851" s="116"/>
      <c r="K851" s="116"/>
      <c r="L851" s="116"/>
      <c r="M8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1" s="116">
        <f>AVERAGE(June[order delivered])</f>
        <v>3.9437956555171093E-3</v>
      </c>
      <c r="P851" s="125"/>
      <c r="T851" s="103">
        <f>June[[#This Row],[Delivery Cost]] + June[[#This Row],[COGS (Naira)]]</f>
        <v>0</v>
      </c>
      <c r="U851" s="103">
        <f>June[[#This Row],[Revenue]] - June[[#This Row],[Total cost]]</f>
        <v>0</v>
      </c>
    </row>
    <row r="852" spans="1:21" hidden="1" x14ac:dyDescent="0.2">
      <c r="A852" s="126"/>
      <c r="B852" s="125"/>
      <c r="C852" s="125">
        <f>WEEKNUM(June[[#This Row],[Date]])</f>
        <v>0</v>
      </c>
      <c r="E852" s="125"/>
      <c r="G852" s="125"/>
      <c r="H852" s="125"/>
      <c r="I852" s="125"/>
      <c r="J852" s="116"/>
      <c r="K852" s="116"/>
      <c r="L852" s="116"/>
      <c r="M8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2" s="116">
        <f>AVERAGE(June[order delivered])</f>
        <v>3.9437956555171093E-3</v>
      </c>
      <c r="P852" s="125"/>
      <c r="T852" s="103">
        <f>June[[#This Row],[Delivery Cost]] + June[[#This Row],[COGS (Naira)]]</f>
        <v>0</v>
      </c>
      <c r="U852" s="103">
        <f>June[[#This Row],[Revenue]] - June[[#This Row],[Total cost]]</f>
        <v>0</v>
      </c>
    </row>
    <row r="853" spans="1:21" hidden="1" x14ac:dyDescent="0.2">
      <c r="A853" s="126"/>
      <c r="B853" s="125"/>
      <c r="C853" s="125">
        <f>WEEKNUM(June[[#This Row],[Date]])</f>
        <v>0</v>
      </c>
      <c r="E853" s="125"/>
      <c r="G853" s="125"/>
      <c r="H853" s="125"/>
      <c r="I853" s="125"/>
      <c r="J853" s="116"/>
      <c r="K853" s="116"/>
      <c r="L853" s="116"/>
      <c r="M8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3" s="116">
        <f>AVERAGE(June[order delivered])</f>
        <v>3.9437956555171093E-3</v>
      </c>
      <c r="P853" s="125"/>
      <c r="T853" s="103">
        <f>June[[#This Row],[Delivery Cost]] + June[[#This Row],[COGS (Naira)]]</f>
        <v>0</v>
      </c>
      <c r="U853" s="103">
        <f>June[[#This Row],[Revenue]] - June[[#This Row],[Total cost]]</f>
        <v>0</v>
      </c>
    </row>
    <row r="854" spans="1:21" hidden="1" x14ac:dyDescent="0.2">
      <c r="A854" s="126"/>
      <c r="B854" s="125"/>
      <c r="C854" s="125">
        <f>WEEKNUM(June[[#This Row],[Date]])</f>
        <v>0</v>
      </c>
      <c r="E854" s="125"/>
      <c r="G854" s="125"/>
      <c r="H854" s="125"/>
      <c r="I854" s="125"/>
      <c r="J854" s="116"/>
      <c r="K854" s="116"/>
      <c r="L854" s="116"/>
      <c r="M8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4" s="116">
        <f>AVERAGE(June[order delivered])</f>
        <v>3.9437956555171093E-3</v>
      </c>
      <c r="P854" s="125"/>
      <c r="T854" s="103">
        <f>June[[#This Row],[Delivery Cost]] + June[[#This Row],[COGS (Naira)]]</f>
        <v>0</v>
      </c>
      <c r="U854" s="103">
        <f>June[[#This Row],[Revenue]] - June[[#This Row],[Total cost]]</f>
        <v>0</v>
      </c>
    </row>
    <row r="855" spans="1:21" hidden="1" x14ac:dyDescent="0.2">
      <c r="A855" s="126"/>
      <c r="B855" s="125"/>
      <c r="C855" s="125">
        <f>WEEKNUM(June[[#This Row],[Date]])</f>
        <v>0</v>
      </c>
      <c r="E855" s="125"/>
      <c r="G855" s="125"/>
      <c r="H855" s="125"/>
      <c r="I855" s="125"/>
      <c r="J855" s="116"/>
      <c r="K855" s="116"/>
      <c r="L855" s="116"/>
      <c r="M8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5" s="116">
        <f>AVERAGE(June[order delivered])</f>
        <v>3.9437956555171093E-3</v>
      </c>
      <c r="P855" s="125"/>
      <c r="T855" s="103">
        <f>June[[#This Row],[Delivery Cost]] + June[[#This Row],[COGS (Naira)]]</f>
        <v>0</v>
      </c>
      <c r="U855" s="103">
        <f>June[[#This Row],[Revenue]] - June[[#This Row],[Total cost]]</f>
        <v>0</v>
      </c>
    </row>
    <row r="856" spans="1:21" hidden="1" x14ac:dyDescent="0.2">
      <c r="A856" s="126"/>
      <c r="B856" s="125"/>
      <c r="C856" s="125">
        <f>WEEKNUM(June[[#This Row],[Date]])</f>
        <v>0</v>
      </c>
      <c r="E856" s="125"/>
      <c r="G856" s="125"/>
      <c r="H856" s="125"/>
      <c r="I856" s="125"/>
      <c r="J856" s="116"/>
      <c r="K856" s="116"/>
      <c r="L856" s="116"/>
      <c r="M8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6" s="116">
        <f>AVERAGE(June[order delivered])</f>
        <v>3.9437956555171093E-3</v>
      </c>
      <c r="P856" s="125"/>
      <c r="T856" s="103">
        <f>June[[#This Row],[Delivery Cost]] + June[[#This Row],[COGS (Naira)]]</f>
        <v>0</v>
      </c>
      <c r="U856" s="103">
        <f>June[[#This Row],[Revenue]] - June[[#This Row],[Total cost]]</f>
        <v>0</v>
      </c>
    </row>
    <row r="857" spans="1:21" hidden="1" x14ac:dyDescent="0.2">
      <c r="A857" s="126"/>
      <c r="B857" s="125"/>
      <c r="C857" s="125">
        <f>WEEKNUM(June[[#This Row],[Date]])</f>
        <v>0</v>
      </c>
      <c r="E857" s="125"/>
      <c r="G857" s="125"/>
      <c r="H857" s="125"/>
      <c r="I857" s="125"/>
      <c r="J857" s="116"/>
      <c r="K857" s="116"/>
      <c r="L857" s="116"/>
      <c r="M8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7" s="116">
        <f>AVERAGE(June[order delivered])</f>
        <v>3.9437956555171093E-3</v>
      </c>
      <c r="P857" s="125"/>
      <c r="T857" s="103">
        <f>June[[#This Row],[Delivery Cost]] + June[[#This Row],[COGS (Naira)]]</f>
        <v>0</v>
      </c>
      <c r="U857" s="103">
        <f>June[[#This Row],[Revenue]] - June[[#This Row],[Total cost]]</f>
        <v>0</v>
      </c>
    </row>
    <row r="858" spans="1:21" hidden="1" x14ac:dyDescent="0.2">
      <c r="A858" s="126"/>
      <c r="B858" s="125"/>
      <c r="C858" s="125">
        <f>WEEKNUM(June[[#This Row],[Date]])</f>
        <v>0</v>
      </c>
      <c r="E858" s="125"/>
      <c r="G858" s="125"/>
      <c r="H858" s="125"/>
      <c r="I858" s="125"/>
      <c r="J858" s="116"/>
      <c r="K858" s="116"/>
      <c r="L858" s="116"/>
      <c r="M8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8" s="116">
        <f>AVERAGE(June[order delivered])</f>
        <v>3.9437956555171093E-3</v>
      </c>
      <c r="P858" s="125"/>
      <c r="T858" s="103">
        <f>June[[#This Row],[Delivery Cost]] + June[[#This Row],[COGS (Naira)]]</f>
        <v>0</v>
      </c>
      <c r="U858" s="103">
        <f>June[[#This Row],[Revenue]] - June[[#This Row],[Total cost]]</f>
        <v>0</v>
      </c>
    </row>
    <row r="859" spans="1:21" hidden="1" x14ac:dyDescent="0.2">
      <c r="A859" s="126"/>
      <c r="B859" s="125"/>
      <c r="C859" s="125">
        <f>WEEKNUM(June[[#This Row],[Date]])</f>
        <v>0</v>
      </c>
      <c r="E859" s="125"/>
      <c r="G859" s="125"/>
      <c r="H859" s="125"/>
      <c r="I859" s="125"/>
      <c r="J859" s="116"/>
      <c r="K859" s="116"/>
      <c r="L859" s="116"/>
      <c r="M8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59" s="116">
        <f>AVERAGE(June[order delivered])</f>
        <v>3.9437956555171093E-3</v>
      </c>
      <c r="P859" s="125"/>
      <c r="T859" s="103">
        <f>June[[#This Row],[Delivery Cost]] + June[[#This Row],[COGS (Naira)]]</f>
        <v>0</v>
      </c>
      <c r="U859" s="103">
        <f>June[[#This Row],[Revenue]] - June[[#This Row],[Total cost]]</f>
        <v>0</v>
      </c>
    </row>
    <row r="860" spans="1:21" hidden="1" x14ac:dyDescent="0.2">
      <c r="A860" s="126"/>
      <c r="B860" s="125"/>
      <c r="C860" s="125">
        <f>WEEKNUM(June[[#This Row],[Date]])</f>
        <v>0</v>
      </c>
      <c r="E860" s="125"/>
      <c r="G860" s="125"/>
      <c r="H860" s="125"/>
      <c r="I860" s="125"/>
      <c r="J860" s="116"/>
      <c r="K860" s="116"/>
      <c r="L860" s="116"/>
      <c r="M8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0" s="116">
        <f>AVERAGE(June[order delivered])</f>
        <v>3.9437956555171093E-3</v>
      </c>
      <c r="P860" s="125"/>
      <c r="T860" s="103">
        <f>June[[#This Row],[Delivery Cost]] + June[[#This Row],[COGS (Naira)]]</f>
        <v>0</v>
      </c>
      <c r="U860" s="103">
        <f>June[[#This Row],[Revenue]] - June[[#This Row],[Total cost]]</f>
        <v>0</v>
      </c>
    </row>
    <row r="861" spans="1:21" hidden="1" x14ac:dyDescent="0.2">
      <c r="A861" s="126"/>
      <c r="B861" s="125"/>
      <c r="C861" s="125">
        <f>WEEKNUM(June[[#This Row],[Date]])</f>
        <v>0</v>
      </c>
      <c r="E861" s="125"/>
      <c r="G861" s="125"/>
      <c r="H861" s="125"/>
      <c r="I861" s="125"/>
      <c r="J861" s="116"/>
      <c r="K861" s="116"/>
      <c r="L861" s="116"/>
      <c r="M8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1" s="116">
        <f>AVERAGE(June[order delivered])</f>
        <v>3.9437956555171093E-3</v>
      </c>
      <c r="P861" s="125"/>
      <c r="T861" s="103">
        <f>June[[#This Row],[Delivery Cost]] + June[[#This Row],[COGS (Naira)]]</f>
        <v>0</v>
      </c>
      <c r="U861" s="103">
        <f>June[[#This Row],[Revenue]] - June[[#This Row],[Total cost]]</f>
        <v>0</v>
      </c>
    </row>
    <row r="862" spans="1:21" hidden="1" x14ac:dyDescent="0.2">
      <c r="A862" s="126"/>
      <c r="B862" s="125"/>
      <c r="C862" s="125">
        <f>WEEKNUM(June[[#This Row],[Date]])</f>
        <v>0</v>
      </c>
      <c r="E862" s="125"/>
      <c r="G862" s="125"/>
      <c r="H862" s="125"/>
      <c r="I862" s="125"/>
      <c r="J862" s="116"/>
      <c r="K862" s="116"/>
      <c r="L862" s="116"/>
      <c r="M8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2" s="116">
        <f>AVERAGE(June[order delivered])</f>
        <v>3.9437956555171093E-3</v>
      </c>
      <c r="P862" s="125"/>
      <c r="T862" s="103">
        <f>June[[#This Row],[Delivery Cost]] + June[[#This Row],[COGS (Naira)]]</f>
        <v>0</v>
      </c>
      <c r="U862" s="103">
        <f>June[[#This Row],[Revenue]] - June[[#This Row],[Total cost]]</f>
        <v>0</v>
      </c>
    </row>
    <row r="863" spans="1:21" hidden="1" x14ac:dyDescent="0.2">
      <c r="A863" s="126"/>
      <c r="B863" s="125"/>
      <c r="C863" s="125">
        <f>WEEKNUM(June[[#This Row],[Date]])</f>
        <v>0</v>
      </c>
      <c r="E863" s="125"/>
      <c r="G863" s="125"/>
      <c r="H863" s="125"/>
      <c r="I863" s="125"/>
      <c r="J863" s="116"/>
      <c r="K863" s="116"/>
      <c r="L863" s="116"/>
      <c r="M8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3" s="116">
        <f>AVERAGE(June[order delivered])</f>
        <v>3.9437956555171093E-3</v>
      </c>
      <c r="P863" s="125"/>
      <c r="T863" s="103">
        <f>June[[#This Row],[Delivery Cost]] + June[[#This Row],[COGS (Naira)]]</f>
        <v>0</v>
      </c>
      <c r="U863" s="103">
        <f>June[[#This Row],[Revenue]] - June[[#This Row],[Total cost]]</f>
        <v>0</v>
      </c>
    </row>
    <row r="864" spans="1:21" hidden="1" x14ac:dyDescent="0.2">
      <c r="A864" s="126"/>
      <c r="B864" s="125"/>
      <c r="C864" s="125">
        <f>WEEKNUM(June[[#This Row],[Date]])</f>
        <v>0</v>
      </c>
      <c r="E864" s="125"/>
      <c r="G864" s="125"/>
      <c r="H864" s="125"/>
      <c r="I864" s="125"/>
      <c r="J864" s="116"/>
      <c r="K864" s="116"/>
      <c r="L864" s="116"/>
      <c r="M8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4" s="116">
        <f>AVERAGE(June[order delivered])</f>
        <v>3.9437956555171093E-3</v>
      </c>
      <c r="P864" s="125"/>
      <c r="T864" s="103">
        <f>June[[#This Row],[Delivery Cost]] + June[[#This Row],[COGS (Naira)]]</f>
        <v>0</v>
      </c>
      <c r="U864" s="103">
        <f>June[[#This Row],[Revenue]] - June[[#This Row],[Total cost]]</f>
        <v>0</v>
      </c>
    </row>
    <row r="865" spans="1:21" hidden="1" x14ac:dyDescent="0.2">
      <c r="A865" s="126"/>
      <c r="B865" s="125"/>
      <c r="C865" s="125">
        <f>WEEKNUM(June[[#This Row],[Date]])</f>
        <v>0</v>
      </c>
      <c r="E865" s="125"/>
      <c r="G865" s="125"/>
      <c r="H865" s="125"/>
      <c r="I865" s="125"/>
      <c r="J865" s="116"/>
      <c r="K865" s="116"/>
      <c r="L865" s="116"/>
      <c r="M8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5" s="116">
        <f>AVERAGE(June[order delivered])</f>
        <v>3.9437956555171093E-3</v>
      </c>
      <c r="P865" s="125"/>
      <c r="T865" s="103">
        <f>June[[#This Row],[Delivery Cost]] + June[[#This Row],[COGS (Naira)]]</f>
        <v>0</v>
      </c>
      <c r="U865" s="103">
        <f>June[[#This Row],[Revenue]] - June[[#This Row],[Total cost]]</f>
        <v>0</v>
      </c>
    </row>
    <row r="866" spans="1:21" hidden="1" x14ac:dyDescent="0.2">
      <c r="A866" s="126"/>
      <c r="B866" s="125"/>
      <c r="C866" s="125">
        <f>WEEKNUM(June[[#This Row],[Date]])</f>
        <v>0</v>
      </c>
      <c r="E866" s="125"/>
      <c r="G866" s="125"/>
      <c r="H866" s="125"/>
      <c r="I866" s="125"/>
      <c r="J866" s="116"/>
      <c r="K866" s="116"/>
      <c r="L866" s="116"/>
      <c r="M8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6" s="116">
        <f>AVERAGE(June[order delivered])</f>
        <v>3.9437956555171093E-3</v>
      </c>
      <c r="P866" s="125"/>
      <c r="T866" s="103">
        <f>June[[#This Row],[Delivery Cost]] + June[[#This Row],[COGS (Naira)]]</f>
        <v>0</v>
      </c>
      <c r="U866" s="103">
        <f>June[[#This Row],[Revenue]] - June[[#This Row],[Total cost]]</f>
        <v>0</v>
      </c>
    </row>
    <row r="867" spans="1:21" hidden="1" x14ac:dyDescent="0.2">
      <c r="A867" s="126"/>
      <c r="B867" s="125"/>
      <c r="C867" s="125">
        <f>WEEKNUM(June[[#This Row],[Date]])</f>
        <v>0</v>
      </c>
      <c r="E867" s="125"/>
      <c r="G867" s="125"/>
      <c r="H867" s="125"/>
      <c r="I867" s="125"/>
      <c r="J867" s="116"/>
      <c r="K867" s="116"/>
      <c r="L867" s="116"/>
      <c r="M8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7" s="116">
        <f>AVERAGE(June[order delivered])</f>
        <v>3.9437956555171093E-3</v>
      </c>
      <c r="P867" s="125"/>
      <c r="T867" s="103">
        <f>June[[#This Row],[Delivery Cost]] + June[[#This Row],[COGS (Naira)]]</f>
        <v>0</v>
      </c>
      <c r="U867" s="103">
        <f>June[[#This Row],[Revenue]] - June[[#This Row],[Total cost]]</f>
        <v>0</v>
      </c>
    </row>
    <row r="868" spans="1:21" hidden="1" x14ac:dyDescent="0.2">
      <c r="A868" s="126"/>
      <c r="B868" s="125"/>
      <c r="C868" s="125">
        <f>WEEKNUM(June[[#This Row],[Date]])</f>
        <v>0</v>
      </c>
      <c r="E868" s="125"/>
      <c r="G868" s="125"/>
      <c r="H868" s="125"/>
      <c r="I868" s="125"/>
      <c r="J868" s="116"/>
      <c r="K868" s="116"/>
      <c r="L868" s="116"/>
      <c r="M8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8" s="116">
        <f>AVERAGE(June[order delivered])</f>
        <v>3.9437956555171093E-3</v>
      </c>
      <c r="P868" s="125"/>
      <c r="T868" s="103">
        <f>June[[#This Row],[Delivery Cost]] + June[[#This Row],[COGS (Naira)]]</f>
        <v>0</v>
      </c>
      <c r="U868" s="103">
        <f>June[[#This Row],[Revenue]] - June[[#This Row],[Total cost]]</f>
        <v>0</v>
      </c>
    </row>
    <row r="869" spans="1:21" hidden="1" x14ac:dyDescent="0.2">
      <c r="A869" s="126"/>
      <c r="B869" s="125"/>
      <c r="C869" s="125">
        <f>WEEKNUM(June[[#This Row],[Date]])</f>
        <v>0</v>
      </c>
      <c r="E869" s="125"/>
      <c r="G869" s="125"/>
      <c r="H869" s="125"/>
      <c r="I869" s="125"/>
      <c r="J869" s="116"/>
      <c r="K869" s="116"/>
      <c r="L869" s="116"/>
      <c r="M8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69" s="116">
        <f>AVERAGE(June[order delivered])</f>
        <v>3.9437956555171093E-3</v>
      </c>
      <c r="P869" s="125"/>
      <c r="T869" s="103">
        <f>June[[#This Row],[Delivery Cost]] + June[[#This Row],[COGS (Naira)]]</f>
        <v>0</v>
      </c>
      <c r="U869" s="103">
        <f>June[[#This Row],[Revenue]] - June[[#This Row],[Total cost]]</f>
        <v>0</v>
      </c>
    </row>
    <row r="870" spans="1:21" hidden="1" x14ac:dyDescent="0.2">
      <c r="A870" s="126"/>
      <c r="B870" s="125"/>
      <c r="C870" s="125">
        <f>WEEKNUM(June[[#This Row],[Date]])</f>
        <v>0</v>
      </c>
      <c r="E870" s="125"/>
      <c r="G870" s="125"/>
      <c r="H870" s="125"/>
      <c r="I870" s="125"/>
      <c r="J870" s="116"/>
      <c r="K870" s="116"/>
      <c r="L870" s="116"/>
      <c r="M8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0" s="116">
        <f>AVERAGE(June[order delivered])</f>
        <v>3.9437956555171093E-3</v>
      </c>
      <c r="P870" s="125"/>
      <c r="T870" s="103">
        <f>June[[#This Row],[Delivery Cost]] + June[[#This Row],[COGS (Naira)]]</f>
        <v>0</v>
      </c>
      <c r="U870" s="103">
        <f>June[[#This Row],[Revenue]] - June[[#This Row],[Total cost]]</f>
        <v>0</v>
      </c>
    </row>
    <row r="871" spans="1:21" hidden="1" x14ac:dyDescent="0.2">
      <c r="A871" s="126"/>
      <c r="B871" s="125"/>
      <c r="C871" s="125">
        <f>WEEKNUM(June[[#This Row],[Date]])</f>
        <v>0</v>
      </c>
      <c r="E871" s="125"/>
      <c r="G871" s="125"/>
      <c r="H871" s="125"/>
      <c r="I871" s="125"/>
      <c r="J871" s="116"/>
      <c r="K871" s="116"/>
      <c r="L871" s="116"/>
      <c r="M8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1" s="116">
        <f>AVERAGE(June[order delivered])</f>
        <v>3.9437956555171093E-3</v>
      </c>
      <c r="P871" s="125"/>
      <c r="T871" s="103">
        <f>June[[#This Row],[Delivery Cost]] + June[[#This Row],[COGS (Naira)]]</f>
        <v>0</v>
      </c>
      <c r="U871" s="103">
        <f>June[[#This Row],[Revenue]] - June[[#This Row],[Total cost]]</f>
        <v>0</v>
      </c>
    </row>
    <row r="872" spans="1:21" hidden="1" x14ac:dyDescent="0.2">
      <c r="A872" s="126"/>
      <c r="B872" s="125"/>
      <c r="C872" s="125">
        <f>WEEKNUM(June[[#This Row],[Date]])</f>
        <v>0</v>
      </c>
      <c r="E872" s="125"/>
      <c r="G872" s="125"/>
      <c r="H872" s="125"/>
      <c r="I872" s="125"/>
      <c r="J872" s="116"/>
      <c r="K872" s="116"/>
      <c r="L872" s="116"/>
      <c r="M8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2" s="116">
        <f>AVERAGE(June[order delivered])</f>
        <v>3.9437956555171093E-3</v>
      </c>
      <c r="P872" s="125"/>
      <c r="T872" s="103">
        <f>June[[#This Row],[Delivery Cost]] + June[[#This Row],[COGS (Naira)]]</f>
        <v>0</v>
      </c>
      <c r="U872" s="103">
        <f>June[[#This Row],[Revenue]] - June[[#This Row],[Total cost]]</f>
        <v>0</v>
      </c>
    </row>
    <row r="873" spans="1:21" hidden="1" x14ac:dyDescent="0.2">
      <c r="A873" s="126"/>
      <c r="B873" s="125"/>
      <c r="C873" s="125">
        <f>WEEKNUM(June[[#This Row],[Date]])</f>
        <v>0</v>
      </c>
      <c r="E873" s="125"/>
      <c r="G873" s="125"/>
      <c r="H873" s="125"/>
      <c r="I873" s="125"/>
      <c r="J873" s="116"/>
      <c r="K873" s="116"/>
      <c r="L873" s="116"/>
      <c r="M8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3" s="116">
        <f>AVERAGE(June[order delivered])</f>
        <v>3.9437956555171093E-3</v>
      </c>
      <c r="P873" s="125"/>
      <c r="T873" s="103">
        <f>June[[#This Row],[Delivery Cost]] + June[[#This Row],[COGS (Naira)]]</f>
        <v>0</v>
      </c>
      <c r="U873" s="103">
        <f>June[[#This Row],[Revenue]] - June[[#This Row],[Total cost]]</f>
        <v>0</v>
      </c>
    </row>
    <row r="874" spans="1:21" hidden="1" x14ac:dyDescent="0.2">
      <c r="A874" s="126"/>
      <c r="B874" s="125"/>
      <c r="C874" s="125">
        <f>WEEKNUM(June[[#This Row],[Date]])</f>
        <v>0</v>
      </c>
      <c r="E874" s="125"/>
      <c r="G874" s="125"/>
      <c r="H874" s="125"/>
      <c r="I874" s="125"/>
      <c r="J874" s="116"/>
      <c r="K874" s="116"/>
      <c r="L874" s="116"/>
      <c r="M8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4" s="116">
        <f>AVERAGE(June[order delivered])</f>
        <v>3.9437956555171093E-3</v>
      </c>
      <c r="P874" s="125"/>
      <c r="T874" s="103">
        <f>June[[#This Row],[Delivery Cost]] + June[[#This Row],[COGS (Naira)]]</f>
        <v>0</v>
      </c>
      <c r="U874" s="103">
        <f>June[[#This Row],[Revenue]] - June[[#This Row],[Total cost]]</f>
        <v>0</v>
      </c>
    </row>
    <row r="875" spans="1:21" hidden="1" x14ac:dyDescent="0.2">
      <c r="A875" s="126"/>
      <c r="B875" s="125"/>
      <c r="C875" s="125">
        <f>WEEKNUM(June[[#This Row],[Date]])</f>
        <v>0</v>
      </c>
      <c r="E875" s="125"/>
      <c r="G875" s="125"/>
      <c r="H875" s="125"/>
      <c r="I875" s="125"/>
      <c r="J875" s="116"/>
      <c r="K875" s="116"/>
      <c r="L875" s="116"/>
      <c r="M8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5" s="116">
        <f>AVERAGE(June[order delivered])</f>
        <v>3.9437956555171093E-3</v>
      </c>
      <c r="P875" s="125"/>
      <c r="T875" s="103">
        <f>June[[#This Row],[Delivery Cost]] + June[[#This Row],[COGS (Naira)]]</f>
        <v>0</v>
      </c>
      <c r="U875" s="103">
        <f>June[[#This Row],[Revenue]] - June[[#This Row],[Total cost]]</f>
        <v>0</v>
      </c>
    </row>
    <row r="876" spans="1:21" hidden="1" x14ac:dyDescent="0.2">
      <c r="A876" s="126"/>
      <c r="B876" s="125"/>
      <c r="C876" s="125">
        <f>WEEKNUM(June[[#This Row],[Date]])</f>
        <v>0</v>
      </c>
      <c r="E876" s="125"/>
      <c r="G876" s="125"/>
      <c r="H876" s="125"/>
      <c r="I876" s="125"/>
      <c r="J876" s="116"/>
      <c r="K876" s="116"/>
      <c r="L876" s="116"/>
      <c r="M8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6" s="116">
        <f>AVERAGE(June[order delivered])</f>
        <v>3.9437956555171093E-3</v>
      </c>
      <c r="P876" s="125"/>
      <c r="T876" s="103">
        <f>June[[#This Row],[Delivery Cost]] + June[[#This Row],[COGS (Naira)]]</f>
        <v>0</v>
      </c>
      <c r="U876" s="103">
        <f>June[[#This Row],[Revenue]] - June[[#This Row],[Total cost]]</f>
        <v>0</v>
      </c>
    </row>
    <row r="877" spans="1:21" hidden="1" x14ac:dyDescent="0.2">
      <c r="A877" s="126"/>
      <c r="B877" s="125"/>
      <c r="C877" s="125">
        <f>WEEKNUM(June[[#This Row],[Date]])</f>
        <v>0</v>
      </c>
      <c r="E877" s="125"/>
      <c r="G877" s="125"/>
      <c r="H877" s="125"/>
      <c r="I877" s="125"/>
      <c r="J877" s="116"/>
      <c r="K877" s="116"/>
      <c r="L877" s="116"/>
      <c r="M8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7" s="116">
        <f>AVERAGE(June[order delivered])</f>
        <v>3.9437956555171093E-3</v>
      </c>
      <c r="P877" s="125"/>
      <c r="T877" s="103">
        <f>June[[#This Row],[Delivery Cost]] + June[[#This Row],[COGS (Naira)]]</f>
        <v>0</v>
      </c>
      <c r="U877" s="103">
        <f>June[[#This Row],[Revenue]] - June[[#This Row],[Total cost]]</f>
        <v>0</v>
      </c>
    </row>
    <row r="878" spans="1:21" hidden="1" x14ac:dyDescent="0.2">
      <c r="A878" s="126"/>
      <c r="B878" s="125"/>
      <c r="C878" s="125">
        <f>WEEKNUM(June[[#This Row],[Date]])</f>
        <v>0</v>
      </c>
      <c r="E878" s="125"/>
      <c r="G878" s="125"/>
      <c r="H878" s="125"/>
      <c r="I878" s="125"/>
      <c r="J878" s="116"/>
      <c r="K878" s="116"/>
      <c r="L878" s="116"/>
      <c r="M8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8" s="116">
        <f>AVERAGE(June[order delivered])</f>
        <v>3.9437956555171093E-3</v>
      </c>
      <c r="P878" s="125"/>
      <c r="T878" s="103">
        <f>June[[#This Row],[Delivery Cost]] + June[[#This Row],[COGS (Naira)]]</f>
        <v>0</v>
      </c>
      <c r="U878" s="103">
        <f>June[[#This Row],[Revenue]] - June[[#This Row],[Total cost]]</f>
        <v>0</v>
      </c>
    </row>
    <row r="879" spans="1:21" hidden="1" x14ac:dyDescent="0.2">
      <c r="A879" s="126"/>
      <c r="B879" s="125"/>
      <c r="C879" s="125">
        <f>WEEKNUM(June[[#This Row],[Date]])</f>
        <v>0</v>
      </c>
      <c r="E879" s="125"/>
      <c r="G879" s="125"/>
      <c r="H879" s="125"/>
      <c r="I879" s="125"/>
      <c r="J879" s="116"/>
      <c r="K879" s="116"/>
      <c r="L879" s="116"/>
      <c r="M8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79" s="116">
        <f>AVERAGE(June[order delivered])</f>
        <v>3.9437956555171093E-3</v>
      </c>
      <c r="P879" s="125"/>
      <c r="T879" s="103">
        <f>June[[#This Row],[Delivery Cost]] + June[[#This Row],[COGS (Naira)]]</f>
        <v>0</v>
      </c>
      <c r="U879" s="103">
        <f>June[[#This Row],[Revenue]] - June[[#This Row],[Total cost]]</f>
        <v>0</v>
      </c>
    </row>
    <row r="880" spans="1:21" hidden="1" x14ac:dyDescent="0.2">
      <c r="A880" s="126"/>
      <c r="B880" s="125"/>
      <c r="C880" s="125">
        <f>WEEKNUM(June[[#This Row],[Date]])</f>
        <v>0</v>
      </c>
      <c r="E880" s="125"/>
      <c r="G880" s="125"/>
      <c r="H880" s="125"/>
      <c r="I880" s="125"/>
      <c r="J880" s="116"/>
      <c r="K880" s="116"/>
      <c r="L880" s="116"/>
      <c r="M8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0" s="116">
        <f>AVERAGE(June[order delivered])</f>
        <v>3.9437956555171093E-3</v>
      </c>
      <c r="P880" s="125"/>
      <c r="T880" s="103">
        <f>June[[#This Row],[Delivery Cost]] + June[[#This Row],[COGS (Naira)]]</f>
        <v>0</v>
      </c>
      <c r="U880" s="103">
        <f>June[[#This Row],[Revenue]] - June[[#This Row],[Total cost]]</f>
        <v>0</v>
      </c>
    </row>
    <row r="881" spans="1:21" hidden="1" x14ac:dyDescent="0.2">
      <c r="A881" s="126"/>
      <c r="B881" s="125"/>
      <c r="C881" s="125">
        <f>WEEKNUM(June[[#This Row],[Date]])</f>
        <v>0</v>
      </c>
      <c r="E881" s="125"/>
      <c r="G881" s="125"/>
      <c r="H881" s="125"/>
      <c r="I881" s="125"/>
      <c r="J881" s="116"/>
      <c r="K881" s="116"/>
      <c r="L881" s="116"/>
      <c r="M8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1" s="116">
        <f>AVERAGE(June[order delivered])</f>
        <v>3.9437956555171093E-3</v>
      </c>
      <c r="P881" s="125"/>
      <c r="T881" s="103">
        <f>June[[#This Row],[Delivery Cost]] + June[[#This Row],[COGS (Naira)]]</f>
        <v>0</v>
      </c>
      <c r="U881" s="103">
        <f>June[[#This Row],[Revenue]] - June[[#This Row],[Total cost]]</f>
        <v>0</v>
      </c>
    </row>
    <row r="882" spans="1:21" hidden="1" x14ac:dyDescent="0.2">
      <c r="A882" s="126"/>
      <c r="B882" s="125"/>
      <c r="C882" s="125">
        <f>WEEKNUM(June[[#This Row],[Date]])</f>
        <v>0</v>
      </c>
      <c r="E882" s="125"/>
      <c r="G882" s="125"/>
      <c r="H882" s="125"/>
      <c r="I882" s="125"/>
      <c r="J882" s="116"/>
      <c r="K882" s="116"/>
      <c r="L882" s="116"/>
      <c r="M8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2" s="116">
        <f>AVERAGE(June[order delivered])</f>
        <v>3.9437956555171093E-3</v>
      </c>
      <c r="P882" s="125"/>
      <c r="T882" s="103">
        <f>June[[#This Row],[Delivery Cost]] + June[[#This Row],[COGS (Naira)]]</f>
        <v>0</v>
      </c>
      <c r="U882" s="103">
        <f>June[[#This Row],[Revenue]] - June[[#This Row],[Total cost]]</f>
        <v>0</v>
      </c>
    </row>
    <row r="883" spans="1:21" hidden="1" x14ac:dyDescent="0.2">
      <c r="A883" s="126"/>
      <c r="B883" s="125"/>
      <c r="C883" s="125">
        <f>WEEKNUM(June[[#This Row],[Date]])</f>
        <v>0</v>
      </c>
      <c r="E883" s="125"/>
      <c r="G883" s="125"/>
      <c r="H883" s="125"/>
      <c r="I883" s="125"/>
      <c r="J883" s="116"/>
      <c r="K883" s="116"/>
      <c r="L883" s="116"/>
      <c r="M8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3" s="116">
        <f>AVERAGE(June[order delivered])</f>
        <v>3.9437956555171093E-3</v>
      </c>
      <c r="P883" s="125"/>
      <c r="T883" s="103">
        <f>June[[#This Row],[Delivery Cost]] + June[[#This Row],[COGS (Naira)]]</f>
        <v>0</v>
      </c>
      <c r="U883" s="103">
        <f>June[[#This Row],[Revenue]] - June[[#This Row],[Total cost]]</f>
        <v>0</v>
      </c>
    </row>
    <row r="884" spans="1:21" hidden="1" x14ac:dyDescent="0.2">
      <c r="A884" s="126"/>
      <c r="B884" s="125"/>
      <c r="C884" s="125">
        <f>WEEKNUM(June[[#This Row],[Date]])</f>
        <v>0</v>
      </c>
      <c r="E884" s="125"/>
      <c r="G884" s="125"/>
      <c r="H884" s="125"/>
      <c r="I884" s="125"/>
      <c r="J884" s="116"/>
      <c r="K884" s="116"/>
      <c r="L884" s="116"/>
      <c r="M8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4" s="116">
        <f>AVERAGE(June[order delivered])</f>
        <v>3.9437956555171093E-3</v>
      </c>
      <c r="P884" s="125"/>
      <c r="T884" s="103">
        <f>June[[#This Row],[Delivery Cost]] + June[[#This Row],[COGS (Naira)]]</f>
        <v>0</v>
      </c>
      <c r="U884" s="103">
        <f>June[[#This Row],[Revenue]] - June[[#This Row],[Total cost]]</f>
        <v>0</v>
      </c>
    </row>
    <row r="885" spans="1:21" hidden="1" x14ac:dyDescent="0.2">
      <c r="A885" s="126"/>
      <c r="B885" s="125"/>
      <c r="C885" s="125">
        <f>WEEKNUM(June[[#This Row],[Date]])</f>
        <v>0</v>
      </c>
      <c r="E885" s="125"/>
      <c r="G885" s="125"/>
      <c r="H885" s="125"/>
      <c r="I885" s="125"/>
      <c r="J885" s="116"/>
      <c r="K885" s="116"/>
      <c r="L885" s="116"/>
      <c r="M8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5" s="116">
        <f>AVERAGE(June[order delivered])</f>
        <v>3.9437956555171093E-3</v>
      </c>
      <c r="P885" s="125"/>
      <c r="T885" s="103">
        <f>June[[#This Row],[Delivery Cost]] + June[[#This Row],[COGS (Naira)]]</f>
        <v>0</v>
      </c>
      <c r="U885" s="103">
        <f>June[[#This Row],[Revenue]] - June[[#This Row],[Total cost]]</f>
        <v>0</v>
      </c>
    </row>
    <row r="886" spans="1:21" hidden="1" x14ac:dyDescent="0.2">
      <c r="A886" s="126"/>
      <c r="B886" s="125"/>
      <c r="C886" s="125">
        <f>WEEKNUM(June[[#This Row],[Date]])</f>
        <v>0</v>
      </c>
      <c r="E886" s="125"/>
      <c r="G886" s="125"/>
      <c r="H886" s="125"/>
      <c r="I886" s="125"/>
      <c r="J886" s="116"/>
      <c r="K886" s="116"/>
      <c r="L886" s="116"/>
      <c r="M8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6" s="116">
        <f>AVERAGE(June[order delivered])</f>
        <v>3.9437956555171093E-3</v>
      </c>
      <c r="P886" s="125"/>
      <c r="T886" s="103">
        <f>June[[#This Row],[Delivery Cost]] + June[[#This Row],[COGS (Naira)]]</f>
        <v>0</v>
      </c>
      <c r="U886" s="103">
        <f>June[[#This Row],[Revenue]] - June[[#This Row],[Total cost]]</f>
        <v>0</v>
      </c>
    </row>
    <row r="887" spans="1:21" hidden="1" x14ac:dyDescent="0.2">
      <c r="A887" s="126"/>
      <c r="B887" s="125"/>
      <c r="C887" s="125">
        <f>WEEKNUM(June[[#This Row],[Date]])</f>
        <v>0</v>
      </c>
      <c r="E887" s="125"/>
      <c r="G887" s="125"/>
      <c r="H887" s="125"/>
      <c r="I887" s="125"/>
      <c r="J887" s="116"/>
      <c r="K887" s="116"/>
      <c r="L887" s="116"/>
      <c r="M8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7" s="116">
        <f>AVERAGE(June[order delivered])</f>
        <v>3.9437956555171093E-3</v>
      </c>
      <c r="P887" s="125"/>
      <c r="T887" s="103">
        <f>June[[#This Row],[Delivery Cost]] + June[[#This Row],[COGS (Naira)]]</f>
        <v>0</v>
      </c>
      <c r="U887" s="103">
        <f>June[[#This Row],[Revenue]] - June[[#This Row],[Total cost]]</f>
        <v>0</v>
      </c>
    </row>
    <row r="888" spans="1:21" hidden="1" x14ac:dyDescent="0.2">
      <c r="A888" s="126"/>
      <c r="B888" s="125"/>
      <c r="C888" s="125">
        <f>WEEKNUM(June[[#This Row],[Date]])</f>
        <v>0</v>
      </c>
      <c r="E888" s="125"/>
      <c r="G888" s="125"/>
      <c r="H888" s="125"/>
      <c r="I888" s="125"/>
      <c r="J888" s="116"/>
      <c r="K888" s="116"/>
      <c r="L888" s="116"/>
      <c r="M8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8" s="116">
        <f>AVERAGE(June[order delivered])</f>
        <v>3.9437956555171093E-3</v>
      </c>
      <c r="P888" s="125"/>
      <c r="T888" s="103">
        <f>June[[#This Row],[Delivery Cost]] + June[[#This Row],[COGS (Naira)]]</f>
        <v>0</v>
      </c>
      <c r="U888" s="103">
        <f>June[[#This Row],[Revenue]] - June[[#This Row],[Total cost]]</f>
        <v>0</v>
      </c>
    </row>
    <row r="889" spans="1:21" hidden="1" x14ac:dyDescent="0.2">
      <c r="A889" s="126"/>
      <c r="B889" s="125"/>
      <c r="C889" s="125">
        <f>WEEKNUM(June[[#This Row],[Date]])</f>
        <v>0</v>
      </c>
      <c r="E889" s="125"/>
      <c r="G889" s="125"/>
      <c r="H889" s="125"/>
      <c r="I889" s="125"/>
      <c r="J889" s="116"/>
      <c r="K889" s="116"/>
      <c r="L889" s="116"/>
      <c r="M8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89" s="116">
        <f>AVERAGE(June[order delivered])</f>
        <v>3.9437956555171093E-3</v>
      </c>
      <c r="P889" s="125"/>
      <c r="T889" s="103">
        <f>June[[#This Row],[Delivery Cost]] + June[[#This Row],[COGS (Naira)]]</f>
        <v>0</v>
      </c>
      <c r="U889" s="103">
        <f>June[[#This Row],[Revenue]] - June[[#This Row],[Total cost]]</f>
        <v>0</v>
      </c>
    </row>
    <row r="890" spans="1:21" hidden="1" x14ac:dyDescent="0.2">
      <c r="A890" s="126"/>
      <c r="B890" s="125"/>
      <c r="C890" s="125">
        <f>WEEKNUM(June[[#This Row],[Date]])</f>
        <v>0</v>
      </c>
      <c r="E890" s="125"/>
      <c r="G890" s="125"/>
      <c r="H890" s="125"/>
      <c r="I890" s="125"/>
      <c r="J890" s="116"/>
      <c r="K890" s="116"/>
      <c r="L890" s="116"/>
      <c r="M8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0" s="116">
        <f>AVERAGE(June[order delivered])</f>
        <v>3.9437956555171093E-3</v>
      </c>
      <c r="P890" s="125"/>
      <c r="T890" s="103">
        <f>June[[#This Row],[Delivery Cost]] + June[[#This Row],[COGS (Naira)]]</f>
        <v>0</v>
      </c>
      <c r="U890" s="103">
        <f>June[[#This Row],[Revenue]] - June[[#This Row],[Total cost]]</f>
        <v>0</v>
      </c>
    </row>
    <row r="891" spans="1:21" hidden="1" x14ac:dyDescent="0.2">
      <c r="A891" s="126"/>
      <c r="B891" s="125"/>
      <c r="C891" s="125">
        <f>WEEKNUM(June[[#This Row],[Date]])</f>
        <v>0</v>
      </c>
      <c r="E891" s="125"/>
      <c r="G891" s="125"/>
      <c r="H891" s="125"/>
      <c r="I891" s="125"/>
      <c r="J891" s="116"/>
      <c r="K891" s="116"/>
      <c r="L891" s="116"/>
      <c r="M8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1" s="116">
        <f>AVERAGE(June[order delivered])</f>
        <v>3.9437956555171093E-3</v>
      </c>
      <c r="P891" s="125"/>
      <c r="T891" s="103">
        <f>June[[#This Row],[Delivery Cost]] + June[[#This Row],[COGS (Naira)]]</f>
        <v>0</v>
      </c>
      <c r="U891" s="103">
        <f>June[[#This Row],[Revenue]] - June[[#This Row],[Total cost]]</f>
        <v>0</v>
      </c>
    </row>
    <row r="892" spans="1:21" hidden="1" x14ac:dyDescent="0.2">
      <c r="A892" s="126"/>
      <c r="B892" s="125"/>
      <c r="C892" s="125">
        <f>WEEKNUM(June[[#This Row],[Date]])</f>
        <v>0</v>
      </c>
      <c r="E892" s="125"/>
      <c r="G892" s="125"/>
      <c r="H892" s="125"/>
      <c r="I892" s="125"/>
      <c r="J892" s="116"/>
      <c r="K892" s="116"/>
      <c r="L892" s="116"/>
      <c r="M8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2" s="116">
        <f>AVERAGE(June[order delivered])</f>
        <v>3.9437956555171093E-3</v>
      </c>
      <c r="P892" s="125"/>
      <c r="T892" s="103">
        <f>June[[#This Row],[Delivery Cost]] + June[[#This Row],[COGS (Naira)]]</f>
        <v>0</v>
      </c>
      <c r="U892" s="103">
        <f>June[[#This Row],[Revenue]] - June[[#This Row],[Total cost]]</f>
        <v>0</v>
      </c>
    </row>
    <row r="893" spans="1:21" hidden="1" x14ac:dyDescent="0.2">
      <c r="A893" s="126"/>
      <c r="B893" s="125"/>
      <c r="C893" s="125">
        <f>WEEKNUM(June[[#This Row],[Date]])</f>
        <v>0</v>
      </c>
      <c r="E893" s="125"/>
      <c r="G893" s="125"/>
      <c r="H893" s="125"/>
      <c r="I893" s="125"/>
      <c r="J893" s="116"/>
      <c r="K893" s="116"/>
      <c r="L893" s="116"/>
      <c r="M8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3" s="116">
        <f>AVERAGE(June[order delivered])</f>
        <v>3.9437956555171093E-3</v>
      </c>
      <c r="P893" s="125"/>
      <c r="T893" s="103">
        <f>June[[#This Row],[Delivery Cost]] + June[[#This Row],[COGS (Naira)]]</f>
        <v>0</v>
      </c>
      <c r="U893" s="103">
        <f>June[[#This Row],[Revenue]] - June[[#This Row],[Total cost]]</f>
        <v>0</v>
      </c>
    </row>
    <row r="894" spans="1:21" hidden="1" x14ac:dyDescent="0.2">
      <c r="A894" s="126"/>
      <c r="B894" s="125"/>
      <c r="C894" s="125">
        <f>WEEKNUM(June[[#This Row],[Date]])</f>
        <v>0</v>
      </c>
      <c r="E894" s="125"/>
      <c r="G894" s="125"/>
      <c r="H894" s="125"/>
      <c r="I894" s="125"/>
      <c r="J894" s="116"/>
      <c r="K894" s="116"/>
      <c r="L894" s="116"/>
      <c r="M8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4" s="116">
        <f>AVERAGE(June[order delivered])</f>
        <v>3.9437956555171093E-3</v>
      </c>
      <c r="P894" s="125"/>
      <c r="T894" s="103">
        <f>June[[#This Row],[Delivery Cost]] + June[[#This Row],[COGS (Naira)]]</f>
        <v>0</v>
      </c>
      <c r="U894" s="103">
        <f>June[[#This Row],[Revenue]] - June[[#This Row],[Total cost]]</f>
        <v>0</v>
      </c>
    </row>
    <row r="895" spans="1:21" hidden="1" x14ac:dyDescent="0.2">
      <c r="A895" s="126"/>
      <c r="B895" s="125"/>
      <c r="C895" s="125">
        <f>WEEKNUM(June[[#This Row],[Date]])</f>
        <v>0</v>
      </c>
      <c r="E895" s="125"/>
      <c r="G895" s="125"/>
      <c r="H895" s="125"/>
      <c r="I895" s="125"/>
      <c r="J895" s="116"/>
      <c r="K895" s="116"/>
      <c r="L895" s="116"/>
      <c r="M8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5" s="116">
        <f>AVERAGE(June[order delivered])</f>
        <v>3.9437956555171093E-3</v>
      </c>
      <c r="P895" s="125"/>
      <c r="T895" s="103">
        <f>June[[#This Row],[Delivery Cost]] + June[[#This Row],[COGS (Naira)]]</f>
        <v>0</v>
      </c>
      <c r="U895" s="103">
        <f>June[[#This Row],[Revenue]] - June[[#This Row],[Total cost]]</f>
        <v>0</v>
      </c>
    </row>
    <row r="896" spans="1:21" hidden="1" x14ac:dyDescent="0.2">
      <c r="A896" s="126"/>
      <c r="B896" s="125"/>
      <c r="C896" s="125">
        <f>WEEKNUM(June[[#This Row],[Date]])</f>
        <v>0</v>
      </c>
      <c r="E896" s="125"/>
      <c r="G896" s="125"/>
      <c r="H896" s="125"/>
      <c r="I896" s="125"/>
      <c r="J896" s="116"/>
      <c r="K896" s="116"/>
      <c r="L896" s="116"/>
      <c r="M8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6" s="116">
        <f>AVERAGE(June[order delivered])</f>
        <v>3.9437956555171093E-3</v>
      </c>
      <c r="P896" s="125"/>
      <c r="T896" s="103">
        <f>June[[#This Row],[Delivery Cost]] + June[[#This Row],[COGS (Naira)]]</f>
        <v>0</v>
      </c>
      <c r="U896" s="103">
        <f>June[[#This Row],[Revenue]] - June[[#This Row],[Total cost]]</f>
        <v>0</v>
      </c>
    </row>
    <row r="897" spans="1:21" hidden="1" x14ac:dyDescent="0.2">
      <c r="A897" s="126"/>
      <c r="B897" s="125"/>
      <c r="C897" s="125">
        <f>WEEKNUM(June[[#This Row],[Date]])</f>
        <v>0</v>
      </c>
      <c r="E897" s="125"/>
      <c r="G897" s="125"/>
      <c r="H897" s="125"/>
      <c r="I897" s="125"/>
      <c r="J897" s="116"/>
      <c r="K897" s="116"/>
      <c r="L897" s="116"/>
      <c r="M8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7" s="116">
        <f>AVERAGE(June[order delivered])</f>
        <v>3.9437956555171093E-3</v>
      </c>
      <c r="P897" s="125"/>
      <c r="T897" s="103">
        <f>June[[#This Row],[Delivery Cost]] + June[[#This Row],[COGS (Naira)]]</f>
        <v>0</v>
      </c>
      <c r="U897" s="103">
        <f>June[[#This Row],[Revenue]] - June[[#This Row],[Total cost]]</f>
        <v>0</v>
      </c>
    </row>
    <row r="898" spans="1:21" hidden="1" x14ac:dyDescent="0.2">
      <c r="A898" s="126"/>
      <c r="B898" s="125"/>
      <c r="C898" s="125">
        <f>WEEKNUM(June[[#This Row],[Date]])</f>
        <v>0</v>
      </c>
      <c r="E898" s="125"/>
      <c r="G898" s="125"/>
      <c r="H898" s="125"/>
      <c r="I898" s="125"/>
      <c r="J898" s="116"/>
      <c r="K898" s="116"/>
      <c r="L898" s="116"/>
      <c r="M8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8" s="116">
        <f>AVERAGE(June[order delivered])</f>
        <v>3.9437956555171093E-3</v>
      </c>
      <c r="P898" s="125"/>
      <c r="T898" s="103">
        <f>June[[#This Row],[Delivery Cost]] + June[[#This Row],[COGS (Naira)]]</f>
        <v>0</v>
      </c>
      <c r="U898" s="103">
        <f>June[[#This Row],[Revenue]] - June[[#This Row],[Total cost]]</f>
        <v>0</v>
      </c>
    </row>
    <row r="899" spans="1:21" hidden="1" x14ac:dyDescent="0.2">
      <c r="A899" s="126"/>
      <c r="B899" s="125"/>
      <c r="C899" s="125">
        <f>WEEKNUM(June[[#This Row],[Date]])</f>
        <v>0</v>
      </c>
      <c r="E899" s="125"/>
      <c r="G899" s="125"/>
      <c r="H899" s="125"/>
      <c r="I899" s="125"/>
      <c r="J899" s="116"/>
      <c r="K899" s="116"/>
      <c r="L899" s="116"/>
      <c r="M8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8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899" s="116">
        <f>AVERAGE(June[order delivered])</f>
        <v>3.9437956555171093E-3</v>
      </c>
      <c r="P899" s="125"/>
      <c r="T899" s="103">
        <f>June[[#This Row],[Delivery Cost]] + June[[#This Row],[COGS (Naira)]]</f>
        <v>0</v>
      </c>
      <c r="U899" s="103">
        <f>June[[#This Row],[Revenue]] - June[[#This Row],[Total cost]]</f>
        <v>0</v>
      </c>
    </row>
    <row r="900" spans="1:21" hidden="1" x14ac:dyDescent="0.2">
      <c r="A900" s="126"/>
      <c r="B900" s="125"/>
      <c r="C900" s="125">
        <f>WEEKNUM(June[[#This Row],[Date]])</f>
        <v>0</v>
      </c>
      <c r="E900" s="125"/>
      <c r="G900" s="125"/>
      <c r="H900" s="125"/>
      <c r="I900" s="125"/>
      <c r="J900" s="116"/>
      <c r="K900" s="116"/>
      <c r="L900" s="116"/>
      <c r="M9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0" s="116">
        <f>AVERAGE(June[order delivered])</f>
        <v>3.9437956555171093E-3</v>
      </c>
      <c r="P900" s="125"/>
      <c r="T900" s="103">
        <f>June[[#This Row],[Delivery Cost]] + June[[#This Row],[COGS (Naira)]]</f>
        <v>0</v>
      </c>
      <c r="U900" s="103">
        <f>June[[#This Row],[Revenue]] - June[[#This Row],[Total cost]]</f>
        <v>0</v>
      </c>
    </row>
    <row r="901" spans="1:21" hidden="1" x14ac:dyDescent="0.2">
      <c r="A901" s="126"/>
      <c r="B901" s="125"/>
      <c r="C901" s="125">
        <f>WEEKNUM(June[[#This Row],[Date]])</f>
        <v>0</v>
      </c>
      <c r="E901" s="125"/>
      <c r="G901" s="125"/>
      <c r="H901" s="125"/>
      <c r="I901" s="125"/>
      <c r="J901" s="116"/>
      <c r="K901" s="116"/>
      <c r="L901" s="116"/>
      <c r="M9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1" s="116">
        <f>AVERAGE(June[order delivered])</f>
        <v>3.9437956555171093E-3</v>
      </c>
      <c r="P901" s="125"/>
      <c r="T901" s="103">
        <f>June[[#This Row],[Delivery Cost]] + June[[#This Row],[COGS (Naira)]]</f>
        <v>0</v>
      </c>
      <c r="U901" s="103">
        <f>June[[#This Row],[Revenue]] - June[[#This Row],[Total cost]]</f>
        <v>0</v>
      </c>
    </row>
    <row r="902" spans="1:21" hidden="1" x14ac:dyDescent="0.2">
      <c r="A902" s="126"/>
      <c r="B902" s="125"/>
      <c r="C902" s="125">
        <f>WEEKNUM(June[[#This Row],[Date]])</f>
        <v>0</v>
      </c>
      <c r="E902" s="125"/>
      <c r="G902" s="125"/>
      <c r="H902" s="125"/>
      <c r="I902" s="125"/>
      <c r="J902" s="116"/>
      <c r="K902" s="116"/>
      <c r="L902" s="116"/>
      <c r="M9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2" s="116">
        <f>AVERAGE(June[order delivered])</f>
        <v>3.9437956555171093E-3</v>
      </c>
      <c r="P902" s="125"/>
      <c r="T902" s="103">
        <f>June[[#This Row],[Delivery Cost]] + June[[#This Row],[COGS (Naira)]]</f>
        <v>0</v>
      </c>
      <c r="U902" s="103">
        <f>June[[#This Row],[Revenue]] - June[[#This Row],[Total cost]]</f>
        <v>0</v>
      </c>
    </row>
    <row r="903" spans="1:21" hidden="1" x14ac:dyDescent="0.2">
      <c r="A903" s="126"/>
      <c r="B903" s="125"/>
      <c r="C903" s="125">
        <f>WEEKNUM(June[[#This Row],[Date]])</f>
        <v>0</v>
      </c>
      <c r="E903" s="125"/>
      <c r="G903" s="125"/>
      <c r="H903" s="125"/>
      <c r="I903" s="125"/>
      <c r="J903" s="116"/>
      <c r="K903" s="116"/>
      <c r="L903" s="116"/>
      <c r="M9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3" s="116">
        <f>AVERAGE(June[order delivered])</f>
        <v>3.9437956555171093E-3</v>
      </c>
      <c r="P903" s="125"/>
      <c r="T903" s="103">
        <f>June[[#This Row],[Delivery Cost]] + June[[#This Row],[COGS (Naira)]]</f>
        <v>0</v>
      </c>
      <c r="U903" s="103">
        <f>June[[#This Row],[Revenue]] - June[[#This Row],[Total cost]]</f>
        <v>0</v>
      </c>
    </row>
    <row r="904" spans="1:21" hidden="1" x14ac:dyDescent="0.2">
      <c r="A904" s="126"/>
      <c r="B904" s="125"/>
      <c r="C904" s="125">
        <f>WEEKNUM(June[[#This Row],[Date]])</f>
        <v>0</v>
      </c>
      <c r="E904" s="125"/>
      <c r="G904" s="125"/>
      <c r="H904" s="125"/>
      <c r="I904" s="125"/>
      <c r="J904" s="116"/>
      <c r="K904" s="116"/>
      <c r="L904" s="116"/>
      <c r="M9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4" s="116">
        <f>AVERAGE(June[order delivered])</f>
        <v>3.9437956555171093E-3</v>
      </c>
      <c r="P904" s="125"/>
      <c r="T904" s="103">
        <f>June[[#This Row],[Delivery Cost]] + June[[#This Row],[COGS (Naira)]]</f>
        <v>0</v>
      </c>
      <c r="U904" s="103">
        <f>June[[#This Row],[Revenue]] - June[[#This Row],[Total cost]]</f>
        <v>0</v>
      </c>
    </row>
    <row r="905" spans="1:21" hidden="1" x14ac:dyDescent="0.2">
      <c r="A905" s="126"/>
      <c r="B905" s="125"/>
      <c r="C905" s="125">
        <f>WEEKNUM(June[[#This Row],[Date]])</f>
        <v>0</v>
      </c>
      <c r="E905" s="125"/>
      <c r="G905" s="125"/>
      <c r="H905" s="125"/>
      <c r="I905" s="125"/>
      <c r="J905" s="116"/>
      <c r="K905" s="116"/>
      <c r="L905" s="116"/>
      <c r="M9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5" s="116">
        <f>AVERAGE(June[order delivered])</f>
        <v>3.9437956555171093E-3</v>
      </c>
      <c r="P905" s="125"/>
      <c r="T905" s="103">
        <f>June[[#This Row],[Delivery Cost]] + June[[#This Row],[COGS (Naira)]]</f>
        <v>0</v>
      </c>
      <c r="U905" s="103">
        <f>June[[#This Row],[Revenue]] - June[[#This Row],[Total cost]]</f>
        <v>0</v>
      </c>
    </row>
    <row r="906" spans="1:21" hidden="1" x14ac:dyDescent="0.2">
      <c r="A906" s="126"/>
      <c r="B906" s="125"/>
      <c r="C906" s="125">
        <f>WEEKNUM(June[[#This Row],[Date]])</f>
        <v>0</v>
      </c>
      <c r="E906" s="125"/>
      <c r="G906" s="125"/>
      <c r="H906" s="125"/>
      <c r="I906" s="125"/>
      <c r="J906" s="116"/>
      <c r="K906" s="116"/>
      <c r="L906" s="116"/>
      <c r="M9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6" s="116">
        <f>AVERAGE(June[order delivered])</f>
        <v>3.9437956555171093E-3</v>
      </c>
      <c r="P906" s="125"/>
      <c r="T906" s="103">
        <f>June[[#This Row],[Delivery Cost]] + June[[#This Row],[COGS (Naira)]]</f>
        <v>0</v>
      </c>
      <c r="U906" s="103">
        <f>June[[#This Row],[Revenue]] - June[[#This Row],[Total cost]]</f>
        <v>0</v>
      </c>
    </row>
    <row r="907" spans="1:21" hidden="1" x14ac:dyDescent="0.2">
      <c r="A907" s="126"/>
      <c r="B907" s="125"/>
      <c r="C907" s="125">
        <f>WEEKNUM(June[[#This Row],[Date]])</f>
        <v>0</v>
      </c>
      <c r="E907" s="125"/>
      <c r="G907" s="125"/>
      <c r="H907" s="125"/>
      <c r="I907" s="125"/>
      <c r="J907" s="116"/>
      <c r="K907" s="116"/>
      <c r="L907" s="116"/>
      <c r="M9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7" s="116">
        <f>AVERAGE(June[order delivered])</f>
        <v>3.9437956555171093E-3</v>
      </c>
      <c r="P907" s="125"/>
      <c r="T907" s="103">
        <f>June[[#This Row],[Delivery Cost]] + June[[#This Row],[COGS (Naira)]]</f>
        <v>0</v>
      </c>
      <c r="U907" s="103">
        <f>June[[#This Row],[Revenue]] - June[[#This Row],[Total cost]]</f>
        <v>0</v>
      </c>
    </row>
    <row r="908" spans="1:21" hidden="1" x14ac:dyDescent="0.2">
      <c r="A908" s="126"/>
      <c r="B908" s="125"/>
      <c r="C908" s="125">
        <f>WEEKNUM(June[[#This Row],[Date]])</f>
        <v>0</v>
      </c>
      <c r="E908" s="125"/>
      <c r="G908" s="125"/>
      <c r="H908" s="125"/>
      <c r="I908" s="125"/>
      <c r="J908" s="116"/>
      <c r="K908" s="116"/>
      <c r="L908" s="116"/>
      <c r="M9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8" s="116">
        <f>AVERAGE(June[order delivered])</f>
        <v>3.9437956555171093E-3</v>
      </c>
      <c r="P908" s="125"/>
      <c r="T908" s="103">
        <f>June[[#This Row],[Delivery Cost]] + June[[#This Row],[COGS (Naira)]]</f>
        <v>0</v>
      </c>
      <c r="U908" s="103">
        <f>June[[#This Row],[Revenue]] - June[[#This Row],[Total cost]]</f>
        <v>0</v>
      </c>
    </row>
    <row r="909" spans="1:21" hidden="1" x14ac:dyDescent="0.2">
      <c r="A909" s="126"/>
      <c r="B909" s="125"/>
      <c r="C909" s="125">
        <f>WEEKNUM(June[[#This Row],[Date]])</f>
        <v>0</v>
      </c>
      <c r="E909" s="125"/>
      <c r="G909" s="125"/>
      <c r="H909" s="125"/>
      <c r="I909" s="125"/>
      <c r="J909" s="116"/>
      <c r="K909" s="116"/>
      <c r="L909" s="116"/>
      <c r="M9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09" s="116">
        <f>AVERAGE(June[order delivered])</f>
        <v>3.9437956555171093E-3</v>
      </c>
      <c r="P909" s="125"/>
      <c r="T909" s="103">
        <f>June[[#This Row],[Delivery Cost]] + June[[#This Row],[COGS (Naira)]]</f>
        <v>0</v>
      </c>
      <c r="U909" s="103">
        <f>June[[#This Row],[Revenue]] - June[[#This Row],[Total cost]]</f>
        <v>0</v>
      </c>
    </row>
    <row r="910" spans="1:21" hidden="1" x14ac:dyDescent="0.2">
      <c r="A910" s="126"/>
      <c r="B910" s="125"/>
      <c r="C910" s="125">
        <f>WEEKNUM(June[[#This Row],[Date]])</f>
        <v>0</v>
      </c>
      <c r="E910" s="125"/>
      <c r="G910" s="125"/>
      <c r="H910" s="125"/>
      <c r="I910" s="125"/>
      <c r="J910" s="116"/>
      <c r="K910" s="116"/>
      <c r="L910" s="116"/>
      <c r="M9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0" s="116">
        <f>AVERAGE(June[order delivered])</f>
        <v>3.9437956555171093E-3</v>
      </c>
      <c r="P910" s="125"/>
      <c r="T910" s="103">
        <f>June[[#This Row],[Delivery Cost]] + June[[#This Row],[COGS (Naira)]]</f>
        <v>0</v>
      </c>
      <c r="U910" s="103">
        <f>June[[#This Row],[Revenue]] - June[[#This Row],[Total cost]]</f>
        <v>0</v>
      </c>
    </row>
    <row r="911" spans="1:21" hidden="1" x14ac:dyDescent="0.2">
      <c r="A911" s="126"/>
      <c r="B911" s="125"/>
      <c r="C911" s="125">
        <f>WEEKNUM(June[[#This Row],[Date]])</f>
        <v>0</v>
      </c>
      <c r="E911" s="125"/>
      <c r="G911" s="125"/>
      <c r="H911" s="125"/>
      <c r="I911" s="125"/>
      <c r="J911" s="116"/>
      <c r="K911" s="116"/>
      <c r="L911" s="116"/>
      <c r="M9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1" s="116">
        <f>AVERAGE(June[order delivered])</f>
        <v>3.9437956555171093E-3</v>
      </c>
      <c r="P911" s="125"/>
      <c r="T911" s="103">
        <f>June[[#This Row],[Delivery Cost]] + June[[#This Row],[COGS (Naira)]]</f>
        <v>0</v>
      </c>
      <c r="U911" s="103">
        <f>June[[#This Row],[Revenue]] - June[[#This Row],[Total cost]]</f>
        <v>0</v>
      </c>
    </row>
    <row r="912" spans="1:21" hidden="1" x14ac:dyDescent="0.2">
      <c r="A912" s="126"/>
      <c r="B912" s="125"/>
      <c r="C912" s="125">
        <f>WEEKNUM(June[[#This Row],[Date]])</f>
        <v>0</v>
      </c>
      <c r="E912" s="125"/>
      <c r="G912" s="125"/>
      <c r="H912" s="125"/>
      <c r="I912" s="125"/>
      <c r="J912" s="116"/>
      <c r="K912" s="116"/>
      <c r="L912" s="116"/>
      <c r="M9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2" s="116">
        <f>AVERAGE(June[order delivered])</f>
        <v>3.9437956555171093E-3</v>
      </c>
      <c r="P912" s="125"/>
      <c r="T912" s="103">
        <f>June[[#This Row],[Delivery Cost]] + June[[#This Row],[COGS (Naira)]]</f>
        <v>0</v>
      </c>
      <c r="U912" s="103">
        <f>June[[#This Row],[Revenue]] - June[[#This Row],[Total cost]]</f>
        <v>0</v>
      </c>
    </row>
    <row r="913" spans="1:21" hidden="1" x14ac:dyDescent="0.2">
      <c r="A913" s="126"/>
      <c r="B913" s="125"/>
      <c r="C913" s="125">
        <f>WEEKNUM(June[[#This Row],[Date]])</f>
        <v>0</v>
      </c>
      <c r="E913" s="125"/>
      <c r="G913" s="125"/>
      <c r="H913" s="125"/>
      <c r="I913" s="125"/>
      <c r="J913" s="116"/>
      <c r="K913" s="116"/>
      <c r="L913" s="116"/>
      <c r="M9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3" s="116">
        <f>AVERAGE(June[order delivered])</f>
        <v>3.9437956555171093E-3</v>
      </c>
      <c r="P913" s="125"/>
      <c r="T913" s="103">
        <f>June[[#This Row],[Delivery Cost]] + June[[#This Row],[COGS (Naira)]]</f>
        <v>0</v>
      </c>
      <c r="U913" s="103">
        <f>June[[#This Row],[Revenue]] - June[[#This Row],[Total cost]]</f>
        <v>0</v>
      </c>
    </row>
    <row r="914" spans="1:21" hidden="1" x14ac:dyDescent="0.2">
      <c r="A914" s="126"/>
      <c r="B914" s="125"/>
      <c r="C914" s="125">
        <f>WEEKNUM(June[[#This Row],[Date]])</f>
        <v>0</v>
      </c>
      <c r="E914" s="125"/>
      <c r="G914" s="125"/>
      <c r="H914" s="125"/>
      <c r="I914" s="125"/>
      <c r="J914" s="116"/>
      <c r="K914" s="116"/>
      <c r="L914" s="116"/>
      <c r="M9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4" s="116">
        <f>AVERAGE(June[order delivered])</f>
        <v>3.9437956555171093E-3</v>
      </c>
      <c r="P914" s="125"/>
      <c r="T914" s="103">
        <f>June[[#This Row],[Delivery Cost]] + June[[#This Row],[COGS (Naira)]]</f>
        <v>0</v>
      </c>
      <c r="U914" s="103">
        <f>June[[#This Row],[Revenue]] - June[[#This Row],[Total cost]]</f>
        <v>0</v>
      </c>
    </row>
    <row r="915" spans="1:21" hidden="1" x14ac:dyDescent="0.2">
      <c r="A915" s="126"/>
      <c r="B915" s="125"/>
      <c r="C915" s="125">
        <f>WEEKNUM(June[[#This Row],[Date]])</f>
        <v>0</v>
      </c>
      <c r="E915" s="125"/>
      <c r="G915" s="125"/>
      <c r="H915" s="125"/>
      <c r="I915" s="125"/>
      <c r="J915" s="116"/>
      <c r="K915" s="116"/>
      <c r="L915" s="116"/>
      <c r="M9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5" s="116">
        <f>AVERAGE(June[order delivered])</f>
        <v>3.9437956555171093E-3</v>
      </c>
      <c r="P915" s="125"/>
      <c r="T915" s="103">
        <f>June[[#This Row],[Delivery Cost]] + June[[#This Row],[COGS (Naira)]]</f>
        <v>0</v>
      </c>
      <c r="U915" s="103">
        <f>June[[#This Row],[Revenue]] - June[[#This Row],[Total cost]]</f>
        <v>0</v>
      </c>
    </row>
    <row r="916" spans="1:21" hidden="1" x14ac:dyDescent="0.2">
      <c r="A916" s="126"/>
      <c r="B916" s="125"/>
      <c r="C916" s="125">
        <f>WEEKNUM(June[[#This Row],[Date]])</f>
        <v>0</v>
      </c>
      <c r="E916" s="125"/>
      <c r="G916" s="125"/>
      <c r="H916" s="125"/>
      <c r="I916" s="125"/>
      <c r="J916" s="116"/>
      <c r="K916" s="116"/>
      <c r="L916" s="116"/>
      <c r="M9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6" s="116">
        <f>AVERAGE(June[order delivered])</f>
        <v>3.9437956555171093E-3</v>
      </c>
      <c r="P916" s="125"/>
      <c r="T916" s="103">
        <f>June[[#This Row],[Delivery Cost]] + June[[#This Row],[COGS (Naira)]]</f>
        <v>0</v>
      </c>
      <c r="U916" s="103">
        <f>June[[#This Row],[Revenue]] - June[[#This Row],[Total cost]]</f>
        <v>0</v>
      </c>
    </row>
    <row r="917" spans="1:21" hidden="1" x14ac:dyDescent="0.2">
      <c r="A917" s="126"/>
      <c r="B917" s="125"/>
      <c r="C917" s="125">
        <f>WEEKNUM(June[[#This Row],[Date]])</f>
        <v>0</v>
      </c>
      <c r="E917" s="125"/>
      <c r="G917" s="125"/>
      <c r="H917" s="125"/>
      <c r="I917" s="125"/>
      <c r="J917" s="116"/>
      <c r="K917" s="116"/>
      <c r="L917" s="116"/>
      <c r="M9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7" s="116">
        <f>AVERAGE(June[order delivered])</f>
        <v>3.9437956555171093E-3</v>
      </c>
      <c r="P917" s="125"/>
      <c r="T917" s="103">
        <f>June[[#This Row],[Delivery Cost]] + June[[#This Row],[COGS (Naira)]]</f>
        <v>0</v>
      </c>
      <c r="U917" s="103">
        <f>June[[#This Row],[Revenue]] - June[[#This Row],[Total cost]]</f>
        <v>0</v>
      </c>
    </row>
    <row r="918" spans="1:21" hidden="1" x14ac:dyDescent="0.2">
      <c r="A918" s="126"/>
      <c r="B918" s="125"/>
      <c r="C918" s="125">
        <f>WEEKNUM(June[[#This Row],[Date]])</f>
        <v>0</v>
      </c>
      <c r="E918" s="125"/>
      <c r="G918" s="125"/>
      <c r="H918" s="125"/>
      <c r="I918" s="125"/>
      <c r="J918" s="116"/>
      <c r="K918" s="116"/>
      <c r="L918" s="116"/>
      <c r="M9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8" s="116">
        <f>AVERAGE(June[order delivered])</f>
        <v>3.9437956555171093E-3</v>
      </c>
      <c r="P918" s="125"/>
      <c r="T918" s="103">
        <f>June[[#This Row],[Delivery Cost]] + June[[#This Row],[COGS (Naira)]]</f>
        <v>0</v>
      </c>
      <c r="U918" s="103">
        <f>June[[#This Row],[Revenue]] - June[[#This Row],[Total cost]]</f>
        <v>0</v>
      </c>
    </row>
    <row r="919" spans="1:21" hidden="1" x14ac:dyDescent="0.2">
      <c r="A919" s="126"/>
      <c r="B919" s="125"/>
      <c r="C919" s="125">
        <f>WEEKNUM(June[[#This Row],[Date]])</f>
        <v>0</v>
      </c>
      <c r="E919" s="125"/>
      <c r="G919" s="125"/>
      <c r="H919" s="125"/>
      <c r="I919" s="125"/>
      <c r="J919" s="116"/>
      <c r="K919" s="116"/>
      <c r="L919" s="116"/>
      <c r="M9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19" s="116">
        <f>AVERAGE(June[order delivered])</f>
        <v>3.9437956555171093E-3</v>
      </c>
      <c r="P919" s="125"/>
      <c r="T919" s="103">
        <f>June[[#This Row],[Delivery Cost]] + June[[#This Row],[COGS (Naira)]]</f>
        <v>0</v>
      </c>
      <c r="U919" s="103">
        <f>June[[#This Row],[Revenue]] - June[[#This Row],[Total cost]]</f>
        <v>0</v>
      </c>
    </row>
    <row r="920" spans="1:21" hidden="1" x14ac:dyDescent="0.2">
      <c r="A920" s="126"/>
      <c r="B920" s="125"/>
      <c r="C920" s="125">
        <f>WEEKNUM(June[[#This Row],[Date]])</f>
        <v>0</v>
      </c>
      <c r="E920" s="125"/>
      <c r="G920" s="125"/>
      <c r="H920" s="125"/>
      <c r="I920" s="125"/>
      <c r="J920" s="116"/>
      <c r="K920" s="116"/>
      <c r="L920" s="116"/>
      <c r="M9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0" s="116">
        <f>AVERAGE(June[order delivered])</f>
        <v>3.9437956555171093E-3</v>
      </c>
      <c r="P920" s="125"/>
      <c r="T920" s="103">
        <f>June[[#This Row],[Delivery Cost]] + June[[#This Row],[COGS (Naira)]]</f>
        <v>0</v>
      </c>
      <c r="U920" s="103">
        <f>June[[#This Row],[Revenue]] - June[[#This Row],[Total cost]]</f>
        <v>0</v>
      </c>
    </row>
    <row r="921" spans="1:21" hidden="1" x14ac:dyDescent="0.2">
      <c r="A921" s="126"/>
      <c r="B921" s="125"/>
      <c r="C921" s="125">
        <f>WEEKNUM(June[[#This Row],[Date]])</f>
        <v>0</v>
      </c>
      <c r="E921" s="125"/>
      <c r="G921" s="125"/>
      <c r="H921" s="125"/>
      <c r="I921" s="125"/>
      <c r="J921" s="116"/>
      <c r="K921" s="116"/>
      <c r="L921" s="116"/>
      <c r="M9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1" s="116">
        <f>AVERAGE(June[order delivered])</f>
        <v>3.9437956555171093E-3</v>
      </c>
      <c r="P921" s="125"/>
      <c r="T921" s="103">
        <f>June[[#This Row],[Delivery Cost]] + June[[#This Row],[COGS (Naira)]]</f>
        <v>0</v>
      </c>
      <c r="U921" s="103">
        <f>June[[#This Row],[Revenue]] - June[[#This Row],[Total cost]]</f>
        <v>0</v>
      </c>
    </row>
    <row r="922" spans="1:21" hidden="1" x14ac:dyDescent="0.2">
      <c r="A922" s="126"/>
      <c r="B922" s="125"/>
      <c r="C922" s="125">
        <f>WEEKNUM(June[[#This Row],[Date]])</f>
        <v>0</v>
      </c>
      <c r="E922" s="125"/>
      <c r="G922" s="125"/>
      <c r="H922" s="125"/>
      <c r="I922" s="125"/>
      <c r="J922" s="116"/>
      <c r="K922" s="116"/>
      <c r="L922" s="116"/>
      <c r="M9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2" s="116">
        <f>AVERAGE(June[order delivered])</f>
        <v>3.9437956555171093E-3</v>
      </c>
      <c r="P922" s="125"/>
      <c r="T922" s="103">
        <f>June[[#This Row],[Delivery Cost]] + June[[#This Row],[COGS (Naira)]]</f>
        <v>0</v>
      </c>
      <c r="U922" s="103">
        <f>June[[#This Row],[Revenue]] - June[[#This Row],[Total cost]]</f>
        <v>0</v>
      </c>
    </row>
    <row r="923" spans="1:21" hidden="1" x14ac:dyDescent="0.2">
      <c r="A923" s="126"/>
      <c r="B923" s="125"/>
      <c r="C923" s="125">
        <f>WEEKNUM(June[[#This Row],[Date]])</f>
        <v>0</v>
      </c>
      <c r="E923" s="125"/>
      <c r="G923" s="125"/>
      <c r="H923" s="125"/>
      <c r="I923" s="125"/>
      <c r="J923" s="116"/>
      <c r="K923" s="116"/>
      <c r="L923" s="116"/>
      <c r="M9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3" s="116">
        <f>AVERAGE(June[order delivered])</f>
        <v>3.9437956555171093E-3</v>
      </c>
      <c r="P923" s="125"/>
      <c r="T923" s="103">
        <f>June[[#This Row],[Delivery Cost]] + June[[#This Row],[COGS (Naira)]]</f>
        <v>0</v>
      </c>
      <c r="U923" s="103">
        <f>June[[#This Row],[Revenue]] - June[[#This Row],[Total cost]]</f>
        <v>0</v>
      </c>
    </row>
    <row r="924" spans="1:21" hidden="1" x14ac:dyDescent="0.2">
      <c r="A924" s="126"/>
      <c r="B924" s="125"/>
      <c r="C924" s="125">
        <f>WEEKNUM(June[[#This Row],[Date]])</f>
        <v>0</v>
      </c>
      <c r="E924" s="125"/>
      <c r="G924" s="125"/>
      <c r="H924" s="125"/>
      <c r="I924" s="125"/>
      <c r="J924" s="116"/>
      <c r="K924" s="116"/>
      <c r="L924" s="116"/>
      <c r="M9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4" s="116">
        <f>AVERAGE(June[order delivered])</f>
        <v>3.9437956555171093E-3</v>
      </c>
      <c r="P924" s="125"/>
      <c r="T924" s="103">
        <f>June[[#This Row],[Delivery Cost]] + June[[#This Row],[COGS (Naira)]]</f>
        <v>0</v>
      </c>
      <c r="U924" s="103">
        <f>June[[#This Row],[Revenue]] - June[[#This Row],[Total cost]]</f>
        <v>0</v>
      </c>
    </row>
    <row r="925" spans="1:21" hidden="1" x14ac:dyDescent="0.2">
      <c r="A925" s="126"/>
      <c r="B925" s="125"/>
      <c r="C925" s="125">
        <f>WEEKNUM(June[[#This Row],[Date]])</f>
        <v>0</v>
      </c>
      <c r="E925" s="125"/>
      <c r="G925" s="125"/>
      <c r="H925" s="125"/>
      <c r="I925" s="125"/>
      <c r="J925" s="116"/>
      <c r="K925" s="116"/>
      <c r="L925" s="116"/>
      <c r="M9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5" s="116">
        <f>AVERAGE(June[order delivered])</f>
        <v>3.9437956555171093E-3</v>
      </c>
      <c r="P925" s="125"/>
      <c r="T925" s="103">
        <f>June[[#This Row],[Delivery Cost]] + June[[#This Row],[COGS (Naira)]]</f>
        <v>0</v>
      </c>
      <c r="U925" s="103">
        <f>June[[#This Row],[Revenue]] - June[[#This Row],[Total cost]]</f>
        <v>0</v>
      </c>
    </row>
    <row r="926" spans="1:21" hidden="1" x14ac:dyDescent="0.2">
      <c r="A926" s="126"/>
      <c r="B926" s="125"/>
      <c r="C926" s="125">
        <f>WEEKNUM(June[[#This Row],[Date]])</f>
        <v>0</v>
      </c>
      <c r="E926" s="125"/>
      <c r="G926" s="125"/>
      <c r="H926" s="125"/>
      <c r="I926" s="125"/>
      <c r="J926" s="116"/>
      <c r="K926" s="116"/>
      <c r="L926" s="116"/>
      <c r="M9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6" s="116">
        <f>AVERAGE(June[order delivered])</f>
        <v>3.9437956555171093E-3</v>
      </c>
      <c r="P926" s="125"/>
      <c r="T926" s="103">
        <f>June[[#This Row],[Delivery Cost]] + June[[#This Row],[COGS (Naira)]]</f>
        <v>0</v>
      </c>
      <c r="U926" s="103">
        <f>June[[#This Row],[Revenue]] - June[[#This Row],[Total cost]]</f>
        <v>0</v>
      </c>
    </row>
    <row r="927" spans="1:21" hidden="1" x14ac:dyDescent="0.2">
      <c r="A927" s="126"/>
      <c r="B927" s="125"/>
      <c r="C927" s="125">
        <f>WEEKNUM(June[[#This Row],[Date]])</f>
        <v>0</v>
      </c>
      <c r="E927" s="125"/>
      <c r="G927" s="125"/>
      <c r="H927" s="125"/>
      <c r="I927" s="125"/>
      <c r="J927" s="116"/>
      <c r="K927" s="116"/>
      <c r="L927" s="116"/>
      <c r="M9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7" s="116">
        <f>AVERAGE(June[order delivered])</f>
        <v>3.9437956555171093E-3</v>
      </c>
      <c r="P927" s="125"/>
      <c r="T927" s="103">
        <f>June[[#This Row],[Delivery Cost]] + June[[#This Row],[COGS (Naira)]]</f>
        <v>0</v>
      </c>
      <c r="U927" s="103">
        <f>June[[#This Row],[Revenue]] - June[[#This Row],[Total cost]]</f>
        <v>0</v>
      </c>
    </row>
    <row r="928" spans="1:21" hidden="1" x14ac:dyDescent="0.2">
      <c r="A928" s="126"/>
      <c r="B928" s="125"/>
      <c r="C928" s="125">
        <f>WEEKNUM(June[[#This Row],[Date]])</f>
        <v>0</v>
      </c>
      <c r="E928" s="125"/>
      <c r="G928" s="125"/>
      <c r="H928" s="125"/>
      <c r="I928" s="125"/>
      <c r="J928" s="116"/>
      <c r="K928" s="116"/>
      <c r="L928" s="116"/>
      <c r="M9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8" s="116">
        <f>AVERAGE(June[order delivered])</f>
        <v>3.9437956555171093E-3</v>
      </c>
      <c r="P928" s="125"/>
      <c r="T928" s="103">
        <f>June[[#This Row],[Delivery Cost]] + June[[#This Row],[COGS (Naira)]]</f>
        <v>0</v>
      </c>
      <c r="U928" s="103">
        <f>June[[#This Row],[Revenue]] - June[[#This Row],[Total cost]]</f>
        <v>0</v>
      </c>
    </row>
    <row r="929" spans="1:21" hidden="1" x14ac:dyDescent="0.2">
      <c r="A929" s="126"/>
      <c r="B929" s="125"/>
      <c r="C929" s="125">
        <f>WEEKNUM(June[[#This Row],[Date]])</f>
        <v>0</v>
      </c>
      <c r="E929" s="125"/>
      <c r="G929" s="125"/>
      <c r="H929" s="125"/>
      <c r="I929" s="125"/>
      <c r="J929" s="116"/>
      <c r="K929" s="116"/>
      <c r="L929" s="116"/>
      <c r="M9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29" s="116">
        <f>AVERAGE(June[order delivered])</f>
        <v>3.9437956555171093E-3</v>
      </c>
      <c r="P929" s="125"/>
      <c r="T929" s="103">
        <f>June[[#This Row],[Delivery Cost]] + June[[#This Row],[COGS (Naira)]]</f>
        <v>0</v>
      </c>
      <c r="U929" s="103">
        <f>June[[#This Row],[Revenue]] - June[[#This Row],[Total cost]]</f>
        <v>0</v>
      </c>
    </row>
    <row r="930" spans="1:21" hidden="1" x14ac:dyDescent="0.2">
      <c r="A930" s="126"/>
      <c r="B930" s="125"/>
      <c r="C930" s="125">
        <f>WEEKNUM(June[[#This Row],[Date]])</f>
        <v>0</v>
      </c>
      <c r="E930" s="125"/>
      <c r="G930" s="125"/>
      <c r="H930" s="125"/>
      <c r="I930" s="125"/>
      <c r="J930" s="116"/>
      <c r="K930" s="116"/>
      <c r="L930" s="116"/>
      <c r="M9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0" s="116">
        <f>AVERAGE(June[order delivered])</f>
        <v>3.9437956555171093E-3</v>
      </c>
      <c r="P930" s="125"/>
      <c r="T930" s="103">
        <f>June[[#This Row],[Delivery Cost]] + June[[#This Row],[COGS (Naira)]]</f>
        <v>0</v>
      </c>
      <c r="U930" s="103">
        <f>June[[#This Row],[Revenue]] - June[[#This Row],[Total cost]]</f>
        <v>0</v>
      </c>
    </row>
    <row r="931" spans="1:21" hidden="1" x14ac:dyDescent="0.2">
      <c r="A931" s="126"/>
      <c r="B931" s="125"/>
      <c r="C931" s="125">
        <f>WEEKNUM(June[[#This Row],[Date]])</f>
        <v>0</v>
      </c>
      <c r="E931" s="125"/>
      <c r="G931" s="125"/>
      <c r="H931" s="125"/>
      <c r="I931" s="125"/>
      <c r="J931" s="116"/>
      <c r="K931" s="116"/>
      <c r="L931" s="116"/>
      <c r="M9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1" s="116">
        <f>AVERAGE(June[order delivered])</f>
        <v>3.9437956555171093E-3</v>
      </c>
      <c r="P931" s="125"/>
      <c r="T931" s="103">
        <f>June[[#This Row],[Delivery Cost]] + June[[#This Row],[COGS (Naira)]]</f>
        <v>0</v>
      </c>
      <c r="U931" s="103">
        <f>June[[#This Row],[Revenue]] - June[[#This Row],[Total cost]]</f>
        <v>0</v>
      </c>
    </row>
    <row r="932" spans="1:21" hidden="1" x14ac:dyDescent="0.2">
      <c r="A932" s="126"/>
      <c r="B932" s="125"/>
      <c r="C932" s="125">
        <f>WEEKNUM(June[[#This Row],[Date]])</f>
        <v>0</v>
      </c>
      <c r="E932" s="125"/>
      <c r="G932" s="125"/>
      <c r="H932" s="125"/>
      <c r="I932" s="125"/>
      <c r="J932" s="116"/>
      <c r="K932" s="116"/>
      <c r="L932" s="116"/>
      <c r="M9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2" s="116">
        <f>AVERAGE(June[order delivered])</f>
        <v>3.9437956555171093E-3</v>
      </c>
      <c r="P932" s="125"/>
      <c r="T932" s="103">
        <f>June[[#This Row],[Delivery Cost]] + June[[#This Row],[COGS (Naira)]]</f>
        <v>0</v>
      </c>
      <c r="U932" s="103">
        <f>June[[#This Row],[Revenue]] - June[[#This Row],[Total cost]]</f>
        <v>0</v>
      </c>
    </row>
    <row r="933" spans="1:21" hidden="1" x14ac:dyDescent="0.2">
      <c r="A933" s="126"/>
      <c r="B933" s="125"/>
      <c r="C933" s="125">
        <f>WEEKNUM(June[[#This Row],[Date]])</f>
        <v>0</v>
      </c>
      <c r="E933" s="125"/>
      <c r="G933" s="125"/>
      <c r="H933" s="125"/>
      <c r="I933" s="125"/>
      <c r="J933" s="116"/>
      <c r="K933" s="116"/>
      <c r="L933" s="116"/>
      <c r="M9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3" s="116">
        <f>AVERAGE(June[order delivered])</f>
        <v>3.9437956555171093E-3</v>
      </c>
      <c r="P933" s="125"/>
      <c r="T933" s="103">
        <f>June[[#This Row],[Delivery Cost]] + June[[#This Row],[COGS (Naira)]]</f>
        <v>0</v>
      </c>
      <c r="U933" s="103">
        <f>June[[#This Row],[Revenue]] - June[[#This Row],[Total cost]]</f>
        <v>0</v>
      </c>
    </row>
    <row r="934" spans="1:21" hidden="1" x14ac:dyDescent="0.2">
      <c r="A934" s="126"/>
      <c r="B934" s="125"/>
      <c r="C934" s="125">
        <f>WEEKNUM(June[[#This Row],[Date]])</f>
        <v>0</v>
      </c>
      <c r="E934" s="125"/>
      <c r="G934" s="125"/>
      <c r="H934" s="125"/>
      <c r="I934" s="125"/>
      <c r="J934" s="116"/>
      <c r="K934" s="116"/>
      <c r="L934" s="116"/>
      <c r="M9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4" s="116">
        <f>AVERAGE(June[order delivered])</f>
        <v>3.9437956555171093E-3</v>
      </c>
      <c r="P934" s="125"/>
      <c r="T934" s="103">
        <f>June[[#This Row],[Delivery Cost]] + June[[#This Row],[COGS (Naira)]]</f>
        <v>0</v>
      </c>
      <c r="U934" s="103">
        <f>June[[#This Row],[Revenue]] - June[[#This Row],[Total cost]]</f>
        <v>0</v>
      </c>
    </row>
    <row r="935" spans="1:21" hidden="1" x14ac:dyDescent="0.2">
      <c r="A935" s="126"/>
      <c r="B935" s="125"/>
      <c r="C935" s="125">
        <f>WEEKNUM(June[[#This Row],[Date]])</f>
        <v>0</v>
      </c>
      <c r="E935" s="125"/>
      <c r="G935" s="125"/>
      <c r="H935" s="125"/>
      <c r="I935" s="125"/>
      <c r="J935" s="116"/>
      <c r="K935" s="116"/>
      <c r="L935" s="116"/>
      <c r="M9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5" s="116">
        <f>AVERAGE(June[order delivered])</f>
        <v>3.9437956555171093E-3</v>
      </c>
      <c r="P935" s="125"/>
      <c r="T935" s="103">
        <f>June[[#This Row],[Delivery Cost]] + June[[#This Row],[COGS (Naira)]]</f>
        <v>0</v>
      </c>
      <c r="U935" s="103">
        <f>June[[#This Row],[Revenue]] - June[[#This Row],[Total cost]]</f>
        <v>0</v>
      </c>
    </row>
    <row r="936" spans="1:21" hidden="1" x14ac:dyDescent="0.2">
      <c r="A936" s="126"/>
      <c r="B936" s="125"/>
      <c r="C936" s="125">
        <f>WEEKNUM(June[[#This Row],[Date]])</f>
        <v>0</v>
      </c>
      <c r="E936" s="125"/>
      <c r="G936" s="125"/>
      <c r="H936" s="125"/>
      <c r="I936" s="125"/>
      <c r="J936" s="116"/>
      <c r="K936" s="116"/>
      <c r="L936" s="116"/>
      <c r="M9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6" s="116">
        <f>AVERAGE(June[order delivered])</f>
        <v>3.9437956555171093E-3</v>
      </c>
      <c r="P936" s="125"/>
      <c r="T936" s="103">
        <f>June[[#This Row],[Delivery Cost]] + June[[#This Row],[COGS (Naira)]]</f>
        <v>0</v>
      </c>
      <c r="U936" s="103">
        <f>June[[#This Row],[Revenue]] - June[[#This Row],[Total cost]]</f>
        <v>0</v>
      </c>
    </row>
    <row r="937" spans="1:21" hidden="1" x14ac:dyDescent="0.2">
      <c r="A937" s="126"/>
      <c r="B937" s="125"/>
      <c r="C937" s="125">
        <f>WEEKNUM(June[[#This Row],[Date]])</f>
        <v>0</v>
      </c>
      <c r="E937" s="125"/>
      <c r="G937" s="125"/>
      <c r="H937" s="125"/>
      <c r="I937" s="125"/>
      <c r="J937" s="116"/>
      <c r="K937" s="116"/>
      <c r="L937" s="116"/>
      <c r="M9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7" s="116">
        <f>AVERAGE(June[order delivered])</f>
        <v>3.9437956555171093E-3</v>
      </c>
      <c r="P937" s="125"/>
      <c r="T937" s="103">
        <f>June[[#This Row],[Delivery Cost]] + June[[#This Row],[COGS (Naira)]]</f>
        <v>0</v>
      </c>
      <c r="U937" s="103">
        <f>June[[#This Row],[Revenue]] - June[[#This Row],[Total cost]]</f>
        <v>0</v>
      </c>
    </row>
    <row r="938" spans="1:21" hidden="1" x14ac:dyDescent="0.2">
      <c r="A938" s="126"/>
      <c r="B938" s="125"/>
      <c r="C938" s="125">
        <f>WEEKNUM(June[[#This Row],[Date]])</f>
        <v>0</v>
      </c>
      <c r="E938" s="125"/>
      <c r="G938" s="125"/>
      <c r="H938" s="125"/>
      <c r="I938" s="125"/>
      <c r="J938" s="116"/>
      <c r="K938" s="116"/>
      <c r="L938" s="116"/>
      <c r="M9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8" s="116">
        <f>AVERAGE(June[order delivered])</f>
        <v>3.9437956555171093E-3</v>
      </c>
      <c r="P938" s="125"/>
      <c r="T938" s="103">
        <f>June[[#This Row],[Delivery Cost]] + June[[#This Row],[COGS (Naira)]]</f>
        <v>0</v>
      </c>
      <c r="U938" s="103">
        <f>June[[#This Row],[Revenue]] - June[[#This Row],[Total cost]]</f>
        <v>0</v>
      </c>
    </row>
    <row r="939" spans="1:21" hidden="1" x14ac:dyDescent="0.2">
      <c r="A939" s="126"/>
      <c r="B939" s="125"/>
      <c r="C939" s="125">
        <f>WEEKNUM(June[[#This Row],[Date]])</f>
        <v>0</v>
      </c>
      <c r="E939" s="125"/>
      <c r="G939" s="125"/>
      <c r="H939" s="125"/>
      <c r="I939" s="125"/>
      <c r="J939" s="116"/>
      <c r="K939" s="116"/>
      <c r="L939" s="116"/>
      <c r="M9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39" s="116">
        <f>AVERAGE(June[order delivered])</f>
        <v>3.9437956555171093E-3</v>
      </c>
      <c r="P939" s="125"/>
      <c r="T939" s="103">
        <f>June[[#This Row],[Delivery Cost]] + June[[#This Row],[COGS (Naira)]]</f>
        <v>0</v>
      </c>
      <c r="U939" s="103">
        <f>June[[#This Row],[Revenue]] - June[[#This Row],[Total cost]]</f>
        <v>0</v>
      </c>
    </row>
    <row r="940" spans="1:21" hidden="1" x14ac:dyDescent="0.2">
      <c r="A940" s="126"/>
      <c r="B940" s="125"/>
      <c r="C940" s="125">
        <f>WEEKNUM(June[[#This Row],[Date]])</f>
        <v>0</v>
      </c>
      <c r="E940" s="125"/>
      <c r="G940" s="125"/>
      <c r="H940" s="125"/>
      <c r="I940" s="125"/>
      <c r="J940" s="116"/>
      <c r="K940" s="116"/>
      <c r="L940" s="116"/>
      <c r="M9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0" s="116">
        <f>AVERAGE(June[order delivered])</f>
        <v>3.9437956555171093E-3</v>
      </c>
      <c r="P940" s="125"/>
      <c r="T940" s="103">
        <f>June[[#This Row],[Delivery Cost]] + June[[#This Row],[COGS (Naira)]]</f>
        <v>0</v>
      </c>
      <c r="U940" s="103">
        <f>June[[#This Row],[Revenue]] - June[[#This Row],[Total cost]]</f>
        <v>0</v>
      </c>
    </row>
    <row r="941" spans="1:21" hidden="1" x14ac:dyDescent="0.2">
      <c r="A941" s="126"/>
      <c r="B941" s="125"/>
      <c r="C941" s="125">
        <f>WEEKNUM(June[[#This Row],[Date]])</f>
        <v>0</v>
      </c>
      <c r="E941" s="125"/>
      <c r="G941" s="125"/>
      <c r="H941" s="125"/>
      <c r="I941" s="125"/>
      <c r="J941" s="116"/>
      <c r="K941" s="116"/>
      <c r="L941" s="116"/>
      <c r="M9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1" s="116">
        <f>AVERAGE(June[order delivered])</f>
        <v>3.9437956555171093E-3</v>
      </c>
      <c r="P941" s="125"/>
      <c r="T941" s="103">
        <f>June[[#This Row],[Delivery Cost]] + June[[#This Row],[COGS (Naira)]]</f>
        <v>0</v>
      </c>
      <c r="U941" s="103">
        <f>June[[#This Row],[Revenue]] - June[[#This Row],[Total cost]]</f>
        <v>0</v>
      </c>
    </row>
    <row r="942" spans="1:21" hidden="1" x14ac:dyDescent="0.2">
      <c r="A942" s="126"/>
      <c r="B942" s="125"/>
      <c r="C942" s="125">
        <f>WEEKNUM(June[[#This Row],[Date]])</f>
        <v>0</v>
      </c>
      <c r="E942" s="125"/>
      <c r="G942" s="125"/>
      <c r="H942" s="125"/>
      <c r="I942" s="125"/>
      <c r="J942" s="116"/>
      <c r="K942" s="116"/>
      <c r="L942" s="116"/>
      <c r="M9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2" s="116">
        <f>AVERAGE(June[order delivered])</f>
        <v>3.9437956555171093E-3</v>
      </c>
      <c r="P942" s="125"/>
      <c r="T942" s="103">
        <f>June[[#This Row],[Delivery Cost]] + June[[#This Row],[COGS (Naira)]]</f>
        <v>0</v>
      </c>
      <c r="U942" s="103">
        <f>June[[#This Row],[Revenue]] - June[[#This Row],[Total cost]]</f>
        <v>0</v>
      </c>
    </row>
    <row r="943" spans="1:21" hidden="1" x14ac:dyDescent="0.2">
      <c r="A943" s="126"/>
      <c r="B943" s="125"/>
      <c r="C943" s="125">
        <f>WEEKNUM(June[[#This Row],[Date]])</f>
        <v>0</v>
      </c>
      <c r="E943" s="125"/>
      <c r="G943" s="125"/>
      <c r="H943" s="125"/>
      <c r="I943" s="125"/>
      <c r="J943" s="116"/>
      <c r="K943" s="116"/>
      <c r="L943" s="116"/>
      <c r="M9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3" s="116">
        <f>AVERAGE(June[order delivered])</f>
        <v>3.9437956555171093E-3</v>
      </c>
      <c r="P943" s="125"/>
      <c r="T943" s="103">
        <f>June[[#This Row],[Delivery Cost]] + June[[#This Row],[COGS (Naira)]]</f>
        <v>0</v>
      </c>
      <c r="U943" s="103">
        <f>June[[#This Row],[Revenue]] - June[[#This Row],[Total cost]]</f>
        <v>0</v>
      </c>
    </row>
    <row r="944" spans="1:21" hidden="1" x14ac:dyDescent="0.2">
      <c r="A944" s="126"/>
      <c r="B944" s="125"/>
      <c r="C944" s="125">
        <f>WEEKNUM(June[[#This Row],[Date]])</f>
        <v>0</v>
      </c>
      <c r="E944" s="125"/>
      <c r="G944" s="125"/>
      <c r="H944" s="125"/>
      <c r="I944" s="125"/>
      <c r="J944" s="116"/>
      <c r="K944" s="116"/>
      <c r="L944" s="116"/>
      <c r="M9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4" s="116">
        <f>AVERAGE(June[order delivered])</f>
        <v>3.9437956555171093E-3</v>
      </c>
      <c r="P944" s="125"/>
      <c r="T944" s="103">
        <f>June[[#This Row],[Delivery Cost]] + June[[#This Row],[COGS (Naira)]]</f>
        <v>0</v>
      </c>
      <c r="U944" s="103">
        <f>June[[#This Row],[Revenue]] - June[[#This Row],[Total cost]]</f>
        <v>0</v>
      </c>
    </row>
    <row r="945" spans="1:21" hidden="1" x14ac:dyDescent="0.2">
      <c r="A945" s="126"/>
      <c r="B945" s="125"/>
      <c r="C945" s="125">
        <f>WEEKNUM(June[[#This Row],[Date]])</f>
        <v>0</v>
      </c>
      <c r="E945" s="125"/>
      <c r="G945" s="125"/>
      <c r="H945" s="125"/>
      <c r="I945" s="125"/>
      <c r="J945" s="116"/>
      <c r="K945" s="116"/>
      <c r="L945" s="116"/>
      <c r="M9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5" s="116">
        <f>AVERAGE(June[order delivered])</f>
        <v>3.9437956555171093E-3</v>
      </c>
      <c r="P945" s="125"/>
      <c r="T945" s="103">
        <f>June[[#This Row],[Delivery Cost]] + June[[#This Row],[COGS (Naira)]]</f>
        <v>0</v>
      </c>
      <c r="U945" s="103">
        <f>June[[#This Row],[Revenue]] - June[[#This Row],[Total cost]]</f>
        <v>0</v>
      </c>
    </row>
    <row r="946" spans="1:21" hidden="1" x14ac:dyDescent="0.2">
      <c r="A946" s="126"/>
      <c r="B946" s="125"/>
      <c r="C946" s="125">
        <f>WEEKNUM(June[[#This Row],[Date]])</f>
        <v>0</v>
      </c>
      <c r="E946" s="125"/>
      <c r="G946" s="125"/>
      <c r="H946" s="125"/>
      <c r="I946" s="125"/>
      <c r="J946" s="116"/>
      <c r="K946" s="116"/>
      <c r="L946" s="116"/>
      <c r="M9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6" s="116">
        <f>AVERAGE(June[order delivered])</f>
        <v>3.9437956555171093E-3</v>
      </c>
      <c r="P946" s="125"/>
      <c r="T946" s="103">
        <f>June[[#This Row],[Delivery Cost]] + June[[#This Row],[COGS (Naira)]]</f>
        <v>0</v>
      </c>
      <c r="U946" s="103">
        <f>June[[#This Row],[Revenue]] - June[[#This Row],[Total cost]]</f>
        <v>0</v>
      </c>
    </row>
    <row r="947" spans="1:21" hidden="1" x14ac:dyDescent="0.2">
      <c r="A947" s="126"/>
      <c r="B947" s="125"/>
      <c r="C947" s="125">
        <f>WEEKNUM(June[[#This Row],[Date]])</f>
        <v>0</v>
      </c>
      <c r="E947" s="125"/>
      <c r="G947" s="125"/>
      <c r="H947" s="125"/>
      <c r="I947" s="125"/>
      <c r="J947" s="116"/>
      <c r="K947" s="116"/>
      <c r="L947" s="116"/>
      <c r="M9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7" s="116">
        <f>AVERAGE(June[order delivered])</f>
        <v>3.9437956555171093E-3</v>
      </c>
      <c r="P947" s="125"/>
      <c r="T947" s="103">
        <f>June[[#This Row],[Delivery Cost]] + June[[#This Row],[COGS (Naira)]]</f>
        <v>0</v>
      </c>
      <c r="U947" s="103">
        <f>June[[#This Row],[Revenue]] - June[[#This Row],[Total cost]]</f>
        <v>0</v>
      </c>
    </row>
    <row r="948" spans="1:21" hidden="1" x14ac:dyDescent="0.2">
      <c r="A948" s="126"/>
      <c r="B948" s="125"/>
      <c r="C948" s="125">
        <f>WEEKNUM(June[[#This Row],[Date]])</f>
        <v>0</v>
      </c>
      <c r="E948" s="125"/>
      <c r="G948" s="125"/>
      <c r="H948" s="125"/>
      <c r="I948" s="125"/>
      <c r="J948" s="116"/>
      <c r="K948" s="116"/>
      <c r="L948" s="116"/>
      <c r="M9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8" s="116">
        <f>AVERAGE(June[order delivered])</f>
        <v>3.9437956555171093E-3</v>
      </c>
      <c r="P948" s="125"/>
      <c r="T948" s="103">
        <f>June[[#This Row],[Delivery Cost]] + June[[#This Row],[COGS (Naira)]]</f>
        <v>0</v>
      </c>
      <c r="U948" s="103">
        <f>June[[#This Row],[Revenue]] - June[[#This Row],[Total cost]]</f>
        <v>0</v>
      </c>
    </row>
    <row r="949" spans="1:21" hidden="1" x14ac:dyDescent="0.2">
      <c r="A949" s="126"/>
      <c r="B949" s="125"/>
      <c r="C949" s="125">
        <f>WEEKNUM(June[[#This Row],[Date]])</f>
        <v>0</v>
      </c>
      <c r="E949" s="125"/>
      <c r="G949" s="125"/>
      <c r="H949" s="125"/>
      <c r="I949" s="125"/>
      <c r="J949" s="116"/>
      <c r="K949" s="116"/>
      <c r="L949" s="116"/>
      <c r="M9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49" s="116">
        <f>AVERAGE(June[order delivered])</f>
        <v>3.9437956555171093E-3</v>
      </c>
      <c r="P949" s="125"/>
      <c r="T949" s="103">
        <f>June[[#This Row],[Delivery Cost]] + June[[#This Row],[COGS (Naira)]]</f>
        <v>0</v>
      </c>
      <c r="U949" s="103">
        <f>June[[#This Row],[Revenue]] - June[[#This Row],[Total cost]]</f>
        <v>0</v>
      </c>
    </row>
    <row r="950" spans="1:21" hidden="1" x14ac:dyDescent="0.2">
      <c r="A950" s="126"/>
      <c r="B950" s="125"/>
      <c r="C950" s="125">
        <f>WEEKNUM(June[[#This Row],[Date]])</f>
        <v>0</v>
      </c>
      <c r="E950" s="125"/>
      <c r="G950" s="125"/>
      <c r="H950" s="125"/>
      <c r="I950" s="125"/>
      <c r="J950" s="116"/>
      <c r="K950" s="116"/>
      <c r="L950" s="116"/>
      <c r="M9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0" s="116">
        <f>AVERAGE(June[order delivered])</f>
        <v>3.9437956555171093E-3</v>
      </c>
      <c r="P950" s="125"/>
      <c r="T950" s="103">
        <f>June[[#This Row],[Delivery Cost]] + June[[#This Row],[COGS (Naira)]]</f>
        <v>0</v>
      </c>
      <c r="U950" s="103">
        <f>June[[#This Row],[Revenue]] - June[[#This Row],[Total cost]]</f>
        <v>0</v>
      </c>
    </row>
    <row r="951" spans="1:21" hidden="1" x14ac:dyDescent="0.2">
      <c r="A951" s="126"/>
      <c r="B951" s="125"/>
      <c r="C951" s="125">
        <f>WEEKNUM(June[[#This Row],[Date]])</f>
        <v>0</v>
      </c>
      <c r="E951" s="125"/>
      <c r="G951" s="125"/>
      <c r="H951" s="125"/>
      <c r="I951" s="125"/>
      <c r="J951" s="116"/>
      <c r="K951" s="116"/>
      <c r="L951" s="116"/>
      <c r="M9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1" s="116">
        <f>AVERAGE(June[order delivered])</f>
        <v>3.9437956555171093E-3</v>
      </c>
      <c r="P951" s="125"/>
      <c r="T951" s="103">
        <f>June[[#This Row],[Delivery Cost]] + June[[#This Row],[COGS (Naira)]]</f>
        <v>0</v>
      </c>
      <c r="U951" s="103">
        <f>June[[#This Row],[Revenue]] - June[[#This Row],[Total cost]]</f>
        <v>0</v>
      </c>
    </row>
    <row r="952" spans="1:21" hidden="1" x14ac:dyDescent="0.2">
      <c r="A952" s="126"/>
      <c r="B952" s="125"/>
      <c r="C952" s="125">
        <f>WEEKNUM(June[[#This Row],[Date]])</f>
        <v>0</v>
      </c>
      <c r="E952" s="125"/>
      <c r="G952" s="125"/>
      <c r="H952" s="125"/>
      <c r="I952" s="125"/>
      <c r="J952" s="116"/>
      <c r="K952" s="116"/>
      <c r="L952" s="116"/>
      <c r="M9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2" s="116">
        <f>AVERAGE(June[order delivered])</f>
        <v>3.9437956555171093E-3</v>
      </c>
      <c r="P952" s="125"/>
      <c r="T952" s="103">
        <f>June[[#This Row],[Delivery Cost]] + June[[#This Row],[COGS (Naira)]]</f>
        <v>0</v>
      </c>
      <c r="U952" s="103">
        <f>June[[#This Row],[Revenue]] - June[[#This Row],[Total cost]]</f>
        <v>0</v>
      </c>
    </row>
    <row r="953" spans="1:21" hidden="1" x14ac:dyDescent="0.2">
      <c r="A953" s="126"/>
      <c r="B953" s="125"/>
      <c r="C953" s="125">
        <f>WEEKNUM(June[[#This Row],[Date]])</f>
        <v>0</v>
      </c>
      <c r="E953" s="125"/>
      <c r="G953" s="125"/>
      <c r="H953" s="125"/>
      <c r="I953" s="125"/>
      <c r="J953" s="116"/>
      <c r="K953" s="116"/>
      <c r="L953" s="116"/>
      <c r="M9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3" s="116">
        <f>AVERAGE(June[order delivered])</f>
        <v>3.9437956555171093E-3</v>
      </c>
      <c r="P953" s="125"/>
      <c r="T953" s="103">
        <f>June[[#This Row],[Delivery Cost]] + June[[#This Row],[COGS (Naira)]]</f>
        <v>0</v>
      </c>
      <c r="U953" s="103">
        <f>June[[#This Row],[Revenue]] - June[[#This Row],[Total cost]]</f>
        <v>0</v>
      </c>
    </row>
    <row r="954" spans="1:21" hidden="1" x14ac:dyDescent="0.2">
      <c r="A954" s="126"/>
      <c r="B954" s="125"/>
      <c r="C954" s="125">
        <f>WEEKNUM(June[[#This Row],[Date]])</f>
        <v>0</v>
      </c>
      <c r="E954" s="125"/>
      <c r="G954" s="125"/>
      <c r="H954" s="125"/>
      <c r="I954" s="125"/>
      <c r="J954" s="116"/>
      <c r="K954" s="116"/>
      <c r="L954" s="116"/>
      <c r="M9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4" s="116">
        <f>AVERAGE(June[order delivered])</f>
        <v>3.9437956555171093E-3</v>
      </c>
      <c r="P954" s="125"/>
      <c r="T954" s="103">
        <f>June[[#This Row],[Delivery Cost]] + June[[#This Row],[COGS (Naira)]]</f>
        <v>0</v>
      </c>
      <c r="U954" s="103">
        <f>June[[#This Row],[Revenue]] - June[[#This Row],[Total cost]]</f>
        <v>0</v>
      </c>
    </row>
    <row r="955" spans="1:21" hidden="1" x14ac:dyDescent="0.2">
      <c r="A955" s="126"/>
      <c r="B955" s="125"/>
      <c r="C955" s="125">
        <f>WEEKNUM(June[[#This Row],[Date]])</f>
        <v>0</v>
      </c>
      <c r="E955" s="125"/>
      <c r="G955" s="125"/>
      <c r="H955" s="125"/>
      <c r="I955" s="125"/>
      <c r="J955" s="116"/>
      <c r="K955" s="116"/>
      <c r="L955" s="116"/>
      <c r="M9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5" s="116">
        <f>AVERAGE(June[order delivered])</f>
        <v>3.9437956555171093E-3</v>
      </c>
      <c r="P955" s="125"/>
      <c r="T955" s="103">
        <f>June[[#This Row],[Delivery Cost]] + June[[#This Row],[COGS (Naira)]]</f>
        <v>0</v>
      </c>
      <c r="U955" s="103">
        <f>June[[#This Row],[Revenue]] - June[[#This Row],[Total cost]]</f>
        <v>0</v>
      </c>
    </row>
    <row r="956" spans="1:21" hidden="1" x14ac:dyDescent="0.2">
      <c r="A956" s="126"/>
      <c r="B956" s="125"/>
      <c r="C956" s="125">
        <f>WEEKNUM(June[[#This Row],[Date]])</f>
        <v>0</v>
      </c>
      <c r="E956" s="125"/>
      <c r="G956" s="125"/>
      <c r="H956" s="125"/>
      <c r="I956" s="125"/>
      <c r="J956" s="116"/>
      <c r="K956" s="116"/>
      <c r="L956" s="116"/>
      <c r="M9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6" s="116">
        <f>AVERAGE(June[order delivered])</f>
        <v>3.9437956555171093E-3</v>
      </c>
      <c r="P956" s="125"/>
      <c r="T956" s="103">
        <f>June[[#This Row],[Delivery Cost]] + June[[#This Row],[COGS (Naira)]]</f>
        <v>0</v>
      </c>
      <c r="U956" s="103">
        <f>June[[#This Row],[Revenue]] - June[[#This Row],[Total cost]]</f>
        <v>0</v>
      </c>
    </row>
    <row r="957" spans="1:21" hidden="1" x14ac:dyDescent="0.2">
      <c r="A957" s="126"/>
      <c r="B957" s="125"/>
      <c r="C957" s="125">
        <f>WEEKNUM(June[[#This Row],[Date]])</f>
        <v>0</v>
      </c>
      <c r="E957" s="125"/>
      <c r="G957" s="125"/>
      <c r="H957" s="125"/>
      <c r="I957" s="125"/>
      <c r="J957" s="116"/>
      <c r="K957" s="116"/>
      <c r="L957" s="116"/>
      <c r="M9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7" s="116">
        <f>AVERAGE(June[order delivered])</f>
        <v>3.9437956555171093E-3</v>
      </c>
      <c r="P957" s="125"/>
      <c r="T957" s="103">
        <f>June[[#This Row],[Delivery Cost]] + June[[#This Row],[COGS (Naira)]]</f>
        <v>0</v>
      </c>
      <c r="U957" s="103">
        <f>June[[#This Row],[Revenue]] - June[[#This Row],[Total cost]]</f>
        <v>0</v>
      </c>
    </row>
    <row r="958" spans="1:21" hidden="1" x14ac:dyDescent="0.2">
      <c r="A958" s="126"/>
      <c r="B958" s="125"/>
      <c r="C958" s="125">
        <f>WEEKNUM(June[[#This Row],[Date]])</f>
        <v>0</v>
      </c>
      <c r="E958" s="125"/>
      <c r="G958" s="125"/>
      <c r="H958" s="125"/>
      <c r="I958" s="125"/>
      <c r="J958" s="116"/>
      <c r="K958" s="116"/>
      <c r="L958" s="116"/>
      <c r="M9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8" s="116">
        <f>AVERAGE(June[order delivered])</f>
        <v>3.9437956555171093E-3</v>
      </c>
      <c r="P958" s="125"/>
      <c r="T958" s="103">
        <f>June[[#This Row],[Delivery Cost]] + June[[#This Row],[COGS (Naira)]]</f>
        <v>0</v>
      </c>
      <c r="U958" s="103">
        <f>June[[#This Row],[Revenue]] - June[[#This Row],[Total cost]]</f>
        <v>0</v>
      </c>
    </row>
    <row r="959" spans="1:21" hidden="1" x14ac:dyDescent="0.2">
      <c r="A959" s="126"/>
      <c r="B959" s="125"/>
      <c r="C959" s="125">
        <f>WEEKNUM(June[[#This Row],[Date]])</f>
        <v>0</v>
      </c>
      <c r="E959" s="125"/>
      <c r="G959" s="125"/>
      <c r="H959" s="125"/>
      <c r="I959" s="125"/>
      <c r="J959" s="116"/>
      <c r="K959" s="116"/>
      <c r="L959" s="116"/>
      <c r="M9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59" s="116">
        <f>AVERAGE(June[order delivered])</f>
        <v>3.9437956555171093E-3</v>
      </c>
      <c r="P959" s="125"/>
      <c r="T959" s="103">
        <f>June[[#This Row],[Delivery Cost]] + June[[#This Row],[COGS (Naira)]]</f>
        <v>0</v>
      </c>
      <c r="U959" s="103">
        <f>June[[#This Row],[Revenue]] - June[[#This Row],[Total cost]]</f>
        <v>0</v>
      </c>
    </row>
    <row r="960" spans="1:21" hidden="1" x14ac:dyDescent="0.2">
      <c r="A960" s="126"/>
      <c r="B960" s="125"/>
      <c r="C960" s="125">
        <f>WEEKNUM(June[[#This Row],[Date]])</f>
        <v>0</v>
      </c>
      <c r="E960" s="125"/>
      <c r="G960" s="125"/>
      <c r="H960" s="125"/>
      <c r="I960" s="125"/>
      <c r="J960" s="116"/>
      <c r="K960" s="116"/>
      <c r="L960" s="116"/>
      <c r="M9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0" s="116">
        <f>AVERAGE(June[order delivered])</f>
        <v>3.9437956555171093E-3</v>
      </c>
      <c r="P960" s="125"/>
      <c r="T960" s="103">
        <f>June[[#This Row],[Delivery Cost]] + June[[#This Row],[COGS (Naira)]]</f>
        <v>0</v>
      </c>
      <c r="U960" s="103">
        <f>June[[#This Row],[Revenue]] - June[[#This Row],[Total cost]]</f>
        <v>0</v>
      </c>
    </row>
    <row r="961" spans="1:21" hidden="1" x14ac:dyDescent="0.2">
      <c r="A961" s="126"/>
      <c r="B961" s="125"/>
      <c r="C961" s="125">
        <f>WEEKNUM(June[[#This Row],[Date]])</f>
        <v>0</v>
      </c>
      <c r="E961" s="125"/>
      <c r="G961" s="125"/>
      <c r="H961" s="125"/>
      <c r="I961" s="125"/>
      <c r="J961" s="116"/>
      <c r="K961" s="116"/>
      <c r="L961" s="116"/>
      <c r="M9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1" s="116">
        <f>AVERAGE(June[order delivered])</f>
        <v>3.9437956555171093E-3</v>
      </c>
      <c r="P961" s="125"/>
      <c r="T961" s="103">
        <f>June[[#This Row],[Delivery Cost]] + June[[#This Row],[COGS (Naira)]]</f>
        <v>0</v>
      </c>
      <c r="U961" s="103">
        <f>June[[#This Row],[Revenue]] - June[[#This Row],[Total cost]]</f>
        <v>0</v>
      </c>
    </row>
    <row r="962" spans="1:21" hidden="1" x14ac:dyDescent="0.2">
      <c r="A962" s="126"/>
      <c r="B962" s="125"/>
      <c r="C962" s="125">
        <f>WEEKNUM(June[[#This Row],[Date]])</f>
        <v>0</v>
      </c>
      <c r="E962" s="125"/>
      <c r="G962" s="125"/>
      <c r="H962" s="125"/>
      <c r="I962" s="125"/>
      <c r="J962" s="116"/>
      <c r="K962" s="116"/>
      <c r="L962" s="116"/>
      <c r="M9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2" s="116">
        <f>AVERAGE(June[order delivered])</f>
        <v>3.9437956555171093E-3</v>
      </c>
      <c r="P962" s="125"/>
      <c r="T962" s="103">
        <f>June[[#This Row],[Delivery Cost]] + June[[#This Row],[COGS (Naira)]]</f>
        <v>0</v>
      </c>
      <c r="U962" s="103">
        <f>June[[#This Row],[Revenue]] - June[[#This Row],[Total cost]]</f>
        <v>0</v>
      </c>
    </row>
    <row r="963" spans="1:21" hidden="1" x14ac:dyDescent="0.2">
      <c r="A963" s="126"/>
      <c r="B963" s="125"/>
      <c r="C963" s="125">
        <f>WEEKNUM(June[[#This Row],[Date]])</f>
        <v>0</v>
      </c>
      <c r="E963" s="125"/>
      <c r="G963" s="125"/>
      <c r="H963" s="125"/>
      <c r="I963" s="125"/>
      <c r="J963" s="116"/>
      <c r="K963" s="116"/>
      <c r="L963" s="116"/>
      <c r="M9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3" s="116">
        <f>AVERAGE(June[order delivered])</f>
        <v>3.9437956555171093E-3</v>
      </c>
      <c r="P963" s="125"/>
      <c r="T963" s="103">
        <f>June[[#This Row],[Delivery Cost]] + June[[#This Row],[COGS (Naira)]]</f>
        <v>0</v>
      </c>
      <c r="U963" s="103">
        <f>June[[#This Row],[Revenue]] - June[[#This Row],[Total cost]]</f>
        <v>0</v>
      </c>
    </row>
    <row r="964" spans="1:21" hidden="1" x14ac:dyDescent="0.2">
      <c r="A964" s="126"/>
      <c r="B964" s="125"/>
      <c r="C964" s="125">
        <f>WEEKNUM(June[[#This Row],[Date]])</f>
        <v>0</v>
      </c>
      <c r="E964" s="125"/>
      <c r="G964" s="125"/>
      <c r="H964" s="125"/>
      <c r="I964" s="125"/>
      <c r="J964" s="116"/>
      <c r="K964" s="116"/>
      <c r="L964" s="116"/>
      <c r="M9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4" s="116">
        <f>AVERAGE(June[order delivered])</f>
        <v>3.9437956555171093E-3</v>
      </c>
      <c r="P964" s="125"/>
      <c r="T964" s="103">
        <f>June[[#This Row],[Delivery Cost]] + June[[#This Row],[COGS (Naira)]]</f>
        <v>0</v>
      </c>
      <c r="U964" s="103">
        <f>June[[#This Row],[Revenue]] - June[[#This Row],[Total cost]]</f>
        <v>0</v>
      </c>
    </row>
    <row r="965" spans="1:21" hidden="1" x14ac:dyDescent="0.2">
      <c r="A965" s="126"/>
      <c r="B965" s="125"/>
      <c r="C965" s="125">
        <f>WEEKNUM(June[[#This Row],[Date]])</f>
        <v>0</v>
      </c>
      <c r="E965" s="125"/>
      <c r="G965" s="125"/>
      <c r="H965" s="125"/>
      <c r="I965" s="125"/>
      <c r="J965" s="116"/>
      <c r="K965" s="116"/>
      <c r="L965" s="116"/>
      <c r="M9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5" s="116">
        <f>AVERAGE(June[order delivered])</f>
        <v>3.9437956555171093E-3</v>
      </c>
      <c r="P965" s="125"/>
      <c r="T965" s="103">
        <f>June[[#This Row],[Delivery Cost]] + June[[#This Row],[COGS (Naira)]]</f>
        <v>0</v>
      </c>
      <c r="U965" s="103">
        <f>June[[#This Row],[Revenue]] - June[[#This Row],[Total cost]]</f>
        <v>0</v>
      </c>
    </row>
    <row r="966" spans="1:21" hidden="1" x14ac:dyDescent="0.2">
      <c r="A966" s="126"/>
      <c r="B966" s="125"/>
      <c r="C966" s="125">
        <f>WEEKNUM(June[[#This Row],[Date]])</f>
        <v>0</v>
      </c>
      <c r="E966" s="125"/>
      <c r="G966" s="125"/>
      <c r="H966" s="125"/>
      <c r="I966" s="125"/>
      <c r="J966" s="116"/>
      <c r="K966" s="116"/>
      <c r="L966" s="116"/>
      <c r="M9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6" s="116">
        <f>AVERAGE(June[order delivered])</f>
        <v>3.9437956555171093E-3</v>
      </c>
      <c r="P966" s="125"/>
      <c r="T966" s="103">
        <f>June[[#This Row],[Delivery Cost]] + June[[#This Row],[COGS (Naira)]]</f>
        <v>0</v>
      </c>
      <c r="U966" s="103">
        <f>June[[#This Row],[Revenue]] - June[[#This Row],[Total cost]]</f>
        <v>0</v>
      </c>
    </row>
    <row r="967" spans="1:21" hidden="1" x14ac:dyDescent="0.2">
      <c r="A967" s="126"/>
      <c r="B967" s="125"/>
      <c r="C967" s="125">
        <f>WEEKNUM(June[[#This Row],[Date]])</f>
        <v>0</v>
      </c>
      <c r="E967" s="125"/>
      <c r="G967" s="125"/>
      <c r="H967" s="125"/>
      <c r="I967" s="125"/>
      <c r="J967" s="116"/>
      <c r="K967" s="116"/>
      <c r="L967" s="116"/>
      <c r="M9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7" s="116">
        <f>AVERAGE(June[order delivered])</f>
        <v>3.9437956555171093E-3</v>
      </c>
      <c r="P967" s="125"/>
      <c r="T967" s="103">
        <f>June[[#This Row],[Delivery Cost]] + June[[#This Row],[COGS (Naira)]]</f>
        <v>0</v>
      </c>
      <c r="U967" s="103">
        <f>June[[#This Row],[Revenue]] - June[[#This Row],[Total cost]]</f>
        <v>0</v>
      </c>
    </row>
    <row r="968" spans="1:21" hidden="1" x14ac:dyDescent="0.2">
      <c r="A968" s="126"/>
      <c r="B968" s="125"/>
      <c r="C968" s="125">
        <f>WEEKNUM(June[[#This Row],[Date]])</f>
        <v>0</v>
      </c>
      <c r="E968" s="125"/>
      <c r="G968" s="125"/>
      <c r="H968" s="125"/>
      <c r="I968" s="125"/>
      <c r="J968" s="116"/>
      <c r="K968" s="116"/>
      <c r="L968" s="116"/>
      <c r="M9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8" s="116">
        <f>AVERAGE(June[order delivered])</f>
        <v>3.9437956555171093E-3</v>
      </c>
      <c r="P968" s="125"/>
      <c r="T968" s="103">
        <f>June[[#This Row],[Delivery Cost]] + June[[#This Row],[COGS (Naira)]]</f>
        <v>0</v>
      </c>
      <c r="U968" s="103">
        <f>June[[#This Row],[Revenue]] - June[[#This Row],[Total cost]]</f>
        <v>0</v>
      </c>
    </row>
    <row r="969" spans="1:21" hidden="1" x14ac:dyDescent="0.2">
      <c r="A969" s="126"/>
      <c r="B969" s="125"/>
      <c r="C969" s="125">
        <f>WEEKNUM(June[[#This Row],[Date]])</f>
        <v>0</v>
      </c>
      <c r="E969" s="125"/>
      <c r="G969" s="125"/>
      <c r="H969" s="125"/>
      <c r="I969" s="125"/>
      <c r="J969" s="116"/>
      <c r="K969" s="116"/>
      <c r="L969" s="116"/>
      <c r="M9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69" s="116">
        <f>AVERAGE(June[order delivered])</f>
        <v>3.9437956555171093E-3</v>
      </c>
      <c r="P969" s="125"/>
      <c r="T969" s="103">
        <f>June[[#This Row],[Delivery Cost]] + June[[#This Row],[COGS (Naira)]]</f>
        <v>0</v>
      </c>
      <c r="U969" s="103">
        <f>June[[#This Row],[Revenue]] - June[[#This Row],[Total cost]]</f>
        <v>0</v>
      </c>
    </row>
    <row r="970" spans="1:21" hidden="1" x14ac:dyDescent="0.2">
      <c r="A970" s="126"/>
      <c r="B970" s="125"/>
      <c r="C970" s="125">
        <f>WEEKNUM(June[[#This Row],[Date]])</f>
        <v>0</v>
      </c>
      <c r="E970" s="125"/>
      <c r="G970" s="125"/>
      <c r="H970" s="125"/>
      <c r="I970" s="125"/>
      <c r="J970" s="116"/>
      <c r="K970" s="116"/>
      <c r="L970" s="116"/>
      <c r="M9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0" s="116">
        <f>AVERAGE(June[order delivered])</f>
        <v>3.9437956555171093E-3</v>
      </c>
      <c r="P970" s="125"/>
      <c r="T970" s="103">
        <f>June[[#This Row],[Delivery Cost]] + June[[#This Row],[COGS (Naira)]]</f>
        <v>0</v>
      </c>
      <c r="U970" s="103">
        <f>June[[#This Row],[Revenue]] - June[[#This Row],[Total cost]]</f>
        <v>0</v>
      </c>
    </row>
    <row r="971" spans="1:21" hidden="1" x14ac:dyDescent="0.2">
      <c r="A971" s="126"/>
      <c r="B971" s="125"/>
      <c r="C971" s="125">
        <f>WEEKNUM(June[[#This Row],[Date]])</f>
        <v>0</v>
      </c>
      <c r="E971" s="125"/>
      <c r="G971" s="125"/>
      <c r="H971" s="125"/>
      <c r="I971" s="125"/>
      <c r="J971" s="116"/>
      <c r="K971" s="116"/>
      <c r="L971" s="116"/>
      <c r="M9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1" s="116">
        <f>AVERAGE(June[order delivered])</f>
        <v>3.9437956555171093E-3</v>
      </c>
      <c r="P971" s="125"/>
      <c r="T971" s="103">
        <f>June[[#This Row],[Delivery Cost]] + June[[#This Row],[COGS (Naira)]]</f>
        <v>0</v>
      </c>
      <c r="U971" s="103">
        <f>June[[#This Row],[Revenue]] - June[[#This Row],[Total cost]]</f>
        <v>0</v>
      </c>
    </row>
    <row r="972" spans="1:21" hidden="1" x14ac:dyDescent="0.2">
      <c r="A972" s="126"/>
      <c r="B972" s="125"/>
      <c r="C972" s="125">
        <f>WEEKNUM(June[[#This Row],[Date]])</f>
        <v>0</v>
      </c>
      <c r="E972" s="125"/>
      <c r="G972" s="125"/>
      <c r="H972" s="125"/>
      <c r="I972" s="125"/>
      <c r="J972" s="116"/>
      <c r="K972" s="116"/>
      <c r="L972" s="116"/>
      <c r="M9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2" s="116">
        <f>AVERAGE(June[order delivered])</f>
        <v>3.9437956555171093E-3</v>
      </c>
      <c r="P972" s="125"/>
      <c r="T972" s="103">
        <f>June[[#This Row],[Delivery Cost]] + June[[#This Row],[COGS (Naira)]]</f>
        <v>0</v>
      </c>
      <c r="U972" s="103">
        <f>June[[#This Row],[Revenue]] - June[[#This Row],[Total cost]]</f>
        <v>0</v>
      </c>
    </row>
    <row r="973" spans="1:21" hidden="1" x14ac:dyDescent="0.2">
      <c r="A973" s="126"/>
      <c r="B973" s="125"/>
      <c r="C973" s="125">
        <f>WEEKNUM(June[[#This Row],[Date]])</f>
        <v>0</v>
      </c>
      <c r="E973" s="125"/>
      <c r="G973" s="125"/>
      <c r="H973" s="125"/>
      <c r="I973" s="125"/>
      <c r="J973" s="116"/>
      <c r="K973" s="116"/>
      <c r="L973" s="116"/>
      <c r="M9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3" s="116">
        <f>AVERAGE(June[order delivered])</f>
        <v>3.9437956555171093E-3</v>
      </c>
      <c r="P973" s="125"/>
      <c r="T973" s="103">
        <f>June[[#This Row],[Delivery Cost]] + June[[#This Row],[COGS (Naira)]]</f>
        <v>0</v>
      </c>
      <c r="U973" s="103">
        <f>June[[#This Row],[Revenue]] - June[[#This Row],[Total cost]]</f>
        <v>0</v>
      </c>
    </row>
    <row r="974" spans="1:21" hidden="1" x14ac:dyDescent="0.2">
      <c r="A974" s="126"/>
      <c r="B974" s="125"/>
      <c r="C974" s="125">
        <f>WEEKNUM(June[[#This Row],[Date]])</f>
        <v>0</v>
      </c>
      <c r="E974" s="125"/>
      <c r="G974" s="125"/>
      <c r="H974" s="125"/>
      <c r="I974" s="125"/>
      <c r="J974" s="116"/>
      <c r="K974" s="116"/>
      <c r="L974" s="116"/>
      <c r="M9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4" s="116">
        <f>AVERAGE(June[order delivered])</f>
        <v>3.9437956555171093E-3</v>
      </c>
      <c r="P974" s="125"/>
      <c r="T974" s="103">
        <f>June[[#This Row],[Delivery Cost]] + June[[#This Row],[COGS (Naira)]]</f>
        <v>0</v>
      </c>
      <c r="U974" s="103">
        <f>June[[#This Row],[Revenue]] - June[[#This Row],[Total cost]]</f>
        <v>0</v>
      </c>
    </row>
    <row r="975" spans="1:21" hidden="1" x14ac:dyDescent="0.2">
      <c r="A975" s="126"/>
      <c r="B975" s="125"/>
      <c r="C975" s="125">
        <f>WEEKNUM(June[[#This Row],[Date]])</f>
        <v>0</v>
      </c>
      <c r="E975" s="125"/>
      <c r="G975" s="125"/>
      <c r="H975" s="125"/>
      <c r="I975" s="125"/>
      <c r="J975" s="116"/>
      <c r="K975" s="116"/>
      <c r="L975" s="116"/>
      <c r="M9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5" s="116">
        <f>AVERAGE(June[order delivered])</f>
        <v>3.9437956555171093E-3</v>
      </c>
      <c r="P975" s="125"/>
      <c r="T975" s="103">
        <f>June[[#This Row],[Delivery Cost]] + June[[#This Row],[COGS (Naira)]]</f>
        <v>0</v>
      </c>
      <c r="U975" s="103">
        <f>June[[#This Row],[Revenue]] - June[[#This Row],[Total cost]]</f>
        <v>0</v>
      </c>
    </row>
    <row r="976" spans="1:21" hidden="1" x14ac:dyDescent="0.2">
      <c r="A976" s="126"/>
      <c r="B976" s="125"/>
      <c r="C976" s="125">
        <f>WEEKNUM(June[[#This Row],[Date]])</f>
        <v>0</v>
      </c>
      <c r="E976" s="125"/>
      <c r="G976" s="125"/>
      <c r="H976" s="125"/>
      <c r="I976" s="125"/>
      <c r="J976" s="116"/>
      <c r="K976" s="116"/>
      <c r="L976" s="116"/>
      <c r="M9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6" s="116">
        <f>AVERAGE(June[order delivered])</f>
        <v>3.9437956555171093E-3</v>
      </c>
      <c r="P976" s="125"/>
      <c r="T976" s="103">
        <f>June[[#This Row],[Delivery Cost]] + June[[#This Row],[COGS (Naira)]]</f>
        <v>0</v>
      </c>
      <c r="U976" s="103">
        <f>June[[#This Row],[Revenue]] - June[[#This Row],[Total cost]]</f>
        <v>0</v>
      </c>
    </row>
    <row r="977" spans="1:21" hidden="1" x14ac:dyDescent="0.2">
      <c r="A977" s="126"/>
      <c r="B977" s="125"/>
      <c r="C977" s="125">
        <f>WEEKNUM(June[[#This Row],[Date]])</f>
        <v>0</v>
      </c>
      <c r="E977" s="125"/>
      <c r="G977" s="125"/>
      <c r="H977" s="125"/>
      <c r="I977" s="125"/>
      <c r="J977" s="116"/>
      <c r="K977" s="116"/>
      <c r="L977" s="116"/>
      <c r="M9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7" s="116">
        <f>AVERAGE(June[order delivered])</f>
        <v>3.9437956555171093E-3</v>
      </c>
      <c r="P977" s="125"/>
      <c r="T977" s="103">
        <f>June[[#This Row],[Delivery Cost]] + June[[#This Row],[COGS (Naira)]]</f>
        <v>0</v>
      </c>
      <c r="U977" s="103">
        <f>June[[#This Row],[Revenue]] - June[[#This Row],[Total cost]]</f>
        <v>0</v>
      </c>
    </row>
    <row r="978" spans="1:21" hidden="1" x14ac:dyDescent="0.2">
      <c r="A978" s="126"/>
      <c r="B978" s="125"/>
      <c r="C978" s="125">
        <f>WEEKNUM(June[[#This Row],[Date]])</f>
        <v>0</v>
      </c>
      <c r="E978" s="125"/>
      <c r="G978" s="125"/>
      <c r="H978" s="125"/>
      <c r="I978" s="125"/>
      <c r="J978" s="116"/>
      <c r="K978" s="116"/>
      <c r="L978" s="116"/>
      <c r="M9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8" s="116">
        <f>AVERAGE(June[order delivered])</f>
        <v>3.9437956555171093E-3</v>
      </c>
      <c r="P978" s="125"/>
      <c r="T978" s="103">
        <f>June[[#This Row],[Delivery Cost]] + June[[#This Row],[COGS (Naira)]]</f>
        <v>0</v>
      </c>
      <c r="U978" s="103">
        <f>June[[#This Row],[Revenue]] - June[[#This Row],[Total cost]]</f>
        <v>0</v>
      </c>
    </row>
    <row r="979" spans="1:21" hidden="1" x14ac:dyDescent="0.2">
      <c r="A979" s="126"/>
      <c r="B979" s="125"/>
      <c r="C979" s="125">
        <f>WEEKNUM(June[[#This Row],[Date]])</f>
        <v>0</v>
      </c>
      <c r="E979" s="125"/>
      <c r="G979" s="125"/>
      <c r="H979" s="125"/>
      <c r="I979" s="125"/>
      <c r="J979" s="116"/>
      <c r="K979" s="116"/>
      <c r="L979" s="116"/>
      <c r="M9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79" s="116">
        <f>AVERAGE(June[order delivered])</f>
        <v>3.9437956555171093E-3</v>
      </c>
      <c r="P979" s="125"/>
      <c r="T979" s="103">
        <f>June[[#This Row],[Delivery Cost]] + June[[#This Row],[COGS (Naira)]]</f>
        <v>0</v>
      </c>
      <c r="U979" s="103">
        <f>June[[#This Row],[Revenue]] - June[[#This Row],[Total cost]]</f>
        <v>0</v>
      </c>
    </row>
    <row r="980" spans="1:21" hidden="1" x14ac:dyDescent="0.2">
      <c r="A980" s="126"/>
      <c r="B980" s="125"/>
      <c r="C980" s="125">
        <f>WEEKNUM(June[[#This Row],[Date]])</f>
        <v>0</v>
      </c>
      <c r="E980" s="125"/>
      <c r="G980" s="125"/>
      <c r="H980" s="125"/>
      <c r="I980" s="125"/>
      <c r="J980" s="116"/>
      <c r="K980" s="116"/>
      <c r="L980" s="116"/>
      <c r="M9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0" s="116">
        <f>AVERAGE(June[order delivered])</f>
        <v>3.9437956555171093E-3</v>
      </c>
      <c r="P980" s="125"/>
      <c r="T980" s="103">
        <f>June[[#This Row],[Delivery Cost]] + June[[#This Row],[COGS (Naira)]]</f>
        <v>0</v>
      </c>
      <c r="U980" s="103">
        <f>June[[#This Row],[Revenue]] - June[[#This Row],[Total cost]]</f>
        <v>0</v>
      </c>
    </row>
    <row r="981" spans="1:21" hidden="1" x14ac:dyDescent="0.2">
      <c r="A981" s="126"/>
      <c r="B981" s="125"/>
      <c r="C981" s="125">
        <f>WEEKNUM(June[[#This Row],[Date]])</f>
        <v>0</v>
      </c>
      <c r="E981" s="125"/>
      <c r="G981" s="125"/>
      <c r="H981" s="125"/>
      <c r="I981" s="125"/>
      <c r="J981" s="116"/>
      <c r="K981" s="116"/>
      <c r="L981" s="116"/>
      <c r="M9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1" s="116">
        <f>AVERAGE(June[order delivered])</f>
        <v>3.9437956555171093E-3</v>
      </c>
      <c r="P981" s="125"/>
      <c r="T981" s="103">
        <f>June[[#This Row],[Delivery Cost]] + June[[#This Row],[COGS (Naira)]]</f>
        <v>0</v>
      </c>
      <c r="U981" s="103">
        <f>June[[#This Row],[Revenue]] - June[[#This Row],[Total cost]]</f>
        <v>0</v>
      </c>
    </row>
    <row r="982" spans="1:21" hidden="1" x14ac:dyDescent="0.2">
      <c r="A982" s="126"/>
      <c r="B982" s="125"/>
      <c r="C982" s="125">
        <f>WEEKNUM(June[[#This Row],[Date]])</f>
        <v>0</v>
      </c>
      <c r="E982" s="125"/>
      <c r="G982" s="125"/>
      <c r="H982" s="125"/>
      <c r="I982" s="125"/>
      <c r="J982" s="116"/>
      <c r="K982" s="116"/>
      <c r="L982" s="116"/>
      <c r="M9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2" s="116">
        <f>AVERAGE(June[order delivered])</f>
        <v>3.9437956555171093E-3</v>
      </c>
      <c r="P982" s="125"/>
      <c r="T982" s="103">
        <f>June[[#This Row],[Delivery Cost]] + June[[#This Row],[COGS (Naira)]]</f>
        <v>0</v>
      </c>
      <c r="U982" s="103">
        <f>June[[#This Row],[Revenue]] - June[[#This Row],[Total cost]]</f>
        <v>0</v>
      </c>
    </row>
    <row r="983" spans="1:21" hidden="1" x14ac:dyDescent="0.2">
      <c r="A983" s="126"/>
      <c r="B983" s="125"/>
      <c r="C983" s="125">
        <f>WEEKNUM(June[[#This Row],[Date]])</f>
        <v>0</v>
      </c>
      <c r="E983" s="125"/>
      <c r="G983" s="125"/>
      <c r="H983" s="125"/>
      <c r="I983" s="125"/>
      <c r="J983" s="116"/>
      <c r="K983" s="116"/>
      <c r="L983" s="116"/>
      <c r="M9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3" s="116">
        <f>AVERAGE(June[order delivered])</f>
        <v>3.9437956555171093E-3</v>
      </c>
      <c r="P983" s="125"/>
      <c r="T983" s="103">
        <f>June[[#This Row],[Delivery Cost]] + June[[#This Row],[COGS (Naira)]]</f>
        <v>0</v>
      </c>
      <c r="U983" s="103">
        <f>June[[#This Row],[Revenue]] - June[[#This Row],[Total cost]]</f>
        <v>0</v>
      </c>
    </row>
    <row r="984" spans="1:21" hidden="1" x14ac:dyDescent="0.2">
      <c r="A984" s="126"/>
      <c r="B984" s="125"/>
      <c r="C984" s="125">
        <f>WEEKNUM(June[[#This Row],[Date]])</f>
        <v>0</v>
      </c>
      <c r="E984" s="125"/>
      <c r="G984" s="125"/>
      <c r="H984" s="125"/>
      <c r="I984" s="125"/>
      <c r="J984" s="116"/>
      <c r="K984" s="116"/>
      <c r="L984" s="116"/>
      <c r="M9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4" s="116">
        <f>AVERAGE(June[order delivered])</f>
        <v>3.9437956555171093E-3</v>
      </c>
      <c r="P984" s="125"/>
      <c r="T984" s="103">
        <f>June[[#This Row],[Delivery Cost]] + June[[#This Row],[COGS (Naira)]]</f>
        <v>0</v>
      </c>
      <c r="U984" s="103">
        <f>June[[#This Row],[Revenue]] - June[[#This Row],[Total cost]]</f>
        <v>0</v>
      </c>
    </row>
    <row r="985" spans="1:21" hidden="1" x14ac:dyDescent="0.2">
      <c r="A985" s="126"/>
      <c r="B985" s="125"/>
      <c r="C985" s="125">
        <f>WEEKNUM(June[[#This Row],[Date]])</f>
        <v>0</v>
      </c>
      <c r="E985" s="125"/>
      <c r="G985" s="125"/>
      <c r="H985" s="125"/>
      <c r="I985" s="125"/>
      <c r="J985" s="116"/>
      <c r="K985" s="116"/>
      <c r="L985" s="116"/>
      <c r="M9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5" s="116">
        <f>AVERAGE(June[order delivered])</f>
        <v>3.9437956555171093E-3</v>
      </c>
      <c r="P985" s="125"/>
      <c r="T985" s="103">
        <f>June[[#This Row],[Delivery Cost]] + June[[#This Row],[COGS (Naira)]]</f>
        <v>0</v>
      </c>
      <c r="U985" s="103">
        <f>June[[#This Row],[Revenue]] - June[[#This Row],[Total cost]]</f>
        <v>0</v>
      </c>
    </row>
    <row r="986" spans="1:21" hidden="1" x14ac:dyDescent="0.2">
      <c r="A986" s="126"/>
      <c r="B986" s="125"/>
      <c r="C986" s="125">
        <f>WEEKNUM(June[[#This Row],[Date]])</f>
        <v>0</v>
      </c>
      <c r="E986" s="125"/>
      <c r="G986" s="125"/>
      <c r="H986" s="125"/>
      <c r="I986" s="125"/>
      <c r="J986" s="116"/>
      <c r="K986" s="116"/>
      <c r="L986" s="116"/>
      <c r="M9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6" s="116">
        <f>AVERAGE(June[order delivered])</f>
        <v>3.9437956555171093E-3</v>
      </c>
      <c r="P986" s="125"/>
      <c r="T986" s="103">
        <f>June[[#This Row],[Delivery Cost]] + June[[#This Row],[COGS (Naira)]]</f>
        <v>0</v>
      </c>
      <c r="U986" s="103">
        <f>June[[#This Row],[Revenue]] - June[[#This Row],[Total cost]]</f>
        <v>0</v>
      </c>
    </row>
    <row r="987" spans="1:21" hidden="1" x14ac:dyDescent="0.2">
      <c r="A987" s="126"/>
      <c r="B987" s="125"/>
      <c r="C987" s="125">
        <f>WEEKNUM(June[[#This Row],[Date]])</f>
        <v>0</v>
      </c>
      <c r="E987" s="125"/>
      <c r="G987" s="125"/>
      <c r="H987" s="125"/>
      <c r="I987" s="125"/>
      <c r="J987" s="116"/>
      <c r="K987" s="116"/>
      <c r="L987" s="116"/>
      <c r="M9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7" s="116">
        <f>AVERAGE(June[order delivered])</f>
        <v>3.9437956555171093E-3</v>
      </c>
      <c r="P987" s="125"/>
      <c r="T987" s="103">
        <f>June[[#This Row],[Delivery Cost]] + June[[#This Row],[COGS (Naira)]]</f>
        <v>0</v>
      </c>
      <c r="U987" s="103">
        <f>June[[#This Row],[Revenue]] - June[[#This Row],[Total cost]]</f>
        <v>0</v>
      </c>
    </row>
    <row r="988" spans="1:21" hidden="1" x14ac:dyDescent="0.2">
      <c r="A988" s="126"/>
      <c r="B988" s="125"/>
      <c r="C988" s="125">
        <f>WEEKNUM(June[[#This Row],[Date]])</f>
        <v>0</v>
      </c>
      <c r="E988" s="125"/>
      <c r="G988" s="125"/>
      <c r="H988" s="125"/>
      <c r="I988" s="125"/>
      <c r="J988" s="116"/>
      <c r="K988" s="116"/>
      <c r="L988" s="116"/>
      <c r="M9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8" s="116">
        <f>AVERAGE(June[order delivered])</f>
        <v>3.9437956555171093E-3</v>
      </c>
      <c r="P988" s="125"/>
      <c r="T988" s="103">
        <f>June[[#This Row],[Delivery Cost]] + June[[#This Row],[COGS (Naira)]]</f>
        <v>0</v>
      </c>
      <c r="U988" s="103">
        <f>June[[#This Row],[Revenue]] - June[[#This Row],[Total cost]]</f>
        <v>0</v>
      </c>
    </row>
    <row r="989" spans="1:21" hidden="1" x14ac:dyDescent="0.2">
      <c r="A989" s="126"/>
      <c r="B989" s="125"/>
      <c r="C989" s="125">
        <f>WEEKNUM(June[[#This Row],[Date]])</f>
        <v>0</v>
      </c>
      <c r="E989" s="125"/>
      <c r="G989" s="125"/>
      <c r="H989" s="125"/>
      <c r="I989" s="125"/>
      <c r="J989" s="116"/>
      <c r="K989" s="116"/>
      <c r="L989" s="116"/>
      <c r="M9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89" s="116">
        <f>AVERAGE(June[order delivered])</f>
        <v>3.9437956555171093E-3</v>
      </c>
      <c r="P989" s="125"/>
      <c r="T989" s="103">
        <f>June[[#This Row],[Delivery Cost]] + June[[#This Row],[COGS (Naira)]]</f>
        <v>0</v>
      </c>
      <c r="U989" s="103">
        <f>June[[#This Row],[Revenue]] - June[[#This Row],[Total cost]]</f>
        <v>0</v>
      </c>
    </row>
    <row r="990" spans="1:21" hidden="1" x14ac:dyDescent="0.2">
      <c r="A990" s="126"/>
      <c r="B990" s="125"/>
      <c r="C990" s="125">
        <f>WEEKNUM(June[[#This Row],[Date]])</f>
        <v>0</v>
      </c>
      <c r="E990" s="125"/>
      <c r="G990" s="125"/>
      <c r="H990" s="125"/>
      <c r="I990" s="125"/>
      <c r="J990" s="116"/>
      <c r="K990" s="116"/>
      <c r="L990" s="116"/>
      <c r="M9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0" s="116">
        <f>AVERAGE(June[order delivered])</f>
        <v>3.9437956555171093E-3</v>
      </c>
      <c r="P990" s="125"/>
      <c r="T990" s="103">
        <f>June[[#This Row],[Delivery Cost]] + June[[#This Row],[COGS (Naira)]]</f>
        <v>0</v>
      </c>
      <c r="U990" s="103">
        <f>June[[#This Row],[Revenue]] - June[[#This Row],[Total cost]]</f>
        <v>0</v>
      </c>
    </row>
    <row r="991" spans="1:21" hidden="1" x14ac:dyDescent="0.2">
      <c r="A991" s="126"/>
      <c r="B991" s="125"/>
      <c r="C991" s="125">
        <f>WEEKNUM(June[[#This Row],[Date]])</f>
        <v>0</v>
      </c>
      <c r="E991" s="125"/>
      <c r="G991" s="125"/>
      <c r="H991" s="125"/>
      <c r="I991" s="125"/>
      <c r="J991" s="116"/>
      <c r="K991" s="116"/>
      <c r="L991" s="116"/>
      <c r="M9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1" s="116">
        <f>AVERAGE(June[order delivered])</f>
        <v>3.9437956555171093E-3</v>
      </c>
      <c r="P991" s="125"/>
      <c r="T991" s="103">
        <f>June[[#This Row],[Delivery Cost]] + June[[#This Row],[COGS (Naira)]]</f>
        <v>0</v>
      </c>
      <c r="U991" s="103">
        <f>June[[#This Row],[Revenue]] - June[[#This Row],[Total cost]]</f>
        <v>0</v>
      </c>
    </row>
    <row r="992" spans="1:21" hidden="1" x14ac:dyDescent="0.2">
      <c r="A992" s="126"/>
      <c r="B992" s="125"/>
      <c r="C992" s="125">
        <f>WEEKNUM(June[[#This Row],[Date]])</f>
        <v>0</v>
      </c>
      <c r="E992" s="125"/>
      <c r="G992" s="125"/>
      <c r="H992" s="125"/>
      <c r="I992" s="125"/>
      <c r="J992" s="116"/>
      <c r="K992" s="116"/>
      <c r="L992" s="116"/>
      <c r="M9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2" s="116">
        <f>AVERAGE(June[order delivered])</f>
        <v>3.9437956555171093E-3</v>
      </c>
      <c r="P992" s="125"/>
      <c r="T992" s="103">
        <f>June[[#This Row],[Delivery Cost]] + June[[#This Row],[COGS (Naira)]]</f>
        <v>0</v>
      </c>
      <c r="U992" s="103">
        <f>June[[#This Row],[Revenue]] - June[[#This Row],[Total cost]]</f>
        <v>0</v>
      </c>
    </row>
    <row r="993" spans="1:21" hidden="1" x14ac:dyDescent="0.2">
      <c r="A993" s="126"/>
      <c r="B993" s="125"/>
      <c r="C993" s="125">
        <f>WEEKNUM(June[[#This Row],[Date]])</f>
        <v>0</v>
      </c>
      <c r="E993" s="125"/>
      <c r="G993" s="125"/>
      <c r="H993" s="125"/>
      <c r="I993" s="125"/>
      <c r="J993" s="116"/>
      <c r="K993" s="116"/>
      <c r="L993" s="116"/>
      <c r="M9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3" s="116">
        <f>AVERAGE(June[order delivered])</f>
        <v>3.9437956555171093E-3</v>
      </c>
      <c r="P993" s="125"/>
      <c r="T993" s="103">
        <f>June[[#This Row],[Delivery Cost]] + June[[#This Row],[COGS (Naira)]]</f>
        <v>0</v>
      </c>
      <c r="U993" s="103">
        <f>June[[#This Row],[Revenue]] - June[[#This Row],[Total cost]]</f>
        <v>0</v>
      </c>
    </row>
    <row r="994" spans="1:21" hidden="1" x14ac:dyDescent="0.2">
      <c r="A994" s="126"/>
      <c r="B994" s="125"/>
      <c r="C994" s="125">
        <f>WEEKNUM(June[[#This Row],[Date]])</f>
        <v>0</v>
      </c>
      <c r="E994" s="125"/>
      <c r="G994" s="125"/>
      <c r="H994" s="125"/>
      <c r="I994" s="125"/>
      <c r="J994" s="116"/>
      <c r="K994" s="116"/>
      <c r="L994" s="116"/>
      <c r="M9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4" s="116">
        <f>AVERAGE(June[order delivered])</f>
        <v>3.9437956555171093E-3</v>
      </c>
      <c r="P994" s="125"/>
      <c r="T994" s="103">
        <f>June[[#This Row],[Delivery Cost]] + June[[#This Row],[COGS (Naira)]]</f>
        <v>0</v>
      </c>
      <c r="U994" s="103">
        <f>June[[#This Row],[Revenue]] - June[[#This Row],[Total cost]]</f>
        <v>0</v>
      </c>
    </row>
    <row r="995" spans="1:21" hidden="1" x14ac:dyDescent="0.2">
      <c r="A995" s="126"/>
      <c r="B995" s="125"/>
      <c r="C995" s="125">
        <f>WEEKNUM(June[[#This Row],[Date]])</f>
        <v>0</v>
      </c>
      <c r="E995" s="125"/>
      <c r="G995" s="125"/>
      <c r="H995" s="125"/>
      <c r="I995" s="125"/>
      <c r="J995" s="116"/>
      <c r="K995" s="116"/>
      <c r="L995" s="116"/>
      <c r="M9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5" s="116">
        <f>AVERAGE(June[order delivered])</f>
        <v>3.9437956555171093E-3</v>
      </c>
      <c r="P995" s="125"/>
      <c r="T995" s="103">
        <f>June[[#This Row],[Delivery Cost]] + June[[#This Row],[COGS (Naira)]]</f>
        <v>0</v>
      </c>
      <c r="U995" s="103">
        <f>June[[#This Row],[Revenue]] - June[[#This Row],[Total cost]]</f>
        <v>0</v>
      </c>
    </row>
    <row r="996" spans="1:21" hidden="1" x14ac:dyDescent="0.2">
      <c r="A996" s="126"/>
      <c r="B996" s="125"/>
      <c r="C996" s="125">
        <f>WEEKNUM(June[[#This Row],[Date]])</f>
        <v>0</v>
      </c>
      <c r="E996" s="125"/>
      <c r="G996" s="125"/>
      <c r="H996" s="125"/>
      <c r="I996" s="125"/>
      <c r="J996" s="116"/>
      <c r="K996" s="116"/>
      <c r="L996" s="116"/>
      <c r="M9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6" s="116">
        <f>AVERAGE(June[order delivered])</f>
        <v>3.9437956555171093E-3</v>
      </c>
      <c r="P996" s="125"/>
      <c r="T996" s="103">
        <f>June[[#This Row],[Delivery Cost]] + June[[#This Row],[COGS (Naira)]]</f>
        <v>0</v>
      </c>
      <c r="U996" s="103">
        <f>June[[#This Row],[Revenue]] - June[[#This Row],[Total cost]]</f>
        <v>0</v>
      </c>
    </row>
    <row r="997" spans="1:21" hidden="1" x14ac:dyDescent="0.2">
      <c r="A997" s="126"/>
      <c r="B997" s="125"/>
      <c r="C997" s="125">
        <f>WEEKNUM(June[[#This Row],[Date]])</f>
        <v>0</v>
      </c>
      <c r="E997" s="125"/>
      <c r="G997" s="125"/>
      <c r="H997" s="125"/>
      <c r="I997" s="125"/>
      <c r="J997" s="116"/>
      <c r="K997" s="116"/>
      <c r="L997" s="116"/>
      <c r="M9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7" s="116">
        <f>AVERAGE(June[order delivered])</f>
        <v>3.9437956555171093E-3</v>
      </c>
      <c r="P997" s="125"/>
      <c r="T997" s="103">
        <f>June[[#This Row],[Delivery Cost]] + June[[#This Row],[COGS (Naira)]]</f>
        <v>0</v>
      </c>
      <c r="U997" s="103">
        <f>June[[#This Row],[Revenue]] - June[[#This Row],[Total cost]]</f>
        <v>0</v>
      </c>
    </row>
    <row r="998" spans="1:21" hidden="1" x14ac:dyDescent="0.2">
      <c r="A998" s="126"/>
      <c r="B998" s="125"/>
      <c r="C998" s="125">
        <f>WEEKNUM(June[[#This Row],[Date]])</f>
        <v>0</v>
      </c>
      <c r="E998" s="125"/>
      <c r="G998" s="125"/>
      <c r="H998" s="125"/>
      <c r="I998" s="125"/>
      <c r="J998" s="116"/>
      <c r="K998" s="116"/>
      <c r="L998" s="116"/>
      <c r="M9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8" s="116">
        <f>AVERAGE(June[order delivered])</f>
        <v>3.9437956555171093E-3</v>
      </c>
      <c r="P998" s="125"/>
      <c r="T998" s="103">
        <f>June[[#This Row],[Delivery Cost]] + June[[#This Row],[COGS (Naira)]]</f>
        <v>0</v>
      </c>
      <c r="U998" s="103">
        <f>June[[#This Row],[Revenue]] - June[[#This Row],[Total cost]]</f>
        <v>0</v>
      </c>
    </row>
    <row r="999" spans="1:21" hidden="1" x14ac:dyDescent="0.2">
      <c r="A999" s="126"/>
      <c r="B999" s="125"/>
      <c r="C999" s="125">
        <f>WEEKNUM(June[[#This Row],[Date]])</f>
        <v>0</v>
      </c>
      <c r="E999" s="125"/>
      <c r="G999" s="125"/>
      <c r="H999" s="125"/>
      <c r="I999" s="125"/>
      <c r="J999" s="116"/>
      <c r="K999" s="116"/>
      <c r="L999" s="116"/>
      <c r="M9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9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999" s="116">
        <f>AVERAGE(June[order delivered])</f>
        <v>3.9437956555171093E-3</v>
      </c>
      <c r="P999" s="125"/>
      <c r="T999" s="103">
        <f>June[[#This Row],[Delivery Cost]] + June[[#This Row],[COGS (Naira)]]</f>
        <v>0</v>
      </c>
      <c r="U999" s="103">
        <f>June[[#This Row],[Revenue]] - June[[#This Row],[Total cost]]</f>
        <v>0</v>
      </c>
    </row>
    <row r="1000" spans="1:21" hidden="1" x14ac:dyDescent="0.2">
      <c r="A1000" s="126"/>
      <c r="B1000" s="125"/>
      <c r="C1000" s="125">
        <f>WEEKNUM(June[[#This Row],[Date]])</f>
        <v>0</v>
      </c>
      <c r="E1000" s="125"/>
      <c r="G1000" s="125"/>
      <c r="H1000" s="125"/>
      <c r="I1000" s="125"/>
      <c r="J1000" s="116"/>
      <c r="K1000" s="116"/>
      <c r="L1000" s="116"/>
      <c r="M10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0" s="116">
        <f>AVERAGE(June[order delivered])</f>
        <v>3.9437956555171093E-3</v>
      </c>
      <c r="P1000" s="125"/>
      <c r="T1000" s="103">
        <f>June[[#This Row],[Delivery Cost]] + June[[#This Row],[COGS (Naira)]]</f>
        <v>0</v>
      </c>
      <c r="U1000" s="103">
        <f>June[[#This Row],[Revenue]] - June[[#This Row],[Total cost]]</f>
        <v>0</v>
      </c>
    </row>
    <row r="1001" spans="1:21" hidden="1" x14ac:dyDescent="0.2">
      <c r="A1001" s="126"/>
      <c r="B1001" s="125"/>
      <c r="C1001" s="125">
        <f>WEEKNUM(June[[#This Row],[Date]])</f>
        <v>0</v>
      </c>
      <c r="E1001" s="125"/>
      <c r="G1001" s="125"/>
      <c r="H1001" s="125"/>
      <c r="I1001" s="125"/>
      <c r="J1001" s="116"/>
      <c r="K1001" s="116"/>
      <c r="L1001" s="116"/>
      <c r="M10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1" s="116">
        <f>AVERAGE(June[order delivered])</f>
        <v>3.9437956555171093E-3</v>
      </c>
      <c r="P1001" s="125"/>
      <c r="T1001" s="103">
        <f>June[[#This Row],[Delivery Cost]] + June[[#This Row],[COGS (Naira)]]</f>
        <v>0</v>
      </c>
      <c r="U1001" s="103">
        <f>June[[#This Row],[Revenue]] - June[[#This Row],[Total cost]]</f>
        <v>0</v>
      </c>
    </row>
    <row r="1002" spans="1:21" hidden="1" x14ac:dyDescent="0.2">
      <c r="A1002" s="126"/>
      <c r="B1002" s="125"/>
      <c r="C1002" s="125">
        <f>WEEKNUM(June[[#This Row],[Date]])</f>
        <v>0</v>
      </c>
      <c r="E1002" s="125"/>
      <c r="G1002" s="125"/>
      <c r="H1002" s="125"/>
      <c r="I1002" s="125"/>
      <c r="J1002" s="116"/>
      <c r="K1002" s="116"/>
      <c r="L1002" s="116"/>
      <c r="M10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2" s="116">
        <f>AVERAGE(June[order delivered])</f>
        <v>3.9437956555171093E-3</v>
      </c>
      <c r="P1002" s="125"/>
      <c r="T1002" s="103">
        <f>June[[#This Row],[Delivery Cost]] + June[[#This Row],[COGS (Naira)]]</f>
        <v>0</v>
      </c>
      <c r="U1002" s="103">
        <f>June[[#This Row],[Revenue]] - June[[#This Row],[Total cost]]</f>
        <v>0</v>
      </c>
    </row>
    <row r="1003" spans="1:21" hidden="1" x14ac:dyDescent="0.2">
      <c r="A1003" s="126"/>
      <c r="B1003" s="125"/>
      <c r="C1003" s="125">
        <f>WEEKNUM(June[[#This Row],[Date]])</f>
        <v>0</v>
      </c>
      <c r="E1003" s="125"/>
      <c r="G1003" s="125"/>
      <c r="H1003" s="125"/>
      <c r="I1003" s="125"/>
      <c r="J1003" s="116"/>
      <c r="K1003" s="116"/>
      <c r="L1003" s="116"/>
      <c r="M10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3" s="116">
        <f>AVERAGE(June[order delivered])</f>
        <v>3.9437956555171093E-3</v>
      </c>
      <c r="P1003" s="125"/>
      <c r="T1003" s="103">
        <f>June[[#This Row],[Delivery Cost]] + June[[#This Row],[COGS (Naira)]]</f>
        <v>0</v>
      </c>
      <c r="U1003" s="103">
        <f>June[[#This Row],[Revenue]] - June[[#This Row],[Total cost]]</f>
        <v>0</v>
      </c>
    </row>
    <row r="1004" spans="1:21" hidden="1" x14ac:dyDescent="0.2">
      <c r="A1004" s="126"/>
      <c r="B1004" s="125"/>
      <c r="C1004" s="125">
        <f>WEEKNUM(June[[#This Row],[Date]])</f>
        <v>0</v>
      </c>
      <c r="E1004" s="125"/>
      <c r="G1004" s="125"/>
      <c r="H1004" s="125"/>
      <c r="I1004" s="125"/>
      <c r="J1004" s="116"/>
      <c r="K1004" s="116"/>
      <c r="L1004" s="116"/>
      <c r="M10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4" s="116">
        <f>AVERAGE(June[order delivered])</f>
        <v>3.9437956555171093E-3</v>
      </c>
      <c r="P1004" s="125"/>
      <c r="T1004" s="103">
        <f>June[[#This Row],[Delivery Cost]] + June[[#This Row],[COGS (Naira)]]</f>
        <v>0</v>
      </c>
      <c r="U1004" s="103">
        <f>June[[#This Row],[Revenue]] - June[[#This Row],[Total cost]]</f>
        <v>0</v>
      </c>
    </row>
    <row r="1005" spans="1:21" hidden="1" x14ac:dyDescent="0.2">
      <c r="A1005" s="126"/>
      <c r="B1005" s="125"/>
      <c r="C1005" s="125">
        <f>WEEKNUM(June[[#This Row],[Date]])</f>
        <v>0</v>
      </c>
      <c r="E1005" s="125"/>
      <c r="G1005" s="125"/>
      <c r="H1005" s="125"/>
      <c r="I1005" s="125"/>
      <c r="J1005" s="116"/>
      <c r="K1005" s="116"/>
      <c r="L1005" s="116"/>
      <c r="M10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5" s="116">
        <f>AVERAGE(June[order delivered])</f>
        <v>3.9437956555171093E-3</v>
      </c>
      <c r="P1005" s="125"/>
      <c r="T1005" s="103">
        <f>June[[#This Row],[Delivery Cost]] + June[[#This Row],[COGS (Naira)]]</f>
        <v>0</v>
      </c>
      <c r="U1005" s="103">
        <f>June[[#This Row],[Revenue]] - June[[#This Row],[Total cost]]</f>
        <v>0</v>
      </c>
    </row>
    <row r="1006" spans="1:21" hidden="1" x14ac:dyDescent="0.2">
      <c r="A1006" s="126"/>
      <c r="B1006" s="125"/>
      <c r="C1006" s="125">
        <f>WEEKNUM(June[[#This Row],[Date]])</f>
        <v>0</v>
      </c>
      <c r="E1006" s="125"/>
      <c r="G1006" s="125"/>
      <c r="H1006" s="125"/>
      <c r="I1006" s="125"/>
      <c r="J1006" s="116"/>
      <c r="K1006" s="116"/>
      <c r="L1006" s="116"/>
      <c r="M10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6" s="116">
        <f>AVERAGE(June[order delivered])</f>
        <v>3.9437956555171093E-3</v>
      </c>
      <c r="P1006" s="125"/>
      <c r="T1006" s="103">
        <f>June[[#This Row],[Delivery Cost]] + June[[#This Row],[COGS (Naira)]]</f>
        <v>0</v>
      </c>
      <c r="U1006" s="103">
        <f>June[[#This Row],[Revenue]] - June[[#This Row],[Total cost]]</f>
        <v>0</v>
      </c>
    </row>
    <row r="1007" spans="1:21" hidden="1" x14ac:dyDescent="0.2">
      <c r="A1007" s="126"/>
      <c r="B1007" s="125"/>
      <c r="C1007" s="125">
        <f>WEEKNUM(June[[#This Row],[Date]])</f>
        <v>0</v>
      </c>
      <c r="E1007" s="125"/>
      <c r="G1007" s="125"/>
      <c r="H1007" s="125"/>
      <c r="I1007" s="125"/>
      <c r="J1007" s="116"/>
      <c r="K1007" s="116"/>
      <c r="L1007" s="116"/>
      <c r="M10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7" s="116">
        <f>AVERAGE(June[order delivered])</f>
        <v>3.9437956555171093E-3</v>
      </c>
      <c r="P1007" s="125"/>
      <c r="T1007" s="103">
        <f>June[[#This Row],[Delivery Cost]] + June[[#This Row],[COGS (Naira)]]</f>
        <v>0</v>
      </c>
      <c r="U1007" s="103">
        <f>June[[#This Row],[Revenue]] - June[[#This Row],[Total cost]]</f>
        <v>0</v>
      </c>
    </row>
    <row r="1008" spans="1:21" hidden="1" x14ac:dyDescent="0.2">
      <c r="A1008" s="126"/>
      <c r="B1008" s="125"/>
      <c r="C1008" s="125">
        <f>WEEKNUM(June[[#This Row],[Date]])</f>
        <v>0</v>
      </c>
      <c r="E1008" s="125"/>
      <c r="G1008" s="125"/>
      <c r="H1008" s="125"/>
      <c r="I1008" s="125"/>
      <c r="J1008" s="116"/>
      <c r="K1008" s="116"/>
      <c r="L1008" s="116"/>
      <c r="M10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8" s="116">
        <f>AVERAGE(June[order delivered])</f>
        <v>3.9437956555171093E-3</v>
      </c>
      <c r="P1008" s="125"/>
      <c r="T1008" s="103">
        <f>June[[#This Row],[Delivery Cost]] + June[[#This Row],[COGS (Naira)]]</f>
        <v>0</v>
      </c>
      <c r="U1008" s="103">
        <f>June[[#This Row],[Revenue]] - June[[#This Row],[Total cost]]</f>
        <v>0</v>
      </c>
    </row>
    <row r="1009" spans="1:21" hidden="1" x14ac:dyDescent="0.2">
      <c r="A1009" s="126"/>
      <c r="B1009" s="125"/>
      <c r="C1009" s="125">
        <f>WEEKNUM(June[[#This Row],[Date]])</f>
        <v>0</v>
      </c>
      <c r="E1009" s="125"/>
      <c r="G1009" s="125"/>
      <c r="H1009" s="125"/>
      <c r="I1009" s="125"/>
      <c r="J1009" s="116"/>
      <c r="K1009" s="116"/>
      <c r="L1009" s="116"/>
      <c r="M10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09" s="116">
        <f>AVERAGE(June[order delivered])</f>
        <v>3.9437956555171093E-3</v>
      </c>
      <c r="P1009" s="125"/>
      <c r="T1009" s="103">
        <f>June[[#This Row],[Delivery Cost]] + June[[#This Row],[COGS (Naira)]]</f>
        <v>0</v>
      </c>
      <c r="U1009" s="103">
        <f>June[[#This Row],[Revenue]] - June[[#This Row],[Total cost]]</f>
        <v>0</v>
      </c>
    </row>
    <row r="1010" spans="1:21" hidden="1" x14ac:dyDescent="0.2">
      <c r="A1010" s="126"/>
      <c r="B1010" s="125"/>
      <c r="C1010" s="125">
        <f>WEEKNUM(June[[#This Row],[Date]])</f>
        <v>0</v>
      </c>
      <c r="E1010" s="125"/>
      <c r="G1010" s="125"/>
      <c r="H1010" s="125"/>
      <c r="I1010" s="125"/>
      <c r="J1010" s="116"/>
      <c r="K1010" s="116"/>
      <c r="L1010" s="116"/>
      <c r="M10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0" s="116">
        <f>AVERAGE(June[order delivered])</f>
        <v>3.9437956555171093E-3</v>
      </c>
      <c r="P1010" s="125"/>
      <c r="T1010" s="103">
        <f>June[[#This Row],[Delivery Cost]] + June[[#This Row],[COGS (Naira)]]</f>
        <v>0</v>
      </c>
      <c r="U1010" s="103">
        <f>June[[#This Row],[Revenue]] - June[[#This Row],[Total cost]]</f>
        <v>0</v>
      </c>
    </row>
    <row r="1011" spans="1:21" hidden="1" x14ac:dyDescent="0.2">
      <c r="A1011" s="126"/>
      <c r="B1011" s="125"/>
      <c r="C1011" s="125">
        <f>WEEKNUM(June[[#This Row],[Date]])</f>
        <v>0</v>
      </c>
      <c r="E1011" s="125"/>
      <c r="G1011" s="125"/>
      <c r="H1011" s="125"/>
      <c r="I1011" s="125"/>
      <c r="J1011" s="116"/>
      <c r="K1011" s="116"/>
      <c r="L1011" s="116"/>
      <c r="M10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1" s="116">
        <f>AVERAGE(June[order delivered])</f>
        <v>3.9437956555171093E-3</v>
      </c>
      <c r="P1011" s="125"/>
      <c r="T1011" s="103">
        <f>June[[#This Row],[Delivery Cost]] + June[[#This Row],[COGS (Naira)]]</f>
        <v>0</v>
      </c>
      <c r="U1011" s="103">
        <f>June[[#This Row],[Revenue]] - June[[#This Row],[Total cost]]</f>
        <v>0</v>
      </c>
    </row>
    <row r="1012" spans="1:21" hidden="1" x14ac:dyDescent="0.2">
      <c r="A1012" s="126"/>
      <c r="B1012" s="125"/>
      <c r="C1012" s="125">
        <f>WEEKNUM(June[[#This Row],[Date]])</f>
        <v>0</v>
      </c>
      <c r="E1012" s="125"/>
      <c r="G1012" s="125"/>
      <c r="H1012" s="125"/>
      <c r="I1012" s="125"/>
      <c r="J1012" s="116"/>
      <c r="K1012" s="116"/>
      <c r="L1012" s="116"/>
      <c r="M10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2" s="116">
        <f>AVERAGE(June[order delivered])</f>
        <v>3.9437956555171093E-3</v>
      </c>
      <c r="P1012" s="125"/>
      <c r="T1012" s="103">
        <f>June[[#This Row],[Delivery Cost]] + June[[#This Row],[COGS (Naira)]]</f>
        <v>0</v>
      </c>
      <c r="U1012" s="103">
        <f>June[[#This Row],[Revenue]] - June[[#This Row],[Total cost]]</f>
        <v>0</v>
      </c>
    </row>
    <row r="1013" spans="1:21" hidden="1" x14ac:dyDescent="0.2">
      <c r="A1013" s="126"/>
      <c r="B1013" s="125"/>
      <c r="C1013" s="125">
        <f>WEEKNUM(June[[#This Row],[Date]])</f>
        <v>0</v>
      </c>
      <c r="E1013" s="125"/>
      <c r="G1013" s="125"/>
      <c r="H1013" s="125"/>
      <c r="I1013" s="125"/>
      <c r="J1013" s="116"/>
      <c r="K1013" s="116"/>
      <c r="L1013" s="116"/>
      <c r="M10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3" s="116">
        <f>AVERAGE(June[order delivered])</f>
        <v>3.9437956555171093E-3</v>
      </c>
      <c r="P1013" s="125"/>
      <c r="T1013" s="103">
        <f>June[[#This Row],[Delivery Cost]] + June[[#This Row],[COGS (Naira)]]</f>
        <v>0</v>
      </c>
      <c r="U1013" s="103">
        <f>June[[#This Row],[Revenue]] - June[[#This Row],[Total cost]]</f>
        <v>0</v>
      </c>
    </row>
    <row r="1014" spans="1:21" hidden="1" x14ac:dyDescent="0.2">
      <c r="A1014" s="126"/>
      <c r="B1014" s="125"/>
      <c r="C1014" s="125">
        <f>WEEKNUM(June[[#This Row],[Date]])</f>
        <v>0</v>
      </c>
      <c r="E1014" s="125"/>
      <c r="G1014" s="125"/>
      <c r="H1014" s="125"/>
      <c r="I1014" s="125"/>
      <c r="J1014" s="116"/>
      <c r="K1014" s="116"/>
      <c r="L1014" s="116"/>
      <c r="M10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4" s="116">
        <f>AVERAGE(June[order delivered])</f>
        <v>3.9437956555171093E-3</v>
      </c>
      <c r="P1014" s="125"/>
      <c r="T1014" s="103">
        <f>June[[#This Row],[Delivery Cost]] + June[[#This Row],[COGS (Naira)]]</f>
        <v>0</v>
      </c>
      <c r="U1014" s="103">
        <f>June[[#This Row],[Revenue]] - June[[#This Row],[Total cost]]</f>
        <v>0</v>
      </c>
    </row>
    <row r="1015" spans="1:21" hidden="1" x14ac:dyDescent="0.2">
      <c r="A1015" s="126"/>
      <c r="B1015" s="125"/>
      <c r="C1015" s="125">
        <f>WEEKNUM(June[[#This Row],[Date]])</f>
        <v>0</v>
      </c>
      <c r="E1015" s="125"/>
      <c r="G1015" s="125"/>
      <c r="H1015" s="125"/>
      <c r="I1015" s="125"/>
      <c r="J1015" s="116"/>
      <c r="K1015" s="116"/>
      <c r="L1015" s="116"/>
      <c r="M10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5" s="116">
        <f>AVERAGE(June[order delivered])</f>
        <v>3.9437956555171093E-3</v>
      </c>
      <c r="P1015" s="125"/>
      <c r="T1015" s="103">
        <f>June[[#This Row],[Delivery Cost]] + June[[#This Row],[COGS (Naira)]]</f>
        <v>0</v>
      </c>
      <c r="U1015" s="103">
        <f>June[[#This Row],[Revenue]] - June[[#This Row],[Total cost]]</f>
        <v>0</v>
      </c>
    </row>
    <row r="1016" spans="1:21" hidden="1" x14ac:dyDescent="0.2">
      <c r="A1016" s="126"/>
      <c r="B1016" s="125"/>
      <c r="C1016" s="125">
        <f>WEEKNUM(June[[#This Row],[Date]])</f>
        <v>0</v>
      </c>
      <c r="E1016" s="125"/>
      <c r="G1016" s="125"/>
      <c r="H1016" s="125"/>
      <c r="I1016" s="125"/>
      <c r="J1016" s="116"/>
      <c r="K1016" s="116"/>
      <c r="L1016" s="116"/>
      <c r="M10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6" s="116">
        <f>AVERAGE(June[order delivered])</f>
        <v>3.9437956555171093E-3</v>
      </c>
      <c r="P1016" s="125"/>
      <c r="T1016" s="103">
        <f>June[[#This Row],[Delivery Cost]] + June[[#This Row],[COGS (Naira)]]</f>
        <v>0</v>
      </c>
      <c r="U1016" s="103">
        <f>June[[#This Row],[Revenue]] - June[[#This Row],[Total cost]]</f>
        <v>0</v>
      </c>
    </row>
    <row r="1017" spans="1:21" hidden="1" x14ac:dyDescent="0.2">
      <c r="A1017" s="126"/>
      <c r="B1017" s="125"/>
      <c r="C1017" s="125">
        <f>WEEKNUM(June[[#This Row],[Date]])</f>
        <v>0</v>
      </c>
      <c r="E1017" s="125"/>
      <c r="G1017" s="125"/>
      <c r="H1017" s="125"/>
      <c r="I1017" s="125"/>
      <c r="J1017" s="116"/>
      <c r="K1017" s="116"/>
      <c r="L1017" s="116"/>
      <c r="M10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7" s="116">
        <f>AVERAGE(June[order delivered])</f>
        <v>3.9437956555171093E-3</v>
      </c>
      <c r="P1017" s="125"/>
      <c r="T1017" s="103">
        <f>June[[#This Row],[Delivery Cost]] + June[[#This Row],[COGS (Naira)]]</f>
        <v>0</v>
      </c>
      <c r="U1017" s="103">
        <f>June[[#This Row],[Revenue]] - June[[#This Row],[Total cost]]</f>
        <v>0</v>
      </c>
    </row>
    <row r="1018" spans="1:21" hidden="1" x14ac:dyDescent="0.2">
      <c r="A1018" s="126"/>
      <c r="B1018" s="125"/>
      <c r="C1018" s="125">
        <f>WEEKNUM(June[[#This Row],[Date]])</f>
        <v>0</v>
      </c>
      <c r="E1018" s="125"/>
      <c r="G1018" s="125"/>
      <c r="H1018" s="125"/>
      <c r="I1018" s="125"/>
      <c r="J1018" s="116"/>
      <c r="K1018" s="116"/>
      <c r="L1018" s="116"/>
      <c r="M10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8" s="116">
        <f>AVERAGE(June[order delivered])</f>
        <v>3.9437956555171093E-3</v>
      </c>
      <c r="P1018" s="125"/>
      <c r="T1018" s="103">
        <f>June[[#This Row],[Delivery Cost]] + June[[#This Row],[COGS (Naira)]]</f>
        <v>0</v>
      </c>
      <c r="U1018" s="103">
        <f>June[[#This Row],[Revenue]] - June[[#This Row],[Total cost]]</f>
        <v>0</v>
      </c>
    </row>
    <row r="1019" spans="1:21" hidden="1" x14ac:dyDescent="0.2">
      <c r="A1019" s="126"/>
      <c r="B1019" s="125"/>
      <c r="C1019" s="125">
        <f>WEEKNUM(June[[#This Row],[Date]])</f>
        <v>0</v>
      </c>
      <c r="E1019" s="125"/>
      <c r="G1019" s="125"/>
      <c r="H1019" s="125"/>
      <c r="I1019" s="125"/>
      <c r="J1019" s="116"/>
      <c r="K1019" s="116"/>
      <c r="L1019" s="116"/>
      <c r="M10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19" s="116">
        <f>AVERAGE(June[order delivered])</f>
        <v>3.9437956555171093E-3</v>
      </c>
      <c r="P1019" s="125"/>
      <c r="T1019" s="103">
        <f>June[[#This Row],[Delivery Cost]] + June[[#This Row],[COGS (Naira)]]</f>
        <v>0</v>
      </c>
      <c r="U1019" s="103">
        <f>June[[#This Row],[Revenue]] - June[[#This Row],[Total cost]]</f>
        <v>0</v>
      </c>
    </row>
    <row r="1020" spans="1:21" hidden="1" x14ac:dyDescent="0.2">
      <c r="A1020" s="126"/>
      <c r="B1020" s="125"/>
      <c r="C1020" s="125">
        <f>WEEKNUM(June[[#This Row],[Date]])</f>
        <v>0</v>
      </c>
      <c r="E1020" s="125"/>
      <c r="G1020" s="125"/>
      <c r="H1020" s="125"/>
      <c r="I1020" s="125"/>
      <c r="J1020" s="116"/>
      <c r="K1020" s="116"/>
      <c r="L1020" s="116"/>
      <c r="M10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0" s="116">
        <f>AVERAGE(June[order delivered])</f>
        <v>3.9437956555171093E-3</v>
      </c>
      <c r="P1020" s="125"/>
      <c r="T1020" s="103">
        <f>June[[#This Row],[Delivery Cost]] + June[[#This Row],[COGS (Naira)]]</f>
        <v>0</v>
      </c>
      <c r="U1020" s="103">
        <f>June[[#This Row],[Revenue]] - June[[#This Row],[Total cost]]</f>
        <v>0</v>
      </c>
    </row>
    <row r="1021" spans="1:21" hidden="1" x14ac:dyDescent="0.2">
      <c r="A1021" s="126"/>
      <c r="B1021" s="125"/>
      <c r="C1021" s="125">
        <f>WEEKNUM(June[[#This Row],[Date]])</f>
        <v>0</v>
      </c>
      <c r="E1021" s="125"/>
      <c r="G1021" s="125"/>
      <c r="H1021" s="125"/>
      <c r="I1021" s="125"/>
      <c r="J1021" s="116"/>
      <c r="K1021" s="116"/>
      <c r="L1021" s="116"/>
      <c r="M10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1" s="116">
        <f>AVERAGE(June[order delivered])</f>
        <v>3.9437956555171093E-3</v>
      </c>
      <c r="P1021" s="125"/>
      <c r="T1021" s="103">
        <f>June[[#This Row],[Delivery Cost]] + June[[#This Row],[COGS (Naira)]]</f>
        <v>0</v>
      </c>
      <c r="U1021" s="103">
        <f>June[[#This Row],[Revenue]] - June[[#This Row],[Total cost]]</f>
        <v>0</v>
      </c>
    </row>
    <row r="1022" spans="1:21" hidden="1" x14ac:dyDescent="0.2">
      <c r="A1022" s="126"/>
      <c r="B1022" s="125"/>
      <c r="C1022" s="125">
        <f>WEEKNUM(June[[#This Row],[Date]])</f>
        <v>0</v>
      </c>
      <c r="E1022" s="125"/>
      <c r="G1022" s="125"/>
      <c r="H1022" s="125"/>
      <c r="I1022" s="125"/>
      <c r="J1022" s="116"/>
      <c r="K1022" s="116"/>
      <c r="L1022" s="116"/>
      <c r="M10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2" s="116">
        <f>AVERAGE(June[order delivered])</f>
        <v>3.9437956555171093E-3</v>
      </c>
      <c r="P1022" s="125"/>
      <c r="T1022" s="103">
        <f>June[[#This Row],[Delivery Cost]] + June[[#This Row],[COGS (Naira)]]</f>
        <v>0</v>
      </c>
      <c r="U1022" s="103">
        <f>June[[#This Row],[Revenue]] - June[[#This Row],[Total cost]]</f>
        <v>0</v>
      </c>
    </row>
    <row r="1023" spans="1:21" hidden="1" x14ac:dyDescent="0.2">
      <c r="A1023" s="126"/>
      <c r="B1023" s="125"/>
      <c r="C1023" s="125">
        <f>WEEKNUM(June[[#This Row],[Date]])</f>
        <v>0</v>
      </c>
      <c r="E1023" s="125"/>
      <c r="G1023" s="125"/>
      <c r="H1023" s="125"/>
      <c r="I1023" s="125"/>
      <c r="J1023" s="116"/>
      <c r="K1023" s="116"/>
      <c r="L1023" s="116"/>
      <c r="M10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3" s="116">
        <f>AVERAGE(June[order delivered])</f>
        <v>3.9437956555171093E-3</v>
      </c>
      <c r="P1023" s="125"/>
      <c r="T1023" s="103">
        <f>June[[#This Row],[Delivery Cost]] + June[[#This Row],[COGS (Naira)]]</f>
        <v>0</v>
      </c>
      <c r="U1023" s="103">
        <f>June[[#This Row],[Revenue]] - June[[#This Row],[Total cost]]</f>
        <v>0</v>
      </c>
    </row>
    <row r="1024" spans="1:21" hidden="1" x14ac:dyDescent="0.2">
      <c r="A1024" s="126"/>
      <c r="B1024" s="125"/>
      <c r="C1024" s="125">
        <f>WEEKNUM(June[[#This Row],[Date]])</f>
        <v>0</v>
      </c>
      <c r="E1024" s="125"/>
      <c r="G1024" s="125"/>
      <c r="H1024" s="125"/>
      <c r="I1024" s="125"/>
      <c r="J1024" s="116"/>
      <c r="K1024" s="116"/>
      <c r="L1024" s="116"/>
      <c r="M10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4" s="116">
        <f>AVERAGE(June[order delivered])</f>
        <v>3.9437956555171093E-3</v>
      </c>
      <c r="P1024" s="125"/>
      <c r="T1024" s="103">
        <f>June[[#This Row],[Delivery Cost]] + June[[#This Row],[COGS (Naira)]]</f>
        <v>0</v>
      </c>
      <c r="U1024" s="103">
        <f>June[[#This Row],[Revenue]] - June[[#This Row],[Total cost]]</f>
        <v>0</v>
      </c>
    </row>
    <row r="1025" spans="1:21" hidden="1" x14ac:dyDescent="0.2">
      <c r="A1025" s="126"/>
      <c r="B1025" s="125"/>
      <c r="C1025" s="125">
        <f>WEEKNUM(June[[#This Row],[Date]])</f>
        <v>0</v>
      </c>
      <c r="E1025" s="125"/>
      <c r="G1025" s="125"/>
      <c r="H1025" s="125"/>
      <c r="I1025" s="125"/>
      <c r="J1025" s="116"/>
      <c r="K1025" s="116"/>
      <c r="L1025" s="116"/>
      <c r="M10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5" s="116">
        <f>AVERAGE(June[order delivered])</f>
        <v>3.9437956555171093E-3</v>
      </c>
      <c r="P1025" s="125"/>
      <c r="T1025" s="103">
        <f>June[[#This Row],[Delivery Cost]] + June[[#This Row],[COGS (Naira)]]</f>
        <v>0</v>
      </c>
      <c r="U1025" s="103">
        <f>June[[#This Row],[Revenue]] - June[[#This Row],[Total cost]]</f>
        <v>0</v>
      </c>
    </row>
    <row r="1026" spans="1:21" hidden="1" x14ac:dyDescent="0.2">
      <c r="A1026" s="126"/>
      <c r="B1026" s="125"/>
      <c r="C1026" s="125">
        <f>WEEKNUM(June[[#This Row],[Date]])</f>
        <v>0</v>
      </c>
      <c r="E1026" s="125"/>
      <c r="G1026" s="125"/>
      <c r="H1026" s="125"/>
      <c r="I1026" s="125"/>
      <c r="J1026" s="116"/>
      <c r="K1026" s="116"/>
      <c r="L1026" s="116"/>
      <c r="M10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6" s="116">
        <f>AVERAGE(June[order delivered])</f>
        <v>3.9437956555171093E-3</v>
      </c>
      <c r="P1026" s="125"/>
      <c r="T1026" s="103">
        <f>June[[#This Row],[Delivery Cost]] + June[[#This Row],[COGS (Naira)]]</f>
        <v>0</v>
      </c>
      <c r="U1026" s="103">
        <f>June[[#This Row],[Revenue]] - June[[#This Row],[Total cost]]</f>
        <v>0</v>
      </c>
    </row>
    <row r="1027" spans="1:21" hidden="1" x14ac:dyDescent="0.2">
      <c r="A1027" s="126"/>
      <c r="B1027" s="125"/>
      <c r="C1027" s="125">
        <f>WEEKNUM(June[[#This Row],[Date]])</f>
        <v>0</v>
      </c>
      <c r="E1027" s="125"/>
      <c r="G1027" s="125"/>
      <c r="H1027" s="125"/>
      <c r="I1027" s="125"/>
      <c r="J1027" s="116"/>
      <c r="K1027" s="116"/>
      <c r="L1027" s="116"/>
      <c r="M10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7" s="116">
        <f>AVERAGE(June[order delivered])</f>
        <v>3.9437956555171093E-3</v>
      </c>
      <c r="P1027" s="125"/>
      <c r="T1027" s="103">
        <f>June[[#This Row],[Delivery Cost]] + June[[#This Row],[COGS (Naira)]]</f>
        <v>0</v>
      </c>
      <c r="U1027" s="103">
        <f>June[[#This Row],[Revenue]] - June[[#This Row],[Total cost]]</f>
        <v>0</v>
      </c>
    </row>
    <row r="1028" spans="1:21" hidden="1" x14ac:dyDescent="0.2">
      <c r="A1028" s="126"/>
      <c r="B1028" s="125"/>
      <c r="C1028" s="125">
        <f>WEEKNUM(June[[#This Row],[Date]])</f>
        <v>0</v>
      </c>
      <c r="E1028" s="125"/>
      <c r="G1028" s="125"/>
      <c r="H1028" s="125"/>
      <c r="I1028" s="125"/>
      <c r="J1028" s="116"/>
      <c r="K1028" s="116"/>
      <c r="L1028" s="116"/>
      <c r="M10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8" s="116">
        <f>AVERAGE(June[order delivered])</f>
        <v>3.9437956555171093E-3</v>
      </c>
      <c r="P1028" s="125"/>
      <c r="T1028" s="103">
        <f>June[[#This Row],[Delivery Cost]] + June[[#This Row],[COGS (Naira)]]</f>
        <v>0</v>
      </c>
      <c r="U1028" s="103">
        <f>June[[#This Row],[Revenue]] - June[[#This Row],[Total cost]]</f>
        <v>0</v>
      </c>
    </row>
    <row r="1029" spans="1:21" hidden="1" x14ac:dyDescent="0.2">
      <c r="A1029" s="126"/>
      <c r="B1029" s="125"/>
      <c r="C1029" s="125">
        <f>WEEKNUM(June[[#This Row],[Date]])</f>
        <v>0</v>
      </c>
      <c r="E1029" s="125"/>
      <c r="G1029" s="125"/>
      <c r="H1029" s="125"/>
      <c r="I1029" s="125"/>
      <c r="J1029" s="116"/>
      <c r="K1029" s="116"/>
      <c r="L1029" s="116"/>
      <c r="M10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29" s="116">
        <f>AVERAGE(June[order delivered])</f>
        <v>3.9437956555171093E-3</v>
      </c>
      <c r="P1029" s="125"/>
      <c r="T1029" s="103">
        <f>June[[#This Row],[Delivery Cost]] + June[[#This Row],[COGS (Naira)]]</f>
        <v>0</v>
      </c>
      <c r="U1029" s="103">
        <f>June[[#This Row],[Revenue]] - June[[#This Row],[Total cost]]</f>
        <v>0</v>
      </c>
    </row>
    <row r="1030" spans="1:21" hidden="1" x14ac:dyDescent="0.2">
      <c r="A1030" s="126"/>
      <c r="B1030" s="125"/>
      <c r="C1030" s="125">
        <f>WEEKNUM(June[[#This Row],[Date]])</f>
        <v>0</v>
      </c>
      <c r="E1030" s="125"/>
      <c r="G1030" s="125"/>
      <c r="H1030" s="125"/>
      <c r="I1030" s="125"/>
      <c r="J1030" s="116"/>
      <c r="K1030" s="116"/>
      <c r="L1030" s="116"/>
      <c r="M10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0" s="116">
        <f>AVERAGE(June[order delivered])</f>
        <v>3.9437956555171093E-3</v>
      </c>
      <c r="P1030" s="125"/>
      <c r="T1030" s="103">
        <f>June[[#This Row],[Delivery Cost]] + June[[#This Row],[COGS (Naira)]]</f>
        <v>0</v>
      </c>
      <c r="U1030" s="103">
        <f>June[[#This Row],[Revenue]] - June[[#This Row],[Total cost]]</f>
        <v>0</v>
      </c>
    </row>
    <row r="1031" spans="1:21" hidden="1" x14ac:dyDescent="0.2">
      <c r="A1031" s="126"/>
      <c r="B1031" s="125"/>
      <c r="C1031" s="125">
        <f>WEEKNUM(June[[#This Row],[Date]])</f>
        <v>0</v>
      </c>
      <c r="E1031" s="125"/>
      <c r="G1031" s="125"/>
      <c r="H1031" s="125"/>
      <c r="I1031" s="125"/>
      <c r="J1031" s="116"/>
      <c r="K1031" s="116"/>
      <c r="L1031" s="116"/>
      <c r="M10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1" s="116">
        <f>AVERAGE(June[order delivered])</f>
        <v>3.9437956555171093E-3</v>
      </c>
      <c r="P1031" s="125"/>
      <c r="T1031" s="103">
        <f>June[[#This Row],[Delivery Cost]] + June[[#This Row],[COGS (Naira)]]</f>
        <v>0</v>
      </c>
      <c r="U1031" s="103">
        <f>June[[#This Row],[Revenue]] - June[[#This Row],[Total cost]]</f>
        <v>0</v>
      </c>
    </row>
    <row r="1032" spans="1:21" hidden="1" x14ac:dyDescent="0.2">
      <c r="A1032" s="126"/>
      <c r="B1032" s="125"/>
      <c r="C1032" s="125">
        <f>WEEKNUM(June[[#This Row],[Date]])</f>
        <v>0</v>
      </c>
      <c r="E1032" s="125"/>
      <c r="G1032" s="125"/>
      <c r="H1032" s="125"/>
      <c r="I1032" s="125"/>
      <c r="J1032" s="116"/>
      <c r="K1032" s="116"/>
      <c r="L1032" s="116"/>
      <c r="M10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2" s="116">
        <f>AVERAGE(June[order delivered])</f>
        <v>3.9437956555171093E-3</v>
      </c>
      <c r="P1032" s="125"/>
      <c r="T1032" s="103">
        <f>June[[#This Row],[Delivery Cost]] + June[[#This Row],[COGS (Naira)]]</f>
        <v>0</v>
      </c>
      <c r="U1032" s="103">
        <f>June[[#This Row],[Revenue]] - June[[#This Row],[Total cost]]</f>
        <v>0</v>
      </c>
    </row>
    <row r="1033" spans="1:21" hidden="1" x14ac:dyDescent="0.2">
      <c r="A1033" s="126"/>
      <c r="B1033" s="125"/>
      <c r="C1033" s="125">
        <f>WEEKNUM(June[[#This Row],[Date]])</f>
        <v>0</v>
      </c>
      <c r="E1033" s="125"/>
      <c r="G1033" s="125"/>
      <c r="H1033" s="125"/>
      <c r="I1033" s="125"/>
      <c r="J1033" s="116"/>
      <c r="K1033" s="116"/>
      <c r="L1033" s="116"/>
      <c r="M10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3" s="116">
        <f>AVERAGE(June[order delivered])</f>
        <v>3.9437956555171093E-3</v>
      </c>
      <c r="P1033" s="125"/>
      <c r="T1033" s="103">
        <f>June[[#This Row],[Delivery Cost]] + June[[#This Row],[COGS (Naira)]]</f>
        <v>0</v>
      </c>
      <c r="U1033" s="103">
        <f>June[[#This Row],[Revenue]] - June[[#This Row],[Total cost]]</f>
        <v>0</v>
      </c>
    </row>
    <row r="1034" spans="1:21" hidden="1" x14ac:dyDescent="0.2">
      <c r="A1034" s="126"/>
      <c r="B1034" s="125"/>
      <c r="C1034" s="125">
        <f>WEEKNUM(June[[#This Row],[Date]])</f>
        <v>0</v>
      </c>
      <c r="E1034" s="125"/>
      <c r="G1034" s="125"/>
      <c r="H1034" s="125"/>
      <c r="I1034" s="125"/>
      <c r="J1034" s="116"/>
      <c r="K1034" s="116"/>
      <c r="L1034" s="116"/>
      <c r="M10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4" s="116">
        <f>AVERAGE(June[order delivered])</f>
        <v>3.9437956555171093E-3</v>
      </c>
      <c r="P1034" s="125"/>
      <c r="T1034" s="103">
        <f>June[[#This Row],[Delivery Cost]] + June[[#This Row],[COGS (Naira)]]</f>
        <v>0</v>
      </c>
      <c r="U1034" s="103">
        <f>June[[#This Row],[Revenue]] - June[[#This Row],[Total cost]]</f>
        <v>0</v>
      </c>
    </row>
    <row r="1035" spans="1:21" hidden="1" x14ac:dyDescent="0.2">
      <c r="A1035" s="126"/>
      <c r="B1035" s="125"/>
      <c r="C1035" s="125">
        <f>WEEKNUM(June[[#This Row],[Date]])</f>
        <v>0</v>
      </c>
      <c r="E1035" s="125"/>
      <c r="G1035" s="125"/>
      <c r="H1035" s="125"/>
      <c r="I1035" s="125"/>
      <c r="J1035" s="116"/>
      <c r="K1035" s="116"/>
      <c r="L1035" s="116"/>
      <c r="M10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5" s="116">
        <f>AVERAGE(June[order delivered])</f>
        <v>3.9437956555171093E-3</v>
      </c>
      <c r="P1035" s="125"/>
      <c r="T1035" s="103">
        <f>June[[#This Row],[Delivery Cost]] + June[[#This Row],[COGS (Naira)]]</f>
        <v>0</v>
      </c>
      <c r="U1035" s="103">
        <f>June[[#This Row],[Revenue]] - June[[#This Row],[Total cost]]</f>
        <v>0</v>
      </c>
    </row>
    <row r="1036" spans="1:21" hidden="1" x14ac:dyDescent="0.2">
      <c r="A1036" s="126"/>
      <c r="B1036" s="125"/>
      <c r="C1036" s="125">
        <f>WEEKNUM(June[[#This Row],[Date]])</f>
        <v>0</v>
      </c>
      <c r="E1036" s="125"/>
      <c r="G1036" s="125"/>
      <c r="H1036" s="125"/>
      <c r="I1036" s="125"/>
      <c r="J1036" s="116"/>
      <c r="K1036" s="116"/>
      <c r="L1036" s="116"/>
      <c r="M10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6" s="116">
        <f>AVERAGE(June[order delivered])</f>
        <v>3.9437956555171093E-3</v>
      </c>
      <c r="P1036" s="125"/>
      <c r="T1036" s="103">
        <f>June[[#This Row],[Delivery Cost]] + June[[#This Row],[COGS (Naira)]]</f>
        <v>0</v>
      </c>
      <c r="U1036" s="103">
        <f>June[[#This Row],[Revenue]] - June[[#This Row],[Total cost]]</f>
        <v>0</v>
      </c>
    </row>
    <row r="1037" spans="1:21" hidden="1" x14ac:dyDescent="0.2">
      <c r="A1037" s="126"/>
      <c r="B1037" s="125"/>
      <c r="C1037" s="125">
        <f>WEEKNUM(June[[#This Row],[Date]])</f>
        <v>0</v>
      </c>
      <c r="E1037" s="125"/>
      <c r="G1037" s="125"/>
      <c r="H1037" s="125"/>
      <c r="I1037" s="125"/>
      <c r="J1037" s="116"/>
      <c r="K1037" s="116"/>
      <c r="L1037" s="116"/>
      <c r="M10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7" s="116">
        <f>AVERAGE(June[order delivered])</f>
        <v>3.9437956555171093E-3</v>
      </c>
      <c r="P1037" s="125"/>
      <c r="T1037" s="103">
        <f>June[[#This Row],[Delivery Cost]] + June[[#This Row],[COGS (Naira)]]</f>
        <v>0</v>
      </c>
      <c r="U1037" s="103">
        <f>June[[#This Row],[Revenue]] - June[[#This Row],[Total cost]]</f>
        <v>0</v>
      </c>
    </row>
    <row r="1038" spans="1:21" hidden="1" x14ac:dyDescent="0.2">
      <c r="A1038" s="126"/>
      <c r="B1038" s="125"/>
      <c r="C1038" s="125">
        <f>WEEKNUM(June[[#This Row],[Date]])</f>
        <v>0</v>
      </c>
      <c r="E1038" s="125"/>
      <c r="G1038" s="125"/>
      <c r="H1038" s="125"/>
      <c r="I1038" s="125"/>
      <c r="J1038" s="116"/>
      <c r="K1038" s="116"/>
      <c r="L1038" s="116"/>
      <c r="M10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8" s="116">
        <f>AVERAGE(June[order delivered])</f>
        <v>3.9437956555171093E-3</v>
      </c>
      <c r="P1038" s="125"/>
      <c r="T1038" s="103">
        <f>June[[#This Row],[Delivery Cost]] + June[[#This Row],[COGS (Naira)]]</f>
        <v>0</v>
      </c>
      <c r="U1038" s="103">
        <f>June[[#This Row],[Revenue]] - June[[#This Row],[Total cost]]</f>
        <v>0</v>
      </c>
    </row>
    <row r="1039" spans="1:21" hidden="1" x14ac:dyDescent="0.2">
      <c r="A1039" s="126"/>
      <c r="B1039" s="125"/>
      <c r="C1039" s="125">
        <f>WEEKNUM(June[[#This Row],[Date]])</f>
        <v>0</v>
      </c>
      <c r="E1039" s="125"/>
      <c r="G1039" s="125"/>
      <c r="H1039" s="125"/>
      <c r="I1039" s="125"/>
      <c r="J1039" s="116"/>
      <c r="K1039" s="116"/>
      <c r="L1039" s="116"/>
      <c r="M10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39" s="116">
        <f>AVERAGE(June[order delivered])</f>
        <v>3.9437956555171093E-3</v>
      </c>
      <c r="P1039" s="125"/>
      <c r="T1039" s="103">
        <f>June[[#This Row],[Delivery Cost]] + June[[#This Row],[COGS (Naira)]]</f>
        <v>0</v>
      </c>
      <c r="U1039" s="103">
        <f>June[[#This Row],[Revenue]] - June[[#This Row],[Total cost]]</f>
        <v>0</v>
      </c>
    </row>
    <row r="1040" spans="1:21" hidden="1" x14ac:dyDescent="0.2">
      <c r="A1040" s="126"/>
      <c r="B1040" s="125"/>
      <c r="C1040" s="125">
        <f>WEEKNUM(June[[#This Row],[Date]])</f>
        <v>0</v>
      </c>
      <c r="E1040" s="125"/>
      <c r="G1040" s="125"/>
      <c r="H1040" s="125"/>
      <c r="I1040" s="125"/>
      <c r="J1040" s="116"/>
      <c r="K1040" s="116"/>
      <c r="L1040" s="116"/>
      <c r="M10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0" s="116">
        <f>AVERAGE(June[order delivered])</f>
        <v>3.9437956555171093E-3</v>
      </c>
      <c r="P1040" s="125"/>
      <c r="T1040" s="103">
        <f>June[[#This Row],[Delivery Cost]] + June[[#This Row],[COGS (Naira)]]</f>
        <v>0</v>
      </c>
      <c r="U1040" s="103">
        <f>June[[#This Row],[Revenue]] - June[[#This Row],[Total cost]]</f>
        <v>0</v>
      </c>
    </row>
    <row r="1041" spans="1:21" hidden="1" x14ac:dyDescent="0.2">
      <c r="A1041" s="126"/>
      <c r="B1041" s="125"/>
      <c r="C1041" s="125">
        <f>WEEKNUM(June[[#This Row],[Date]])</f>
        <v>0</v>
      </c>
      <c r="E1041" s="125"/>
      <c r="G1041" s="125"/>
      <c r="H1041" s="125"/>
      <c r="I1041" s="125"/>
      <c r="J1041" s="116"/>
      <c r="K1041" s="116"/>
      <c r="L1041" s="116"/>
      <c r="M10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1" s="116">
        <f>AVERAGE(June[order delivered])</f>
        <v>3.9437956555171093E-3</v>
      </c>
      <c r="P1041" s="125"/>
      <c r="T1041" s="103">
        <f>June[[#This Row],[Delivery Cost]] + June[[#This Row],[COGS (Naira)]]</f>
        <v>0</v>
      </c>
      <c r="U1041" s="103">
        <f>June[[#This Row],[Revenue]] - June[[#This Row],[Total cost]]</f>
        <v>0</v>
      </c>
    </row>
    <row r="1042" spans="1:21" hidden="1" x14ac:dyDescent="0.2">
      <c r="A1042" s="126"/>
      <c r="B1042" s="125"/>
      <c r="C1042" s="125">
        <f>WEEKNUM(June[[#This Row],[Date]])</f>
        <v>0</v>
      </c>
      <c r="E1042" s="125"/>
      <c r="G1042" s="125"/>
      <c r="H1042" s="125"/>
      <c r="I1042" s="125"/>
      <c r="J1042" s="116"/>
      <c r="K1042" s="116"/>
      <c r="L1042" s="116"/>
      <c r="M10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2" s="116">
        <f>AVERAGE(June[order delivered])</f>
        <v>3.9437956555171093E-3</v>
      </c>
      <c r="P1042" s="125"/>
      <c r="T1042" s="103">
        <f>June[[#This Row],[Delivery Cost]] + June[[#This Row],[COGS (Naira)]]</f>
        <v>0</v>
      </c>
      <c r="U1042" s="103">
        <f>June[[#This Row],[Revenue]] - June[[#This Row],[Total cost]]</f>
        <v>0</v>
      </c>
    </row>
    <row r="1043" spans="1:21" hidden="1" x14ac:dyDescent="0.2">
      <c r="A1043" s="126"/>
      <c r="B1043" s="125"/>
      <c r="C1043" s="125">
        <f>WEEKNUM(June[[#This Row],[Date]])</f>
        <v>0</v>
      </c>
      <c r="E1043" s="125"/>
      <c r="G1043" s="125"/>
      <c r="H1043" s="125"/>
      <c r="I1043" s="125"/>
      <c r="J1043" s="116"/>
      <c r="K1043" s="116"/>
      <c r="L1043" s="116"/>
      <c r="M10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3" s="116">
        <f>AVERAGE(June[order delivered])</f>
        <v>3.9437956555171093E-3</v>
      </c>
      <c r="P1043" s="125"/>
      <c r="T1043" s="103">
        <f>June[[#This Row],[Delivery Cost]] + June[[#This Row],[COGS (Naira)]]</f>
        <v>0</v>
      </c>
      <c r="U1043" s="103">
        <f>June[[#This Row],[Revenue]] - June[[#This Row],[Total cost]]</f>
        <v>0</v>
      </c>
    </row>
    <row r="1044" spans="1:21" hidden="1" x14ac:dyDescent="0.2">
      <c r="A1044" s="126"/>
      <c r="B1044" s="125"/>
      <c r="C1044" s="125">
        <f>WEEKNUM(June[[#This Row],[Date]])</f>
        <v>0</v>
      </c>
      <c r="E1044" s="125"/>
      <c r="G1044" s="125"/>
      <c r="H1044" s="125"/>
      <c r="I1044" s="125"/>
      <c r="J1044" s="116"/>
      <c r="K1044" s="116"/>
      <c r="L1044" s="116"/>
      <c r="M10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4" s="116">
        <f>AVERAGE(June[order delivered])</f>
        <v>3.9437956555171093E-3</v>
      </c>
      <c r="P1044" s="125"/>
      <c r="T1044" s="103">
        <f>June[[#This Row],[Delivery Cost]] + June[[#This Row],[COGS (Naira)]]</f>
        <v>0</v>
      </c>
      <c r="U1044" s="103">
        <f>June[[#This Row],[Revenue]] - June[[#This Row],[Total cost]]</f>
        <v>0</v>
      </c>
    </row>
    <row r="1045" spans="1:21" hidden="1" x14ac:dyDescent="0.2">
      <c r="A1045" s="126"/>
      <c r="B1045" s="125"/>
      <c r="C1045" s="125">
        <f>WEEKNUM(June[[#This Row],[Date]])</f>
        <v>0</v>
      </c>
      <c r="E1045" s="125"/>
      <c r="G1045" s="125"/>
      <c r="H1045" s="125"/>
      <c r="I1045" s="125"/>
      <c r="J1045" s="116"/>
      <c r="K1045" s="116"/>
      <c r="L1045" s="116"/>
      <c r="M10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5" s="116">
        <f>AVERAGE(June[order delivered])</f>
        <v>3.9437956555171093E-3</v>
      </c>
      <c r="P1045" s="125"/>
      <c r="T1045" s="103">
        <f>June[[#This Row],[Delivery Cost]] + June[[#This Row],[COGS (Naira)]]</f>
        <v>0</v>
      </c>
      <c r="U1045" s="103">
        <f>June[[#This Row],[Revenue]] - June[[#This Row],[Total cost]]</f>
        <v>0</v>
      </c>
    </row>
    <row r="1046" spans="1:21" hidden="1" x14ac:dyDescent="0.2">
      <c r="A1046" s="126"/>
      <c r="B1046" s="125"/>
      <c r="C1046" s="125">
        <f>WEEKNUM(June[[#This Row],[Date]])</f>
        <v>0</v>
      </c>
      <c r="E1046" s="125"/>
      <c r="G1046" s="125"/>
      <c r="H1046" s="125"/>
      <c r="I1046" s="125"/>
      <c r="J1046" s="116"/>
      <c r="K1046" s="116"/>
      <c r="L1046" s="116"/>
      <c r="M10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6" s="116">
        <f>AVERAGE(June[order delivered])</f>
        <v>3.9437956555171093E-3</v>
      </c>
      <c r="P1046" s="125"/>
      <c r="T1046" s="103">
        <f>June[[#This Row],[Delivery Cost]] + June[[#This Row],[COGS (Naira)]]</f>
        <v>0</v>
      </c>
      <c r="U1046" s="103">
        <f>June[[#This Row],[Revenue]] - June[[#This Row],[Total cost]]</f>
        <v>0</v>
      </c>
    </row>
    <row r="1047" spans="1:21" hidden="1" x14ac:dyDescent="0.2">
      <c r="A1047" s="126"/>
      <c r="B1047" s="125"/>
      <c r="C1047" s="125">
        <f>WEEKNUM(June[[#This Row],[Date]])</f>
        <v>0</v>
      </c>
      <c r="E1047" s="125"/>
      <c r="G1047" s="125"/>
      <c r="H1047" s="125"/>
      <c r="I1047" s="125"/>
      <c r="J1047" s="116"/>
      <c r="K1047" s="116"/>
      <c r="L1047" s="116"/>
      <c r="M10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7" s="116">
        <f>AVERAGE(June[order delivered])</f>
        <v>3.9437956555171093E-3</v>
      </c>
      <c r="P1047" s="125"/>
      <c r="T1047" s="103">
        <f>June[[#This Row],[Delivery Cost]] + June[[#This Row],[COGS (Naira)]]</f>
        <v>0</v>
      </c>
      <c r="U1047" s="103">
        <f>June[[#This Row],[Revenue]] - June[[#This Row],[Total cost]]</f>
        <v>0</v>
      </c>
    </row>
    <row r="1048" spans="1:21" hidden="1" x14ac:dyDescent="0.2">
      <c r="A1048" s="126"/>
      <c r="B1048" s="125"/>
      <c r="C1048" s="125">
        <f>WEEKNUM(June[[#This Row],[Date]])</f>
        <v>0</v>
      </c>
      <c r="E1048" s="125"/>
      <c r="G1048" s="125"/>
      <c r="H1048" s="125"/>
      <c r="I1048" s="125"/>
      <c r="J1048" s="116"/>
      <c r="K1048" s="116"/>
      <c r="L1048" s="116"/>
      <c r="M10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8" s="116">
        <f>AVERAGE(June[order delivered])</f>
        <v>3.9437956555171093E-3</v>
      </c>
      <c r="P1048" s="125"/>
      <c r="T1048" s="103">
        <f>June[[#This Row],[Delivery Cost]] + June[[#This Row],[COGS (Naira)]]</f>
        <v>0</v>
      </c>
      <c r="U1048" s="103">
        <f>June[[#This Row],[Revenue]] - June[[#This Row],[Total cost]]</f>
        <v>0</v>
      </c>
    </row>
    <row r="1049" spans="1:21" hidden="1" x14ac:dyDescent="0.2">
      <c r="A1049" s="126"/>
      <c r="B1049" s="125"/>
      <c r="C1049" s="125">
        <f>WEEKNUM(June[[#This Row],[Date]])</f>
        <v>0</v>
      </c>
      <c r="E1049" s="125"/>
      <c r="G1049" s="125"/>
      <c r="H1049" s="125"/>
      <c r="I1049" s="125"/>
      <c r="J1049" s="116"/>
      <c r="K1049" s="116"/>
      <c r="L1049" s="116"/>
      <c r="M10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49" s="116">
        <f>AVERAGE(June[order delivered])</f>
        <v>3.9437956555171093E-3</v>
      </c>
      <c r="P1049" s="125"/>
      <c r="T1049" s="103">
        <f>June[[#This Row],[Delivery Cost]] + June[[#This Row],[COGS (Naira)]]</f>
        <v>0</v>
      </c>
      <c r="U1049" s="103">
        <f>June[[#This Row],[Revenue]] - June[[#This Row],[Total cost]]</f>
        <v>0</v>
      </c>
    </row>
    <row r="1050" spans="1:21" hidden="1" x14ac:dyDescent="0.2">
      <c r="A1050" s="126"/>
      <c r="B1050" s="125"/>
      <c r="C1050" s="125">
        <f>WEEKNUM(June[[#This Row],[Date]])</f>
        <v>0</v>
      </c>
      <c r="E1050" s="125"/>
      <c r="G1050" s="125"/>
      <c r="H1050" s="125"/>
      <c r="I1050" s="125"/>
      <c r="J1050" s="116"/>
      <c r="K1050" s="116"/>
      <c r="L1050" s="116"/>
      <c r="M10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0" s="116">
        <f>AVERAGE(June[order delivered])</f>
        <v>3.9437956555171093E-3</v>
      </c>
      <c r="P1050" s="125"/>
      <c r="T1050" s="103">
        <f>June[[#This Row],[Delivery Cost]] + June[[#This Row],[COGS (Naira)]]</f>
        <v>0</v>
      </c>
      <c r="U1050" s="103">
        <f>June[[#This Row],[Revenue]] - June[[#This Row],[Total cost]]</f>
        <v>0</v>
      </c>
    </row>
    <row r="1051" spans="1:21" hidden="1" x14ac:dyDescent="0.2">
      <c r="A1051" s="126"/>
      <c r="B1051" s="125"/>
      <c r="C1051" s="125">
        <f>WEEKNUM(June[[#This Row],[Date]])</f>
        <v>0</v>
      </c>
      <c r="E1051" s="125"/>
      <c r="G1051" s="125"/>
      <c r="H1051" s="125"/>
      <c r="I1051" s="125"/>
      <c r="J1051" s="116"/>
      <c r="K1051" s="116"/>
      <c r="L1051" s="116"/>
      <c r="M10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1" s="116">
        <f>AVERAGE(June[order delivered])</f>
        <v>3.9437956555171093E-3</v>
      </c>
      <c r="P1051" s="125"/>
      <c r="T1051" s="103">
        <f>June[[#This Row],[Delivery Cost]] + June[[#This Row],[COGS (Naira)]]</f>
        <v>0</v>
      </c>
      <c r="U1051" s="103">
        <f>June[[#This Row],[Revenue]] - June[[#This Row],[Total cost]]</f>
        <v>0</v>
      </c>
    </row>
    <row r="1052" spans="1:21" hidden="1" x14ac:dyDescent="0.2">
      <c r="A1052" s="126"/>
      <c r="B1052" s="125"/>
      <c r="C1052" s="125">
        <f>WEEKNUM(June[[#This Row],[Date]])</f>
        <v>0</v>
      </c>
      <c r="E1052" s="125"/>
      <c r="G1052" s="125"/>
      <c r="H1052" s="125"/>
      <c r="I1052" s="125"/>
      <c r="J1052" s="116"/>
      <c r="K1052" s="116"/>
      <c r="L1052" s="116"/>
      <c r="M10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2" s="116">
        <f>AVERAGE(June[order delivered])</f>
        <v>3.9437956555171093E-3</v>
      </c>
      <c r="P1052" s="125"/>
      <c r="T1052" s="103">
        <f>June[[#This Row],[Delivery Cost]] + June[[#This Row],[COGS (Naira)]]</f>
        <v>0</v>
      </c>
      <c r="U1052" s="103">
        <f>June[[#This Row],[Revenue]] - June[[#This Row],[Total cost]]</f>
        <v>0</v>
      </c>
    </row>
    <row r="1053" spans="1:21" hidden="1" x14ac:dyDescent="0.2">
      <c r="A1053" s="126"/>
      <c r="B1053" s="125"/>
      <c r="C1053" s="125">
        <f>WEEKNUM(June[[#This Row],[Date]])</f>
        <v>0</v>
      </c>
      <c r="E1053" s="125"/>
      <c r="G1053" s="125"/>
      <c r="H1053" s="125"/>
      <c r="I1053" s="125"/>
      <c r="J1053" s="116"/>
      <c r="K1053" s="116"/>
      <c r="L1053" s="116"/>
      <c r="M10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3" s="116">
        <f>AVERAGE(June[order delivered])</f>
        <v>3.9437956555171093E-3</v>
      </c>
      <c r="P1053" s="125"/>
      <c r="T1053" s="103">
        <f>June[[#This Row],[Delivery Cost]] + June[[#This Row],[COGS (Naira)]]</f>
        <v>0</v>
      </c>
      <c r="U1053" s="103">
        <f>June[[#This Row],[Revenue]] - June[[#This Row],[Total cost]]</f>
        <v>0</v>
      </c>
    </row>
    <row r="1054" spans="1:21" hidden="1" x14ac:dyDescent="0.2">
      <c r="A1054" s="126"/>
      <c r="B1054" s="125"/>
      <c r="C1054" s="125">
        <f>WEEKNUM(June[[#This Row],[Date]])</f>
        <v>0</v>
      </c>
      <c r="E1054" s="125"/>
      <c r="G1054" s="125"/>
      <c r="H1054" s="125"/>
      <c r="I1054" s="125"/>
      <c r="J1054" s="116"/>
      <c r="K1054" s="116"/>
      <c r="L1054" s="116"/>
      <c r="M10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4" s="116">
        <f>AVERAGE(June[order delivered])</f>
        <v>3.9437956555171093E-3</v>
      </c>
      <c r="P1054" s="125"/>
      <c r="T1054" s="103">
        <f>June[[#This Row],[Delivery Cost]] + June[[#This Row],[COGS (Naira)]]</f>
        <v>0</v>
      </c>
      <c r="U1054" s="103">
        <f>June[[#This Row],[Revenue]] - June[[#This Row],[Total cost]]</f>
        <v>0</v>
      </c>
    </row>
    <row r="1055" spans="1:21" hidden="1" x14ac:dyDescent="0.2">
      <c r="A1055" s="126"/>
      <c r="B1055" s="125"/>
      <c r="C1055" s="125">
        <f>WEEKNUM(June[[#This Row],[Date]])</f>
        <v>0</v>
      </c>
      <c r="E1055" s="125"/>
      <c r="G1055" s="125"/>
      <c r="H1055" s="125"/>
      <c r="I1055" s="125"/>
      <c r="J1055" s="116"/>
      <c r="K1055" s="116"/>
      <c r="L1055" s="116"/>
      <c r="M10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5" s="116">
        <f>AVERAGE(June[order delivered])</f>
        <v>3.9437956555171093E-3</v>
      </c>
      <c r="P1055" s="125"/>
      <c r="T1055" s="103">
        <f>June[[#This Row],[Delivery Cost]] + June[[#This Row],[COGS (Naira)]]</f>
        <v>0</v>
      </c>
      <c r="U1055" s="103">
        <f>June[[#This Row],[Revenue]] - June[[#This Row],[Total cost]]</f>
        <v>0</v>
      </c>
    </row>
    <row r="1056" spans="1:21" hidden="1" x14ac:dyDescent="0.2">
      <c r="A1056" s="126"/>
      <c r="B1056" s="125"/>
      <c r="C1056" s="125">
        <f>WEEKNUM(June[[#This Row],[Date]])</f>
        <v>0</v>
      </c>
      <c r="E1056" s="125"/>
      <c r="G1056" s="125"/>
      <c r="H1056" s="125"/>
      <c r="I1056" s="125"/>
      <c r="J1056" s="116"/>
      <c r="K1056" s="116"/>
      <c r="L1056" s="116"/>
      <c r="M10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6" s="116">
        <f>AVERAGE(June[order delivered])</f>
        <v>3.9437956555171093E-3</v>
      </c>
      <c r="P1056" s="125"/>
      <c r="T1056" s="103">
        <f>June[[#This Row],[Delivery Cost]] + June[[#This Row],[COGS (Naira)]]</f>
        <v>0</v>
      </c>
      <c r="U1056" s="103">
        <f>June[[#This Row],[Revenue]] - June[[#This Row],[Total cost]]</f>
        <v>0</v>
      </c>
    </row>
    <row r="1057" spans="1:21" hidden="1" x14ac:dyDescent="0.2">
      <c r="A1057" s="126"/>
      <c r="B1057" s="125"/>
      <c r="C1057" s="125">
        <f>WEEKNUM(June[[#This Row],[Date]])</f>
        <v>0</v>
      </c>
      <c r="E1057" s="125"/>
      <c r="G1057" s="125"/>
      <c r="H1057" s="125"/>
      <c r="I1057" s="125"/>
      <c r="J1057" s="116"/>
      <c r="K1057" s="116"/>
      <c r="L1057" s="116"/>
      <c r="M10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7" s="116">
        <f>AVERAGE(June[order delivered])</f>
        <v>3.9437956555171093E-3</v>
      </c>
      <c r="P1057" s="125"/>
      <c r="T1057" s="103">
        <f>June[[#This Row],[Delivery Cost]] + June[[#This Row],[COGS (Naira)]]</f>
        <v>0</v>
      </c>
      <c r="U1057" s="103">
        <f>June[[#This Row],[Revenue]] - June[[#This Row],[Total cost]]</f>
        <v>0</v>
      </c>
    </row>
    <row r="1058" spans="1:21" hidden="1" x14ac:dyDescent="0.2">
      <c r="A1058" s="126"/>
      <c r="B1058" s="125"/>
      <c r="C1058" s="125">
        <f>WEEKNUM(June[[#This Row],[Date]])</f>
        <v>0</v>
      </c>
      <c r="E1058" s="125"/>
      <c r="G1058" s="125"/>
      <c r="H1058" s="125"/>
      <c r="I1058" s="125"/>
      <c r="J1058" s="116"/>
      <c r="K1058" s="116"/>
      <c r="L1058" s="116"/>
      <c r="M105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8" s="116">
        <f>AVERAGE(June[order delivered])</f>
        <v>3.9437956555171093E-3</v>
      </c>
      <c r="P1058" s="125"/>
      <c r="T1058" s="103">
        <f>June[[#This Row],[Delivery Cost]] + June[[#This Row],[COGS (Naira)]]</f>
        <v>0</v>
      </c>
      <c r="U1058" s="103">
        <f>June[[#This Row],[Revenue]] - June[[#This Row],[Total cost]]</f>
        <v>0</v>
      </c>
    </row>
    <row r="1059" spans="1:21" hidden="1" x14ac:dyDescent="0.2">
      <c r="A1059" s="126"/>
      <c r="B1059" s="125"/>
      <c r="C1059" s="125">
        <f>WEEKNUM(June[[#This Row],[Date]])</f>
        <v>0</v>
      </c>
      <c r="E1059" s="125"/>
      <c r="G1059" s="125"/>
      <c r="H1059" s="125"/>
      <c r="I1059" s="125"/>
      <c r="J1059" s="116"/>
      <c r="K1059" s="116"/>
      <c r="L1059" s="116"/>
      <c r="M105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5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59" s="116">
        <f>AVERAGE(June[order delivered])</f>
        <v>3.9437956555171093E-3</v>
      </c>
      <c r="P1059" s="125"/>
      <c r="T1059" s="103">
        <f>June[[#This Row],[Delivery Cost]] + June[[#This Row],[COGS (Naira)]]</f>
        <v>0</v>
      </c>
      <c r="U1059" s="103">
        <f>June[[#This Row],[Revenue]] - June[[#This Row],[Total cost]]</f>
        <v>0</v>
      </c>
    </row>
    <row r="1060" spans="1:21" hidden="1" x14ac:dyDescent="0.2">
      <c r="A1060" s="126"/>
      <c r="B1060" s="125"/>
      <c r="C1060" s="125">
        <f>WEEKNUM(June[[#This Row],[Date]])</f>
        <v>0</v>
      </c>
      <c r="E1060" s="125"/>
      <c r="G1060" s="125"/>
      <c r="H1060" s="125"/>
      <c r="I1060" s="125"/>
      <c r="J1060" s="116"/>
      <c r="K1060" s="116"/>
      <c r="L1060" s="116"/>
      <c r="M106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0" s="116">
        <f>AVERAGE(June[order delivered])</f>
        <v>3.9437956555171093E-3</v>
      </c>
      <c r="P1060" s="125"/>
      <c r="T1060" s="103">
        <f>June[[#This Row],[Delivery Cost]] + June[[#This Row],[COGS (Naira)]]</f>
        <v>0</v>
      </c>
      <c r="U1060" s="103">
        <f>June[[#This Row],[Revenue]] - June[[#This Row],[Total cost]]</f>
        <v>0</v>
      </c>
    </row>
    <row r="1061" spans="1:21" hidden="1" x14ac:dyDescent="0.2">
      <c r="A1061" s="126"/>
      <c r="B1061" s="125"/>
      <c r="C1061" s="125">
        <f>WEEKNUM(June[[#This Row],[Date]])</f>
        <v>0</v>
      </c>
      <c r="E1061" s="125"/>
      <c r="G1061" s="125"/>
      <c r="H1061" s="125"/>
      <c r="I1061" s="125"/>
      <c r="J1061" s="116"/>
      <c r="K1061" s="116"/>
      <c r="L1061" s="116"/>
      <c r="M106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1" s="116">
        <f>AVERAGE(June[order delivered])</f>
        <v>3.9437956555171093E-3</v>
      </c>
      <c r="P1061" s="125"/>
      <c r="T1061" s="103">
        <f>June[[#This Row],[Delivery Cost]] + June[[#This Row],[COGS (Naira)]]</f>
        <v>0</v>
      </c>
      <c r="U1061" s="103">
        <f>June[[#This Row],[Revenue]] - June[[#This Row],[Total cost]]</f>
        <v>0</v>
      </c>
    </row>
    <row r="1062" spans="1:21" hidden="1" x14ac:dyDescent="0.2">
      <c r="A1062" s="126"/>
      <c r="B1062" s="125"/>
      <c r="C1062" s="125">
        <f>WEEKNUM(June[[#This Row],[Date]])</f>
        <v>0</v>
      </c>
      <c r="E1062" s="125"/>
      <c r="G1062" s="125"/>
      <c r="H1062" s="125"/>
      <c r="I1062" s="125"/>
      <c r="J1062" s="116"/>
      <c r="K1062" s="116"/>
      <c r="L1062" s="116"/>
      <c r="M106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2" s="116">
        <f>AVERAGE(June[order delivered])</f>
        <v>3.9437956555171093E-3</v>
      </c>
      <c r="P1062" s="125"/>
      <c r="T1062" s="103">
        <f>June[[#This Row],[Delivery Cost]] + June[[#This Row],[COGS (Naira)]]</f>
        <v>0</v>
      </c>
      <c r="U1062" s="103">
        <f>June[[#This Row],[Revenue]] - June[[#This Row],[Total cost]]</f>
        <v>0</v>
      </c>
    </row>
    <row r="1063" spans="1:21" hidden="1" x14ac:dyDescent="0.2">
      <c r="A1063" s="126"/>
      <c r="B1063" s="125"/>
      <c r="C1063" s="125">
        <f>WEEKNUM(June[[#This Row],[Date]])</f>
        <v>0</v>
      </c>
      <c r="E1063" s="125"/>
      <c r="G1063" s="125"/>
      <c r="H1063" s="125"/>
      <c r="I1063" s="125"/>
      <c r="J1063" s="116"/>
      <c r="K1063" s="116"/>
      <c r="L1063" s="116"/>
      <c r="M106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3" s="116">
        <f>AVERAGE(June[order delivered])</f>
        <v>3.9437956555171093E-3</v>
      </c>
      <c r="P1063" s="125"/>
      <c r="T1063" s="103">
        <f>June[[#This Row],[Delivery Cost]] + June[[#This Row],[COGS (Naira)]]</f>
        <v>0</v>
      </c>
      <c r="U1063" s="103">
        <f>June[[#This Row],[Revenue]] - June[[#This Row],[Total cost]]</f>
        <v>0</v>
      </c>
    </row>
    <row r="1064" spans="1:21" hidden="1" x14ac:dyDescent="0.2">
      <c r="A1064" s="126"/>
      <c r="B1064" s="125"/>
      <c r="C1064" s="125">
        <f>WEEKNUM(June[[#This Row],[Date]])</f>
        <v>0</v>
      </c>
      <c r="E1064" s="125"/>
      <c r="G1064" s="125"/>
      <c r="H1064" s="125"/>
      <c r="I1064" s="125"/>
      <c r="J1064" s="116"/>
      <c r="K1064" s="116"/>
      <c r="L1064" s="116"/>
      <c r="M106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4" s="116">
        <f>AVERAGE(June[order delivered])</f>
        <v>3.9437956555171093E-3</v>
      </c>
      <c r="P1064" s="125"/>
      <c r="T1064" s="103">
        <f>June[[#This Row],[Delivery Cost]] + June[[#This Row],[COGS (Naira)]]</f>
        <v>0</v>
      </c>
      <c r="U1064" s="103">
        <f>June[[#This Row],[Revenue]] - June[[#This Row],[Total cost]]</f>
        <v>0</v>
      </c>
    </row>
    <row r="1065" spans="1:21" hidden="1" x14ac:dyDescent="0.2">
      <c r="A1065" s="126"/>
      <c r="B1065" s="125"/>
      <c r="C1065" s="125">
        <f>WEEKNUM(June[[#This Row],[Date]])</f>
        <v>0</v>
      </c>
      <c r="E1065" s="125"/>
      <c r="G1065" s="125"/>
      <c r="H1065" s="125"/>
      <c r="I1065" s="125"/>
      <c r="J1065" s="116"/>
      <c r="K1065" s="116"/>
      <c r="L1065" s="116"/>
      <c r="M106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5" s="116">
        <f>AVERAGE(June[order delivered])</f>
        <v>3.9437956555171093E-3</v>
      </c>
      <c r="P1065" s="125"/>
      <c r="T1065" s="103">
        <f>June[[#This Row],[Delivery Cost]] + June[[#This Row],[COGS (Naira)]]</f>
        <v>0</v>
      </c>
      <c r="U1065" s="103">
        <f>June[[#This Row],[Revenue]] - June[[#This Row],[Total cost]]</f>
        <v>0</v>
      </c>
    </row>
    <row r="1066" spans="1:21" hidden="1" x14ac:dyDescent="0.2">
      <c r="A1066" s="126"/>
      <c r="B1066" s="125"/>
      <c r="C1066" s="125">
        <f>WEEKNUM(June[[#This Row],[Date]])</f>
        <v>0</v>
      </c>
      <c r="E1066" s="125"/>
      <c r="G1066" s="125"/>
      <c r="H1066" s="125"/>
      <c r="I1066" s="125"/>
      <c r="J1066" s="116"/>
      <c r="K1066" s="116"/>
      <c r="L1066" s="116"/>
      <c r="M106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6" s="116">
        <f>AVERAGE(June[order delivered])</f>
        <v>3.9437956555171093E-3</v>
      </c>
      <c r="P1066" s="125"/>
      <c r="T1066" s="103">
        <f>June[[#This Row],[Delivery Cost]] + June[[#This Row],[COGS (Naira)]]</f>
        <v>0</v>
      </c>
      <c r="U1066" s="103">
        <f>June[[#This Row],[Revenue]] - June[[#This Row],[Total cost]]</f>
        <v>0</v>
      </c>
    </row>
    <row r="1067" spans="1:21" hidden="1" x14ac:dyDescent="0.2">
      <c r="A1067" s="126"/>
      <c r="B1067" s="125"/>
      <c r="C1067" s="125">
        <f>WEEKNUM(June[[#This Row],[Date]])</f>
        <v>0</v>
      </c>
      <c r="E1067" s="125"/>
      <c r="G1067" s="125"/>
      <c r="H1067" s="125"/>
      <c r="I1067" s="125"/>
      <c r="J1067" s="116"/>
      <c r="K1067" s="116"/>
      <c r="L1067" s="116"/>
      <c r="M106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7" s="116">
        <f>AVERAGE(June[order delivered])</f>
        <v>3.9437956555171093E-3</v>
      </c>
      <c r="P1067" s="125"/>
      <c r="T1067" s="103">
        <f>June[[#This Row],[Delivery Cost]] + June[[#This Row],[COGS (Naira)]]</f>
        <v>0</v>
      </c>
      <c r="U1067" s="103">
        <f>June[[#This Row],[Revenue]] - June[[#This Row],[Total cost]]</f>
        <v>0</v>
      </c>
    </row>
    <row r="1068" spans="1:21" hidden="1" x14ac:dyDescent="0.2">
      <c r="A1068" s="126"/>
      <c r="B1068" s="125"/>
      <c r="C1068" s="125">
        <f>WEEKNUM(June[[#This Row],[Date]])</f>
        <v>0</v>
      </c>
      <c r="E1068" s="125"/>
      <c r="G1068" s="125"/>
      <c r="H1068" s="125"/>
      <c r="I1068" s="125"/>
      <c r="J1068" s="116"/>
      <c r="K1068" s="116"/>
      <c r="L1068" s="116"/>
      <c r="M106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8" s="116">
        <f>AVERAGE(June[order delivered])</f>
        <v>3.9437956555171093E-3</v>
      </c>
      <c r="P1068" s="125"/>
      <c r="T1068" s="103">
        <f>June[[#This Row],[Delivery Cost]] + June[[#This Row],[COGS (Naira)]]</f>
        <v>0</v>
      </c>
      <c r="U1068" s="103">
        <f>June[[#This Row],[Revenue]] - June[[#This Row],[Total cost]]</f>
        <v>0</v>
      </c>
    </row>
    <row r="1069" spans="1:21" hidden="1" x14ac:dyDescent="0.2">
      <c r="A1069" s="126"/>
      <c r="B1069" s="125"/>
      <c r="C1069" s="125">
        <f>WEEKNUM(June[[#This Row],[Date]])</f>
        <v>0</v>
      </c>
      <c r="E1069" s="125"/>
      <c r="G1069" s="125"/>
      <c r="H1069" s="125"/>
      <c r="I1069" s="125"/>
      <c r="J1069" s="116"/>
      <c r="K1069" s="116"/>
      <c r="L1069" s="116"/>
      <c r="M106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6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69" s="116">
        <f>AVERAGE(June[order delivered])</f>
        <v>3.9437956555171093E-3</v>
      </c>
      <c r="P1069" s="125"/>
      <c r="T1069" s="103">
        <f>June[[#This Row],[Delivery Cost]] + June[[#This Row],[COGS (Naira)]]</f>
        <v>0</v>
      </c>
      <c r="U1069" s="103">
        <f>June[[#This Row],[Revenue]] - June[[#This Row],[Total cost]]</f>
        <v>0</v>
      </c>
    </row>
    <row r="1070" spans="1:21" hidden="1" x14ac:dyDescent="0.2">
      <c r="A1070" s="126"/>
      <c r="B1070" s="125"/>
      <c r="C1070" s="125">
        <f>WEEKNUM(June[[#This Row],[Date]])</f>
        <v>0</v>
      </c>
      <c r="E1070" s="125"/>
      <c r="G1070" s="125"/>
      <c r="H1070" s="125"/>
      <c r="I1070" s="125"/>
      <c r="J1070" s="116"/>
      <c r="K1070" s="116"/>
      <c r="L1070" s="116"/>
      <c r="M107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0" s="116">
        <f>AVERAGE(June[order delivered])</f>
        <v>3.9437956555171093E-3</v>
      </c>
      <c r="P1070" s="125"/>
      <c r="T1070" s="103">
        <f>June[[#This Row],[Delivery Cost]] + June[[#This Row],[COGS (Naira)]]</f>
        <v>0</v>
      </c>
      <c r="U1070" s="103">
        <f>June[[#This Row],[Revenue]] - June[[#This Row],[Total cost]]</f>
        <v>0</v>
      </c>
    </row>
    <row r="1071" spans="1:21" hidden="1" x14ac:dyDescent="0.2">
      <c r="A1071" s="126"/>
      <c r="B1071" s="125"/>
      <c r="C1071" s="125">
        <f>WEEKNUM(June[[#This Row],[Date]])</f>
        <v>0</v>
      </c>
      <c r="E1071" s="125"/>
      <c r="G1071" s="125"/>
      <c r="H1071" s="125"/>
      <c r="I1071" s="125"/>
      <c r="J1071" s="116"/>
      <c r="K1071" s="116"/>
      <c r="L1071" s="116"/>
      <c r="M107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1" s="116">
        <f>AVERAGE(June[order delivered])</f>
        <v>3.9437956555171093E-3</v>
      </c>
      <c r="P1071" s="125"/>
      <c r="T1071" s="103">
        <f>June[[#This Row],[Delivery Cost]] + June[[#This Row],[COGS (Naira)]]</f>
        <v>0</v>
      </c>
      <c r="U1071" s="103">
        <f>June[[#This Row],[Revenue]] - June[[#This Row],[Total cost]]</f>
        <v>0</v>
      </c>
    </row>
    <row r="1072" spans="1:21" hidden="1" x14ac:dyDescent="0.2">
      <c r="A1072" s="126"/>
      <c r="B1072" s="125"/>
      <c r="C1072" s="125">
        <f>WEEKNUM(June[[#This Row],[Date]])</f>
        <v>0</v>
      </c>
      <c r="E1072" s="125"/>
      <c r="G1072" s="125"/>
      <c r="H1072" s="125"/>
      <c r="I1072" s="125"/>
      <c r="J1072" s="116"/>
      <c r="K1072" s="116"/>
      <c r="L1072" s="116"/>
      <c r="M107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2" s="116">
        <f>AVERAGE(June[order delivered])</f>
        <v>3.9437956555171093E-3</v>
      </c>
      <c r="P1072" s="125"/>
      <c r="T1072" s="103">
        <f>June[[#This Row],[Delivery Cost]] + June[[#This Row],[COGS (Naira)]]</f>
        <v>0</v>
      </c>
      <c r="U1072" s="103">
        <f>June[[#This Row],[Revenue]] - June[[#This Row],[Total cost]]</f>
        <v>0</v>
      </c>
    </row>
    <row r="1073" spans="1:21" hidden="1" x14ac:dyDescent="0.2">
      <c r="A1073" s="126"/>
      <c r="B1073" s="125"/>
      <c r="C1073" s="125">
        <f>WEEKNUM(June[[#This Row],[Date]])</f>
        <v>0</v>
      </c>
      <c r="E1073" s="125"/>
      <c r="G1073" s="125"/>
      <c r="H1073" s="125"/>
      <c r="I1073" s="125"/>
      <c r="J1073" s="116"/>
      <c r="K1073" s="116"/>
      <c r="L1073" s="116"/>
      <c r="M107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3" s="116">
        <f>AVERAGE(June[order delivered])</f>
        <v>3.9437956555171093E-3</v>
      </c>
      <c r="P1073" s="125"/>
      <c r="T1073" s="103">
        <f>June[[#This Row],[Delivery Cost]] + June[[#This Row],[COGS (Naira)]]</f>
        <v>0</v>
      </c>
      <c r="U1073" s="103">
        <f>June[[#This Row],[Revenue]] - June[[#This Row],[Total cost]]</f>
        <v>0</v>
      </c>
    </row>
    <row r="1074" spans="1:21" hidden="1" x14ac:dyDescent="0.2">
      <c r="A1074" s="126"/>
      <c r="B1074" s="125"/>
      <c r="C1074" s="125">
        <f>WEEKNUM(June[[#This Row],[Date]])</f>
        <v>0</v>
      </c>
      <c r="E1074" s="125"/>
      <c r="G1074" s="125"/>
      <c r="H1074" s="125"/>
      <c r="I1074" s="125"/>
      <c r="J1074" s="116"/>
      <c r="K1074" s="116"/>
      <c r="L1074" s="116"/>
      <c r="M107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4" s="116">
        <f>AVERAGE(June[order delivered])</f>
        <v>3.9437956555171093E-3</v>
      </c>
      <c r="P1074" s="125"/>
      <c r="T1074" s="103">
        <f>June[[#This Row],[Delivery Cost]] + June[[#This Row],[COGS (Naira)]]</f>
        <v>0</v>
      </c>
      <c r="U1074" s="103">
        <f>June[[#This Row],[Revenue]] - June[[#This Row],[Total cost]]</f>
        <v>0</v>
      </c>
    </row>
    <row r="1075" spans="1:21" hidden="1" x14ac:dyDescent="0.2">
      <c r="A1075" s="126"/>
      <c r="B1075" s="125"/>
      <c r="C1075" s="125">
        <f>WEEKNUM(June[[#This Row],[Date]])</f>
        <v>0</v>
      </c>
      <c r="E1075" s="125"/>
      <c r="G1075" s="125"/>
      <c r="H1075" s="125"/>
      <c r="I1075" s="125"/>
      <c r="J1075" s="116"/>
      <c r="K1075" s="116"/>
      <c r="L1075" s="116"/>
      <c r="M107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5" s="116">
        <f>AVERAGE(June[order delivered])</f>
        <v>3.9437956555171093E-3</v>
      </c>
      <c r="P1075" s="125"/>
      <c r="T1075" s="103">
        <f>June[[#This Row],[Delivery Cost]] + June[[#This Row],[COGS (Naira)]]</f>
        <v>0</v>
      </c>
      <c r="U1075" s="103">
        <f>June[[#This Row],[Revenue]] - June[[#This Row],[Total cost]]</f>
        <v>0</v>
      </c>
    </row>
    <row r="1076" spans="1:21" hidden="1" x14ac:dyDescent="0.2">
      <c r="A1076" s="126"/>
      <c r="B1076" s="125"/>
      <c r="C1076" s="125">
        <f>WEEKNUM(June[[#This Row],[Date]])</f>
        <v>0</v>
      </c>
      <c r="E1076" s="125"/>
      <c r="G1076" s="125"/>
      <c r="H1076" s="125"/>
      <c r="I1076" s="125"/>
      <c r="J1076" s="116"/>
      <c r="K1076" s="116"/>
      <c r="L1076" s="116"/>
      <c r="M107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6" s="116">
        <f>AVERAGE(June[order delivered])</f>
        <v>3.9437956555171093E-3</v>
      </c>
      <c r="P1076" s="125"/>
      <c r="T1076" s="103">
        <f>June[[#This Row],[Delivery Cost]] + June[[#This Row],[COGS (Naira)]]</f>
        <v>0</v>
      </c>
      <c r="U1076" s="103">
        <f>June[[#This Row],[Revenue]] - June[[#This Row],[Total cost]]</f>
        <v>0</v>
      </c>
    </row>
    <row r="1077" spans="1:21" hidden="1" x14ac:dyDescent="0.2">
      <c r="A1077" s="126"/>
      <c r="B1077" s="125"/>
      <c r="C1077" s="125">
        <f>WEEKNUM(June[[#This Row],[Date]])</f>
        <v>0</v>
      </c>
      <c r="E1077" s="125"/>
      <c r="G1077" s="125"/>
      <c r="H1077" s="125"/>
      <c r="I1077" s="125"/>
      <c r="J1077" s="116"/>
      <c r="K1077" s="116"/>
      <c r="L1077" s="116"/>
      <c r="M107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7" s="116">
        <f>AVERAGE(June[order delivered])</f>
        <v>3.9437956555171093E-3</v>
      </c>
      <c r="P1077" s="125"/>
      <c r="T1077" s="103">
        <f>June[[#This Row],[Delivery Cost]] + June[[#This Row],[COGS (Naira)]]</f>
        <v>0</v>
      </c>
      <c r="U1077" s="103">
        <f>June[[#This Row],[Revenue]] - June[[#This Row],[Total cost]]</f>
        <v>0</v>
      </c>
    </row>
    <row r="1078" spans="1:21" hidden="1" x14ac:dyDescent="0.2">
      <c r="A1078" s="126"/>
      <c r="B1078" s="125"/>
      <c r="C1078" s="125">
        <f>WEEKNUM(June[[#This Row],[Date]])</f>
        <v>0</v>
      </c>
      <c r="E1078" s="125"/>
      <c r="G1078" s="125"/>
      <c r="H1078" s="125"/>
      <c r="I1078" s="125"/>
      <c r="J1078" s="116"/>
      <c r="K1078" s="116"/>
      <c r="L1078" s="116"/>
      <c r="M107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8" s="116">
        <f>AVERAGE(June[order delivered])</f>
        <v>3.9437956555171093E-3</v>
      </c>
      <c r="P1078" s="125"/>
      <c r="T1078" s="103">
        <f>June[[#This Row],[Delivery Cost]] + June[[#This Row],[COGS (Naira)]]</f>
        <v>0</v>
      </c>
      <c r="U1078" s="103">
        <f>June[[#This Row],[Revenue]] - June[[#This Row],[Total cost]]</f>
        <v>0</v>
      </c>
    </row>
    <row r="1079" spans="1:21" hidden="1" x14ac:dyDescent="0.2">
      <c r="A1079" s="126"/>
      <c r="B1079" s="125"/>
      <c r="C1079" s="125">
        <f>WEEKNUM(June[[#This Row],[Date]])</f>
        <v>0</v>
      </c>
      <c r="E1079" s="125"/>
      <c r="G1079" s="125"/>
      <c r="H1079" s="125"/>
      <c r="I1079" s="125"/>
      <c r="J1079" s="116"/>
      <c r="K1079" s="116"/>
      <c r="L1079" s="116"/>
      <c r="M107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7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79" s="116">
        <f>AVERAGE(June[order delivered])</f>
        <v>3.9437956555171093E-3</v>
      </c>
      <c r="P1079" s="125"/>
      <c r="T1079" s="103">
        <f>June[[#This Row],[Delivery Cost]] + June[[#This Row],[COGS (Naira)]]</f>
        <v>0</v>
      </c>
      <c r="U1079" s="103">
        <f>June[[#This Row],[Revenue]] - June[[#This Row],[Total cost]]</f>
        <v>0</v>
      </c>
    </row>
    <row r="1080" spans="1:21" hidden="1" x14ac:dyDescent="0.2">
      <c r="A1080" s="126"/>
      <c r="B1080" s="125"/>
      <c r="C1080" s="125">
        <f>WEEKNUM(June[[#This Row],[Date]])</f>
        <v>0</v>
      </c>
      <c r="E1080" s="125"/>
      <c r="G1080" s="125"/>
      <c r="H1080" s="125"/>
      <c r="I1080" s="125"/>
      <c r="J1080" s="116"/>
      <c r="K1080" s="116"/>
      <c r="L1080" s="116"/>
      <c r="M108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0" s="116">
        <f>AVERAGE(June[order delivered])</f>
        <v>3.9437956555171093E-3</v>
      </c>
      <c r="P1080" s="125"/>
      <c r="T1080" s="103">
        <f>June[[#This Row],[Delivery Cost]] + June[[#This Row],[COGS (Naira)]]</f>
        <v>0</v>
      </c>
      <c r="U1080" s="103">
        <f>June[[#This Row],[Revenue]] - June[[#This Row],[Total cost]]</f>
        <v>0</v>
      </c>
    </row>
    <row r="1081" spans="1:21" hidden="1" x14ac:dyDescent="0.2">
      <c r="A1081" s="126"/>
      <c r="B1081" s="125"/>
      <c r="C1081" s="125">
        <f>WEEKNUM(June[[#This Row],[Date]])</f>
        <v>0</v>
      </c>
      <c r="E1081" s="125"/>
      <c r="G1081" s="125"/>
      <c r="H1081" s="125"/>
      <c r="I1081" s="125"/>
      <c r="J1081" s="116"/>
      <c r="K1081" s="116"/>
      <c r="L1081" s="116"/>
      <c r="M108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1" s="116">
        <f>AVERAGE(June[order delivered])</f>
        <v>3.9437956555171093E-3</v>
      </c>
      <c r="P1081" s="125"/>
      <c r="T1081" s="103">
        <f>June[[#This Row],[Delivery Cost]] + June[[#This Row],[COGS (Naira)]]</f>
        <v>0</v>
      </c>
      <c r="U1081" s="103">
        <f>June[[#This Row],[Revenue]] - June[[#This Row],[Total cost]]</f>
        <v>0</v>
      </c>
    </row>
    <row r="1082" spans="1:21" hidden="1" x14ac:dyDescent="0.2">
      <c r="A1082" s="126"/>
      <c r="B1082" s="125"/>
      <c r="C1082" s="125">
        <f>WEEKNUM(June[[#This Row],[Date]])</f>
        <v>0</v>
      </c>
      <c r="E1082" s="125"/>
      <c r="G1082" s="125"/>
      <c r="H1082" s="125"/>
      <c r="I1082" s="125"/>
      <c r="J1082" s="116"/>
      <c r="K1082" s="116"/>
      <c r="L1082" s="116"/>
      <c r="M108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2" s="116">
        <f>AVERAGE(June[order delivered])</f>
        <v>3.9437956555171093E-3</v>
      </c>
      <c r="P1082" s="125"/>
      <c r="T1082" s="103">
        <f>June[[#This Row],[Delivery Cost]] + June[[#This Row],[COGS (Naira)]]</f>
        <v>0</v>
      </c>
      <c r="U1082" s="103">
        <f>June[[#This Row],[Revenue]] - June[[#This Row],[Total cost]]</f>
        <v>0</v>
      </c>
    </row>
    <row r="1083" spans="1:21" hidden="1" x14ac:dyDescent="0.2">
      <c r="A1083" s="126"/>
      <c r="B1083" s="125"/>
      <c r="C1083" s="125">
        <f>WEEKNUM(June[[#This Row],[Date]])</f>
        <v>0</v>
      </c>
      <c r="E1083" s="125"/>
      <c r="G1083" s="125"/>
      <c r="H1083" s="125"/>
      <c r="I1083" s="125"/>
      <c r="J1083" s="116"/>
      <c r="K1083" s="116"/>
      <c r="L1083" s="116"/>
      <c r="M108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3" s="116">
        <f>AVERAGE(June[order delivered])</f>
        <v>3.9437956555171093E-3</v>
      </c>
      <c r="P1083" s="125"/>
      <c r="T1083" s="103">
        <f>June[[#This Row],[Delivery Cost]] + June[[#This Row],[COGS (Naira)]]</f>
        <v>0</v>
      </c>
      <c r="U1083" s="103">
        <f>June[[#This Row],[Revenue]] - June[[#This Row],[Total cost]]</f>
        <v>0</v>
      </c>
    </row>
    <row r="1084" spans="1:21" hidden="1" x14ac:dyDescent="0.2">
      <c r="A1084" s="126"/>
      <c r="B1084" s="125"/>
      <c r="C1084" s="125">
        <f>WEEKNUM(June[[#This Row],[Date]])</f>
        <v>0</v>
      </c>
      <c r="E1084" s="125"/>
      <c r="G1084" s="125"/>
      <c r="H1084" s="125"/>
      <c r="I1084" s="125"/>
      <c r="J1084" s="116"/>
      <c r="K1084" s="116"/>
      <c r="L1084" s="116"/>
      <c r="M108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4" s="116">
        <f>AVERAGE(June[order delivered])</f>
        <v>3.9437956555171093E-3</v>
      </c>
      <c r="P1084" s="125"/>
      <c r="T1084" s="103">
        <f>June[[#This Row],[Delivery Cost]] + June[[#This Row],[COGS (Naira)]]</f>
        <v>0</v>
      </c>
      <c r="U1084" s="103">
        <f>June[[#This Row],[Revenue]] - June[[#This Row],[Total cost]]</f>
        <v>0</v>
      </c>
    </row>
    <row r="1085" spans="1:21" hidden="1" x14ac:dyDescent="0.2">
      <c r="A1085" s="126"/>
      <c r="B1085" s="125"/>
      <c r="C1085" s="125">
        <f>WEEKNUM(June[[#This Row],[Date]])</f>
        <v>0</v>
      </c>
      <c r="E1085" s="125"/>
      <c r="G1085" s="125"/>
      <c r="H1085" s="125"/>
      <c r="I1085" s="125"/>
      <c r="J1085" s="116"/>
      <c r="K1085" s="116"/>
      <c r="L1085" s="116"/>
      <c r="M108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5" s="116">
        <f>AVERAGE(June[order delivered])</f>
        <v>3.9437956555171093E-3</v>
      </c>
      <c r="P1085" s="125"/>
      <c r="T1085" s="103">
        <f>June[[#This Row],[Delivery Cost]] + June[[#This Row],[COGS (Naira)]]</f>
        <v>0</v>
      </c>
      <c r="U1085" s="103">
        <f>June[[#This Row],[Revenue]] - June[[#This Row],[Total cost]]</f>
        <v>0</v>
      </c>
    </row>
    <row r="1086" spans="1:21" hidden="1" x14ac:dyDescent="0.2">
      <c r="A1086" s="126"/>
      <c r="B1086" s="125"/>
      <c r="C1086" s="125">
        <f>WEEKNUM(June[[#This Row],[Date]])</f>
        <v>0</v>
      </c>
      <c r="E1086" s="125"/>
      <c r="G1086" s="125"/>
      <c r="H1086" s="125"/>
      <c r="I1086" s="125"/>
      <c r="J1086" s="116"/>
      <c r="K1086" s="116"/>
      <c r="L1086" s="116"/>
      <c r="M108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6" s="116">
        <f>AVERAGE(June[order delivered])</f>
        <v>3.9437956555171093E-3</v>
      </c>
      <c r="P1086" s="125"/>
      <c r="T1086" s="103">
        <f>June[[#This Row],[Delivery Cost]] + June[[#This Row],[COGS (Naira)]]</f>
        <v>0</v>
      </c>
      <c r="U1086" s="103">
        <f>June[[#This Row],[Revenue]] - June[[#This Row],[Total cost]]</f>
        <v>0</v>
      </c>
    </row>
    <row r="1087" spans="1:21" hidden="1" x14ac:dyDescent="0.2">
      <c r="A1087" s="126"/>
      <c r="B1087" s="125"/>
      <c r="C1087" s="125">
        <f>WEEKNUM(June[[#This Row],[Date]])</f>
        <v>0</v>
      </c>
      <c r="E1087" s="125"/>
      <c r="G1087" s="125"/>
      <c r="H1087" s="125"/>
      <c r="I1087" s="125"/>
      <c r="J1087" s="116"/>
      <c r="K1087" s="116"/>
      <c r="L1087" s="116"/>
      <c r="M108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7" s="116">
        <f>AVERAGE(June[order delivered])</f>
        <v>3.9437956555171093E-3</v>
      </c>
      <c r="P1087" s="125"/>
      <c r="T1087" s="103">
        <f>June[[#This Row],[Delivery Cost]] + June[[#This Row],[COGS (Naira)]]</f>
        <v>0</v>
      </c>
      <c r="U1087" s="103">
        <f>June[[#This Row],[Revenue]] - June[[#This Row],[Total cost]]</f>
        <v>0</v>
      </c>
    </row>
    <row r="1088" spans="1:21" hidden="1" x14ac:dyDescent="0.2">
      <c r="A1088" s="126"/>
      <c r="B1088" s="125"/>
      <c r="C1088" s="125">
        <f>WEEKNUM(June[[#This Row],[Date]])</f>
        <v>0</v>
      </c>
      <c r="E1088" s="125"/>
      <c r="G1088" s="125"/>
      <c r="H1088" s="125"/>
      <c r="I1088" s="125"/>
      <c r="J1088" s="116"/>
      <c r="K1088" s="116"/>
      <c r="L1088" s="116"/>
      <c r="M108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8" s="116">
        <f>AVERAGE(June[order delivered])</f>
        <v>3.9437956555171093E-3</v>
      </c>
      <c r="P1088" s="125"/>
      <c r="T1088" s="103">
        <f>June[[#This Row],[Delivery Cost]] + June[[#This Row],[COGS (Naira)]]</f>
        <v>0</v>
      </c>
      <c r="U1088" s="103">
        <f>June[[#This Row],[Revenue]] - June[[#This Row],[Total cost]]</f>
        <v>0</v>
      </c>
    </row>
    <row r="1089" spans="1:21" hidden="1" x14ac:dyDescent="0.2">
      <c r="A1089" s="126"/>
      <c r="B1089" s="125"/>
      <c r="C1089" s="125">
        <f>WEEKNUM(June[[#This Row],[Date]])</f>
        <v>0</v>
      </c>
      <c r="E1089" s="125"/>
      <c r="G1089" s="125"/>
      <c r="H1089" s="125"/>
      <c r="I1089" s="125"/>
      <c r="J1089" s="116"/>
      <c r="K1089" s="116"/>
      <c r="L1089" s="116"/>
      <c r="M108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8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89" s="116">
        <f>AVERAGE(June[order delivered])</f>
        <v>3.9437956555171093E-3</v>
      </c>
      <c r="P1089" s="125"/>
      <c r="T1089" s="103">
        <f>June[[#This Row],[Delivery Cost]] + June[[#This Row],[COGS (Naira)]]</f>
        <v>0</v>
      </c>
      <c r="U1089" s="103">
        <f>June[[#This Row],[Revenue]] - June[[#This Row],[Total cost]]</f>
        <v>0</v>
      </c>
    </row>
    <row r="1090" spans="1:21" hidden="1" x14ac:dyDescent="0.2">
      <c r="A1090" s="126"/>
      <c r="B1090" s="125"/>
      <c r="C1090" s="125">
        <f>WEEKNUM(June[[#This Row],[Date]])</f>
        <v>0</v>
      </c>
      <c r="E1090" s="125"/>
      <c r="G1090" s="125"/>
      <c r="H1090" s="125"/>
      <c r="I1090" s="125"/>
      <c r="J1090" s="116"/>
      <c r="K1090" s="116"/>
      <c r="L1090" s="116"/>
      <c r="M109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0" s="116">
        <f>AVERAGE(June[order delivered])</f>
        <v>3.9437956555171093E-3</v>
      </c>
      <c r="P1090" s="125"/>
      <c r="T1090" s="103">
        <f>June[[#This Row],[Delivery Cost]] + June[[#This Row],[COGS (Naira)]]</f>
        <v>0</v>
      </c>
      <c r="U1090" s="103">
        <f>June[[#This Row],[Revenue]] - June[[#This Row],[Total cost]]</f>
        <v>0</v>
      </c>
    </row>
    <row r="1091" spans="1:21" hidden="1" x14ac:dyDescent="0.2">
      <c r="A1091" s="126"/>
      <c r="B1091" s="125"/>
      <c r="C1091" s="125">
        <f>WEEKNUM(June[[#This Row],[Date]])</f>
        <v>0</v>
      </c>
      <c r="E1091" s="125"/>
      <c r="G1091" s="125"/>
      <c r="H1091" s="125"/>
      <c r="I1091" s="125"/>
      <c r="J1091" s="116"/>
      <c r="K1091" s="116"/>
      <c r="L1091" s="116"/>
      <c r="M109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1" s="116">
        <f>AVERAGE(June[order delivered])</f>
        <v>3.9437956555171093E-3</v>
      </c>
      <c r="P1091" s="125"/>
      <c r="T1091" s="103">
        <f>June[[#This Row],[Delivery Cost]] + June[[#This Row],[COGS (Naira)]]</f>
        <v>0</v>
      </c>
      <c r="U1091" s="103">
        <f>June[[#This Row],[Revenue]] - June[[#This Row],[Total cost]]</f>
        <v>0</v>
      </c>
    </row>
    <row r="1092" spans="1:21" hidden="1" x14ac:dyDescent="0.2">
      <c r="A1092" s="126"/>
      <c r="B1092" s="125"/>
      <c r="C1092" s="125">
        <f>WEEKNUM(June[[#This Row],[Date]])</f>
        <v>0</v>
      </c>
      <c r="E1092" s="125"/>
      <c r="G1092" s="125"/>
      <c r="H1092" s="125"/>
      <c r="I1092" s="125"/>
      <c r="J1092" s="116"/>
      <c r="K1092" s="116"/>
      <c r="L1092" s="116"/>
      <c r="M109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2" s="116">
        <f>AVERAGE(June[order delivered])</f>
        <v>3.9437956555171093E-3</v>
      </c>
      <c r="P1092" s="125"/>
      <c r="T1092" s="103">
        <f>June[[#This Row],[Delivery Cost]] + June[[#This Row],[COGS (Naira)]]</f>
        <v>0</v>
      </c>
      <c r="U1092" s="103">
        <f>June[[#This Row],[Revenue]] - June[[#This Row],[Total cost]]</f>
        <v>0</v>
      </c>
    </row>
    <row r="1093" spans="1:21" hidden="1" x14ac:dyDescent="0.2">
      <c r="A1093" s="126"/>
      <c r="B1093" s="125"/>
      <c r="C1093" s="125">
        <f>WEEKNUM(June[[#This Row],[Date]])</f>
        <v>0</v>
      </c>
      <c r="E1093" s="125"/>
      <c r="G1093" s="125"/>
      <c r="H1093" s="125"/>
      <c r="I1093" s="125"/>
      <c r="J1093" s="116"/>
      <c r="K1093" s="116"/>
      <c r="L1093" s="116"/>
      <c r="M109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3" s="116">
        <f>AVERAGE(June[order delivered])</f>
        <v>3.9437956555171093E-3</v>
      </c>
      <c r="P1093" s="125"/>
      <c r="T1093" s="103">
        <f>June[[#This Row],[Delivery Cost]] + June[[#This Row],[COGS (Naira)]]</f>
        <v>0</v>
      </c>
      <c r="U1093" s="103">
        <f>June[[#This Row],[Revenue]] - June[[#This Row],[Total cost]]</f>
        <v>0</v>
      </c>
    </row>
    <row r="1094" spans="1:21" hidden="1" x14ac:dyDescent="0.2">
      <c r="A1094" s="126"/>
      <c r="B1094" s="125"/>
      <c r="C1094" s="125">
        <f>WEEKNUM(June[[#This Row],[Date]])</f>
        <v>0</v>
      </c>
      <c r="E1094" s="125"/>
      <c r="G1094" s="125"/>
      <c r="H1094" s="125"/>
      <c r="I1094" s="125"/>
      <c r="J1094" s="116"/>
      <c r="K1094" s="116"/>
      <c r="L1094" s="116"/>
      <c r="M109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4" s="116">
        <f>AVERAGE(June[order delivered])</f>
        <v>3.9437956555171093E-3</v>
      </c>
      <c r="P1094" s="125"/>
      <c r="T1094" s="103">
        <f>June[[#This Row],[Delivery Cost]] + June[[#This Row],[COGS (Naira)]]</f>
        <v>0</v>
      </c>
      <c r="U1094" s="103">
        <f>June[[#This Row],[Revenue]] - June[[#This Row],[Total cost]]</f>
        <v>0</v>
      </c>
    </row>
    <row r="1095" spans="1:21" hidden="1" x14ac:dyDescent="0.2">
      <c r="A1095" s="126"/>
      <c r="B1095" s="125"/>
      <c r="C1095" s="125">
        <f>WEEKNUM(June[[#This Row],[Date]])</f>
        <v>0</v>
      </c>
      <c r="E1095" s="125"/>
      <c r="G1095" s="125"/>
      <c r="H1095" s="125"/>
      <c r="I1095" s="125"/>
      <c r="J1095" s="116"/>
      <c r="K1095" s="116"/>
      <c r="L1095" s="116"/>
      <c r="M109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5" s="116">
        <f>AVERAGE(June[order delivered])</f>
        <v>3.9437956555171093E-3</v>
      </c>
      <c r="P1095" s="125"/>
      <c r="T1095" s="103">
        <f>June[[#This Row],[Delivery Cost]] + June[[#This Row],[COGS (Naira)]]</f>
        <v>0</v>
      </c>
      <c r="U1095" s="103">
        <f>June[[#This Row],[Revenue]] - June[[#This Row],[Total cost]]</f>
        <v>0</v>
      </c>
    </row>
    <row r="1096" spans="1:21" hidden="1" x14ac:dyDescent="0.2">
      <c r="A1096" s="126"/>
      <c r="B1096" s="125"/>
      <c r="C1096" s="125">
        <f>WEEKNUM(June[[#This Row],[Date]])</f>
        <v>0</v>
      </c>
      <c r="E1096" s="125"/>
      <c r="G1096" s="125"/>
      <c r="H1096" s="125"/>
      <c r="I1096" s="125"/>
      <c r="J1096" s="116"/>
      <c r="K1096" s="116"/>
      <c r="L1096" s="116"/>
      <c r="M109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6" s="116">
        <f>AVERAGE(June[order delivered])</f>
        <v>3.9437956555171093E-3</v>
      </c>
      <c r="P1096" s="125"/>
      <c r="T1096" s="103">
        <f>June[[#This Row],[Delivery Cost]] + June[[#This Row],[COGS (Naira)]]</f>
        <v>0</v>
      </c>
      <c r="U1096" s="103">
        <f>June[[#This Row],[Revenue]] - June[[#This Row],[Total cost]]</f>
        <v>0</v>
      </c>
    </row>
    <row r="1097" spans="1:21" hidden="1" x14ac:dyDescent="0.2">
      <c r="A1097" s="126"/>
      <c r="B1097" s="125"/>
      <c r="C1097" s="125">
        <f>WEEKNUM(June[[#This Row],[Date]])</f>
        <v>0</v>
      </c>
      <c r="E1097" s="125"/>
      <c r="G1097" s="125"/>
      <c r="H1097" s="125"/>
      <c r="I1097" s="125"/>
      <c r="J1097" s="116"/>
      <c r="K1097" s="116"/>
      <c r="L1097" s="116"/>
      <c r="M109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7" s="116">
        <f>AVERAGE(June[order delivered])</f>
        <v>3.9437956555171093E-3</v>
      </c>
      <c r="P1097" s="125"/>
      <c r="T1097" s="103">
        <f>June[[#This Row],[Delivery Cost]] + June[[#This Row],[COGS (Naira)]]</f>
        <v>0</v>
      </c>
      <c r="U1097" s="103">
        <f>June[[#This Row],[Revenue]] - June[[#This Row],[Total cost]]</f>
        <v>0</v>
      </c>
    </row>
    <row r="1098" spans="1:21" hidden="1" x14ac:dyDescent="0.2">
      <c r="A1098" s="126"/>
      <c r="B1098" s="125"/>
      <c r="C1098" s="125">
        <f>WEEKNUM(June[[#This Row],[Date]])</f>
        <v>0</v>
      </c>
      <c r="E1098" s="125"/>
      <c r="G1098" s="125"/>
      <c r="H1098" s="125"/>
      <c r="I1098" s="125"/>
      <c r="J1098" s="116"/>
      <c r="K1098" s="116"/>
      <c r="L1098" s="116"/>
      <c r="M109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8" s="116">
        <f>AVERAGE(June[order delivered])</f>
        <v>3.9437956555171093E-3</v>
      </c>
      <c r="P1098" s="125"/>
      <c r="T1098" s="103">
        <f>June[[#This Row],[Delivery Cost]] + June[[#This Row],[COGS (Naira)]]</f>
        <v>0</v>
      </c>
      <c r="U1098" s="103">
        <f>June[[#This Row],[Revenue]] - June[[#This Row],[Total cost]]</f>
        <v>0</v>
      </c>
    </row>
    <row r="1099" spans="1:21" hidden="1" x14ac:dyDescent="0.2">
      <c r="A1099" s="126"/>
      <c r="B1099" s="125"/>
      <c r="C1099" s="125">
        <f>WEEKNUM(June[[#This Row],[Date]])</f>
        <v>0</v>
      </c>
      <c r="E1099" s="125"/>
      <c r="G1099" s="125"/>
      <c r="H1099" s="125"/>
      <c r="I1099" s="125"/>
      <c r="J1099" s="116"/>
      <c r="K1099" s="116"/>
      <c r="L1099" s="116"/>
      <c r="M109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09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099" s="116">
        <f>AVERAGE(June[order delivered])</f>
        <v>3.9437956555171093E-3</v>
      </c>
      <c r="P1099" s="125"/>
      <c r="T1099" s="103">
        <f>June[[#This Row],[Delivery Cost]] + June[[#This Row],[COGS (Naira)]]</f>
        <v>0</v>
      </c>
      <c r="U1099" s="103">
        <f>June[[#This Row],[Revenue]] - June[[#This Row],[Total cost]]</f>
        <v>0</v>
      </c>
    </row>
    <row r="1100" spans="1:21" hidden="1" x14ac:dyDescent="0.2">
      <c r="A1100" s="126"/>
      <c r="B1100" s="125"/>
      <c r="C1100" s="125">
        <f>WEEKNUM(June[[#This Row],[Date]])</f>
        <v>0</v>
      </c>
      <c r="E1100" s="125"/>
      <c r="G1100" s="125"/>
      <c r="H1100" s="125"/>
      <c r="I1100" s="125"/>
      <c r="J1100" s="116"/>
      <c r="K1100" s="116"/>
      <c r="L1100" s="116"/>
      <c r="M110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0" s="116">
        <f>AVERAGE(June[order delivered])</f>
        <v>3.9437956555171093E-3</v>
      </c>
      <c r="P1100" s="125"/>
      <c r="T1100" s="103">
        <f>June[[#This Row],[Delivery Cost]] + June[[#This Row],[COGS (Naira)]]</f>
        <v>0</v>
      </c>
      <c r="U1100" s="103">
        <f>June[[#This Row],[Revenue]] - June[[#This Row],[Total cost]]</f>
        <v>0</v>
      </c>
    </row>
    <row r="1101" spans="1:21" hidden="1" x14ac:dyDescent="0.2">
      <c r="A1101" s="126"/>
      <c r="B1101" s="125"/>
      <c r="C1101" s="125">
        <f>WEEKNUM(June[[#This Row],[Date]])</f>
        <v>0</v>
      </c>
      <c r="E1101" s="125"/>
      <c r="G1101" s="125"/>
      <c r="H1101" s="125"/>
      <c r="I1101" s="125"/>
      <c r="J1101" s="116"/>
      <c r="K1101" s="116"/>
      <c r="L1101" s="116"/>
      <c r="M110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1" s="116">
        <f>AVERAGE(June[order delivered])</f>
        <v>3.9437956555171093E-3</v>
      </c>
      <c r="P1101" s="125"/>
      <c r="T1101" s="103">
        <f>June[[#This Row],[Delivery Cost]] + June[[#This Row],[COGS (Naira)]]</f>
        <v>0</v>
      </c>
      <c r="U1101" s="103">
        <f>June[[#This Row],[Revenue]] - June[[#This Row],[Total cost]]</f>
        <v>0</v>
      </c>
    </row>
    <row r="1102" spans="1:21" hidden="1" x14ac:dyDescent="0.2">
      <c r="A1102" s="126"/>
      <c r="B1102" s="125"/>
      <c r="C1102" s="125">
        <f>WEEKNUM(June[[#This Row],[Date]])</f>
        <v>0</v>
      </c>
      <c r="E1102" s="125"/>
      <c r="G1102" s="125"/>
      <c r="H1102" s="125"/>
      <c r="I1102" s="125"/>
      <c r="J1102" s="116"/>
      <c r="K1102" s="116"/>
      <c r="L1102" s="116"/>
      <c r="M110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2" s="116">
        <f>AVERAGE(June[order delivered])</f>
        <v>3.9437956555171093E-3</v>
      </c>
      <c r="P1102" s="125"/>
      <c r="T1102" s="103">
        <f>June[[#This Row],[Delivery Cost]] + June[[#This Row],[COGS (Naira)]]</f>
        <v>0</v>
      </c>
      <c r="U1102" s="103">
        <f>June[[#This Row],[Revenue]] - June[[#This Row],[Total cost]]</f>
        <v>0</v>
      </c>
    </row>
    <row r="1103" spans="1:21" hidden="1" x14ac:dyDescent="0.2">
      <c r="A1103" s="126"/>
      <c r="B1103" s="125"/>
      <c r="C1103" s="125">
        <f>WEEKNUM(June[[#This Row],[Date]])</f>
        <v>0</v>
      </c>
      <c r="E1103" s="125"/>
      <c r="G1103" s="125"/>
      <c r="H1103" s="125"/>
      <c r="I1103" s="125"/>
      <c r="J1103" s="116"/>
      <c r="K1103" s="116"/>
      <c r="L1103" s="116"/>
      <c r="M110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3" s="116">
        <f>AVERAGE(June[order delivered])</f>
        <v>3.9437956555171093E-3</v>
      </c>
      <c r="P1103" s="125"/>
      <c r="T1103" s="103">
        <f>June[[#This Row],[Delivery Cost]] + June[[#This Row],[COGS (Naira)]]</f>
        <v>0</v>
      </c>
      <c r="U1103" s="103">
        <f>June[[#This Row],[Revenue]] - June[[#This Row],[Total cost]]</f>
        <v>0</v>
      </c>
    </row>
    <row r="1104" spans="1:21" hidden="1" x14ac:dyDescent="0.2">
      <c r="A1104" s="126"/>
      <c r="B1104" s="125"/>
      <c r="C1104" s="125">
        <f>WEEKNUM(June[[#This Row],[Date]])</f>
        <v>0</v>
      </c>
      <c r="E1104" s="125"/>
      <c r="G1104" s="125"/>
      <c r="H1104" s="125"/>
      <c r="I1104" s="125"/>
      <c r="J1104" s="116"/>
      <c r="K1104" s="116"/>
      <c r="L1104" s="116"/>
      <c r="M110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4" s="116">
        <f>AVERAGE(June[order delivered])</f>
        <v>3.9437956555171093E-3</v>
      </c>
      <c r="P1104" s="125"/>
      <c r="T1104" s="103">
        <f>June[[#This Row],[Delivery Cost]] + June[[#This Row],[COGS (Naira)]]</f>
        <v>0</v>
      </c>
      <c r="U1104" s="103">
        <f>June[[#This Row],[Revenue]] - June[[#This Row],[Total cost]]</f>
        <v>0</v>
      </c>
    </row>
    <row r="1105" spans="1:21" hidden="1" x14ac:dyDescent="0.2">
      <c r="A1105" s="126"/>
      <c r="B1105" s="125"/>
      <c r="C1105" s="125">
        <f>WEEKNUM(June[[#This Row],[Date]])</f>
        <v>0</v>
      </c>
      <c r="E1105" s="125"/>
      <c r="G1105" s="125"/>
      <c r="H1105" s="125"/>
      <c r="I1105" s="125"/>
      <c r="J1105" s="116"/>
      <c r="K1105" s="116"/>
      <c r="L1105" s="116"/>
      <c r="M110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5" s="116">
        <f>AVERAGE(June[order delivered])</f>
        <v>3.9437956555171093E-3</v>
      </c>
      <c r="P1105" s="125"/>
      <c r="T1105" s="103">
        <f>June[[#This Row],[Delivery Cost]] + June[[#This Row],[COGS (Naira)]]</f>
        <v>0</v>
      </c>
      <c r="U1105" s="103">
        <f>June[[#This Row],[Revenue]] - June[[#This Row],[Total cost]]</f>
        <v>0</v>
      </c>
    </row>
    <row r="1106" spans="1:21" hidden="1" x14ac:dyDescent="0.2">
      <c r="A1106" s="126"/>
      <c r="B1106" s="125"/>
      <c r="C1106" s="125">
        <f>WEEKNUM(June[[#This Row],[Date]])</f>
        <v>0</v>
      </c>
      <c r="E1106" s="125"/>
      <c r="G1106" s="125"/>
      <c r="H1106" s="125"/>
      <c r="I1106" s="125"/>
      <c r="J1106" s="116"/>
      <c r="K1106" s="116"/>
      <c r="L1106" s="116"/>
      <c r="M110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6" s="116">
        <f>AVERAGE(June[order delivered])</f>
        <v>3.9437956555171093E-3</v>
      </c>
      <c r="P1106" s="125"/>
      <c r="T1106" s="103">
        <f>June[[#This Row],[Delivery Cost]] + June[[#This Row],[COGS (Naira)]]</f>
        <v>0</v>
      </c>
      <c r="U1106" s="103">
        <f>June[[#This Row],[Revenue]] - June[[#This Row],[Total cost]]</f>
        <v>0</v>
      </c>
    </row>
    <row r="1107" spans="1:21" hidden="1" x14ac:dyDescent="0.2">
      <c r="A1107" s="126"/>
      <c r="B1107" s="125"/>
      <c r="C1107" s="125">
        <f>WEEKNUM(June[[#This Row],[Date]])</f>
        <v>0</v>
      </c>
      <c r="E1107" s="125"/>
      <c r="G1107" s="125"/>
      <c r="H1107" s="125"/>
      <c r="I1107" s="125"/>
      <c r="J1107" s="116"/>
      <c r="K1107" s="116"/>
      <c r="L1107" s="116"/>
      <c r="M110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7" s="116">
        <f>AVERAGE(June[order delivered])</f>
        <v>3.9437956555171093E-3</v>
      </c>
      <c r="P1107" s="125"/>
      <c r="T1107" s="103">
        <f>June[[#This Row],[Delivery Cost]] + June[[#This Row],[COGS (Naira)]]</f>
        <v>0</v>
      </c>
      <c r="U1107" s="103">
        <f>June[[#This Row],[Revenue]] - June[[#This Row],[Total cost]]</f>
        <v>0</v>
      </c>
    </row>
    <row r="1108" spans="1:21" hidden="1" x14ac:dyDescent="0.2">
      <c r="A1108" s="126"/>
      <c r="B1108" s="125"/>
      <c r="C1108" s="125">
        <f>WEEKNUM(June[[#This Row],[Date]])</f>
        <v>0</v>
      </c>
      <c r="E1108" s="125"/>
      <c r="G1108" s="125"/>
      <c r="H1108" s="125"/>
      <c r="I1108" s="125"/>
      <c r="J1108" s="116"/>
      <c r="K1108" s="116"/>
      <c r="L1108" s="116"/>
      <c r="M110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8" s="116">
        <f>AVERAGE(June[order delivered])</f>
        <v>3.9437956555171093E-3</v>
      </c>
      <c r="P1108" s="125"/>
      <c r="T1108" s="103">
        <f>June[[#This Row],[Delivery Cost]] + June[[#This Row],[COGS (Naira)]]</f>
        <v>0</v>
      </c>
      <c r="U1108" s="103">
        <f>June[[#This Row],[Revenue]] - June[[#This Row],[Total cost]]</f>
        <v>0</v>
      </c>
    </row>
    <row r="1109" spans="1:21" hidden="1" x14ac:dyDescent="0.2">
      <c r="A1109" s="126"/>
      <c r="B1109" s="125"/>
      <c r="C1109" s="125">
        <f>WEEKNUM(June[[#This Row],[Date]])</f>
        <v>0</v>
      </c>
      <c r="E1109" s="125"/>
      <c r="G1109" s="125"/>
      <c r="H1109" s="125"/>
      <c r="I1109" s="125"/>
      <c r="J1109" s="116"/>
      <c r="K1109" s="116"/>
      <c r="L1109" s="116"/>
      <c r="M110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0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09" s="116">
        <f>AVERAGE(June[order delivered])</f>
        <v>3.9437956555171093E-3</v>
      </c>
      <c r="P1109" s="125"/>
      <c r="T1109" s="103">
        <f>June[[#This Row],[Delivery Cost]] + June[[#This Row],[COGS (Naira)]]</f>
        <v>0</v>
      </c>
      <c r="U1109" s="103">
        <f>June[[#This Row],[Revenue]] - June[[#This Row],[Total cost]]</f>
        <v>0</v>
      </c>
    </row>
    <row r="1110" spans="1:21" hidden="1" x14ac:dyDescent="0.2">
      <c r="A1110" s="126"/>
      <c r="B1110" s="125"/>
      <c r="C1110" s="125">
        <f>WEEKNUM(June[[#This Row],[Date]])</f>
        <v>0</v>
      </c>
      <c r="E1110" s="125"/>
      <c r="G1110" s="125"/>
      <c r="H1110" s="125"/>
      <c r="I1110" s="125"/>
      <c r="J1110" s="116"/>
      <c r="K1110" s="116"/>
      <c r="L1110" s="116"/>
      <c r="M111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0" s="116">
        <f>AVERAGE(June[order delivered])</f>
        <v>3.9437956555171093E-3</v>
      </c>
      <c r="P1110" s="125"/>
      <c r="T1110" s="103">
        <f>June[[#This Row],[Delivery Cost]] + June[[#This Row],[COGS (Naira)]]</f>
        <v>0</v>
      </c>
      <c r="U1110" s="103">
        <f>June[[#This Row],[Revenue]] - June[[#This Row],[Total cost]]</f>
        <v>0</v>
      </c>
    </row>
    <row r="1111" spans="1:21" hidden="1" x14ac:dyDescent="0.2">
      <c r="A1111" s="126"/>
      <c r="B1111" s="125"/>
      <c r="C1111" s="125">
        <f>WEEKNUM(June[[#This Row],[Date]])</f>
        <v>0</v>
      </c>
      <c r="E1111" s="125"/>
      <c r="G1111" s="125"/>
      <c r="H1111" s="125"/>
      <c r="I1111" s="125"/>
      <c r="J1111" s="116"/>
      <c r="K1111" s="116"/>
      <c r="L1111" s="116"/>
      <c r="M111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1" s="116">
        <f>AVERAGE(June[order delivered])</f>
        <v>3.9437956555171093E-3</v>
      </c>
      <c r="P1111" s="125"/>
      <c r="T1111" s="103">
        <f>June[[#This Row],[Delivery Cost]] + June[[#This Row],[COGS (Naira)]]</f>
        <v>0</v>
      </c>
      <c r="U1111" s="103">
        <f>June[[#This Row],[Revenue]] - June[[#This Row],[Total cost]]</f>
        <v>0</v>
      </c>
    </row>
    <row r="1112" spans="1:21" hidden="1" x14ac:dyDescent="0.2">
      <c r="A1112" s="126"/>
      <c r="B1112" s="125"/>
      <c r="C1112" s="125">
        <f>WEEKNUM(June[[#This Row],[Date]])</f>
        <v>0</v>
      </c>
      <c r="E1112" s="125"/>
      <c r="G1112" s="125"/>
      <c r="H1112" s="125"/>
      <c r="I1112" s="125"/>
      <c r="J1112" s="116"/>
      <c r="K1112" s="116"/>
      <c r="L1112" s="116"/>
      <c r="M111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2" s="116">
        <f>AVERAGE(June[order delivered])</f>
        <v>3.9437956555171093E-3</v>
      </c>
      <c r="P1112" s="125"/>
      <c r="T1112" s="103">
        <f>June[[#This Row],[Delivery Cost]] + June[[#This Row],[COGS (Naira)]]</f>
        <v>0</v>
      </c>
      <c r="U1112" s="103">
        <f>June[[#This Row],[Revenue]] - June[[#This Row],[Total cost]]</f>
        <v>0</v>
      </c>
    </row>
    <row r="1113" spans="1:21" hidden="1" x14ac:dyDescent="0.2">
      <c r="A1113" s="126"/>
      <c r="B1113" s="125"/>
      <c r="C1113" s="125">
        <f>WEEKNUM(June[[#This Row],[Date]])</f>
        <v>0</v>
      </c>
      <c r="E1113" s="125"/>
      <c r="G1113" s="125"/>
      <c r="H1113" s="125"/>
      <c r="I1113" s="125"/>
      <c r="J1113" s="116"/>
      <c r="K1113" s="116"/>
      <c r="L1113" s="116"/>
      <c r="M111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3" s="116">
        <f>AVERAGE(June[order delivered])</f>
        <v>3.9437956555171093E-3</v>
      </c>
      <c r="P1113" s="125"/>
      <c r="T1113" s="103">
        <f>June[[#This Row],[Delivery Cost]] + June[[#This Row],[COGS (Naira)]]</f>
        <v>0</v>
      </c>
      <c r="U1113" s="103">
        <f>June[[#This Row],[Revenue]] - June[[#This Row],[Total cost]]</f>
        <v>0</v>
      </c>
    </row>
    <row r="1114" spans="1:21" hidden="1" x14ac:dyDescent="0.2">
      <c r="A1114" s="126"/>
      <c r="B1114" s="125"/>
      <c r="C1114" s="125">
        <f>WEEKNUM(June[[#This Row],[Date]])</f>
        <v>0</v>
      </c>
      <c r="E1114" s="125"/>
      <c r="G1114" s="125"/>
      <c r="H1114" s="125"/>
      <c r="I1114" s="125"/>
      <c r="J1114" s="116"/>
      <c r="K1114" s="116"/>
      <c r="L1114" s="116"/>
      <c r="M111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4" s="116">
        <f>AVERAGE(June[order delivered])</f>
        <v>3.9437956555171093E-3</v>
      </c>
      <c r="P1114" s="125"/>
      <c r="T1114" s="103">
        <f>June[[#This Row],[Delivery Cost]] + June[[#This Row],[COGS (Naira)]]</f>
        <v>0</v>
      </c>
      <c r="U1114" s="103">
        <f>June[[#This Row],[Revenue]] - June[[#This Row],[Total cost]]</f>
        <v>0</v>
      </c>
    </row>
    <row r="1115" spans="1:21" hidden="1" x14ac:dyDescent="0.2">
      <c r="A1115" s="126"/>
      <c r="B1115" s="125"/>
      <c r="C1115" s="125">
        <f>WEEKNUM(June[[#This Row],[Date]])</f>
        <v>0</v>
      </c>
      <c r="E1115" s="125"/>
      <c r="G1115" s="125"/>
      <c r="H1115" s="125"/>
      <c r="I1115" s="125"/>
      <c r="J1115" s="116"/>
      <c r="K1115" s="116"/>
      <c r="L1115" s="116"/>
      <c r="M111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5" s="116">
        <f>AVERAGE(June[order delivered])</f>
        <v>3.9437956555171093E-3</v>
      </c>
      <c r="P1115" s="125"/>
      <c r="T1115" s="103">
        <f>June[[#This Row],[Delivery Cost]] + June[[#This Row],[COGS (Naira)]]</f>
        <v>0</v>
      </c>
      <c r="U1115" s="103">
        <f>June[[#This Row],[Revenue]] - June[[#This Row],[Total cost]]</f>
        <v>0</v>
      </c>
    </row>
    <row r="1116" spans="1:21" hidden="1" x14ac:dyDescent="0.2">
      <c r="A1116" s="126"/>
      <c r="B1116" s="125"/>
      <c r="C1116" s="125">
        <f>WEEKNUM(June[[#This Row],[Date]])</f>
        <v>0</v>
      </c>
      <c r="E1116" s="125"/>
      <c r="G1116" s="125"/>
      <c r="H1116" s="125"/>
      <c r="I1116" s="125"/>
      <c r="J1116" s="116"/>
      <c r="K1116" s="116"/>
      <c r="L1116" s="116"/>
      <c r="M111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6" s="116">
        <f>AVERAGE(June[order delivered])</f>
        <v>3.9437956555171093E-3</v>
      </c>
      <c r="P1116" s="125"/>
      <c r="T1116" s="103">
        <f>June[[#This Row],[Delivery Cost]] + June[[#This Row],[COGS (Naira)]]</f>
        <v>0</v>
      </c>
      <c r="U1116" s="103">
        <f>June[[#This Row],[Revenue]] - June[[#This Row],[Total cost]]</f>
        <v>0</v>
      </c>
    </row>
    <row r="1117" spans="1:21" hidden="1" x14ac:dyDescent="0.2">
      <c r="A1117" s="126"/>
      <c r="B1117" s="125"/>
      <c r="C1117" s="125">
        <f>WEEKNUM(June[[#This Row],[Date]])</f>
        <v>0</v>
      </c>
      <c r="E1117" s="125"/>
      <c r="G1117" s="125"/>
      <c r="H1117" s="125"/>
      <c r="I1117" s="125"/>
      <c r="J1117" s="116"/>
      <c r="K1117" s="116"/>
      <c r="L1117" s="116"/>
      <c r="M111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7" s="116">
        <f>AVERAGE(June[order delivered])</f>
        <v>3.9437956555171093E-3</v>
      </c>
      <c r="P1117" s="125"/>
      <c r="T1117" s="103">
        <f>June[[#This Row],[Delivery Cost]] + June[[#This Row],[COGS (Naira)]]</f>
        <v>0</v>
      </c>
      <c r="U1117" s="103">
        <f>June[[#This Row],[Revenue]] - June[[#This Row],[Total cost]]</f>
        <v>0</v>
      </c>
    </row>
    <row r="1118" spans="1:21" hidden="1" x14ac:dyDescent="0.2">
      <c r="A1118" s="126"/>
      <c r="B1118" s="125"/>
      <c r="C1118" s="125">
        <f>WEEKNUM(June[[#This Row],[Date]])</f>
        <v>0</v>
      </c>
      <c r="E1118" s="125"/>
      <c r="G1118" s="125"/>
      <c r="H1118" s="125"/>
      <c r="I1118" s="125"/>
      <c r="J1118" s="116"/>
      <c r="K1118" s="116"/>
      <c r="L1118" s="116"/>
      <c r="M111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8" s="116">
        <f>AVERAGE(June[order delivered])</f>
        <v>3.9437956555171093E-3</v>
      </c>
      <c r="P1118" s="125"/>
      <c r="T1118" s="103">
        <f>June[[#This Row],[Delivery Cost]] + June[[#This Row],[COGS (Naira)]]</f>
        <v>0</v>
      </c>
      <c r="U1118" s="103">
        <f>June[[#This Row],[Revenue]] - June[[#This Row],[Total cost]]</f>
        <v>0</v>
      </c>
    </row>
    <row r="1119" spans="1:21" hidden="1" x14ac:dyDescent="0.2">
      <c r="A1119" s="126"/>
      <c r="B1119" s="125"/>
      <c r="C1119" s="125">
        <f>WEEKNUM(June[[#This Row],[Date]])</f>
        <v>0</v>
      </c>
      <c r="E1119" s="125"/>
      <c r="G1119" s="125"/>
      <c r="H1119" s="125"/>
      <c r="I1119" s="125"/>
      <c r="J1119" s="116"/>
      <c r="K1119" s="116"/>
      <c r="L1119" s="116"/>
      <c r="M111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1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19" s="116">
        <f>AVERAGE(June[order delivered])</f>
        <v>3.9437956555171093E-3</v>
      </c>
      <c r="P1119" s="125"/>
      <c r="T1119" s="103">
        <f>June[[#This Row],[Delivery Cost]] + June[[#This Row],[COGS (Naira)]]</f>
        <v>0</v>
      </c>
      <c r="U1119" s="103">
        <f>June[[#This Row],[Revenue]] - June[[#This Row],[Total cost]]</f>
        <v>0</v>
      </c>
    </row>
    <row r="1120" spans="1:21" hidden="1" x14ac:dyDescent="0.2">
      <c r="A1120" s="126"/>
      <c r="B1120" s="125"/>
      <c r="C1120" s="125">
        <f>WEEKNUM(June[[#This Row],[Date]])</f>
        <v>0</v>
      </c>
      <c r="E1120" s="125"/>
      <c r="G1120" s="125"/>
      <c r="H1120" s="125"/>
      <c r="I1120" s="125"/>
      <c r="J1120" s="116"/>
      <c r="K1120" s="116"/>
      <c r="L1120" s="116"/>
      <c r="M112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0" s="116">
        <f>AVERAGE(June[order delivered])</f>
        <v>3.9437956555171093E-3</v>
      </c>
      <c r="P1120" s="125"/>
      <c r="T1120" s="103">
        <f>June[[#This Row],[Delivery Cost]] + June[[#This Row],[COGS (Naira)]]</f>
        <v>0</v>
      </c>
      <c r="U1120" s="103">
        <f>June[[#This Row],[Revenue]] - June[[#This Row],[Total cost]]</f>
        <v>0</v>
      </c>
    </row>
    <row r="1121" spans="1:21" hidden="1" x14ac:dyDescent="0.2">
      <c r="A1121" s="126"/>
      <c r="B1121" s="125"/>
      <c r="C1121" s="125">
        <f>WEEKNUM(June[[#This Row],[Date]])</f>
        <v>0</v>
      </c>
      <c r="E1121" s="125"/>
      <c r="G1121" s="125"/>
      <c r="H1121" s="125"/>
      <c r="I1121" s="125"/>
      <c r="J1121" s="116"/>
      <c r="K1121" s="116"/>
      <c r="L1121" s="116"/>
      <c r="M112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1" s="116">
        <f>AVERAGE(June[order delivered])</f>
        <v>3.9437956555171093E-3</v>
      </c>
      <c r="P1121" s="125"/>
      <c r="T1121" s="103">
        <f>June[[#This Row],[Delivery Cost]] + June[[#This Row],[COGS (Naira)]]</f>
        <v>0</v>
      </c>
      <c r="U1121" s="103">
        <f>June[[#This Row],[Revenue]] - June[[#This Row],[Total cost]]</f>
        <v>0</v>
      </c>
    </row>
    <row r="1122" spans="1:21" hidden="1" x14ac:dyDescent="0.2">
      <c r="A1122" s="126"/>
      <c r="B1122" s="125"/>
      <c r="C1122" s="125">
        <f>WEEKNUM(June[[#This Row],[Date]])</f>
        <v>0</v>
      </c>
      <c r="E1122" s="125"/>
      <c r="G1122" s="125"/>
      <c r="H1122" s="125"/>
      <c r="I1122" s="125"/>
      <c r="J1122" s="116"/>
      <c r="K1122" s="116"/>
      <c r="L1122" s="116"/>
      <c r="M112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2" s="116">
        <f>AVERAGE(June[order delivered])</f>
        <v>3.9437956555171093E-3</v>
      </c>
      <c r="P1122" s="125"/>
      <c r="T1122" s="103">
        <f>June[[#This Row],[Delivery Cost]] + June[[#This Row],[COGS (Naira)]]</f>
        <v>0</v>
      </c>
      <c r="U1122" s="103">
        <f>June[[#This Row],[Revenue]] - June[[#This Row],[Total cost]]</f>
        <v>0</v>
      </c>
    </row>
    <row r="1123" spans="1:21" hidden="1" x14ac:dyDescent="0.2">
      <c r="A1123" s="126"/>
      <c r="B1123" s="125"/>
      <c r="C1123" s="125">
        <f>WEEKNUM(June[[#This Row],[Date]])</f>
        <v>0</v>
      </c>
      <c r="E1123" s="125"/>
      <c r="G1123" s="125"/>
      <c r="H1123" s="125"/>
      <c r="I1123" s="125"/>
      <c r="J1123" s="116"/>
      <c r="K1123" s="116"/>
      <c r="L1123" s="116"/>
      <c r="M112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3" s="116">
        <f>AVERAGE(June[order delivered])</f>
        <v>3.9437956555171093E-3</v>
      </c>
      <c r="P1123" s="125"/>
      <c r="T1123" s="103">
        <f>June[[#This Row],[Delivery Cost]] + June[[#This Row],[COGS (Naira)]]</f>
        <v>0</v>
      </c>
      <c r="U1123" s="103">
        <f>June[[#This Row],[Revenue]] - June[[#This Row],[Total cost]]</f>
        <v>0</v>
      </c>
    </row>
    <row r="1124" spans="1:21" hidden="1" x14ac:dyDescent="0.2">
      <c r="A1124" s="126"/>
      <c r="B1124" s="125"/>
      <c r="C1124" s="125">
        <f>WEEKNUM(June[[#This Row],[Date]])</f>
        <v>0</v>
      </c>
      <c r="E1124" s="125"/>
      <c r="G1124" s="125"/>
      <c r="H1124" s="125"/>
      <c r="I1124" s="125"/>
      <c r="J1124" s="116"/>
      <c r="K1124" s="116"/>
      <c r="L1124" s="116"/>
      <c r="M112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4" s="116">
        <f>AVERAGE(June[order delivered])</f>
        <v>3.9437956555171093E-3</v>
      </c>
      <c r="P1124" s="125"/>
      <c r="T1124" s="103">
        <f>June[[#This Row],[Delivery Cost]] + June[[#This Row],[COGS (Naira)]]</f>
        <v>0</v>
      </c>
      <c r="U1124" s="103">
        <f>June[[#This Row],[Revenue]] - June[[#This Row],[Total cost]]</f>
        <v>0</v>
      </c>
    </row>
    <row r="1125" spans="1:21" hidden="1" x14ac:dyDescent="0.2">
      <c r="A1125" s="126"/>
      <c r="B1125" s="125"/>
      <c r="C1125" s="125">
        <f>WEEKNUM(June[[#This Row],[Date]])</f>
        <v>0</v>
      </c>
      <c r="E1125" s="125"/>
      <c r="G1125" s="125"/>
      <c r="H1125" s="125"/>
      <c r="I1125" s="125"/>
      <c r="J1125" s="116"/>
      <c r="K1125" s="116"/>
      <c r="L1125" s="116"/>
      <c r="M112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5" s="116">
        <f>AVERAGE(June[order delivered])</f>
        <v>3.9437956555171093E-3</v>
      </c>
      <c r="P1125" s="125"/>
      <c r="T1125" s="103">
        <f>June[[#This Row],[Delivery Cost]] + June[[#This Row],[COGS (Naira)]]</f>
        <v>0</v>
      </c>
      <c r="U1125" s="103">
        <f>June[[#This Row],[Revenue]] - June[[#This Row],[Total cost]]</f>
        <v>0</v>
      </c>
    </row>
    <row r="1126" spans="1:21" hidden="1" x14ac:dyDescent="0.2">
      <c r="A1126" s="126"/>
      <c r="B1126" s="125"/>
      <c r="C1126" s="125">
        <f>WEEKNUM(June[[#This Row],[Date]])</f>
        <v>0</v>
      </c>
      <c r="E1126" s="125"/>
      <c r="G1126" s="125"/>
      <c r="H1126" s="125"/>
      <c r="I1126" s="125"/>
      <c r="J1126" s="116"/>
      <c r="K1126" s="116"/>
      <c r="L1126" s="116"/>
      <c r="M112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6" s="116">
        <f>AVERAGE(June[order delivered])</f>
        <v>3.9437956555171093E-3</v>
      </c>
      <c r="P1126" s="125"/>
      <c r="T1126" s="103">
        <f>June[[#This Row],[Delivery Cost]] + June[[#This Row],[COGS (Naira)]]</f>
        <v>0</v>
      </c>
      <c r="U1126" s="103">
        <f>June[[#This Row],[Revenue]] - June[[#This Row],[Total cost]]</f>
        <v>0</v>
      </c>
    </row>
    <row r="1127" spans="1:21" hidden="1" x14ac:dyDescent="0.2">
      <c r="A1127" s="126"/>
      <c r="B1127" s="125"/>
      <c r="C1127" s="125">
        <f>WEEKNUM(June[[#This Row],[Date]])</f>
        <v>0</v>
      </c>
      <c r="E1127" s="125"/>
      <c r="G1127" s="125"/>
      <c r="H1127" s="125"/>
      <c r="I1127" s="125"/>
      <c r="J1127" s="116"/>
      <c r="K1127" s="116"/>
      <c r="L1127" s="116"/>
      <c r="M112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7" s="116">
        <f>AVERAGE(June[order delivered])</f>
        <v>3.9437956555171093E-3</v>
      </c>
      <c r="P1127" s="125"/>
      <c r="T1127" s="103">
        <f>June[[#This Row],[Delivery Cost]] + June[[#This Row],[COGS (Naira)]]</f>
        <v>0</v>
      </c>
      <c r="U1127" s="103">
        <f>June[[#This Row],[Revenue]] - June[[#This Row],[Total cost]]</f>
        <v>0</v>
      </c>
    </row>
    <row r="1128" spans="1:21" hidden="1" x14ac:dyDescent="0.2">
      <c r="A1128" s="126"/>
      <c r="B1128" s="125"/>
      <c r="C1128" s="125">
        <f>WEEKNUM(June[[#This Row],[Date]])</f>
        <v>0</v>
      </c>
      <c r="E1128" s="125"/>
      <c r="G1128" s="125"/>
      <c r="H1128" s="125"/>
      <c r="I1128" s="125"/>
      <c r="J1128" s="116"/>
      <c r="K1128" s="116"/>
      <c r="L1128" s="116"/>
      <c r="M112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8" s="116">
        <f>AVERAGE(June[order delivered])</f>
        <v>3.9437956555171093E-3</v>
      </c>
      <c r="P1128" s="125"/>
      <c r="T1128" s="103">
        <f>June[[#This Row],[Delivery Cost]] + June[[#This Row],[COGS (Naira)]]</f>
        <v>0</v>
      </c>
      <c r="U1128" s="103">
        <f>June[[#This Row],[Revenue]] - June[[#This Row],[Total cost]]</f>
        <v>0</v>
      </c>
    </row>
    <row r="1129" spans="1:21" hidden="1" x14ac:dyDescent="0.2">
      <c r="A1129" s="126"/>
      <c r="B1129" s="125"/>
      <c r="C1129" s="125">
        <f>WEEKNUM(June[[#This Row],[Date]])</f>
        <v>0</v>
      </c>
      <c r="E1129" s="125"/>
      <c r="G1129" s="125"/>
      <c r="H1129" s="125"/>
      <c r="I1129" s="125"/>
      <c r="J1129" s="116"/>
      <c r="K1129" s="116"/>
      <c r="L1129" s="116"/>
      <c r="M112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2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29" s="116">
        <f>AVERAGE(June[order delivered])</f>
        <v>3.9437956555171093E-3</v>
      </c>
      <c r="P1129" s="125"/>
      <c r="T1129" s="103">
        <f>June[[#This Row],[Delivery Cost]] + June[[#This Row],[COGS (Naira)]]</f>
        <v>0</v>
      </c>
      <c r="U1129" s="103">
        <f>June[[#This Row],[Revenue]] - June[[#This Row],[Total cost]]</f>
        <v>0</v>
      </c>
    </row>
    <row r="1130" spans="1:21" hidden="1" x14ac:dyDescent="0.2">
      <c r="A1130" s="126"/>
      <c r="B1130" s="125"/>
      <c r="C1130" s="125">
        <f>WEEKNUM(June[[#This Row],[Date]])</f>
        <v>0</v>
      </c>
      <c r="E1130" s="125"/>
      <c r="G1130" s="125"/>
      <c r="H1130" s="125"/>
      <c r="I1130" s="125"/>
      <c r="J1130" s="116"/>
      <c r="K1130" s="116"/>
      <c r="L1130" s="116"/>
      <c r="M113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0" s="116">
        <f>AVERAGE(June[order delivered])</f>
        <v>3.9437956555171093E-3</v>
      </c>
      <c r="P1130" s="125"/>
      <c r="T1130" s="103">
        <f>June[[#This Row],[Delivery Cost]] + June[[#This Row],[COGS (Naira)]]</f>
        <v>0</v>
      </c>
      <c r="U1130" s="103">
        <f>June[[#This Row],[Revenue]] - June[[#This Row],[Total cost]]</f>
        <v>0</v>
      </c>
    </row>
    <row r="1131" spans="1:21" hidden="1" x14ac:dyDescent="0.2">
      <c r="A1131" s="126"/>
      <c r="B1131" s="125"/>
      <c r="C1131" s="125">
        <f>WEEKNUM(June[[#This Row],[Date]])</f>
        <v>0</v>
      </c>
      <c r="E1131" s="125"/>
      <c r="G1131" s="125"/>
      <c r="H1131" s="125"/>
      <c r="I1131" s="125"/>
      <c r="J1131" s="116"/>
      <c r="K1131" s="116"/>
      <c r="L1131" s="116"/>
      <c r="M113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1" s="116">
        <f>AVERAGE(June[order delivered])</f>
        <v>3.9437956555171093E-3</v>
      </c>
      <c r="P1131" s="125"/>
      <c r="T1131" s="103">
        <f>June[[#This Row],[Delivery Cost]] + June[[#This Row],[COGS (Naira)]]</f>
        <v>0</v>
      </c>
      <c r="U1131" s="103">
        <f>June[[#This Row],[Revenue]] - June[[#This Row],[Total cost]]</f>
        <v>0</v>
      </c>
    </row>
    <row r="1132" spans="1:21" hidden="1" x14ac:dyDescent="0.2">
      <c r="A1132" s="126"/>
      <c r="B1132" s="125"/>
      <c r="C1132" s="125">
        <f>WEEKNUM(June[[#This Row],[Date]])</f>
        <v>0</v>
      </c>
      <c r="E1132" s="125"/>
      <c r="G1132" s="125"/>
      <c r="H1132" s="125"/>
      <c r="I1132" s="125"/>
      <c r="J1132" s="116"/>
      <c r="K1132" s="116"/>
      <c r="L1132" s="116"/>
      <c r="M113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2" s="116">
        <f>AVERAGE(June[order delivered])</f>
        <v>3.9437956555171093E-3</v>
      </c>
      <c r="P1132" s="125"/>
      <c r="T1132" s="103">
        <f>June[[#This Row],[Delivery Cost]] + June[[#This Row],[COGS (Naira)]]</f>
        <v>0</v>
      </c>
      <c r="U1132" s="103">
        <f>June[[#This Row],[Revenue]] - June[[#This Row],[Total cost]]</f>
        <v>0</v>
      </c>
    </row>
    <row r="1133" spans="1:21" hidden="1" x14ac:dyDescent="0.2">
      <c r="A1133" s="126"/>
      <c r="B1133" s="125"/>
      <c r="C1133" s="125">
        <f>WEEKNUM(June[[#This Row],[Date]])</f>
        <v>0</v>
      </c>
      <c r="E1133" s="125"/>
      <c r="G1133" s="125"/>
      <c r="H1133" s="125"/>
      <c r="I1133" s="125"/>
      <c r="J1133" s="116"/>
      <c r="K1133" s="116"/>
      <c r="L1133" s="116"/>
      <c r="M113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3" s="116">
        <f>AVERAGE(June[order delivered])</f>
        <v>3.9437956555171093E-3</v>
      </c>
      <c r="P1133" s="125"/>
      <c r="T1133" s="103">
        <f>June[[#This Row],[Delivery Cost]] + June[[#This Row],[COGS (Naira)]]</f>
        <v>0</v>
      </c>
      <c r="U1133" s="103">
        <f>June[[#This Row],[Revenue]] - June[[#This Row],[Total cost]]</f>
        <v>0</v>
      </c>
    </row>
    <row r="1134" spans="1:21" hidden="1" x14ac:dyDescent="0.2">
      <c r="A1134" s="126"/>
      <c r="B1134" s="125"/>
      <c r="C1134" s="125">
        <f>WEEKNUM(June[[#This Row],[Date]])</f>
        <v>0</v>
      </c>
      <c r="E1134" s="125"/>
      <c r="G1134" s="125"/>
      <c r="H1134" s="125"/>
      <c r="I1134" s="125"/>
      <c r="J1134" s="116"/>
      <c r="K1134" s="116"/>
      <c r="L1134" s="116"/>
      <c r="M113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4" s="116">
        <f>AVERAGE(June[order delivered])</f>
        <v>3.9437956555171093E-3</v>
      </c>
      <c r="P1134" s="125"/>
      <c r="T1134" s="103">
        <f>June[[#This Row],[Delivery Cost]] + June[[#This Row],[COGS (Naira)]]</f>
        <v>0</v>
      </c>
      <c r="U1134" s="103">
        <f>June[[#This Row],[Revenue]] - June[[#This Row],[Total cost]]</f>
        <v>0</v>
      </c>
    </row>
    <row r="1135" spans="1:21" hidden="1" x14ac:dyDescent="0.2">
      <c r="A1135" s="126"/>
      <c r="B1135" s="125"/>
      <c r="C1135" s="125">
        <f>WEEKNUM(June[[#This Row],[Date]])</f>
        <v>0</v>
      </c>
      <c r="E1135" s="125"/>
      <c r="G1135" s="125"/>
      <c r="H1135" s="125"/>
      <c r="I1135" s="125"/>
      <c r="J1135" s="116"/>
      <c r="K1135" s="116"/>
      <c r="L1135" s="116"/>
      <c r="M113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5" s="116">
        <f>AVERAGE(June[order delivered])</f>
        <v>3.9437956555171093E-3</v>
      </c>
      <c r="P1135" s="125"/>
      <c r="T1135" s="103">
        <f>June[[#This Row],[Delivery Cost]] + June[[#This Row],[COGS (Naira)]]</f>
        <v>0</v>
      </c>
      <c r="U1135" s="103">
        <f>June[[#This Row],[Revenue]] - June[[#This Row],[Total cost]]</f>
        <v>0</v>
      </c>
    </row>
    <row r="1136" spans="1:21" hidden="1" x14ac:dyDescent="0.2">
      <c r="A1136" s="126"/>
      <c r="B1136" s="125"/>
      <c r="C1136" s="125">
        <f>WEEKNUM(June[[#This Row],[Date]])</f>
        <v>0</v>
      </c>
      <c r="E1136" s="125"/>
      <c r="G1136" s="125"/>
      <c r="H1136" s="125"/>
      <c r="I1136" s="125"/>
      <c r="J1136" s="116"/>
      <c r="K1136" s="116"/>
      <c r="L1136" s="116"/>
      <c r="M113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6" s="116">
        <f>AVERAGE(June[order delivered])</f>
        <v>3.9437956555171093E-3</v>
      </c>
      <c r="P1136" s="125"/>
      <c r="T1136" s="103">
        <f>June[[#This Row],[Delivery Cost]] + June[[#This Row],[COGS (Naira)]]</f>
        <v>0</v>
      </c>
      <c r="U1136" s="103">
        <f>June[[#This Row],[Revenue]] - June[[#This Row],[Total cost]]</f>
        <v>0</v>
      </c>
    </row>
    <row r="1137" spans="1:21" hidden="1" x14ac:dyDescent="0.2">
      <c r="A1137" s="126"/>
      <c r="B1137" s="125"/>
      <c r="C1137" s="125">
        <f>WEEKNUM(June[[#This Row],[Date]])</f>
        <v>0</v>
      </c>
      <c r="E1137" s="125"/>
      <c r="G1137" s="125"/>
      <c r="H1137" s="125"/>
      <c r="I1137" s="125"/>
      <c r="J1137" s="116"/>
      <c r="K1137" s="116"/>
      <c r="L1137" s="116"/>
      <c r="M113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7" s="116">
        <f>AVERAGE(June[order delivered])</f>
        <v>3.9437956555171093E-3</v>
      </c>
      <c r="P1137" s="125"/>
      <c r="T1137" s="103">
        <f>June[[#This Row],[Delivery Cost]] + June[[#This Row],[COGS (Naira)]]</f>
        <v>0</v>
      </c>
      <c r="U1137" s="103">
        <f>June[[#This Row],[Revenue]] - June[[#This Row],[Total cost]]</f>
        <v>0</v>
      </c>
    </row>
    <row r="1138" spans="1:21" hidden="1" x14ac:dyDescent="0.2">
      <c r="A1138" s="126"/>
      <c r="B1138" s="125"/>
      <c r="C1138" s="125">
        <f>WEEKNUM(June[[#This Row],[Date]])</f>
        <v>0</v>
      </c>
      <c r="E1138" s="125"/>
      <c r="G1138" s="125"/>
      <c r="H1138" s="125"/>
      <c r="I1138" s="125"/>
      <c r="J1138" s="116"/>
      <c r="K1138" s="116"/>
      <c r="L1138" s="116"/>
      <c r="M113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8" s="116">
        <f>AVERAGE(June[order delivered])</f>
        <v>3.9437956555171093E-3</v>
      </c>
      <c r="P1138" s="125"/>
      <c r="T1138" s="103">
        <f>June[[#This Row],[Delivery Cost]] + June[[#This Row],[COGS (Naira)]]</f>
        <v>0</v>
      </c>
      <c r="U1138" s="103">
        <f>June[[#This Row],[Revenue]] - June[[#This Row],[Total cost]]</f>
        <v>0</v>
      </c>
    </row>
    <row r="1139" spans="1:21" hidden="1" x14ac:dyDescent="0.2">
      <c r="A1139" s="126"/>
      <c r="B1139" s="125"/>
      <c r="C1139" s="125">
        <f>WEEKNUM(June[[#This Row],[Date]])</f>
        <v>0</v>
      </c>
      <c r="E1139" s="125"/>
      <c r="G1139" s="125"/>
      <c r="H1139" s="125"/>
      <c r="I1139" s="125"/>
      <c r="J1139" s="116"/>
      <c r="K1139" s="116"/>
      <c r="L1139" s="116"/>
      <c r="M113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3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39" s="116">
        <f>AVERAGE(June[order delivered])</f>
        <v>3.9437956555171093E-3</v>
      </c>
      <c r="P1139" s="125"/>
      <c r="T1139" s="103">
        <f>June[[#This Row],[Delivery Cost]] + June[[#This Row],[COGS (Naira)]]</f>
        <v>0</v>
      </c>
      <c r="U1139" s="103">
        <f>June[[#This Row],[Revenue]] - June[[#This Row],[Total cost]]</f>
        <v>0</v>
      </c>
    </row>
    <row r="1140" spans="1:21" hidden="1" x14ac:dyDescent="0.2">
      <c r="A1140" s="126"/>
      <c r="B1140" s="125"/>
      <c r="C1140" s="125">
        <f>WEEKNUM(June[[#This Row],[Date]])</f>
        <v>0</v>
      </c>
      <c r="E1140" s="125"/>
      <c r="G1140" s="125"/>
      <c r="H1140" s="125"/>
      <c r="I1140" s="125"/>
      <c r="J1140" s="116"/>
      <c r="K1140" s="116"/>
      <c r="L1140" s="116"/>
      <c r="M114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0" s="116">
        <f>AVERAGE(June[order delivered])</f>
        <v>3.9437956555171093E-3</v>
      </c>
      <c r="P1140" s="125"/>
      <c r="T1140" s="103">
        <f>June[[#This Row],[Delivery Cost]] + June[[#This Row],[COGS (Naira)]]</f>
        <v>0</v>
      </c>
      <c r="U1140" s="103">
        <f>June[[#This Row],[Revenue]] - June[[#This Row],[Total cost]]</f>
        <v>0</v>
      </c>
    </row>
    <row r="1141" spans="1:21" hidden="1" x14ac:dyDescent="0.2">
      <c r="A1141" s="126"/>
      <c r="B1141" s="125"/>
      <c r="C1141" s="125">
        <f>WEEKNUM(June[[#This Row],[Date]])</f>
        <v>0</v>
      </c>
      <c r="E1141" s="125"/>
      <c r="G1141" s="125"/>
      <c r="H1141" s="125"/>
      <c r="I1141" s="125"/>
      <c r="J1141" s="116"/>
      <c r="K1141" s="116"/>
      <c r="L1141" s="116"/>
      <c r="M114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1" s="116">
        <f>AVERAGE(June[order delivered])</f>
        <v>3.9437956555171093E-3</v>
      </c>
      <c r="P1141" s="125"/>
      <c r="T1141" s="103">
        <f>June[[#This Row],[Delivery Cost]] + June[[#This Row],[COGS (Naira)]]</f>
        <v>0</v>
      </c>
      <c r="U1141" s="103">
        <f>June[[#This Row],[Revenue]] - June[[#This Row],[Total cost]]</f>
        <v>0</v>
      </c>
    </row>
    <row r="1142" spans="1:21" hidden="1" x14ac:dyDescent="0.2">
      <c r="A1142" s="126"/>
      <c r="B1142" s="125"/>
      <c r="C1142" s="125">
        <f>WEEKNUM(June[[#This Row],[Date]])</f>
        <v>0</v>
      </c>
      <c r="E1142" s="125"/>
      <c r="G1142" s="125"/>
      <c r="H1142" s="125"/>
      <c r="I1142" s="125"/>
      <c r="J1142" s="116"/>
      <c r="K1142" s="116"/>
      <c r="L1142" s="116"/>
      <c r="M114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2" s="116">
        <f>AVERAGE(June[order delivered])</f>
        <v>3.9437956555171093E-3</v>
      </c>
      <c r="P1142" s="125"/>
      <c r="T1142" s="103">
        <f>June[[#This Row],[Delivery Cost]] + June[[#This Row],[COGS (Naira)]]</f>
        <v>0</v>
      </c>
      <c r="U1142" s="103">
        <f>June[[#This Row],[Revenue]] - June[[#This Row],[Total cost]]</f>
        <v>0</v>
      </c>
    </row>
    <row r="1143" spans="1:21" hidden="1" x14ac:dyDescent="0.2">
      <c r="A1143" s="126"/>
      <c r="B1143" s="125"/>
      <c r="C1143" s="125">
        <f>WEEKNUM(June[[#This Row],[Date]])</f>
        <v>0</v>
      </c>
      <c r="E1143" s="125"/>
      <c r="G1143" s="125"/>
      <c r="H1143" s="125"/>
      <c r="I1143" s="125"/>
      <c r="J1143" s="116"/>
      <c r="K1143" s="116"/>
      <c r="L1143" s="116"/>
      <c r="M114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3" s="116">
        <f>AVERAGE(June[order delivered])</f>
        <v>3.9437956555171093E-3</v>
      </c>
      <c r="P1143" s="125"/>
      <c r="T1143" s="103">
        <f>June[[#This Row],[Delivery Cost]] + June[[#This Row],[COGS (Naira)]]</f>
        <v>0</v>
      </c>
      <c r="U1143" s="103">
        <f>June[[#This Row],[Revenue]] - June[[#This Row],[Total cost]]</f>
        <v>0</v>
      </c>
    </row>
    <row r="1144" spans="1:21" hidden="1" x14ac:dyDescent="0.2">
      <c r="A1144" s="126"/>
      <c r="B1144" s="125"/>
      <c r="C1144" s="125">
        <f>WEEKNUM(June[[#This Row],[Date]])</f>
        <v>0</v>
      </c>
      <c r="E1144" s="125"/>
      <c r="G1144" s="125"/>
      <c r="H1144" s="125"/>
      <c r="I1144" s="125"/>
      <c r="J1144" s="116"/>
      <c r="K1144" s="116"/>
      <c r="L1144" s="116"/>
      <c r="M114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4" s="116">
        <f>AVERAGE(June[order delivered])</f>
        <v>3.9437956555171093E-3</v>
      </c>
      <c r="P1144" s="125"/>
      <c r="T1144" s="103">
        <f>June[[#This Row],[Delivery Cost]] + June[[#This Row],[COGS (Naira)]]</f>
        <v>0</v>
      </c>
      <c r="U1144" s="103">
        <f>June[[#This Row],[Revenue]] - June[[#This Row],[Total cost]]</f>
        <v>0</v>
      </c>
    </row>
    <row r="1145" spans="1:21" hidden="1" x14ac:dyDescent="0.2">
      <c r="A1145" s="126"/>
      <c r="B1145" s="125"/>
      <c r="C1145" s="125">
        <f>WEEKNUM(June[[#This Row],[Date]])</f>
        <v>0</v>
      </c>
      <c r="E1145" s="125"/>
      <c r="G1145" s="125"/>
      <c r="H1145" s="125"/>
      <c r="I1145" s="125"/>
      <c r="J1145" s="116"/>
      <c r="K1145" s="116"/>
      <c r="L1145" s="116"/>
      <c r="M114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5" s="116">
        <f>AVERAGE(June[order delivered])</f>
        <v>3.9437956555171093E-3</v>
      </c>
      <c r="P1145" s="125"/>
      <c r="T1145" s="103">
        <f>June[[#This Row],[Delivery Cost]] + June[[#This Row],[COGS (Naira)]]</f>
        <v>0</v>
      </c>
      <c r="U1145" s="103">
        <f>June[[#This Row],[Revenue]] - June[[#This Row],[Total cost]]</f>
        <v>0</v>
      </c>
    </row>
    <row r="1146" spans="1:21" hidden="1" x14ac:dyDescent="0.2">
      <c r="A1146" s="126"/>
      <c r="B1146" s="125"/>
      <c r="C1146" s="125">
        <f>WEEKNUM(June[[#This Row],[Date]])</f>
        <v>0</v>
      </c>
      <c r="E1146" s="125"/>
      <c r="G1146" s="125"/>
      <c r="H1146" s="125"/>
      <c r="I1146" s="125"/>
      <c r="J1146" s="116"/>
      <c r="K1146" s="116"/>
      <c r="L1146" s="116"/>
      <c r="M114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6" s="116">
        <f>AVERAGE(June[order delivered])</f>
        <v>3.9437956555171093E-3</v>
      </c>
      <c r="P1146" s="125"/>
      <c r="T1146" s="103">
        <f>June[[#This Row],[Delivery Cost]] + June[[#This Row],[COGS (Naira)]]</f>
        <v>0</v>
      </c>
      <c r="U1146" s="103">
        <f>June[[#This Row],[Revenue]] - June[[#This Row],[Total cost]]</f>
        <v>0</v>
      </c>
    </row>
    <row r="1147" spans="1:21" hidden="1" x14ac:dyDescent="0.2">
      <c r="A1147" s="126"/>
      <c r="B1147" s="125"/>
      <c r="C1147" s="125">
        <f>WEEKNUM(June[[#This Row],[Date]])</f>
        <v>0</v>
      </c>
      <c r="E1147" s="125"/>
      <c r="G1147" s="125"/>
      <c r="H1147" s="125"/>
      <c r="I1147" s="125"/>
      <c r="J1147" s="116"/>
      <c r="K1147" s="116"/>
      <c r="L1147" s="116"/>
      <c r="M114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7" s="116">
        <f>AVERAGE(June[order delivered])</f>
        <v>3.9437956555171093E-3</v>
      </c>
      <c r="P1147" s="125"/>
      <c r="T1147" s="103">
        <f>June[[#This Row],[Delivery Cost]] + June[[#This Row],[COGS (Naira)]]</f>
        <v>0</v>
      </c>
      <c r="U1147" s="103">
        <f>June[[#This Row],[Revenue]] - June[[#This Row],[Total cost]]</f>
        <v>0</v>
      </c>
    </row>
    <row r="1148" spans="1:21" hidden="1" x14ac:dyDescent="0.2">
      <c r="A1148" s="126"/>
      <c r="B1148" s="125"/>
      <c r="C1148" s="125">
        <f>WEEKNUM(June[[#This Row],[Date]])</f>
        <v>0</v>
      </c>
      <c r="E1148" s="125"/>
      <c r="G1148" s="125"/>
      <c r="H1148" s="125"/>
      <c r="I1148" s="125"/>
      <c r="J1148" s="116"/>
      <c r="K1148" s="116"/>
      <c r="L1148" s="116"/>
      <c r="M1148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8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8" s="116">
        <f>AVERAGE(June[order delivered])</f>
        <v>3.9437956555171093E-3</v>
      </c>
      <c r="P1148" s="125"/>
      <c r="T1148" s="103">
        <f>June[[#This Row],[Delivery Cost]] + June[[#This Row],[COGS (Naira)]]</f>
        <v>0</v>
      </c>
      <c r="U1148" s="103">
        <f>June[[#This Row],[Revenue]] - June[[#This Row],[Total cost]]</f>
        <v>0</v>
      </c>
    </row>
    <row r="1149" spans="1:21" hidden="1" x14ac:dyDescent="0.2">
      <c r="A1149" s="126"/>
      <c r="B1149" s="125"/>
      <c r="C1149" s="125">
        <f>WEEKNUM(June[[#This Row],[Date]])</f>
        <v>0</v>
      </c>
      <c r="E1149" s="125"/>
      <c r="G1149" s="125"/>
      <c r="H1149" s="125"/>
      <c r="I1149" s="125"/>
      <c r="J1149" s="116"/>
      <c r="K1149" s="116"/>
      <c r="L1149" s="116"/>
      <c r="M1149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49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49" s="116">
        <f>AVERAGE(June[order delivered])</f>
        <v>3.9437956555171093E-3</v>
      </c>
      <c r="P1149" s="125"/>
      <c r="T1149" s="103">
        <f>June[[#This Row],[Delivery Cost]] + June[[#This Row],[COGS (Naira)]]</f>
        <v>0</v>
      </c>
      <c r="U1149" s="103">
        <f>June[[#This Row],[Revenue]] - June[[#This Row],[Total cost]]</f>
        <v>0</v>
      </c>
    </row>
    <row r="1150" spans="1:21" hidden="1" x14ac:dyDescent="0.2">
      <c r="A1150" s="126"/>
      <c r="B1150" s="125"/>
      <c r="C1150" s="125">
        <f>WEEKNUM(June[[#This Row],[Date]])</f>
        <v>0</v>
      </c>
      <c r="E1150" s="125"/>
      <c r="G1150" s="125"/>
      <c r="H1150" s="125"/>
      <c r="I1150" s="125"/>
      <c r="J1150" s="116"/>
      <c r="K1150" s="116"/>
      <c r="L1150" s="116"/>
      <c r="M1150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0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0" s="116">
        <f>AVERAGE(June[order delivered])</f>
        <v>3.9437956555171093E-3</v>
      </c>
      <c r="P1150" s="125"/>
      <c r="T1150" s="103">
        <f>June[[#This Row],[Delivery Cost]] + June[[#This Row],[COGS (Naira)]]</f>
        <v>0</v>
      </c>
      <c r="U1150" s="103">
        <f>June[[#This Row],[Revenue]] - June[[#This Row],[Total cost]]</f>
        <v>0</v>
      </c>
    </row>
    <row r="1151" spans="1:21" hidden="1" x14ac:dyDescent="0.2">
      <c r="A1151" s="126"/>
      <c r="B1151" s="125"/>
      <c r="C1151" s="125">
        <f>WEEKNUM(June[[#This Row],[Date]])</f>
        <v>0</v>
      </c>
      <c r="E1151" s="125"/>
      <c r="G1151" s="125"/>
      <c r="H1151" s="125"/>
      <c r="I1151" s="125"/>
      <c r="J1151" s="116"/>
      <c r="K1151" s="116"/>
      <c r="L1151" s="116"/>
      <c r="M1151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1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1" s="116">
        <f>AVERAGE(June[order delivered])</f>
        <v>3.9437956555171093E-3</v>
      </c>
      <c r="P1151" s="125"/>
      <c r="T1151" s="103">
        <f>June[[#This Row],[Delivery Cost]] + June[[#This Row],[COGS (Naira)]]</f>
        <v>0</v>
      </c>
      <c r="U1151" s="103">
        <f>June[[#This Row],[Revenue]] - June[[#This Row],[Total cost]]</f>
        <v>0</v>
      </c>
    </row>
    <row r="1152" spans="1:21" hidden="1" x14ac:dyDescent="0.2">
      <c r="A1152" s="126"/>
      <c r="B1152" s="125"/>
      <c r="C1152" s="125">
        <f>WEEKNUM(June[[#This Row],[Date]])</f>
        <v>0</v>
      </c>
      <c r="E1152" s="125"/>
      <c r="G1152" s="125"/>
      <c r="H1152" s="125"/>
      <c r="I1152" s="125"/>
      <c r="J1152" s="116"/>
      <c r="K1152" s="116"/>
      <c r="L1152" s="116"/>
      <c r="M1152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2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2" s="116">
        <f>AVERAGE(June[order delivered])</f>
        <v>3.9437956555171093E-3</v>
      </c>
      <c r="P1152" s="125"/>
      <c r="T1152" s="103">
        <f>June[[#This Row],[Delivery Cost]] + June[[#This Row],[COGS (Naira)]]</f>
        <v>0</v>
      </c>
      <c r="U1152" s="103">
        <f>June[[#This Row],[Revenue]] - June[[#This Row],[Total cost]]</f>
        <v>0</v>
      </c>
    </row>
    <row r="1153" spans="1:21" hidden="1" x14ac:dyDescent="0.2">
      <c r="A1153" s="126"/>
      <c r="B1153" s="125"/>
      <c r="C1153" s="125">
        <f>WEEKNUM(June[[#This Row],[Date]])</f>
        <v>0</v>
      </c>
      <c r="E1153" s="125"/>
      <c r="G1153" s="125"/>
      <c r="H1153" s="125"/>
      <c r="I1153" s="125"/>
      <c r="J1153" s="116"/>
      <c r="K1153" s="116"/>
      <c r="L1153" s="116"/>
      <c r="M1153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3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3" s="116">
        <f>AVERAGE(June[order delivered])</f>
        <v>3.9437956555171093E-3</v>
      </c>
      <c r="P1153" s="125"/>
      <c r="T1153" s="103">
        <f>June[[#This Row],[Delivery Cost]] + June[[#This Row],[COGS (Naira)]]</f>
        <v>0</v>
      </c>
      <c r="U1153" s="103">
        <f>June[[#This Row],[Revenue]] - June[[#This Row],[Total cost]]</f>
        <v>0</v>
      </c>
    </row>
    <row r="1154" spans="1:21" hidden="1" x14ac:dyDescent="0.2">
      <c r="A1154" s="126"/>
      <c r="B1154" s="125"/>
      <c r="C1154" s="125">
        <f>WEEKNUM(June[[#This Row],[Date]])</f>
        <v>0</v>
      </c>
      <c r="E1154" s="125"/>
      <c r="G1154" s="125"/>
      <c r="H1154" s="125"/>
      <c r="I1154" s="125"/>
      <c r="J1154" s="116"/>
      <c r="K1154" s="116"/>
      <c r="L1154" s="116"/>
      <c r="M1154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4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4" s="116">
        <f>AVERAGE(June[order delivered])</f>
        <v>3.9437956555171093E-3</v>
      </c>
      <c r="P1154" s="125"/>
      <c r="T1154" s="103">
        <f>June[[#This Row],[Delivery Cost]] + June[[#This Row],[COGS (Naira)]]</f>
        <v>0</v>
      </c>
      <c r="U1154" s="103">
        <f>June[[#This Row],[Revenue]] - June[[#This Row],[Total cost]]</f>
        <v>0</v>
      </c>
    </row>
    <row r="1155" spans="1:21" hidden="1" x14ac:dyDescent="0.2">
      <c r="A1155" s="126"/>
      <c r="B1155" s="125"/>
      <c r="C1155" s="125">
        <f>WEEKNUM(June[[#This Row],[Date]])</f>
        <v>0</v>
      </c>
      <c r="E1155" s="125"/>
      <c r="G1155" s="125"/>
      <c r="H1155" s="125"/>
      <c r="I1155" s="125"/>
      <c r="J1155" s="116"/>
      <c r="K1155" s="116"/>
      <c r="L1155" s="116"/>
      <c r="M1155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5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5" s="116">
        <f>AVERAGE(June[order delivered])</f>
        <v>3.9437956555171093E-3</v>
      </c>
      <c r="P1155" s="125"/>
      <c r="T1155" s="103">
        <f>June[[#This Row],[Delivery Cost]] + June[[#This Row],[COGS (Naira)]]</f>
        <v>0</v>
      </c>
      <c r="U1155" s="103">
        <f>June[[#This Row],[Revenue]] - June[[#This Row],[Total cost]]</f>
        <v>0</v>
      </c>
    </row>
    <row r="1156" spans="1:21" hidden="1" x14ac:dyDescent="0.2">
      <c r="A1156" s="126"/>
      <c r="B1156" s="125"/>
      <c r="C1156" s="125">
        <f>WEEKNUM(June[[#This Row],[Date]])</f>
        <v>0</v>
      </c>
      <c r="E1156" s="125"/>
      <c r="G1156" s="125"/>
      <c r="H1156" s="125"/>
      <c r="I1156" s="125"/>
      <c r="J1156" s="116"/>
      <c r="K1156" s="116"/>
      <c r="L1156" s="116"/>
      <c r="M1156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6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6" s="116">
        <f>AVERAGE(June[order delivered])</f>
        <v>3.9437956555171093E-3</v>
      </c>
      <c r="P1156" s="125"/>
      <c r="T1156" s="103">
        <f>June[[#This Row],[Delivery Cost]] + June[[#This Row],[COGS (Naira)]]</f>
        <v>0</v>
      </c>
      <c r="U1156" s="103">
        <f>June[[#This Row],[Revenue]] - June[[#This Row],[Total cost]]</f>
        <v>0</v>
      </c>
    </row>
    <row r="1157" spans="1:21" hidden="1" x14ac:dyDescent="0.2">
      <c r="A1157" s="126"/>
      <c r="B1157" s="125"/>
      <c r="C1157" s="125">
        <f>WEEKNUM(June[[#This Row],[Date]])</f>
        <v>0</v>
      </c>
      <c r="E1157" s="125"/>
      <c r="G1157" s="125"/>
      <c r="H1157" s="125"/>
      <c r="I1157" s="125"/>
      <c r="J1157" s="116"/>
      <c r="K1157" s="116"/>
      <c r="L1157" s="116"/>
      <c r="M1157" s="116">
        <f>IF(June[[#This Row],[Fufilment Start Time]] &lt; June[[#This Row],[Order Time]], June[[#This Row],[Fufilment Start Time]] + 1 - June[[#This Row],[Order Time]],June[[#This Row],[Fufilment Start Time]] - June[[#This Row],[Order Time]])</f>
        <v>0</v>
      </c>
      <c r="N1157" s="116">
        <f>IF(June[[#This Row],[Order Completion Time]] &lt; June[[#This Row],[Order Time]], June[[#This Row],[Order Completion Time]] + 1 - June[[#This Row],[Order Time]],June[[#This Row],[Order Completion Time]] - June[[#This Row],[Order Time]])</f>
        <v>0</v>
      </c>
      <c r="O1157" s="116">
        <f>AVERAGE(June[order delivered])</f>
        <v>3.9437956555171093E-3</v>
      </c>
      <c r="P1157" s="125"/>
      <c r="T1157" s="103">
        <f>June[[#This Row],[Delivery Cost]] + June[[#This Row],[COGS (Naira)]]</f>
        <v>0</v>
      </c>
      <c r="U1157" s="103">
        <f>June[[#This Row],[Revenue]] - June[[#This Row],[Total cost]]</f>
        <v>0</v>
      </c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1 c 8 a 8 b - 6 5 e 5 - 4 7 f 9 - a d 8 4 - b 4 5 3 5 7 5 8 0 5 8 a "   x m l n s = " h t t p : / / s c h e m a s . m i c r o s o f t . c o m / D a t a M a s h u p " > A A A A A I 8 H A A B Q S w M E F A A C A A g A 0 E P y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E P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D 8 l o h x B 6 I i Q Q A A A 0 X A A A T A B w A R m 9 y b X V s Y X M v U 2 V j d G l v b j E u b S C i G A A o o B Q A A A A A A A A A A A A A A A A A A A A A A A A A A A D t W E 1 v G z c Q v R v w f y D W F y 6 w k G s n T f o B F X B l O 1 U d W 4 a l N g f b C G g t J R H m k g L J V a w K + u 8 Z c l e 7 1 H 7 I a U 8 B K l 8 s v R k + D s m Z e Q N p O j Z M C j T M / p / 8 e n h w e K B n R N E Y / Z k K i r q I U 3 N 4 g O B v K F M 1 t s j F y 5 j y z i e p n p + k f M a X j N N O T w p D h d E 4 6 P 3 y 8 J e m S j 8 M O O H 0 m Y i H c / l F c E l i / W A p O y 9 c v w R h h E T K e Y S M S m k Y Z T t Y 8 + f h j F I D u 2 T b r e 7 7 h i b d w J q C 6 I q J u B s 4 j + B x f X 9 O D H n M 1 x 4 F t 0 o m 0 k D g f 1 A S Q w A B k I z I E w S X W 3 I c l 9 t E 6 D 6 3 n X E + H B N O l O 7 a i B 7 D g r Y 3 I 2 I K r K P l n J a U I 0 W E n k i V 9 C R P E 2 G N G j f E E K 1 W A Y Q J s S M D P i i G z + s I W X C 5 w Q x 9 M Q 4 b K F i D + u d g 6 A v z 7 m 3 H 0 n o W + x X h W 2 q U 5 M c f i A 5 r D G e J T I V B + G p 6 / J E Z C K B w E W n y R J V z 6 q X a p A n w 3 Z C E t g R x p i i p m c 4 p Z w u q l u h s C m / d s n L E P F L 4 7 E y X 6 Y T x B B a h o S H K N D t l 6 3 s y m U P O 2 a z c 4 d U X z D B S e C G c M O E O 2 3 h x l y m H / b M A t t 0 d N x F L 5 z y S h v B d D h C 8 3 b J 2 c o j Z c u s G g z b o V j G o m z n E 8 T w 9 5 v Z Z E L 4 h T J G G e H u D D 8 N 2 a / E A l r d u v q M L K l L a w O q S 9 P S k e p 4 c P 2 3 B 3 7 T g b 1 v w H 1 v w d y 3 4 + x b 8 p x b 8 5 2 b 8 z Q 8 t + N Z 5 1 2 V J 3 9 F E L q B I M z e v U W S G H M a V 2 o 9 e z b 1 X s 6 0 x w 8 r s W Y e H B 0 y 0 R e n 3 5 q P g Q i m p N G L C d c 1 g 0 6 i L J m 1 R d + A j y B o D 7 T 0 / B r p m O i F m P K M 6 8 L u 7 s R f w i Z n Z Q P A l Z G w C Z 1 x Q 1 9 e K 6 x l S D k S b 6 8 m 2 i n J b j g 4 m d k l h W + W 9 h 3 P r l D e h o i P l q K 2 W K s b l l E E / r s K 2 f T Z h t j u 0 4 f 9 I U b M 1 + q f K P e o 6 3 G S K o m O p Y n u g S 0 Z 5 7 C 4 C v k C a W D z D s E P c H d z J L / h v w l P q C g / v u N G w 2 G J i S W w f t u Q Z b + e y w H A 1 g q 1 l m 8 f 5 y L Q p B Q n n L C N p 8 Q Y G R M l 4 h u 4 t V M j c H B p O A 5 X 7 e i s 1 s / e i c R k s s G A W o u 5 v a F W C K w b F h x c O Z h O 0 A D 5 7 u U g q l F 1 L X + N F 5 M U O C 0 J k Z l S A L + W a I m q T G t 1 f U 6 3 J 1 G Z x M J r R 7 J n k x H q i h S V C s Y S D C 2 m Q y 2 R n 8 J 3 G L h c 7 U F u Q + o R x I F o 8 V j b 2 a 6 1 R 0 s s E d 5 c T 5 s V 0 F s d Q S X 0 R 0 5 e y b w D o k G w l 3 l F y U O 6 Q J u j G F U K A o p M N 7 x W d G 5 Q V d V A p O F i g b R 5 l V r w d Q z Z L u A E j n y n 8 M W L H 4 N A 8 K 9 S G g + 1 5 o D 4 C b K t + m 9 C 3 a r s n q d 8 g l l V 5 r A m i J 4 G + 6 P l C 5 4 u b L 2 i + i P n C 5 Y u V L 1 C + K P l C V I r P e v O 2 d 1 T a 4 z c r j j O V k u P n g d P 0 M l v c C + 9 f + v t 9 6 X 8 1 W 9 S T I t p 6 7 Q b O a n v I 8 F p 7 q I Z Q d L o a 0 + H B r q E C 4 d N w P 1 j s B 4 v 9 Y L E f L P Z y 8 / 3 J z X 6 w + L + 8 9 H 8 a A m r j B X p t v v i d E / G M L F V T p 8 C 1 G P K O b / u l a + h 9 f Z H M z T L r 7 p n v t W 1 P T E z t r 7 g a + z r k O r f G n 0 M b V 5 D 9 H L w u 9 a u 6 2 c k 3 j z 3 e K W p H b p u E T u w o 9 B V Q S w E C L Q A U A A I A C A D Q Q / J a I D g f Z 6 Q A A A D 1 A A A A E g A A A A A A A A A A A A A A A A A A A A A A Q 2 9 u Z m l n L 1 B h Y 2 t h Z 2 U u e G 1 s U E s B A i 0 A F A A C A A g A 0 E P y W g / K 6 a u k A A A A 6 Q A A A B M A A A A A A A A A A A A A A A A A 8 A A A A F t D b 2 5 0 Z W 5 0 X 1 R 5 c G V z X S 5 4 b W x Q S w E C L Q A U A A I A C A D Q Q / J a I c Q e i I k E A A A N F w A A E w A A A A A A A A A A A A A A A A D h A Q A A R m 9 y b X V s Y X M v U 2 V j d G l v b j E u b V B L B Q Y A A A A A A w A D A M I A A A C 3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J g A A A A A A A K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d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1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i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S 0 w N y 0 x O F Q w N z o z M D o z M y 4 0 N j I 2 O T Y 3 W i I g L z 4 8 R W 5 0 c n k g V H l w Z T 0 i R m l s b E N v b H V t b l R 5 c G V z I i B W Y W x 1 Z T 0 i c 0 N R W U R C Z 1 V H Q m d Z S 0 N n b 0 d B d 0 1 E Q X d B Q U F B Q U F B Q U F B Q U F B Q S I g L z 4 8 R W 5 0 c n k g V H l w Z T 0 i R m l s b E N v b H V t b k 5 h b W V z I i B W Y W x 1 Z T 0 i c 1 s m c X V v d D t E Y X R l J n F 1 b 3 Q 7 L C Z x d W 9 0 O 0 R h e S Z x d W 9 0 O y w m c X V v d D t P c m R l c i B J R C Z x d W 9 0 O y w m c X V v d D t P c m R l c i B U e X B l I C h Q Z X R y b 2 w v R 2 F z K S Z x d W 9 0 O y w m c X V v d D t B b W 9 1 b n Q g K E t n L 0 x p d G V y c y k m c X V v d D s s J n F 1 b 3 Q 7 Q 3 V z d H V t Z X I g T m F t Z S Z x d W 9 0 O y w m c X V v d D t P c m R l c i B B c m V h J n F 1 b 3 Q 7 L C Z x d W 9 0 O 0 R l b G l 2 Z X J 5 I E F n Z W 5 0 J n F 1 b 3 Q 7 L C Z x d W 9 0 O 0 9 y Z G V y I F R p b W U m c X V v d D s s J n F 1 b 3 Q 7 R n V m a W x t Z W 5 0 I F N 0 Y X J 0 I F R p b W U m c X V v d D s s J n F 1 b 3 Q 7 T 3 J k Z X I g Q 2 9 t c G x l d G l v b i B U a W 1 l J n F 1 b 3 Q 7 L C Z x d W 9 0 O 1 N 0 Y X R p b 2 4 m c X V v d D s s J n F 1 b 3 Q 7 Q 2 9 z d C B Q c m l j Z S B w Z X I g a 2 c v b G l 0 Z X I g K E 5 h a X J h K S Z x d W 9 0 O y w m c X V v d D t D T 0 d T I C h O Y W l y Y S k m c X V v d D s s J n F 1 b 3 Q 7 R G V s a X Z l c n k g Q 2 9 z d C Z x d W 9 0 O y w m c X V v d D t S Z X Z l b n V l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X V l c n l J R C I g V m F s d W U 9 I n M 0 Y T g 1 Y j I 5 Y i 0 y N D N h L T Q 5 Z G M t Y m Y 1 N C 1 l Y j E 2 O D Y y Y T R m Z T k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5 l L 0 N o Y W 5 n Z W Q g V H l w Z S 5 7 R G F 0 Z S w w f S Z x d W 9 0 O y w m c X V v d D t T Z W N 0 a W 9 u M S 9 K d W 5 l L 0 N o Y W 5 n Z W Q g V H l w Z S 5 7 R G F 5 L D F 9 J n F 1 b 3 Q 7 L C Z x d W 9 0 O 1 N l Y 3 R p b 2 4 x L 0 p 1 b m U v Q 2 h h b m d l Z C B U e X B l L n t P c m R l c i B J R C w y f S Z x d W 9 0 O y w m c X V v d D t T Z W N 0 a W 9 u M S 9 K d W 5 l L 0 N o Y W 5 n Z W Q g V H l w Z S 5 7 T 3 J k Z X I g V H l w Z S A o U G V 0 c m 9 s L 0 d h c y k s M 3 0 m c X V v d D s s J n F 1 b 3 Q 7 U 2 V j d G l v b j E v S n V u Z S 9 D a G F u Z 2 V k I F R 5 c G U u e 0 F t b 3 V u d C A o S 2 c v T G l 0 Z X J z K S w 0 f S Z x d W 9 0 O y w m c X V v d D t T Z W N 0 a W 9 u M S 9 K d W 5 l L 0 N o Y W 5 n Z W Q g V H l w Z S 5 7 Q 3 V z d H V t Z X I g T m F t Z S w 1 f S Z x d W 9 0 O y w m c X V v d D t T Z W N 0 a W 9 u M S 9 K d W 5 l L 0 N o Y W 5 n Z W Q g V H l w Z S 5 7 T 3 J k Z X I g Q X J l Y S w 2 f S Z x d W 9 0 O y w m c X V v d D t T Z W N 0 a W 9 u M S 9 K d W 5 l L 0 N o Y W 5 n Z W Q g V H l w Z S 5 7 R G V s a X Z l c n k g Q W d l b n Q s N 3 0 m c X V v d D s s J n F 1 b 3 Q 7 U 2 V j d G l v b j E v S n V u Z S 9 D a G F u Z 2 V k I F R 5 c G U u e 0 9 y Z G V y I F R p b W U s O H 0 m c X V v d D s s J n F 1 b 3 Q 7 U 2 V j d G l v b j E v S n V u Z S 9 D a G F u Z 2 V k I F R 5 c G U u e 0 Z 1 Z m l s b W V u d C B T d G F y d C B U a W 1 l L D l 9 J n F 1 b 3 Q 7 L C Z x d W 9 0 O 1 N l Y 3 R p b 2 4 x L 0 p 1 b m U v Q 2 h h b m d l Z C B U e X B l L n t P c m R l c i B D b 2 1 w b G V 0 a W 9 u I F R p b W U s M T B 9 J n F 1 b 3 Q 7 L C Z x d W 9 0 O 1 N l Y 3 R p b 2 4 x L 0 p 1 b m U v Q 2 h h b m d l Z C B U e X B l L n t T d G F 0 a W 9 u L D E 0 f S Z x d W 9 0 O y w m c X V v d D t T Z W N 0 a W 9 u M S 9 K d W 5 l L 0 N o Y W 5 n Z W Q g V H l w Z S 5 7 Q 2 9 z d C B Q c m l j Z S B w Z X I g a 2 c v b G l 0 Z X I g K E 5 h a X J h K S w x N n 0 m c X V v d D s s J n F 1 b 3 Q 7 U 2 V j d G l v b j E v S n V u Z S 9 D a G F u Z 2 V k I F R 5 c G U u e 0 N P R 1 M g K E 5 h a X J h K S w x N 3 0 m c X V v d D s s J n F 1 b 3 Q 7 U 2 V j d G l v b j E v S n V u Z S 9 D a G F u Z 2 V k I F R 5 c G U u e 0 R l b G l 2 Z X J 5 I E N v c 3 Q s M T h 9 J n F 1 b 3 Q 7 L C Z x d W 9 0 O 1 N l Y 3 R p b 2 4 x L 0 p 1 b m U v Q 2 h h b m d l Z C B U e X B l L n t S Z X Z l b n V l L D E 5 f S Z x d W 9 0 O y w m c X V v d D t T Z W N 0 a W 9 u M S 9 K d W 5 l L 0 N o Y W 5 n Z W Q g V H l w Z S 5 7 Q 2 9 s d W 1 u M j E s M j B 9 J n F 1 b 3 Q 7 L C Z x d W 9 0 O 1 N l Y 3 R p b 2 4 x L 0 p 1 b m U v Q 2 h h b m d l Z C B U e X B l L n t D b 2 x 1 b W 4 y M i w y M X 0 m c X V v d D s s J n F 1 b 3 Q 7 U 2 V j d G l v b j E v S n V u Z S 9 D a G F u Z 2 V k I F R 5 c G U u e 0 N v b H V t b j I z L D I y f S Z x d W 9 0 O y w m c X V v d D t T Z W N 0 a W 9 u M S 9 K d W 5 l L 0 N o Y W 5 n Z W Q g V H l w Z S 5 7 Q 2 9 s d W 1 u M j Q s M j N 9 J n F 1 b 3 Q 7 L C Z x d W 9 0 O 1 N l Y 3 R p b 2 4 x L 0 p 1 b m U v Q 2 h h b m d l Z C B U e X B l L n t D b 2 x 1 b W 4 y N S w y N H 0 m c X V v d D s s J n F 1 b 3 Q 7 U 2 V j d G l v b j E v S n V u Z S 9 D a G F u Z 2 V k I F R 5 c G U u e 0 N v b H V t b j I 2 L D I 1 f S Z x d W 9 0 O y w m c X V v d D t T Z W N 0 a W 9 u M S 9 K d W 5 l L 0 N o Y W 5 n Z W Q g V H l w Z S 5 7 Q 2 9 s d W 1 u M j c s M j Z 9 J n F 1 b 3 Q 7 L C Z x d W 9 0 O 1 N l Y 3 R p b 2 4 x L 0 p 1 b m U v Q 2 h h b m d l Z C B U e X B l L n t D b 2 x 1 b W 4 y O C w y N 3 0 m c X V v d D s s J n F 1 b 3 Q 7 U 2 V j d G l v b j E v S n V u Z S 9 D a G F u Z 2 V k I F R 5 c G U u e 0 N v b H V t b j I 5 L D I 4 f S Z x d W 9 0 O y w m c X V v d D t T Z W N 0 a W 9 u M S 9 K d W 5 l L 0 N o Y W 5 n Z W Q g V H l w Z S 5 7 Q 2 9 s d W 1 u M z A s M j l 9 J n F 1 b 3 Q 7 L C Z x d W 9 0 O 1 N l Y 3 R p b 2 4 x L 0 p 1 b m U v Q 2 h h b m d l Z C B U e X B l L n t D b 2 x 1 b W 4 z M S w z M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p 1 b m U v Q 2 h h b m d l Z C B U e X B l L n t E Y X R l L D B 9 J n F 1 b 3 Q 7 L C Z x d W 9 0 O 1 N l Y 3 R p b 2 4 x L 0 p 1 b m U v Q 2 h h b m d l Z C B U e X B l L n t E Y X k s M X 0 m c X V v d D s s J n F 1 b 3 Q 7 U 2 V j d G l v b j E v S n V u Z S 9 D a G F u Z 2 V k I F R 5 c G U u e 0 9 y Z G V y I E l E L D J 9 J n F 1 b 3 Q 7 L C Z x d W 9 0 O 1 N l Y 3 R p b 2 4 x L 0 p 1 b m U v Q 2 h h b m d l Z C B U e X B l L n t P c m R l c i B U e X B l I C h Q Z X R y b 2 w v R 2 F z K S w z f S Z x d W 9 0 O y w m c X V v d D t T Z W N 0 a W 9 u M S 9 K d W 5 l L 0 N o Y W 5 n Z W Q g V H l w Z S 5 7 Q W 1 v d W 5 0 I C h L Z y 9 M a X R l c n M p L D R 9 J n F 1 b 3 Q 7 L C Z x d W 9 0 O 1 N l Y 3 R p b 2 4 x L 0 p 1 b m U v Q 2 h h b m d l Z C B U e X B l L n t D d X N 0 d W 1 l c i B O Y W 1 l L D V 9 J n F 1 b 3 Q 7 L C Z x d W 9 0 O 1 N l Y 3 R p b 2 4 x L 0 p 1 b m U v Q 2 h h b m d l Z C B U e X B l L n t P c m R l c i B B c m V h L D Z 9 J n F 1 b 3 Q 7 L C Z x d W 9 0 O 1 N l Y 3 R p b 2 4 x L 0 p 1 b m U v Q 2 h h b m d l Z C B U e X B l L n t E Z W x p d m V y e S B B Z 2 V u d C w 3 f S Z x d W 9 0 O y w m c X V v d D t T Z W N 0 a W 9 u M S 9 K d W 5 l L 0 N o Y W 5 n Z W Q g V H l w Z S 5 7 T 3 J k Z X I g V G l t Z S w 4 f S Z x d W 9 0 O y w m c X V v d D t T Z W N 0 a W 9 u M S 9 K d W 5 l L 0 N o Y W 5 n Z W Q g V H l w Z S 5 7 R n V m a W x t Z W 5 0 I F N 0 Y X J 0 I F R p b W U s O X 0 m c X V v d D s s J n F 1 b 3 Q 7 U 2 V j d G l v b j E v S n V u Z S 9 D a G F u Z 2 V k I F R 5 c G U u e 0 9 y Z G V y I E N v b X B s Z X R p b 2 4 g V G l t Z S w x M H 0 m c X V v d D s s J n F 1 b 3 Q 7 U 2 V j d G l v b j E v S n V u Z S 9 D a G F u Z 2 V k I F R 5 c G U u e 1 N 0 Y X R p b 2 4 s M T R 9 J n F 1 b 3 Q 7 L C Z x d W 9 0 O 1 N l Y 3 R p b 2 4 x L 0 p 1 b m U v Q 2 h h b m d l Z C B U e X B l L n t D b 3 N 0 I F B y a W N l I H B l c i B r Z y 9 s a X R l c i A o T m F p c m E p L D E 2 f S Z x d W 9 0 O y w m c X V v d D t T Z W N 0 a W 9 u M S 9 K d W 5 l L 0 N o Y W 5 n Z W Q g V H l w Z S 5 7 Q 0 9 H U y A o T m F p c m E p L D E 3 f S Z x d W 9 0 O y w m c X V v d D t T Z W N 0 a W 9 u M S 9 K d W 5 l L 0 N o Y W 5 n Z W Q g V H l w Z S 5 7 R G V s a X Z l c n k g Q 2 9 z d C w x O H 0 m c X V v d D s s J n F 1 b 3 Q 7 U 2 V j d G l v b j E v S n V u Z S 9 D a G F u Z 2 V k I F R 5 c G U u e 1 J l d m V u d W U s M T l 9 J n F 1 b 3 Q 7 L C Z x d W 9 0 O 1 N l Y 3 R p b 2 4 x L 0 p 1 b m U v Q 2 h h b m d l Z C B U e X B l L n t D b 2 x 1 b W 4 y M S w y M H 0 m c X V v d D s s J n F 1 b 3 Q 7 U 2 V j d G l v b j E v S n V u Z S 9 D a G F u Z 2 V k I F R 5 c G U u e 0 N v b H V t b j I y L D I x f S Z x d W 9 0 O y w m c X V v d D t T Z W N 0 a W 9 u M S 9 K d W 5 l L 0 N o Y W 5 n Z W Q g V H l w Z S 5 7 Q 2 9 s d W 1 u M j M s M j J 9 J n F 1 b 3 Q 7 L C Z x d W 9 0 O 1 N l Y 3 R p b 2 4 x L 0 p 1 b m U v Q 2 h h b m d l Z C B U e X B l L n t D b 2 x 1 b W 4 y N C w y M 3 0 m c X V v d D s s J n F 1 b 3 Q 7 U 2 V j d G l v b j E v S n V u Z S 9 D a G F u Z 2 V k I F R 5 c G U u e 0 N v b H V t b j I 1 L D I 0 f S Z x d W 9 0 O y w m c X V v d D t T Z W N 0 a W 9 u M S 9 K d W 5 l L 0 N o Y W 5 n Z W Q g V H l w Z S 5 7 Q 2 9 s d W 1 u M j Y s M j V 9 J n F 1 b 3 Q 7 L C Z x d W 9 0 O 1 N l Y 3 R p b 2 4 x L 0 p 1 b m U v Q 2 h h b m d l Z C B U e X B l L n t D b 2 x 1 b W 4 y N y w y N n 0 m c X V v d D s s J n F 1 b 3 Q 7 U 2 V j d G l v b j E v S n V u Z S 9 D a G F u Z 2 V k I F R 5 c G U u e 0 N v b H V t b j I 4 L D I 3 f S Z x d W 9 0 O y w m c X V v d D t T Z W N 0 a W 9 u M S 9 K d W 5 l L 0 N o Y W 5 n Z W Q g V H l w Z S 5 7 Q 2 9 s d W 1 u M j k s M j h 9 J n F 1 b 3 Q 7 L C Z x d W 9 0 O 1 N l Y 3 R p b 2 4 x L 0 p 1 b m U v Q 2 h h b m d l Z C B U e X B l L n t D b 2 x 1 b W 4 z M C w y O X 0 m c X V v d D s s J n F 1 b 3 Q 7 U 2 V j d G l v b j E v S n V u Z S 9 D a G F u Z 2 V k I F R 5 c G U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n V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0 p 1 b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d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N 1 Q y M T o y N j o z N y 4 w N T Q 2 N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p 1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d W 5 l L 0 R l d G V j d G V k J T I w V H l w Z S U y M E 1 p c 2 1 h d G N o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p 1 b m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n V u Z S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d W 5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p 1 b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p 1 b m U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n V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d U M j E 6 M j g 6 N T A u M j k z O D I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K d W 5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n V u Z S U y M C g y K S 9 E Z X R l Y 3 R l Z C U y M F R 5 c G U l M j B N a X N t Y X R j a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d W 5 l J T I w K D I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p 1 b m U l M j A o M i k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n V u Z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d W 5 l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p 1 b m U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n V u Z S U y M C g y K S 9 S Z W 1 v d m V k J T I w R X J y b 3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6 f f i P 2 P s R 6 W z a m V o + X g z A A A A A A I A A A A A A B B m A A A A A Q A A I A A A A F f 6 l u B c W n u d J 3 h C s L F v G H l G q R k r w Q + b k z S C m E D H G 2 I 4 A A A A A A 6 A A A A A A g A A I A A A A F 6 R 3 m N R t Z u K Z u H P z w n 7 U 5 o x L Q t U W H R o I 1 x Z N z 2 H x D Q b U A A A A L U t / F 8 h j V B J s A o 9 3 r t V L T Q s A h 1 f a K B Z g 6 w o c W j Z C 7 F m j J m 6 K i S F 3 F 8 B Q s R / H / 1 F k K 2 E G W i 5 4 g 5 D y 7 i z s L k 4 3 K f i F c 0 i s 7 5 1 V j J r y n t v w K T t Q A A A A A Z F d x f K I I B n S g R 0 x X h 5 T X p G / i F H l Q X f m x Z e n x L 6 O w R w Z e c w Q 2 M K Y c 8 c I X P B / I d x v 1 3 7 8 a v B i c r z p N i s M K g J x K w = < / D a t a M a s h u p > 
</file>

<file path=customXml/itemProps1.xml><?xml version="1.0" encoding="utf-8"?>
<ds:datastoreItem xmlns:ds="http://schemas.openxmlformats.org/officeDocument/2006/customXml" ds:itemID="{DF5C23F3-8B1F-4ABC-8E79-7F97C9CB0F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</vt:lpstr>
      <vt:lpstr>Sheet1</vt:lpstr>
      <vt:lpstr>DASHBOARD</vt:lpstr>
      <vt:lpstr>June (2)</vt:lpstr>
      <vt:lpstr>ordernum</vt:lpstr>
      <vt:lpstr>profit</vt:lpstr>
      <vt:lpstr>qty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Mubarak Azeem</cp:lastModifiedBy>
  <dcterms:modified xsi:type="dcterms:W3CDTF">2025-07-18T10:18:12Z</dcterms:modified>
</cp:coreProperties>
</file>