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autoCompressPictures="0"/>
  <bookViews>
    <workbookView xWindow="33525" yWindow="-4260" windowWidth="20730" windowHeight="11760" tabRatio="500"/>
  </bookViews>
  <sheets>
    <sheet name="Fiji MLB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368" i="1"/>
  <c r="AG368"/>
  <c r="AF367"/>
  <c r="AG367"/>
  <c r="AF365"/>
  <c r="AG365"/>
  <c r="AF364"/>
  <c r="AG364"/>
  <c r="AF362"/>
  <c r="AG362"/>
  <c r="AF361"/>
  <c r="AG361"/>
  <c r="AF359"/>
  <c r="AG359"/>
  <c r="AF358"/>
  <c r="AG358"/>
  <c r="AF356"/>
  <c r="AG356"/>
  <c r="AF355"/>
  <c r="AG355"/>
  <c r="AF352"/>
  <c r="AG352"/>
  <c r="AF351"/>
  <c r="AG351"/>
  <c r="AF349"/>
  <c r="AG349"/>
  <c r="AF348"/>
  <c r="AG348"/>
  <c r="AF346"/>
  <c r="AG346"/>
  <c r="AF345"/>
  <c r="AG345"/>
  <c r="AF342"/>
  <c r="AG342"/>
  <c r="AF341"/>
  <c r="AG341"/>
  <c r="AF340"/>
  <c r="AG340"/>
  <c r="AF338"/>
  <c r="AG338"/>
  <c r="AF337"/>
  <c r="AG337"/>
  <c r="AF336"/>
  <c r="AG336"/>
  <c r="AF334"/>
  <c r="AG334"/>
  <c r="AF333"/>
  <c r="AG333"/>
  <c r="AF331"/>
  <c r="AG331"/>
  <c r="AF330"/>
  <c r="AG330"/>
  <c r="AF328"/>
  <c r="AG328"/>
  <c r="AF327"/>
  <c r="AG327"/>
  <c r="AF325"/>
  <c r="AG325"/>
  <c r="AF324"/>
  <c r="AG324"/>
  <c r="AF323"/>
  <c r="AG323"/>
  <c r="AF320"/>
  <c r="AG320"/>
  <c r="AF319"/>
  <c r="AG319"/>
  <c r="AF316"/>
  <c r="AG316"/>
  <c r="AF314"/>
  <c r="AG314"/>
  <c r="AF312"/>
  <c r="AG312"/>
  <c r="AF311"/>
  <c r="AG311"/>
  <c r="AF309"/>
  <c r="AG309"/>
  <c r="AF308"/>
  <c r="AG308"/>
  <c r="AF305"/>
  <c r="AG305"/>
  <c r="AF303"/>
  <c r="AG303"/>
  <c r="AF302"/>
  <c r="AG302"/>
  <c r="AF301"/>
  <c r="AG301"/>
  <c r="AF299"/>
  <c r="AG299"/>
  <c r="AF298"/>
  <c r="AG298"/>
  <c r="AF296"/>
  <c r="AG296"/>
  <c r="AF294"/>
  <c r="AG294"/>
  <c r="AF292"/>
  <c r="AG292"/>
  <c r="AF290"/>
  <c r="AG290"/>
  <c r="AF287"/>
  <c r="AG287"/>
  <c r="AF286"/>
  <c r="AG286"/>
  <c r="AF285"/>
  <c r="AG285"/>
  <c r="AF284"/>
  <c r="AG284"/>
  <c r="AF282"/>
  <c r="AG282"/>
  <c r="AF281"/>
  <c r="AG281"/>
  <c r="AF280"/>
  <c r="AG280"/>
  <c r="AF279"/>
  <c r="AG279"/>
  <c r="AF278"/>
  <c r="AG278"/>
  <c r="AF277"/>
  <c r="AG277"/>
  <c r="AF276"/>
  <c r="AG276"/>
  <c r="AF275"/>
  <c r="AG275"/>
  <c r="AF274"/>
  <c r="AG274"/>
  <c r="AF273"/>
  <c r="AG273"/>
  <c r="AF272"/>
  <c r="AG272"/>
  <c r="AF271"/>
  <c r="AG271"/>
  <c r="AF270"/>
  <c r="AG270"/>
  <c r="AF269"/>
  <c r="AG269"/>
  <c r="AF268"/>
  <c r="AG268"/>
  <c r="AF267"/>
  <c r="AG267"/>
  <c r="AF266"/>
  <c r="AG266"/>
  <c r="AF265"/>
  <c r="AG265"/>
  <c r="AF264"/>
  <c r="AG264"/>
  <c r="AF263"/>
  <c r="AG263"/>
  <c r="AF262"/>
  <c r="AG262"/>
  <c r="AF261"/>
  <c r="AG261"/>
  <c r="AF258"/>
  <c r="AG258"/>
  <c r="AF256"/>
  <c r="AG256"/>
  <c r="AF254"/>
  <c r="AG254"/>
  <c r="AF252"/>
  <c r="AG252"/>
  <c r="AF251"/>
  <c r="AG251"/>
  <c r="AF249"/>
  <c r="AG249"/>
  <c r="AF248"/>
  <c r="AG248"/>
  <c r="AF246"/>
  <c r="AG246"/>
  <c r="AF245"/>
  <c r="AG245"/>
  <c r="AF242"/>
  <c r="AG242"/>
  <c r="AF241"/>
  <c r="AG241"/>
  <c r="AF239"/>
  <c r="AG239"/>
  <c r="AF238"/>
  <c r="AG238"/>
  <c r="AF237"/>
  <c r="AG237"/>
  <c r="AF235"/>
  <c r="AG235"/>
  <c r="AF234"/>
  <c r="AG234"/>
  <c r="AF233"/>
  <c r="AG233"/>
  <c r="AF231"/>
  <c r="AG231"/>
  <c r="AF230"/>
  <c r="AG230"/>
  <c r="AF228"/>
  <c r="AG228"/>
  <c r="AF227"/>
  <c r="AG227"/>
  <c r="AF226"/>
  <c r="AG226"/>
  <c r="AF225"/>
  <c r="AG225"/>
  <c r="AF223"/>
  <c r="AG223"/>
  <c r="AF221"/>
  <c r="AG221"/>
  <c r="AF220"/>
  <c r="AG220"/>
  <c r="AF219"/>
  <c r="AG219"/>
  <c r="AF218"/>
  <c r="AG218"/>
  <c r="AF217"/>
  <c r="AG217"/>
  <c r="AF216"/>
  <c r="AG216"/>
  <c r="AF214"/>
  <c r="AG214"/>
  <c r="AF213"/>
  <c r="AG213"/>
  <c r="AF211"/>
  <c r="AG211"/>
  <c r="AF210"/>
  <c r="AG210"/>
  <c r="AF209"/>
  <c r="AG209"/>
  <c r="AF208"/>
  <c r="AG208"/>
  <c r="AF207"/>
  <c r="AG207"/>
  <c r="AF206"/>
  <c r="AG206"/>
  <c r="AF205"/>
  <c r="AG205"/>
  <c r="AF204"/>
  <c r="AG204"/>
  <c r="AF203"/>
  <c r="AG203"/>
  <c r="AF202"/>
  <c r="AG202"/>
  <c r="AF201"/>
  <c r="AG201"/>
  <c r="AF200"/>
  <c r="AG200"/>
  <c r="AF199"/>
  <c r="AG199"/>
  <c r="AF198"/>
  <c r="AG198"/>
  <c r="AF197"/>
  <c r="AG197"/>
  <c r="AF195"/>
  <c r="AG195"/>
  <c r="AF194"/>
  <c r="AG194"/>
  <c r="AF193"/>
  <c r="AG193"/>
  <c r="AF192"/>
  <c r="AG192"/>
  <c r="AF191"/>
  <c r="AG191"/>
  <c r="AF190"/>
  <c r="AG190"/>
  <c r="AF189"/>
  <c r="AG189"/>
  <c r="AF188"/>
  <c r="AG188"/>
  <c r="AF187"/>
  <c r="AG187"/>
  <c r="AF186"/>
  <c r="AG186"/>
  <c r="AF185"/>
  <c r="AG185"/>
  <c r="AF184"/>
  <c r="AG184"/>
  <c r="AF183"/>
  <c r="AG183"/>
  <c r="AF182"/>
  <c r="AG182"/>
  <c r="AF181"/>
  <c r="AG181"/>
  <c r="AF180"/>
  <c r="AG180"/>
  <c r="AF179"/>
  <c r="AG179"/>
  <c r="AF178"/>
  <c r="AG178"/>
  <c r="AF176"/>
  <c r="AG176"/>
  <c r="AF175"/>
  <c r="AG175"/>
  <c r="AF174"/>
  <c r="AG174"/>
  <c r="AF173"/>
  <c r="AG173"/>
  <c r="AF172"/>
  <c r="AG172"/>
  <c r="AF171"/>
  <c r="AG171"/>
  <c r="AF170"/>
  <c r="AG170"/>
  <c r="AF169"/>
  <c r="AG169"/>
  <c r="AF168"/>
  <c r="AG168"/>
  <c r="AF167"/>
  <c r="AG167"/>
  <c r="AF165"/>
  <c r="AG165"/>
  <c r="AF164"/>
  <c r="AG164"/>
  <c r="AF163"/>
  <c r="AG163"/>
  <c r="AF162"/>
  <c r="AG162"/>
  <c r="AF161"/>
  <c r="AG161"/>
  <c r="AF160"/>
  <c r="AG160"/>
  <c r="AF159"/>
  <c r="AG159"/>
  <c r="AF157"/>
  <c r="AG157"/>
  <c r="AF156"/>
  <c r="AG156"/>
  <c r="AF155"/>
  <c r="AG155"/>
  <c r="AF154"/>
  <c r="AG154"/>
  <c r="AF153"/>
  <c r="AG153"/>
  <c r="AF152"/>
  <c r="AG152"/>
  <c r="AF151"/>
  <c r="AG151"/>
  <c r="AF150"/>
  <c r="AG150"/>
  <c r="AF149"/>
  <c r="AG149"/>
  <c r="AF147"/>
  <c r="AG147"/>
  <c r="AF146"/>
  <c r="AG146"/>
  <c r="AF145"/>
  <c r="AG145"/>
  <c r="AF144"/>
  <c r="AG144"/>
  <c r="AF143"/>
  <c r="AG143"/>
  <c r="AF142"/>
  <c r="AG142"/>
  <c r="AF141"/>
  <c r="AG141"/>
  <c r="AF140"/>
  <c r="AG140"/>
  <c r="AF139"/>
  <c r="AG139"/>
  <c r="AF137"/>
  <c r="AG137"/>
  <c r="AF136"/>
  <c r="AG136"/>
  <c r="AF135"/>
  <c r="AG135"/>
  <c r="AF134"/>
  <c r="AG134"/>
  <c r="AF132"/>
  <c r="AG132"/>
  <c r="AF130"/>
  <c r="AG130"/>
  <c r="AF129"/>
  <c r="AG129"/>
  <c r="AF128"/>
  <c r="AG128"/>
  <c r="AF125"/>
  <c r="AG125"/>
  <c r="AF123"/>
  <c r="AG123"/>
  <c r="AF120"/>
  <c r="AG120"/>
  <c r="AF117"/>
  <c r="AG117"/>
  <c r="AF116"/>
  <c r="AG116"/>
  <c r="AF115"/>
  <c r="AG115"/>
  <c r="AF114"/>
  <c r="AG114"/>
  <c r="AF113"/>
  <c r="AG113"/>
  <c r="AF112"/>
  <c r="AG112"/>
  <c r="AF109"/>
  <c r="AG109"/>
  <c r="AF108"/>
  <c r="AG108"/>
  <c r="AF107"/>
  <c r="AG107"/>
  <c r="AF104"/>
  <c r="AG104"/>
  <c r="AF101"/>
  <c r="AG101"/>
  <c r="AF100"/>
  <c r="AG100"/>
  <c r="AF97"/>
  <c r="AG97"/>
  <c r="AF94"/>
  <c r="AG94"/>
  <c r="AF91"/>
  <c r="AG91"/>
  <c r="AF88"/>
  <c r="AG88"/>
  <c r="AF85"/>
  <c r="AG85"/>
  <c r="AF82"/>
  <c r="AG82"/>
  <c r="AF79"/>
  <c r="AG79"/>
  <c r="AF78"/>
  <c r="AG78"/>
  <c r="AF77"/>
  <c r="AG77"/>
  <c r="AF76"/>
  <c r="AG76"/>
  <c r="AF75"/>
  <c r="AG75"/>
  <c r="AF74"/>
  <c r="AG74"/>
  <c r="AF73"/>
  <c r="AG73"/>
  <c r="AF72"/>
  <c r="AG72"/>
  <c r="AF71"/>
  <c r="AG71"/>
  <c r="AF70"/>
  <c r="AG70"/>
  <c r="AF69"/>
  <c r="AG69"/>
  <c r="AF68"/>
  <c r="AG68"/>
  <c r="AF67"/>
  <c r="AG67"/>
  <c r="AF66"/>
  <c r="AG66"/>
  <c r="AF65"/>
  <c r="AG65"/>
  <c r="AF64"/>
  <c r="AG64"/>
  <c r="AF63"/>
  <c r="AG63"/>
  <c r="AF62"/>
  <c r="AG62"/>
  <c r="AF61"/>
  <c r="AG61"/>
  <c r="AF60"/>
  <c r="AG60"/>
  <c r="AF59"/>
  <c r="AG59"/>
  <c r="AF58"/>
  <c r="AG58"/>
  <c r="AF57"/>
  <c r="AG57"/>
  <c r="AF56"/>
  <c r="AG56"/>
  <c r="AF55"/>
  <c r="AG55"/>
  <c r="AF54"/>
  <c r="AG54"/>
  <c r="AF51"/>
  <c r="AG51"/>
  <c r="AF50"/>
  <c r="AG50"/>
  <c r="AF49"/>
  <c r="AG49"/>
  <c r="AF48"/>
  <c r="AG48"/>
  <c r="AF47"/>
  <c r="AG47"/>
  <c r="AF46"/>
  <c r="AG46"/>
  <c r="AF26"/>
  <c r="AG26"/>
  <c r="AF25"/>
  <c r="AG25"/>
  <c r="AF24"/>
  <c r="AG24"/>
  <c r="AF23"/>
  <c r="AG23"/>
  <c r="CH20"/>
  <c r="CG20"/>
  <c r="CF20"/>
  <c r="CE20"/>
  <c r="CD20"/>
  <c r="CC20"/>
  <c r="CB20"/>
  <c r="CA20"/>
  <c r="BZ20"/>
  <c r="BY20"/>
  <c r="BX20"/>
  <c r="BW20"/>
  <c r="BV20"/>
  <c r="BU20"/>
  <c r="BT20"/>
  <c r="BS20"/>
  <c r="BR20"/>
  <c r="BQ20"/>
  <c r="BP20"/>
  <c r="BO20"/>
  <c r="BN20"/>
  <c r="BM20"/>
  <c r="BL20"/>
  <c r="BK20"/>
  <c r="BJ20"/>
  <c r="BI20"/>
  <c r="BH20"/>
  <c r="BG20"/>
  <c r="BF20"/>
  <c r="BE20"/>
  <c r="BD20"/>
  <c r="BC20"/>
  <c r="BB20"/>
  <c r="BA20"/>
  <c r="AZ20"/>
  <c r="AY20"/>
  <c r="AX20"/>
  <c r="AW20"/>
  <c r="AV20"/>
  <c r="AU20"/>
  <c r="AT20"/>
  <c r="AS20"/>
  <c r="AR20"/>
  <c r="AQ20"/>
  <c r="AP20"/>
  <c r="AO20"/>
  <c r="AN20"/>
  <c r="AM20"/>
  <c r="AL20"/>
  <c r="AK20"/>
  <c r="AJ20"/>
  <c r="AH20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P8"/>
  <c r="BQ8"/>
  <c r="BR8"/>
  <c r="BS8"/>
  <c r="BT8"/>
  <c r="BU8"/>
  <c r="BV8"/>
  <c r="BW8"/>
  <c r="BX8"/>
  <c r="BY8"/>
  <c r="BZ8"/>
  <c r="AH19"/>
  <c r="AH18"/>
</calcChain>
</file>

<file path=xl/comments1.xml><?xml version="1.0" encoding="utf-8"?>
<comments xmlns="http://schemas.openxmlformats.org/spreadsheetml/2006/main">
  <authors>
    <author>Author</author>
  </authors>
  <commentList>
    <comment ref="BA3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C3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23:37:40]: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D3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23:40:08]: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3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00:13:05]: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3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00:13:37]: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3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00:14:28]: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L3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07:21:02]: </t>
        </r>
        <r>
          <rPr>
            <sz val="11"/>
            <color rgb="FF000000"/>
            <rFont val="Calibri"/>
          </rPr>
          <t>changed name from "2H6MB" to "2H1MB"</t>
        </r>
        <r>
          <rPr>
            <sz val="11"/>
            <color rgb="FF000000"/>
            <rFont val="Calibri"/>
          </rPr>
          <t xml:space="preserve">
</t>
        </r>
      </text>
    </comment>
    <comment ref="CB3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00:12:39]: </t>
        </r>
        <r>
          <rPr>
            <sz val="11"/>
            <color rgb="FF000000"/>
            <rFont val="Calibri"/>
          </rPr>
          <t>changed name from "2DFM4" to "TBD1"</t>
        </r>
        <r>
          <rPr>
            <sz val="11"/>
            <color rgb="FF000000"/>
            <rFont val="Calibri"/>
          </rPr>
          <t xml:space="preserve">
</t>
        </r>
      </text>
    </comment>
    <comment ref="BA4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C4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23:37:40]: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D4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23:40:08]: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4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00:13:05]: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4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00:13:37]: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4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00:14:28]: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A5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00:11:52]: </t>
        </r>
        <r>
          <rPr>
            <sz val="11"/>
            <color rgb="FF000000"/>
            <rFont val="Calibri"/>
          </rPr>
          <t>changed build date from "9/1N" to "9/2N"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B5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07:24:46]: </t>
        </r>
        <r>
          <rPr>
            <sz val="11"/>
            <color rgb="FF000000"/>
            <rFont val="Calibri"/>
          </rPr>
          <t>changed build date from "9/4N" to "9/2N"</t>
        </r>
        <r>
          <rPr>
            <sz val="11"/>
            <color rgb="FF000000"/>
            <rFont val="Calibri"/>
          </rPr>
          <t xml:space="preserve">
</t>
        </r>
      </text>
    </comment>
    <comment ref="BC5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00:02:10]: </t>
        </r>
        <r>
          <rPr>
            <sz val="11"/>
            <color rgb="FF000000"/>
            <rFont val="Calibri"/>
          </rPr>
          <t>changed build date from "8/29N" to "9/2N"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23:37:40]: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D5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00:02:11]: </t>
        </r>
        <r>
          <rPr>
            <sz val="11"/>
            <color rgb="FF000000"/>
            <rFont val="Calibri"/>
          </rPr>
          <t>changed build date from "8/29N" to "9/2N"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23:40:08]: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5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00:13:05]: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5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00:13:37]: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5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00:14:28]: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CB5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07:24:50]: </t>
        </r>
        <r>
          <rPr>
            <sz val="11"/>
            <color rgb="FF000000"/>
            <rFont val="Calibri"/>
          </rPr>
          <t>changed build date from "9/4N" to "9/2N"</t>
        </r>
        <r>
          <rPr>
            <sz val="11"/>
            <color rgb="FF000000"/>
            <rFont val="Calibri"/>
          </rPr>
          <t xml:space="preserve">
</t>
        </r>
      </text>
    </comment>
    <comment ref="AW6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22:45:44]: </t>
        </r>
        <r>
          <rPr>
            <sz val="11"/>
            <color rgb="FF000000"/>
            <rFont val="Calibri"/>
          </rPr>
          <t>changed input qty from "20" to "12"</t>
        </r>
        <r>
          <rPr>
            <sz val="11"/>
            <color rgb="FF000000"/>
            <rFont val="Calibri"/>
          </rPr>
          <t xml:space="preserve">
</t>
        </r>
      </text>
    </comment>
    <comment ref="AX6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00:22:58]: </t>
        </r>
        <r>
          <rPr>
            <sz val="11"/>
            <color rgb="FF000000"/>
            <rFont val="Calibri"/>
          </rPr>
          <t>changed input qty from "48" to "40"</t>
        </r>
        <r>
          <rPr>
            <sz val="11"/>
            <color rgb="FF000000"/>
            <rFont val="Calibri"/>
          </rPr>
          <t xml:space="preserve">
</t>
        </r>
      </text>
    </comment>
    <comment ref="AZ6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21:58:38]: </t>
        </r>
        <r>
          <rPr>
            <sz val="11"/>
            <color rgb="FF000000"/>
            <rFont val="Calibri"/>
          </rPr>
          <t>changed input qty from "72" to "60"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21:58:23]: </t>
        </r>
        <r>
          <rPr>
            <sz val="11"/>
            <color rgb="FF000000"/>
            <rFont val="Calibri"/>
          </rPr>
          <t>changed input qty from "48" to "72"</t>
        </r>
        <r>
          <rPr>
            <sz val="11"/>
            <color rgb="FF000000"/>
            <rFont val="Calibri"/>
          </rPr>
          <t xml:space="preserve">
</t>
        </r>
      </text>
    </comment>
    <comment ref="BA6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B6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23:36:14]: </t>
        </r>
        <r>
          <rPr>
            <sz val="11"/>
            <color rgb="FF000000"/>
            <rFont val="Calibri"/>
          </rPr>
          <t>changed input qty from "8" to "4"</t>
        </r>
        <r>
          <rPr>
            <sz val="11"/>
            <color rgb="FF000000"/>
            <rFont val="Calibri"/>
          </rPr>
          <t xml:space="preserve">
</t>
        </r>
      </text>
    </comment>
    <comment ref="BC6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23:37:40]: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D6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23:40:08]: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6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00:13:05]: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6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00:13:37]: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6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00:14:28]: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H6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21:59:59]: </t>
        </r>
        <r>
          <rPr>
            <sz val="11"/>
            <color rgb="FF000000"/>
            <rFont val="Calibri"/>
          </rPr>
          <t>changed input qty from "72" to "80"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21:58:16]: </t>
        </r>
        <r>
          <rPr>
            <sz val="11"/>
            <color rgb="FF000000"/>
            <rFont val="Calibri"/>
          </rPr>
          <t>changed input qty from "48" to "72"</t>
        </r>
        <r>
          <rPr>
            <sz val="11"/>
            <color rgb="FF000000"/>
            <rFont val="Calibri"/>
          </rPr>
          <t xml:space="preserve">
</t>
        </r>
      </text>
    </comment>
    <comment ref="BI6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21:59:59]: </t>
        </r>
        <r>
          <rPr>
            <sz val="11"/>
            <color rgb="FF000000"/>
            <rFont val="Calibri"/>
          </rPr>
          <t>changed input qty from "72" to "80"</t>
        </r>
        <r>
          <rPr>
            <sz val="11"/>
            <color rgb="FF000000"/>
            <rFont val="Calibri"/>
          </rPr>
          <t xml:space="preserve">
</t>
        </r>
      </text>
    </comment>
    <comment ref="BJ6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21:59:59]: </t>
        </r>
        <r>
          <rPr>
            <sz val="11"/>
            <color rgb="FF000000"/>
            <rFont val="Calibri"/>
          </rPr>
          <t>changed input qty from "72" to "80"</t>
        </r>
        <r>
          <rPr>
            <sz val="11"/>
            <color rgb="FF000000"/>
            <rFont val="Calibri"/>
          </rPr>
          <t xml:space="preserve">
</t>
        </r>
      </text>
    </comment>
    <comment ref="BK6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22:00:01]: </t>
        </r>
        <r>
          <rPr>
            <sz val="11"/>
            <color rgb="FF000000"/>
            <rFont val="Calibri"/>
          </rPr>
          <t>changed input qty from "72" to "80"</t>
        </r>
        <r>
          <rPr>
            <sz val="11"/>
            <color rgb="FF000000"/>
            <rFont val="Calibri"/>
          </rPr>
          <t xml:space="preserve">
</t>
        </r>
      </text>
    </comment>
    <comment ref="BL6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22:32:13]: </t>
        </r>
        <r>
          <rPr>
            <sz val="11"/>
            <color rgb="FF000000"/>
            <rFont val="Calibri"/>
          </rPr>
          <t>changed input qty from "80" to "100"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22:00:02]: </t>
        </r>
        <r>
          <rPr>
            <sz val="11"/>
            <color rgb="FF000000"/>
            <rFont val="Calibri"/>
          </rPr>
          <t>changed input qty from "72" to "80"</t>
        </r>
        <r>
          <rPr>
            <sz val="11"/>
            <color rgb="FF000000"/>
            <rFont val="Calibri"/>
          </rPr>
          <t xml:space="preserve">
</t>
        </r>
      </text>
    </comment>
    <comment ref="CB6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23:41:53]: </t>
        </r>
        <r>
          <rPr>
            <sz val="11"/>
            <color rgb="FF000000"/>
            <rFont val="Calibri"/>
          </rPr>
          <t>changed input qty from "20" to "0"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07:24:39]: </t>
        </r>
        <r>
          <rPr>
            <sz val="11"/>
            <color rgb="FF000000"/>
            <rFont val="Calibri"/>
          </rPr>
          <t>changed input qty from "24" to "20"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07:21:55]: </t>
        </r>
        <r>
          <rPr>
            <sz val="11"/>
            <color rgb="FF000000"/>
            <rFont val="Calibri"/>
          </rPr>
          <t>changed input qty from "32" to "24"</t>
        </r>
        <r>
          <rPr>
            <sz val="11"/>
            <color rgb="FF000000"/>
            <rFont val="Calibri"/>
          </rPr>
          <t xml:space="preserve">
</t>
        </r>
      </text>
    </comment>
    <comment ref="BA7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C7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23:37:40]: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D7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23:40:08]: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7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00:13:05]: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7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00:13:37]: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7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00:14:28]: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A8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C8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23:37:40]: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D8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23:40:08]: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8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00:13:05]: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8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00:13:37]: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8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00:14:28]: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A9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C9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23:37:40]: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D9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23:40:08]: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9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00:13:05]: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9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00:13:37]: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9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00:14:28]: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AX10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07:19:32]: </t>
        </r>
        <r>
          <rPr>
            <sz val="11"/>
            <color rgb="FF000000"/>
            <rFont val="Calibri"/>
          </rPr>
          <t>changed notes from "FF, NED, w/ shield, w/ underfill" to "FF, NED, w/ shield, w/o underfill"</t>
        </r>
        <r>
          <rPr>
            <sz val="11"/>
            <color rgb="FF000000"/>
            <rFont val="Calibri"/>
          </rPr>
          <t xml:space="preserve">
</t>
        </r>
      </text>
    </comment>
    <comment ref="AZ10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07:19:36]: </t>
        </r>
        <r>
          <rPr>
            <sz val="11"/>
            <color rgb="FF000000"/>
            <rFont val="Calibri"/>
          </rPr>
          <t>changed notes from "FF, NED, w/ shield, w/ underfill" to "FF, NED, w/ shield, w/o underfill"</t>
        </r>
        <r>
          <rPr>
            <sz val="11"/>
            <color rgb="FF000000"/>
            <rFont val="Calibri"/>
          </rPr>
          <t xml:space="preserve">
</t>
        </r>
      </text>
    </comment>
    <comment ref="BA10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B10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01:04:41]: </t>
        </r>
        <r>
          <rPr>
            <sz val="11"/>
            <color rgb="FF000000"/>
            <rFont val="Calibri"/>
          </rPr>
          <t>changed notes from "WELDED Profile Tuning w/ all shields as LTS" to "W Profile Tuning w/ all shields as LTS except Snout shield"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19:27:04]: </t>
        </r>
        <r>
          <rPr>
            <sz val="11"/>
            <color rgb="FF000000"/>
            <rFont val="Calibri"/>
          </rPr>
          <t>changed notes from "Profile Tuning w/ all shields as LTS - WELDED" to "WELDED Profile Tuning w/ all shields as LTS"</t>
        </r>
        <r>
          <rPr>
            <sz val="11"/>
            <color rgb="FF000000"/>
            <rFont val="Calibri"/>
          </rPr>
          <t xml:space="preserve">
</t>
        </r>
      </text>
    </comment>
    <comment ref="BC10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00:43:59]: </t>
        </r>
        <r>
          <rPr>
            <sz val="11"/>
            <color rgb="FF000000"/>
            <rFont val="Calibri"/>
          </rPr>
          <t>changed notes from "WELDED Profile Tuning; LTS Tuning" to "W Profile Tuning; LTS Tuning"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00:43:06]: </t>
        </r>
        <r>
          <rPr>
            <sz val="11"/>
            <color rgb="FF000000"/>
            <rFont val="Calibri"/>
          </rPr>
          <t>changed notes from "Profile Tuning w/ Welded Shield; LTS Tuning" to "WELDED Profile Tuning; LTS Tuning"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23:37:40]: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D10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00:43:14]: </t>
        </r>
        <r>
          <rPr>
            <sz val="11"/>
            <color rgb="FF000000"/>
            <rFont val="Calibri"/>
          </rPr>
          <t>changed notes from "Printing Test w/ UMT" to "W Printing Test w/ UMT"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23:40:08]: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10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00:43:17]: </t>
        </r>
        <r>
          <rPr>
            <sz val="11"/>
            <color rgb="FF000000"/>
            <rFont val="Calibri"/>
          </rPr>
          <t>changed notes from "Printing Test w/ AT&amp;S" to "W Printing Test w/ AT&amp;S"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00:13:05]: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10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00:43:22]: </t>
        </r>
        <r>
          <rPr>
            <sz val="11"/>
            <color rgb="FF000000"/>
            <rFont val="Calibri"/>
          </rPr>
          <t>changed notes from "UF / Encap / LTS / Thermal Gel Bring-up" to "W UF / Encap / LTS / Thermal Gel Bring-up"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00:13:37]: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10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00:43:25]: </t>
        </r>
        <r>
          <rPr>
            <sz val="11"/>
            <color rgb="FF000000"/>
            <rFont val="Calibri"/>
          </rPr>
          <t>changed notes from "UF / Encap / LTS / Thermal Gel Bring-up" to "W UF / Encap / LTS / Thermal Gel Bring-up"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00:14:28]: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H10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07:19:38]: </t>
        </r>
        <r>
          <rPr>
            <sz val="11"/>
            <color rgb="FF000000"/>
            <rFont val="Calibri"/>
          </rPr>
          <t>changed notes from "FF, NED, w/ shield, w/ underfill" to "FF, NED, w/ shield, w/o underfill"</t>
        </r>
        <r>
          <rPr>
            <sz val="11"/>
            <color rgb="FF000000"/>
            <rFont val="Calibri"/>
          </rPr>
          <t xml:space="preserve">
</t>
        </r>
      </text>
    </comment>
    <comment ref="BI10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07:19:40]: </t>
        </r>
        <r>
          <rPr>
            <sz val="11"/>
            <color rgb="FF000000"/>
            <rFont val="Calibri"/>
          </rPr>
          <t>changed notes from "FF, NED, w/ shield, w/ underfill" to "FF, NED, w/ shield, w/o underfill"</t>
        </r>
        <r>
          <rPr>
            <sz val="11"/>
            <color rgb="FF000000"/>
            <rFont val="Calibri"/>
          </rPr>
          <t xml:space="preserve">
</t>
        </r>
      </text>
    </comment>
    <comment ref="BJ10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07:19:47]: </t>
        </r>
        <r>
          <rPr>
            <sz val="11"/>
            <color rgb="FF000000"/>
            <rFont val="Calibri"/>
          </rPr>
          <t>changed notes from "FF, NED, w/ shield, w/ underfill" to "FF, NED, w/ shield, w/o underfill"</t>
        </r>
        <r>
          <rPr>
            <sz val="11"/>
            <color rgb="FF000000"/>
            <rFont val="Calibri"/>
          </rPr>
          <t xml:space="preserve">
</t>
        </r>
      </text>
    </comment>
    <comment ref="BK10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07:19:51]: </t>
        </r>
        <r>
          <rPr>
            <sz val="11"/>
            <color rgb="FF000000"/>
            <rFont val="Calibri"/>
          </rPr>
          <t>changed notes from "FF, NED, w/ shield, w/ underfill" to "FF, NED, w/ shield, w/o underfill"</t>
        </r>
        <r>
          <rPr>
            <sz val="11"/>
            <color rgb="FF000000"/>
            <rFont val="Calibri"/>
          </rPr>
          <t xml:space="preserve">
</t>
        </r>
      </text>
    </comment>
    <comment ref="BL10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22:31:15]: </t>
        </r>
        <r>
          <rPr>
            <sz val="11"/>
            <color rgb="FF000000"/>
            <rFont val="Calibri"/>
          </rPr>
          <t>changed notes from "WELDED shield - FF, NED, w/o underfill" to "WELDED FF, NED - no UF"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22:31:05]: </t>
        </r>
        <r>
          <rPr>
            <sz val="11"/>
            <color rgb="FF000000"/>
            <rFont val="Calibri"/>
          </rPr>
          <t>changed notes from "FF, NED, w/ WELDED shield, w/o underfill" to "WELDED shield - FF, NED, w/o underfill"</t>
        </r>
        <r>
          <rPr>
            <sz val="11"/>
            <color rgb="FF000000"/>
            <rFont val="Calibri"/>
          </rPr>
          <t xml:space="preserve">
</t>
        </r>
      </text>
    </comment>
    <comment ref="AZ11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01:06:46]: </t>
        </r>
        <r>
          <rPr>
            <sz val="11"/>
            <color rgb="FF000000"/>
            <rFont val="Calibri"/>
          </rPr>
          <t>changed status from "HOLD" to "OK2SMA"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07:20:05]: </t>
        </r>
        <r>
          <rPr>
            <sz val="11"/>
            <color rgb="FF000000"/>
            <rFont val="Calibri"/>
          </rPr>
          <t>changed status from "" to "HOLD"</t>
        </r>
        <r>
          <rPr>
            <sz val="11"/>
            <color rgb="FF000000"/>
            <rFont val="Calibri"/>
          </rPr>
          <t xml:space="preserve">
</t>
        </r>
      </text>
    </comment>
    <comment ref="BA11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B11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23:42:59]: </t>
        </r>
        <r>
          <rPr>
            <sz val="11"/>
            <color rgb="FF000000"/>
            <rFont val="Calibri"/>
          </rPr>
          <t>changed status from "HOLD" to "OK2SMA"</t>
        </r>
        <r>
          <rPr>
            <sz val="11"/>
            <color rgb="FF000000"/>
            <rFont val="Calibri"/>
          </rPr>
          <t xml:space="preserve">
</t>
        </r>
      </text>
    </comment>
    <comment ref="BC11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23:37:40]: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D11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23:40:08]: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11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00:13:05]: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11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00:13:37]: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11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00:14:28]: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H11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07:20:07]: </t>
        </r>
        <r>
          <rPr>
            <sz val="11"/>
            <color rgb="FF000000"/>
            <rFont val="Calibri"/>
          </rPr>
          <t>changed status from "" to "HOLD"</t>
        </r>
        <r>
          <rPr>
            <sz val="11"/>
            <color rgb="FF000000"/>
            <rFont val="Calibri"/>
          </rPr>
          <t xml:space="preserve">
</t>
        </r>
      </text>
    </comment>
    <comment ref="BI11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07:20:08]: </t>
        </r>
        <r>
          <rPr>
            <sz val="11"/>
            <color rgb="FF000000"/>
            <rFont val="Calibri"/>
          </rPr>
          <t>changed status from "" to "HOLD"</t>
        </r>
        <r>
          <rPr>
            <sz val="11"/>
            <color rgb="FF000000"/>
            <rFont val="Calibri"/>
          </rPr>
          <t xml:space="preserve">
</t>
        </r>
      </text>
    </comment>
    <comment ref="BJ11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07:20:10]: </t>
        </r>
        <r>
          <rPr>
            <sz val="11"/>
            <color rgb="FF000000"/>
            <rFont val="Calibri"/>
          </rPr>
          <t>changed status from "" to "HOLD"</t>
        </r>
        <r>
          <rPr>
            <sz val="11"/>
            <color rgb="FF000000"/>
            <rFont val="Calibri"/>
          </rPr>
          <t xml:space="preserve">
</t>
        </r>
      </text>
    </comment>
    <comment ref="BK11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07:20:12]: </t>
        </r>
        <r>
          <rPr>
            <sz val="11"/>
            <color rgb="FF000000"/>
            <rFont val="Calibri"/>
          </rPr>
          <t>changed status from "" to "HOLD"</t>
        </r>
        <r>
          <rPr>
            <sz val="11"/>
            <color rgb="FF000000"/>
            <rFont val="Calibri"/>
          </rPr>
          <t xml:space="preserve">
</t>
        </r>
      </text>
    </comment>
    <comment ref="BL11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07:20:21]: </t>
        </r>
        <r>
          <rPr>
            <sz val="11"/>
            <color rgb="FF000000"/>
            <rFont val="Calibri"/>
          </rPr>
          <t>changed status from "" to "HOLD"</t>
        </r>
        <r>
          <rPr>
            <sz val="11"/>
            <color rgb="FF000000"/>
            <rFont val="Calibri"/>
          </rPr>
          <t xml:space="preserve">
</t>
        </r>
      </text>
    </comment>
    <comment ref="BA12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C12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23:37:40]: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D12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23:40:08]: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12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00:13:05]: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12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00:13:37]: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12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00:14:28]: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A13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C13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23:37:40]: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D13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23:40:08]: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13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00:13:05]: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13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00:13:37]: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13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00:14:28]: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A14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C14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23:37:40]: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D14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23:40:08]: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14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00:13:05]: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14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00:13:37]: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14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00:14:28]: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AP15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07:16:41]: </t>
        </r>
        <r>
          <rPr>
            <sz val="11"/>
            <color rgb="FF000000"/>
            <rFont val="Calibri"/>
          </rPr>
          <t>changed component_name from "" to "Fiji MLB"</t>
        </r>
        <r>
          <rPr>
            <sz val="11"/>
            <color rgb="FF000000"/>
            <rFont val="Calibri"/>
          </rPr>
          <t xml:space="preserve">
</t>
        </r>
      </text>
    </comment>
    <comment ref="AT15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07:16:53]: </t>
        </r>
        <r>
          <rPr>
            <sz val="11"/>
            <color rgb="FF000000"/>
            <rFont val="Calibri"/>
          </rPr>
          <t>changed component_name from "Fiji MLb" to "Fiji MLB"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07:16:46]: </t>
        </r>
        <r>
          <rPr>
            <sz val="11"/>
            <color rgb="FF000000"/>
            <rFont val="Calibri"/>
          </rPr>
          <t>changed component_name from "" to "Fiji MLb"</t>
        </r>
        <r>
          <rPr>
            <sz val="11"/>
            <color rgb="FF000000"/>
            <rFont val="Calibri"/>
          </rPr>
          <t xml:space="preserve">
</t>
        </r>
      </text>
    </comment>
    <comment ref="AX15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07:16:57]: </t>
        </r>
        <r>
          <rPr>
            <sz val="11"/>
            <color rgb="FF000000"/>
            <rFont val="Calibri"/>
          </rPr>
          <t>changed component_name from "" to "Fiji MLB"</t>
        </r>
        <r>
          <rPr>
            <sz val="11"/>
            <color rgb="FF000000"/>
            <rFont val="Calibri"/>
          </rPr>
          <t xml:space="preserve">
</t>
        </r>
      </text>
    </comment>
    <comment ref="BA15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C15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23:37:40]: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D15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23:40:08]: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15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00:13:05]: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15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00:13:37]: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15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00:14:28]: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A16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C16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23:37:40]: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D16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23:40:08]: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16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00:13:05]: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16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00:13:37]: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16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00:14:28]: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A17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C17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23:37:40]: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D17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23:40:08]: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17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00:13:05]: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17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00:13:37]: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17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00:14:28]: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A18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C18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23:37:40]: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D18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23:40:08]: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18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00:13:05]: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18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00:13:37]: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18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00:14:28]: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A19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C19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23:37:40]: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D19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23:40:08]: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19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00:13:05]: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19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00:13:37]: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19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00:14:28]: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A20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C20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23:37:40]: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D20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23:40:08]: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20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00:13:05]: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20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00:13:37]: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20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00:14:28]: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AX23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22:45:07]: </t>
        </r>
        <r>
          <rPr>
            <sz val="11"/>
            <color rgb="FF000000"/>
            <rFont val="Calibri"/>
          </rPr>
          <t>changed value from "1" to "0"</t>
        </r>
        <r>
          <rPr>
            <sz val="11"/>
            <color rgb="FF000000"/>
            <rFont val="Calibri"/>
          </rPr>
          <t xml:space="preserve">
</t>
        </r>
      </text>
    </comment>
    <comment ref="BC23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23:37:40]: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D23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23:40:08]: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23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01:02:23]: </t>
        </r>
        <r>
          <rPr>
            <sz val="11"/>
            <color rgb="FF000000"/>
            <rFont val="Calibri"/>
          </rPr>
          <t>changed value from "0" to "1"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01:02:13]: </t>
        </r>
        <r>
          <rPr>
            <sz val="11"/>
            <color rgb="FF000000"/>
            <rFont val="Calibri"/>
          </rPr>
          <t>changed value from "1" to "0"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00:15:42]: </t>
        </r>
        <r>
          <rPr>
            <sz val="11"/>
            <color rgb="FF000000"/>
            <rFont val="Calibri"/>
          </rPr>
          <t>changed value from "0" to "1"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00:13:05]: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23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01:02:24]: </t>
        </r>
        <r>
          <rPr>
            <sz val="11"/>
            <color rgb="FF000000"/>
            <rFont val="Calibri"/>
          </rPr>
          <t>changed value from "0" to "1"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00:58:36]: </t>
        </r>
        <r>
          <rPr>
            <sz val="11"/>
            <color rgb="FF000000"/>
            <rFont val="Calibri"/>
          </rPr>
          <t>changed value from "1" to "0"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00:13:37]: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D24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23:40:08]: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24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00:13:05]: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D25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23:40:08]: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25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00:13:05]: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AX26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22:45:08]: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A26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00:36:31]: </t>
        </r>
        <r>
          <rPr>
            <sz val="11"/>
            <color rgb="FF000000"/>
            <rFont val="Calibri"/>
          </rPr>
          <t>changed value from "0" to "1"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C26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23:37:40]: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D26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23:40:08]: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26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01:02:28]: </t>
        </r>
        <r>
          <rPr>
            <sz val="11"/>
            <color rgb="FF000000"/>
            <rFont val="Calibri"/>
          </rPr>
          <t>changed value from "0" to "1"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00:58:38]: </t>
        </r>
        <r>
          <rPr>
            <sz val="11"/>
            <color rgb="FF000000"/>
            <rFont val="Calibri"/>
          </rPr>
          <t>changed value from "1" to "0"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00:15:45]: </t>
        </r>
        <r>
          <rPr>
            <sz val="11"/>
            <color rgb="FF000000"/>
            <rFont val="Calibri"/>
          </rPr>
          <t>changed value from "0" to "1"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00:14:28]: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A28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28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00:13:37]: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28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00:14:28]: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C29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23:37:40]: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D29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23:40:08]: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29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00:13:05]: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A30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30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00:13:37]: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30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00:14:28]: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C31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23:37:40]: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D31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23:40:08]: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31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00:13:05]: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A32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32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00:13:37]: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32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00:14:28]: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C33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23:37:40]: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D33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23:40:08]: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33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00:13:05]: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A35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C35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23:37:40]: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D35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23:40:08]: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35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00:13:05]: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35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00:13:37]: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35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00:14:28]: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A36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C37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00:42:43]: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D37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00:42:43]: </t>
        </r>
        <r>
          <rPr>
            <sz val="11"/>
            <color rgb="FF000000"/>
            <rFont val="Calibri"/>
          </rPr>
          <t>changed value from "0" to "1"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00:21:56]: </t>
        </r>
        <r>
          <rPr>
            <sz val="11"/>
            <color rgb="FF000000"/>
            <rFont val="Calibri"/>
          </rPr>
          <t>changed value from "1" to "0"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23:40:08]: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37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00:42:44]: </t>
        </r>
        <r>
          <rPr>
            <sz val="11"/>
            <color rgb="FF000000"/>
            <rFont val="Calibri"/>
          </rPr>
          <t>changed value from "0" to "1"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00:21:56]: </t>
        </r>
        <r>
          <rPr>
            <sz val="11"/>
            <color rgb="FF000000"/>
            <rFont val="Calibri"/>
          </rPr>
          <t>changed value from "1" to "0"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00:13:05]: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37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00:42:44]: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37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00:42:47]: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A38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C39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00:42:10]: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D39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00:42:10]: </t>
        </r>
        <r>
          <rPr>
            <sz val="11"/>
            <color rgb="FF000000"/>
            <rFont val="Calibri"/>
          </rPr>
          <t>changed value from "0" to "1"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23:40:08]: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39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00:42:12]: </t>
        </r>
        <r>
          <rPr>
            <sz val="11"/>
            <color rgb="FF000000"/>
            <rFont val="Calibri"/>
          </rPr>
          <t>changed value from "0" to "1"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00:13:05]: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39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00:42:12]: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39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00:42:14]: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A40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C42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23:37:40]: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D42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23:40:08]: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42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00:13:05]: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42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00:42:16]: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42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00:42:17]: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43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00:16:20]: </t>
        </r>
        <r>
          <rPr>
            <sz val="11"/>
            <color rgb="FF000000"/>
            <rFont val="Calibri"/>
          </rPr>
          <t>changed component from "Shield (ALL)" to "Shield (ALL except Snout)"</t>
        </r>
        <r>
          <rPr>
            <sz val="11"/>
            <color rgb="FF000000"/>
            <rFont val="Calibri"/>
          </rPr>
          <t xml:space="preserve">
</t>
        </r>
      </text>
    </comment>
    <comment ref="AD43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00:15:59]: </t>
        </r>
        <r>
          <rPr>
            <sz val="11"/>
            <color rgb="FF000000"/>
            <rFont val="Calibri"/>
          </rPr>
          <t>changed notes from "LTS - Topside + Bot-side WELDED shield" to "LTS - Topside + Bot-side WELDED shield; HTS - Snout shield"</t>
        </r>
        <r>
          <rPr>
            <sz val="11"/>
            <color rgb="FF000000"/>
            <rFont val="Calibri"/>
          </rPr>
          <t xml:space="preserve">
</t>
        </r>
      </text>
    </comment>
    <comment ref="AE43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00:15:59]: </t>
        </r>
        <r>
          <rPr>
            <sz val="11"/>
            <color rgb="FF000000"/>
            <rFont val="Calibri"/>
          </rPr>
          <t>changed notes from "LTS - Topside + Bot-side WELDED shield" to "LTS - Topside + Bot-side WELDED shield; HTS - Snout shield"</t>
        </r>
        <r>
          <rPr>
            <sz val="11"/>
            <color rgb="FF000000"/>
            <rFont val="Calibri"/>
          </rPr>
          <t xml:space="preserve">
</t>
        </r>
      </text>
    </comment>
    <comment ref="AF43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00:15:59]: </t>
        </r>
        <r>
          <rPr>
            <sz val="11"/>
            <color rgb="FF000000"/>
            <rFont val="Calibri"/>
          </rPr>
          <t>changed notes from "LTS - Topside + Bot-side WELDED shield" to "LTS - Topside + Bot-side WELDED shield; HTS - Snout shield"</t>
        </r>
        <r>
          <rPr>
            <sz val="11"/>
            <color rgb="FF000000"/>
            <rFont val="Calibri"/>
          </rPr>
          <t xml:space="preserve">
</t>
        </r>
      </text>
    </comment>
    <comment ref="AG43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00:15:59]: </t>
        </r>
        <r>
          <rPr>
            <sz val="11"/>
            <color rgb="FF000000"/>
            <rFont val="Calibri"/>
          </rPr>
          <t>changed notes from "LTS - Topside + Bot-side WELDED shield" to "LTS - Topside + Bot-side WELDED shield; HTS - Snout shield"</t>
        </r>
        <r>
          <rPr>
            <sz val="11"/>
            <color rgb="FF000000"/>
            <rFont val="Calibri"/>
          </rPr>
          <t xml:space="preserve">
</t>
        </r>
      </text>
    </comment>
    <comment ref="AH43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00:15:59]: </t>
        </r>
        <r>
          <rPr>
            <sz val="11"/>
            <color rgb="FF000000"/>
            <rFont val="Calibri"/>
          </rPr>
          <t>changed notes from "LTS - Topside + Bot-side WELDED shield" to "LTS - Topside + Bot-side WELDED shield; HTS - Snout shield"</t>
        </r>
        <r>
          <rPr>
            <sz val="11"/>
            <color rgb="FF000000"/>
            <rFont val="Calibri"/>
          </rPr>
          <t xml:space="preserve">
</t>
        </r>
      </text>
    </comment>
    <comment ref="AI43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00:15:59]: </t>
        </r>
        <r>
          <rPr>
            <sz val="11"/>
            <color rgb="FF000000"/>
            <rFont val="Calibri"/>
          </rPr>
          <t>changed notes from "LTS - Topside + Bot-side WELDED shield" to "LTS - Topside + Bot-side WELDED shield; HTS - Snout shield"</t>
        </r>
        <r>
          <rPr>
            <sz val="11"/>
            <color rgb="FF000000"/>
            <rFont val="Calibri"/>
          </rPr>
          <t xml:space="preserve">
</t>
        </r>
      </text>
    </comment>
    <comment ref="BC43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00:22:05]: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D43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00:22:06]: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43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00:22:07]: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43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00:42:25]: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43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00:42:26]: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44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00:16:28]: </t>
        </r>
        <r>
          <rPr>
            <sz val="11"/>
            <color rgb="FF000000"/>
            <rFont val="Calibri"/>
          </rPr>
          <t>changed component from "Shield (ALL)" to "Shield (ALL except Snout)"</t>
        </r>
        <r>
          <rPr>
            <sz val="11"/>
            <color rgb="FF000000"/>
            <rFont val="Calibri"/>
          </rPr>
          <t xml:space="preserve">
</t>
        </r>
      </text>
    </comment>
    <comment ref="BA44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X46" authorId="0">
      <text>
        <r>
          <rPr>
            <b/>
            <sz val="11"/>
            <color rgb="FF000000"/>
            <rFont val="Calibri"/>
          </rPr>
          <t xml:space="preserve">Renqing Zhang </t>
        </r>
        <r>
          <rPr>
            <sz val="11"/>
            <color rgb="FF000000"/>
            <rFont val="Calibri"/>
          </rPr>
          <t xml:space="preserve">[2014-09-01 18:38:24]: </t>
        </r>
        <r>
          <rPr>
            <sz val="11"/>
            <color rgb="FF000000"/>
            <rFont val="Calibri"/>
          </rPr>
          <t>changed mc_comment from "" to "1533pcs D/C: 1413, LOT: XKGF09E4"</t>
        </r>
        <r>
          <rPr>
            <sz val="11"/>
            <color rgb="FF000000"/>
            <rFont val="Calibri"/>
          </rPr>
          <t xml:space="preserve">
</t>
        </r>
      </text>
    </comment>
    <comment ref="X47" authorId="0">
      <text>
        <r>
          <rPr>
            <b/>
            <sz val="11"/>
            <color rgb="FF000000"/>
            <rFont val="Calibri"/>
          </rPr>
          <t xml:space="preserve">Renqing Zhang </t>
        </r>
        <r>
          <rPr>
            <sz val="11"/>
            <color rgb="FF000000"/>
            <rFont val="Calibri"/>
          </rPr>
          <t xml:space="preserve">[2014-09-01 18:38:24]: </t>
        </r>
        <r>
          <rPr>
            <sz val="11"/>
            <color rgb="FF000000"/>
            <rFont val="Calibri"/>
          </rPr>
          <t>changed mc_comment from "" to "1462pcs D/C: 417A, LOT: 18L0325AQ"</t>
        </r>
        <r>
          <rPr>
            <sz val="11"/>
            <color rgb="FF000000"/>
            <rFont val="Calibri"/>
          </rPr>
          <t xml:space="preserve">
</t>
        </r>
      </text>
    </comment>
    <comment ref="BA47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C47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23:37:40]: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D47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23:40:08]: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47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00:13:05]: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47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00:13:37]: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47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00:14:28]: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L47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07:21:27]: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X48" authorId="0">
      <text>
        <r>
          <rPr>
            <b/>
            <sz val="11"/>
            <color rgb="FF000000"/>
            <rFont val="Calibri"/>
          </rPr>
          <t xml:space="preserve">Renqing Zhang </t>
        </r>
        <r>
          <rPr>
            <sz val="11"/>
            <color rgb="FF000000"/>
            <rFont val="Calibri"/>
          </rPr>
          <t xml:space="preserve">[2014-09-01 18:38:24]: </t>
        </r>
        <r>
          <rPr>
            <sz val="11"/>
            <color rgb="FF000000"/>
            <rFont val="Calibri"/>
          </rPr>
          <t>changed mc_comment from "" to "1119pcs D/C: 417A, LOT: 18L0298AQ1"</t>
        </r>
        <r>
          <rPr>
            <sz val="11"/>
            <color rgb="FF000000"/>
            <rFont val="Calibri"/>
          </rPr>
          <t xml:space="preserve">
</t>
        </r>
      </text>
    </comment>
    <comment ref="X49" authorId="0">
      <text>
        <r>
          <rPr>
            <b/>
            <sz val="11"/>
            <color rgb="FF000000"/>
            <rFont val="Calibri"/>
          </rPr>
          <t xml:space="preserve">Renqing Zhang </t>
        </r>
        <r>
          <rPr>
            <sz val="11"/>
            <color rgb="FF000000"/>
            <rFont val="Calibri"/>
          </rPr>
          <t xml:space="preserve">[2014-09-01 18:38:24]: </t>
        </r>
        <r>
          <rPr>
            <sz val="11"/>
            <color rgb="FF000000"/>
            <rFont val="Calibri"/>
          </rPr>
          <t>changed mc_comment from "" to "1694pcs D/C: 417A, LOT: 18L0288AQ1"</t>
        </r>
        <r>
          <rPr>
            <sz val="11"/>
            <color rgb="FF000000"/>
            <rFont val="Calibri"/>
          </rPr>
          <t xml:space="preserve">
</t>
        </r>
      </text>
    </comment>
    <comment ref="X50" authorId="0">
      <text>
        <r>
          <rPr>
            <b/>
            <sz val="11"/>
            <color rgb="FF000000"/>
            <rFont val="Calibri"/>
          </rPr>
          <t xml:space="preserve">Renqing Zhang </t>
        </r>
        <r>
          <rPr>
            <sz val="11"/>
            <color rgb="FF000000"/>
            <rFont val="Calibri"/>
          </rPr>
          <t xml:space="preserve">[2014-09-01 18:38:24]: </t>
        </r>
        <r>
          <rPr>
            <sz val="11"/>
            <color rgb="FF000000"/>
            <rFont val="Calibri"/>
          </rPr>
          <t>changed mc_comment from "" to "1683pcs D/C: 417A, LOT: 18L0284AQ1"</t>
        </r>
        <r>
          <rPr>
            <sz val="11"/>
            <color rgb="FF000000"/>
            <rFont val="Calibri"/>
          </rPr>
          <t xml:space="preserve">
</t>
        </r>
      </text>
    </comment>
    <comment ref="X51" authorId="0">
      <text>
        <r>
          <rPr>
            <b/>
            <sz val="11"/>
            <color rgb="FF000000"/>
            <rFont val="Calibri"/>
          </rPr>
          <t xml:space="preserve">Renqing Zhang </t>
        </r>
        <r>
          <rPr>
            <sz val="11"/>
            <color rgb="FF000000"/>
            <rFont val="Calibri"/>
          </rPr>
          <t xml:space="preserve">[2014-09-01 18:38:24]: </t>
        </r>
        <r>
          <rPr>
            <sz val="11"/>
            <color rgb="FF000000"/>
            <rFont val="Calibri"/>
          </rPr>
          <t>changed mc_comment from "" to "912pcs D/C: 419A, LOT: 18L0498AQ"</t>
        </r>
        <r>
          <rPr>
            <sz val="11"/>
            <color rgb="FF000000"/>
            <rFont val="Calibri"/>
          </rPr>
          <t xml:space="preserve">
</t>
        </r>
      </text>
    </comment>
    <comment ref="BL51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07:21:21]: </t>
        </r>
        <r>
          <rPr>
            <sz val="11"/>
            <color rgb="FF000000"/>
            <rFont val="Calibri"/>
          </rPr>
          <t>changed value from "1" to "0"</t>
        </r>
        <r>
          <rPr>
            <sz val="11"/>
            <color rgb="FF000000"/>
            <rFont val="Calibri"/>
          </rPr>
          <t xml:space="preserve">
</t>
        </r>
      </text>
    </comment>
    <comment ref="X54" authorId="0">
      <text>
        <r>
          <rPr>
            <b/>
            <sz val="11"/>
            <color rgb="FF000000"/>
            <rFont val="Calibri"/>
          </rPr>
          <t xml:space="preserve">Renqing Zhang </t>
        </r>
        <r>
          <rPr>
            <sz val="11"/>
            <color rgb="FF000000"/>
            <rFont val="Calibri"/>
          </rPr>
          <t xml:space="preserve">[2014-09-01 18:37:46]: </t>
        </r>
        <r>
          <rPr>
            <sz val="11"/>
            <color rgb="FF000000"/>
            <rFont val="Calibri"/>
          </rPr>
          <t>changed mc_comment from "" to "200pcs D/C: 1420, LOT: NKU666L012"</t>
        </r>
        <r>
          <rPr>
            <sz val="11"/>
            <color rgb="FF000000"/>
            <rFont val="Calibri"/>
          </rPr>
          <t xml:space="preserve">
</t>
        </r>
      </text>
    </comment>
    <comment ref="BA54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00:45:20]: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B54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00:45:20]: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C54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00:45:21]: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D54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00:45:21]: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54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00:45:22]: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54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00:45:23]: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54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00:45:25]: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X55" authorId="0">
      <text>
        <r>
          <rPr>
            <b/>
            <sz val="11"/>
            <color rgb="FF000000"/>
            <rFont val="Calibri"/>
          </rPr>
          <t xml:space="preserve">Renqing Zhang </t>
        </r>
        <r>
          <rPr>
            <sz val="11"/>
            <color rgb="FF000000"/>
            <rFont val="Calibri"/>
          </rPr>
          <t xml:space="preserve">[2014-09-01 18:37:46]: </t>
        </r>
        <r>
          <rPr>
            <sz val="11"/>
            <color rgb="FF000000"/>
            <rFont val="Calibri"/>
          </rPr>
          <t>changed mc_comment from "" to "231pcs D/C: 1419, LOT: NKU6830011"</t>
        </r>
        <r>
          <rPr>
            <sz val="11"/>
            <color rgb="FF000000"/>
            <rFont val="Calibri"/>
          </rPr>
          <t xml:space="preserve">
</t>
        </r>
      </text>
    </comment>
    <comment ref="X56" authorId="0">
      <text>
        <r>
          <rPr>
            <b/>
            <sz val="11"/>
            <color rgb="FF000000"/>
            <rFont val="Calibri"/>
          </rPr>
          <t xml:space="preserve">Renqing Zhang </t>
        </r>
        <r>
          <rPr>
            <sz val="11"/>
            <color rgb="FF000000"/>
            <rFont val="Calibri"/>
          </rPr>
          <t xml:space="preserve">[2014-09-01 18:37:46]: </t>
        </r>
        <r>
          <rPr>
            <sz val="11"/>
            <color rgb="FF000000"/>
            <rFont val="Calibri"/>
          </rPr>
          <t>changed mc_comment from "" to "215pcs D/C: 1423, LOT: NKX161L3AL"</t>
        </r>
        <r>
          <rPr>
            <sz val="11"/>
            <color rgb="FF000000"/>
            <rFont val="Calibri"/>
          </rPr>
          <t xml:space="preserve">
</t>
        </r>
      </text>
    </comment>
    <comment ref="X57" authorId="0">
      <text>
        <r>
          <rPr>
            <b/>
            <sz val="11"/>
            <color rgb="FF000000"/>
            <rFont val="Calibri"/>
          </rPr>
          <t xml:space="preserve">Renqing Zhang </t>
        </r>
        <r>
          <rPr>
            <sz val="11"/>
            <color rgb="FF000000"/>
            <rFont val="Calibri"/>
          </rPr>
          <t xml:space="preserve">[2014-09-01 18:37:46]: </t>
        </r>
        <r>
          <rPr>
            <sz val="11"/>
            <color rgb="FF000000"/>
            <rFont val="Calibri"/>
          </rPr>
          <t>changed mc_comment from "" to "148pcs D/C: 1423, LOT: P0CP54L411"</t>
        </r>
        <r>
          <rPr>
            <sz val="11"/>
            <color rgb="FF000000"/>
            <rFont val="Calibri"/>
          </rPr>
          <t xml:space="preserve">
</t>
        </r>
      </text>
    </comment>
    <comment ref="BH57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21:59:20]: </t>
        </r>
        <r>
          <rPr>
            <sz val="11"/>
            <color rgb="FF000000"/>
            <rFont val="Calibri"/>
          </rPr>
          <t>changed value from "1" to "0"</t>
        </r>
        <r>
          <rPr>
            <sz val="11"/>
            <color rgb="FF000000"/>
            <rFont val="Calibri"/>
          </rPr>
          <t xml:space="preserve">
</t>
        </r>
      </text>
    </comment>
    <comment ref="X58" authorId="0">
      <text>
        <r>
          <rPr>
            <b/>
            <sz val="11"/>
            <color rgb="FF000000"/>
            <rFont val="Calibri"/>
          </rPr>
          <t xml:space="preserve">Renqing Zhang </t>
        </r>
        <r>
          <rPr>
            <sz val="11"/>
            <color rgb="FF000000"/>
            <rFont val="Calibri"/>
          </rPr>
          <t xml:space="preserve">[2014-09-01 18:37:46]: </t>
        </r>
        <r>
          <rPr>
            <sz val="11"/>
            <color rgb="FF000000"/>
            <rFont val="Calibri"/>
          </rPr>
          <t>changed mc_comment from "" to "374pcs D/C: 1423, LOT: P0CP57L2LL"</t>
        </r>
        <r>
          <rPr>
            <sz val="11"/>
            <color rgb="FF000000"/>
            <rFont val="Calibri"/>
          </rPr>
          <t xml:space="preserve">
</t>
        </r>
      </text>
    </comment>
    <comment ref="X59" authorId="0">
      <text>
        <r>
          <rPr>
            <b/>
            <sz val="11"/>
            <color rgb="FF000000"/>
            <rFont val="Calibri"/>
          </rPr>
          <t xml:space="preserve">Renqing Zhang </t>
        </r>
        <r>
          <rPr>
            <sz val="11"/>
            <color rgb="FF000000"/>
            <rFont val="Calibri"/>
          </rPr>
          <t xml:space="preserve">[2014-09-01 18:37:46]: </t>
        </r>
        <r>
          <rPr>
            <sz val="11"/>
            <color rgb="FF000000"/>
            <rFont val="Calibri"/>
          </rPr>
          <t>changed mc_comment from "" to "300pcs D/C: 1425, LOT: P0KS80L0LN"</t>
        </r>
        <r>
          <rPr>
            <sz val="11"/>
            <color rgb="FF000000"/>
            <rFont val="Calibri"/>
          </rPr>
          <t xml:space="preserve">
</t>
        </r>
      </text>
    </comment>
    <comment ref="X60" authorId="0">
      <text>
        <r>
          <rPr>
            <b/>
            <sz val="11"/>
            <color rgb="FF000000"/>
            <rFont val="Calibri"/>
          </rPr>
          <t xml:space="preserve">Renqing Zhang </t>
        </r>
        <r>
          <rPr>
            <sz val="11"/>
            <color rgb="FF000000"/>
            <rFont val="Calibri"/>
          </rPr>
          <t xml:space="preserve">[2014-09-01 18:37:46]: </t>
        </r>
        <r>
          <rPr>
            <sz val="11"/>
            <color rgb="FF000000"/>
            <rFont val="Calibri"/>
          </rPr>
          <t>changed mc_comment from "" to "77pcs D/C: 1423, LOT: NKU656L111"</t>
        </r>
        <r>
          <rPr>
            <sz val="11"/>
            <color rgb="FF000000"/>
            <rFont val="Calibri"/>
          </rPr>
          <t xml:space="preserve">
</t>
        </r>
      </text>
    </comment>
    <comment ref="X61" authorId="0">
      <text>
        <r>
          <rPr>
            <b/>
            <sz val="11"/>
            <color rgb="FF000000"/>
            <rFont val="Calibri"/>
          </rPr>
          <t xml:space="preserve">Renqing Zhang </t>
        </r>
        <r>
          <rPr>
            <sz val="11"/>
            <color rgb="FF000000"/>
            <rFont val="Calibri"/>
          </rPr>
          <t xml:space="preserve">[2014-09-01 18:37:46]: </t>
        </r>
        <r>
          <rPr>
            <sz val="11"/>
            <color rgb="FF000000"/>
            <rFont val="Calibri"/>
          </rPr>
          <t>changed mc_comment from "" to "21pcs D/C: 1423, LOT: NKU656L211"</t>
        </r>
        <r>
          <rPr>
            <sz val="11"/>
            <color rgb="FF000000"/>
            <rFont val="Calibri"/>
          </rPr>
          <t xml:space="preserve">
</t>
        </r>
      </text>
    </comment>
    <comment ref="X62" authorId="0">
      <text>
        <r>
          <rPr>
            <b/>
            <sz val="11"/>
            <color rgb="FF000000"/>
            <rFont val="Calibri"/>
          </rPr>
          <t xml:space="preserve">Renqing Zhang </t>
        </r>
        <r>
          <rPr>
            <sz val="11"/>
            <color rgb="FF000000"/>
            <rFont val="Calibri"/>
          </rPr>
          <t xml:space="preserve">[2014-09-01 18:37:46]: </t>
        </r>
        <r>
          <rPr>
            <sz val="11"/>
            <color rgb="FF000000"/>
            <rFont val="Calibri"/>
          </rPr>
          <t>changed mc_comment from "" to "106pcs D/C: 1423, LOT: NKU656L511"</t>
        </r>
        <r>
          <rPr>
            <sz val="11"/>
            <color rgb="FF000000"/>
            <rFont val="Calibri"/>
          </rPr>
          <t xml:space="preserve">
</t>
        </r>
      </text>
    </comment>
    <comment ref="BA62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62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00:13:37]: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62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00:14:28]: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I62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22:38:01]: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X63" authorId="0">
      <text>
        <r>
          <rPr>
            <b/>
            <sz val="11"/>
            <color rgb="FF000000"/>
            <rFont val="Calibri"/>
          </rPr>
          <t xml:space="preserve">Renqing Zhang </t>
        </r>
        <r>
          <rPr>
            <sz val="11"/>
            <color rgb="FF000000"/>
            <rFont val="Calibri"/>
          </rPr>
          <t xml:space="preserve">[2014-09-01 18:37:46]: </t>
        </r>
        <r>
          <rPr>
            <sz val="11"/>
            <color rgb="FF000000"/>
            <rFont val="Calibri"/>
          </rPr>
          <t>changed mc_comment from "" to "100pcs D/C: 1423, LOT: NKU656L611"</t>
        </r>
        <r>
          <rPr>
            <sz val="11"/>
            <color rgb="FF000000"/>
            <rFont val="Calibri"/>
          </rPr>
          <t xml:space="preserve">
</t>
        </r>
      </text>
    </comment>
    <comment ref="X64" authorId="0">
      <text>
        <r>
          <rPr>
            <b/>
            <sz val="11"/>
            <color rgb="FF000000"/>
            <rFont val="Calibri"/>
          </rPr>
          <t xml:space="preserve">Renqing Zhang </t>
        </r>
        <r>
          <rPr>
            <sz val="11"/>
            <color rgb="FF000000"/>
            <rFont val="Calibri"/>
          </rPr>
          <t xml:space="preserve">[2014-09-01 18:37:46]: </t>
        </r>
        <r>
          <rPr>
            <sz val="11"/>
            <color rgb="FF000000"/>
            <rFont val="Calibri"/>
          </rPr>
          <t>changed mc_comment from "" to "149pcs D/C: 1423, LOT: NKU656L711"</t>
        </r>
        <r>
          <rPr>
            <sz val="11"/>
            <color rgb="FF000000"/>
            <rFont val="Calibri"/>
          </rPr>
          <t xml:space="preserve">
</t>
        </r>
      </text>
    </comment>
    <comment ref="BA64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C64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23:37:40]: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64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00:13:05]: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64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00:13:37]: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64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00:14:28]: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X65" authorId="0">
      <text>
        <r>
          <rPr>
            <b/>
            <sz val="11"/>
            <color rgb="FF000000"/>
            <rFont val="Calibri"/>
          </rPr>
          <t xml:space="preserve">Renqing Zhang </t>
        </r>
        <r>
          <rPr>
            <sz val="11"/>
            <color rgb="FF000000"/>
            <rFont val="Calibri"/>
          </rPr>
          <t xml:space="preserve">[2014-09-01 18:37:46]: </t>
        </r>
        <r>
          <rPr>
            <sz val="11"/>
            <color rgb="FF000000"/>
            <rFont val="Calibri"/>
          </rPr>
          <t>changed mc_comment from "" to "95pcs D/C: 1423, LOT: NKU656L711"</t>
        </r>
        <r>
          <rPr>
            <sz val="11"/>
            <color rgb="FF000000"/>
            <rFont val="Calibri"/>
          </rPr>
          <t xml:space="preserve">
</t>
        </r>
      </text>
    </comment>
    <comment ref="BH65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21:59:22]: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X66" authorId="0">
      <text>
        <r>
          <rPr>
            <b/>
            <sz val="11"/>
            <color rgb="FF000000"/>
            <rFont val="Calibri"/>
          </rPr>
          <t xml:space="preserve">Renqing Zhang </t>
        </r>
        <r>
          <rPr>
            <sz val="11"/>
            <color rgb="FF000000"/>
            <rFont val="Calibri"/>
          </rPr>
          <t xml:space="preserve">[2014-09-01 18:37:46]: </t>
        </r>
        <r>
          <rPr>
            <sz val="11"/>
            <color rgb="FF000000"/>
            <rFont val="Calibri"/>
          </rPr>
          <t>changed mc_comment from "" to "88pcs D/C: 1420, LOT: NKU666L021"</t>
        </r>
        <r>
          <rPr>
            <sz val="11"/>
            <color rgb="FF000000"/>
            <rFont val="Calibri"/>
          </rPr>
          <t xml:space="preserve">
</t>
        </r>
      </text>
    </comment>
    <comment ref="X67" authorId="0">
      <text>
        <r>
          <rPr>
            <b/>
            <sz val="11"/>
            <color rgb="FF000000"/>
            <rFont val="Calibri"/>
          </rPr>
          <t xml:space="preserve">Renqing Zhang </t>
        </r>
        <r>
          <rPr>
            <sz val="11"/>
            <color rgb="FF000000"/>
            <rFont val="Calibri"/>
          </rPr>
          <t xml:space="preserve">[2014-09-01 18:37:46]: </t>
        </r>
        <r>
          <rPr>
            <sz val="11"/>
            <color rgb="FF000000"/>
            <rFont val="Calibri"/>
          </rPr>
          <t>changed mc_comment from "" to "300pcs D/C: 1419, LOT: NKU6830012"</t>
        </r>
        <r>
          <rPr>
            <sz val="11"/>
            <color rgb="FF000000"/>
            <rFont val="Calibri"/>
          </rPr>
          <t xml:space="preserve">
</t>
        </r>
      </text>
    </comment>
    <comment ref="X68" authorId="0">
      <text>
        <r>
          <rPr>
            <b/>
            <sz val="11"/>
            <color rgb="FF000000"/>
            <rFont val="Calibri"/>
          </rPr>
          <t xml:space="preserve">Renqing Zhang </t>
        </r>
        <r>
          <rPr>
            <sz val="11"/>
            <color rgb="FF000000"/>
            <rFont val="Calibri"/>
          </rPr>
          <t xml:space="preserve">[2014-09-01 18:37:46]: </t>
        </r>
        <r>
          <rPr>
            <sz val="11"/>
            <color rgb="FF000000"/>
            <rFont val="Calibri"/>
          </rPr>
          <t>changed mc_comment from "" to "171pcs D/C: 1423, LOT: NKU689L0AL"</t>
        </r>
        <r>
          <rPr>
            <sz val="11"/>
            <color rgb="FF000000"/>
            <rFont val="Calibri"/>
          </rPr>
          <t xml:space="preserve">
</t>
        </r>
      </text>
    </comment>
    <comment ref="X69" authorId="0">
      <text>
        <r>
          <rPr>
            <b/>
            <sz val="11"/>
            <color rgb="FF000000"/>
            <rFont val="Calibri"/>
          </rPr>
          <t xml:space="preserve">Renqing Zhang </t>
        </r>
        <r>
          <rPr>
            <sz val="11"/>
            <color rgb="FF000000"/>
            <rFont val="Calibri"/>
          </rPr>
          <t xml:space="preserve">[2014-09-01 18:37:46]: </t>
        </r>
        <r>
          <rPr>
            <sz val="11"/>
            <color rgb="FF000000"/>
            <rFont val="Calibri"/>
          </rPr>
          <t>changed mc_comment from "" to "25pcs D/C: 1422, LOT: NKU80500LL"</t>
        </r>
        <r>
          <rPr>
            <sz val="11"/>
            <color rgb="FF000000"/>
            <rFont val="Calibri"/>
          </rPr>
          <t xml:space="preserve">
</t>
        </r>
      </text>
    </comment>
    <comment ref="X70" authorId="0">
      <text>
        <r>
          <rPr>
            <b/>
            <sz val="11"/>
            <color rgb="FF000000"/>
            <rFont val="Calibri"/>
          </rPr>
          <t xml:space="preserve">Renqing Zhang </t>
        </r>
        <r>
          <rPr>
            <sz val="11"/>
            <color rgb="FF000000"/>
            <rFont val="Calibri"/>
          </rPr>
          <t xml:space="preserve">[2014-09-01 18:37:46]: </t>
        </r>
        <r>
          <rPr>
            <sz val="11"/>
            <color rgb="FF000000"/>
            <rFont val="Calibri"/>
          </rPr>
          <t>changed mc_comment from "" to "49pcs D/C: 1423, LOT: P0CP55L411"</t>
        </r>
        <r>
          <rPr>
            <sz val="11"/>
            <color rgb="FF000000"/>
            <rFont val="Calibri"/>
          </rPr>
          <t xml:space="preserve">
</t>
        </r>
      </text>
    </comment>
    <comment ref="BB70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07:26:03]: </t>
        </r>
        <r>
          <rPr>
            <sz val="11"/>
            <color rgb="FF000000"/>
            <rFont val="Calibri"/>
          </rPr>
          <t>changed value from "1" to "0"</t>
        </r>
        <r>
          <rPr>
            <sz val="11"/>
            <color rgb="FF000000"/>
            <rFont val="Calibri"/>
          </rPr>
          <t xml:space="preserve">
</t>
        </r>
      </text>
    </comment>
    <comment ref="X71" authorId="0">
      <text>
        <r>
          <rPr>
            <b/>
            <sz val="11"/>
            <color rgb="FF000000"/>
            <rFont val="Calibri"/>
          </rPr>
          <t xml:space="preserve">Renqing Zhang </t>
        </r>
        <r>
          <rPr>
            <sz val="11"/>
            <color rgb="FF000000"/>
            <rFont val="Calibri"/>
          </rPr>
          <t xml:space="preserve">[2014-09-01 18:37:46]: </t>
        </r>
        <r>
          <rPr>
            <sz val="11"/>
            <color rgb="FF000000"/>
            <rFont val="Calibri"/>
          </rPr>
          <t>changed mc_comment from "" to "39pcs D/C: 1423, LOT: P0CP56L111"</t>
        </r>
        <r>
          <rPr>
            <sz val="11"/>
            <color rgb="FF000000"/>
            <rFont val="Calibri"/>
          </rPr>
          <t xml:space="preserve">
</t>
        </r>
      </text>
    </comment>
    <comment ref="BD71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23:40:08]: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71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00:13:05]: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X72" authorId="0">
      <text>
        <r>
          <rPr>
            <b/>
            <sz val="11"/>
            <color rgb="FF000000"/>
            <rFont val="Calibri"/>
          </rPr>
          <t xml:space="preserve">Renqing Zhang </t>
        </r>
        <r>
          <rPr>
            <sz val="11"/>
            <color rgb="FF000000"/>
            <rFont val="Calibri"/>
          </rPr>
          <t xml:space="preserve">[2014-09-01 18:37:46]: </t>
        </r>
        <r>
          <rPr>
            <sz val="11"/>
            <color rgb="FF000000"/>
            <rFont val="Calibri"/>
          </rPr>
          <t>changed mc_comment from "" to "260pcs D/C: 1419, LOT: P0CP6100LM"</t>
        </r>
        <r>
          <rPr>
            <sz val="11"/>
            <color rgb="FF000000"/>
            <rFont val="Calibri"/>
          </rPr>
          <t xml:space="preserve">
</t>
        </r>
      </text>
    </comment>
    <comment ref="X73" authorId="0">
      <text>
        <r>
          <rPr>
            <b/>
            <sz val="11"/>
            <color rgb="FF000000"/>
            <rFont val="Calibri"/>
          </rPr>
          <t xml:space="preserve">Renqing Zhang </t>
        </r>
        <r>
          <rPr>
            <sz val="11"/>
            <color rgb="FF000000"/>
            <rFont val="Calibri"/>
          </rPr>
          <t xml:space="preserve">[2014-09-01 18:37:46]: </t>
        </r>
        <r>
          <rPr>
            <sz val="11"/>
            <color rgb="FF000000"/>
            <rFont val="Calibri"/>
          </rPr>
          <t>changed mc_comment from "" to "17pcs D/C: 1423, LOT: P0CP69L112"</t>
        </r>
        <r>
          <rPr>
            <sz val="11"/>
            <color rgb="FF000000"/>
            <rFont val="Calibri"/>
          </rPr>
          <t xml:space="preserve">
</t>
        </r>
      </text>
    </comment>
    <comment ref="X74" authorId="0">
      <text>
        <r>
          <rPr>
            <b/>
            <sz val="11"/>
            <color rgb="FF000000"/>
            <rFont val="Calibri"/>
          </rPr>
          <t xml:space="preserve">Renqing Zhang </t>
        </r>
        <r>
          <rPr>
            <sz val="11"/>
            <color rgb="FF000000"/>
            <rFont val="Calibri"/>
          </rPr>
          <t xml:space="preserve">[2014-09-01 18:37:46]: </t>
        </r>
        <r>
          <rPr>
            <sz val="11"/>
            <color rgb="FF000000"/>
            <rFont val="Calibri"/>
          </rPr>
          <t>changed mc_comment from "" to "290pcs D/C: 1423, LOT: P0CP69L112"</t>
        </r>
        <r>
          <rPr>
            <sz val="11"/>
            <color rgb="FF000000"/>
            <rFont val="Calibri"/>
          </rPr>
          <t xml:space="preserve">
</t>
        </r>
      </text>
    </comment>
    <comment ref="X75" authorId="0">
      <text>
        <r>
          <rPr>
            <b/>
            <sz val="11"/>
            <color rgb="FF000000"/>
            <rFont val="Calibri"/>
          </rPr>
          <t xml:space="preserve">Renqing Zhang </t>
        </r>
        <r>
          <rPr>
            <sz val="11"/>
            <color rgb="FF000000"/>
            <rFont val="Calibri"/>
          </rPr>
          <t xml:space="preserve">[2014-09-01 18:37:46]: </t>
        </r>
        <r>
          <rPr>
            <sz val="11"/>
            <color rgb="FF000000"/>
            <rFont val="Calibri"/>
          </rPr>
          <t>changed mc_comment from "" to "148pcs D/C: 1424, LOT: P0FB48L211"</t>
        </r>
        <r>
          <rPr>
            <sz val="11"/>
            <color rgb="FF000000"/>
            <rFont val="Calibri"/>
          </rPr>
          <t xml:space="preserve">
</t>
        </r>
      </text>
    </comment>
    <comment ref="X76" authorId="0">
      <text>
        <r>
          <rPr>
            <b/>
            <sz val="11"/>
            <color rgb="FF000000"/>
            <rFont val="Calibri"/>
          </rPr>
          <t xml:space="preserve">Renqing Zhang </t>
        </r>
        <r>
          <rPr>
            <sz val="11"/>
            <color rgb="FF000000"/>
            <rFont val="Calibri"/>
          </rPr>
          <t xml:space="preserve">[2014-09-01 18:37:46]: </t>
        </r>
        <r>
          <rPr>
            <sz val="11"/>
            <color rgb="FF000000"/>
            <rFont val="Calibri"/>
          </rPr>
          <t>changed mc_comment from "" to "130pcs D/C: 1419, LOT: P0FB64L1AL"</t>
        </r>
        <r>
          <rPr>
            <sz val="11"/>
            <color rgb="FF000000"/>
            <rFont val="Calibri"/>
          </rPr>
          <t xml:space="preserve">
</t>
        </r>
      </text>
    </comment>
    <comment ref="X77" authorId="0">
      <text>
        <r>
          <rPr>
            <b/>
            <sz val="11"/>
            <color rgb="FF000000"/>
            <rFont val="Calibri"/>
          </rPr>
          <t xml:space="preserve">Renqing Zhang </t>
        </r>
        <r>
          <rPr>
            <sz val="11"/>
            <color rgb="FF000000"/>
            <rFont val="Calibri"/>
          </rPr>
          <t xml:space="preserve">[2014-09-01 18:37:46]: </t>
        </r>
        <r>
          <rPr>
            <sz val="11"/>
            <color rgb="FF000000"/>
            <rFont val="Calibri"/>
          </rPr>
          <t>changed mc_comment from "" to "354pcs D/C: 1423, LOT: P0CP5600LL"</t>
        </r>
        <r>
          <rPr>
            <sz val="11"/>
            <color rgb="FF000000"/>
            <rFont val="Calibri"/>
          </rPr>
          <t xml:space="preserve">
</t>
        </r>
      </text>
    </comment>
    <comment ref="X78" authorId="0">
      <text>
        <r>
          <rPr>
            <b/>
            <sz val="11"/>
            <color rgb="FF000000"/>
            <rFont val="Calibri"/>
          </rPr>
          <t xml:space="preserve">Renqing Zhang </t>
        </r>
        <r>
          <rPr>
            <sz val="11"/>
            <color rgb="FF000000"/>
            <rFont val="Calibri"/>
          </rPr>
          <t xml:space="preserve">[2014-09-01 18:37:46]: </t>
        </r>
        <r>
          <rPr>
            <sz val="11"/>
            <color rgb="FF000000"/>
            <rFont val="Calibri"/>
          </rPr>
          <t>changed mc_comment from "" to "832pcs D/C: 1423, LOT: NKW882JSLL"</t>
        </r>
        <r>
          <rPr>
            <sz val="11"/>
            <color rgb="FF000000"/>
            <rFont val="Calibri"/>
          </rPr>
          <t xml:space="preserve">
</t>
        </r>
      </text>
    </comment>
    <comment ref="BI78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22:37:51]: </t>
        </r>
        <r>
          <rPr>
            <sz val="11"/>
            <color rgb="FF000000"/>
            <rFont val="Calibri"/>
          </rPr>
          <t>changed value from "1" to "0"</t>
        </r>
        <r>
          <rPr>
            <sz val="11"/>
            <color rgb="FF000000"/>
            <rFont val="Calibri"/>
          </rPr>
          <t xml:space="preserve">
</t>
        </r>
      </text>
    </comment>
    <comment ref="X79" authorId="0">
      <text>
        <r>
          <rPr>
            <b/>
            <sz val="11"/>
            <color rgb="FF000000"/>
            <rFont val="Calibri"/>
          </rPr>
          <t xml:space="preserve">Renqing Zhang </t>
        </r>
        <r>
          <rPr>
            <sz val="11"/>
            <color rgb="FF000000"/>
            <rFont val="Calibri"/>
          </rPr>
          <t xml:space="preserve">[2014-09-01 18:37:46]: </t>
        </r>
        <r>
          <rPr>
            <sz val="11"/>
            <color rgb="FF000000"/>
            <rFont val="Calibri"/>
          </rPr>
          <t>changed mc_comment from "" to "406pcs D/C: 1423, LOT: P0CP57L111"</t>
        </r>
        <r>
          <rPr>
            <sz val="11"/>
            <color rgb="FF000000"/>
            <rFont val="Calibri"/>
          </rPr>
          <t xml:space="preserve">
</t>
        </r>
      </text>
    </comment>
    <comment ref="BA82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C82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23:37:40]: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D82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23:40:08]: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82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00:13:04]: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82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00:13:37]: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82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00:14:28]: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A85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C85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23:37:40]: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D85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23:40:08]: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85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00:13:04]: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85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00:13:37]: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85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00:14:28]: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X88" authorId="0">
      <text>
        <r>
          <rPr>
            <b/>
            <sz val="11"/>
            <color rgb="FF000000"/>
            <rFont val="Calibri"/>
          </rPr>
          <t xml:space="preserve">Renqing Zhang </t>
        </r>
        <r>
          <rPr>
            <sz val="11"/>
            <color rgb="FF000000"/>
            <rFont val="Calibri"/>
          </rPr>
          <t xml:space="preserve">[2014-09-01 19:54:02]: </t>
        </r>
        <r>
          <rPr>
            <sz val="11"/>
            <color rgb="FF000000"/>
            <rFont val="Calibri"/>
          </rPr>
          <t>changed mc_comment from "" to "D/C:1429 LOT:0000013309"</t>
        </r>
        <r>
          <rPr>
            <sz val="11"/>
            <color rgb="FF000000"/>
            <rFont val="Calibri"/>
          </rPr>
          <t xml:space="preserve">
</t>
        </r>
      </text>
    </comment>
    <comment ref="BA88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C88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23:37:40]: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D88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23:40:08]: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88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00:13:05]: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88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00:13:37]: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88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00:14:28]: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A91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C91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23:37:40]: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D91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23:40:08]: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91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00:13:04]: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91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00:13:37]: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91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00:14:28]: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A94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C94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23:37:40]: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D94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23:40:08]: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94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00:13:04]: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94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00:13:37]: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94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00:14:28]: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A97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C97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23:37:40]: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D97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23:40:08]: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97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00:13:04]: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97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00:13:37]: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97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00:14:28]: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A100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C100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23:37:40]: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D100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23:40:08]: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100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00:13:04]: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100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00:13:37]: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100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00:14:28]: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X104" authorId="0">
      <text>
        <r>
          <rPr>
            <b/>
            <sz val="11"/>
            <color rgb="FF000000"/>
            <rFont val="Calibri"/>
          </rPr>
          <t xml:space="preserve">Renqing Zhang </t>
        </r>
        <r>
          <rPr>
            <sz val="11"/>
            <color rgb="FF000000"/>
            <rFont val="Calibri"/>
          </rPr>
          <t xml:space="preserve">[2014-09-01 18:38:49]: </t>
        </r>
        <r>
          <rPr>
            <sz val="11"/>
            <color rgb="FF000000"/>
            <rFont val="Calibri"/>
          </rPr>
          <t>changed mc_comment from "" to "4K D/C:1418 LOT:LT4N30KUG0001
4K D/C:1418 LOT:LT4N330KFFR0004"</t>
        </r>
        <r>
          <rPr>
            <sz val="11"/>
            <color rgb="FF000000"/>
            <rFont val="Calibri"/>
          </rPr>
          <t xml:space="preserve">
</t>
        </r>
      </text>
    </comment>
    <comment ref="BA104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C104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23:37:40]: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D104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23:40:08]: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104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00:13:04]: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104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00:13:37]: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104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00:14:28]: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A107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C107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23:37:40]: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D107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23:40:08]: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107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00:13:04]: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107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00:13:37]: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107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00:14:28]: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A112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C112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23:37:40]: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D112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23:40:08]: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112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00:13:04]: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112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00:13:37]: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112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00:14:28]: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K113" authorId="0">
      <text>
        <r>
          <rPr>
            <b/>
            <sz val="11"/>
            <color rgb="FF000000"/>
            <rFont val="Calibri"/>
          </rPr>
          <t xml:space="preserve">Renqing Zhang </t>
        </r>
        <r>
          <rPr>
            <sz val="11"/>
            <color rgb="FF000000"/>
            <rFont val="Calibri"/>
          </rPr>
          <t xml:space="preserve">[2014-09-01 04:25:51]: </t>
        </r>
        <r>
          <rPr>
            <sz val="11"/>
            <color rgb="FF000000"/>
            <rFont val="Calibri"/>
          </rPr>
          <t>changed oem_pn from "" to "0C08-00H10U7"</t>
        </r>
        <r>
          <rPr>
            <sz val="11"/>
            <color rgb="FF000000"/>
            <rFont val="Calibri"/>
          </rPr>
          <t xml:space="preserve">
</t>
        </r>
      </text>
    </comment>
    <comment ref="BA116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116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00:13:37]: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116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00:14:28]: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A118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118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00:13:37]: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118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00:14:28]: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A120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C120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23:37:40]: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D120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23:40:08]: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120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00:13:04]: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120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00:13:37]: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120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00:14:28]: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A124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C124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23:37:40]: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D124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23:40:08]: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124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00:13:05]: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124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00:13:37]: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124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00:14:28]: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A125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C125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23:37:40]: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D125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23:40:08]: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125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00:13:05]: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125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00:13:37]: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125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00:14:28]: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CB125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07:22:43]: </t>
        </r>
        <r>
          <rPr>
            <sz val="11"/>
            <color rgb="FF000000"/>
            <rFont val="Calibri"/>
          </rPr>
          <t>changed value from "1" to "0"</t>
        </r>
        <r>
          <rPr>
            <sz val="11"/>
            <color rgb="FF000000"/>
            <rFont val="Calibri"/>
          </rPr>
          <t xml:space="preserve">
</t>
        </r>
      </text>
    </comment>
    <comment ref="CB126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07:22:45]: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A128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C128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23:37:40]: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D128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23:40:08]: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128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00:13:04]: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128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00:13:37]: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128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00:14:28]: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A132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C132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23:37:40]: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D132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23:40:08]: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132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00:13:04]: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132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00:13:37]: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132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00:14:28]: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A135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C135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23:37:40]: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D135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23:40:08]: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135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00:13:05]: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135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00:13:37]: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135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00:14:28]: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A141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C141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23:37:40]: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D141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23:40:08]: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141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00:13:04]: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141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00:13:37]: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141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00:14:28]: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K147" authorId="0">
      <text>
        <r>
          <rPr>
            <b/>
            <sz val="11"/>
            <color rgb="FF000000"/>
            <rFont val="Calibri"/>
          </rPr>
          <t xml:space="preserve">Renqing Zhang </t>
        </r>
        <r>
          <rPr>
            <sz val="11"/>
            <color rgb="FF000000"/>
            <rFont val="Calibri"/>
          </rPr>
          <t xml:space="preserve">[2014-09-01 04:26:04]: </t>
        </r>
        <r>
          <rPr>
            <sz val="11"/>
            <color rgb="FF000000"/>
            <rFont val="Calibri"/>
          </rPr>
          <t>changed oem_pn from "" to "0696-004T0U7"</t>
        </r>
        <r>
          <rPr>
            <sz val="11"/>
            <color rgb="FF000000"/>
            <rFont val="Calibri"/>
          </rPr>
          <t xml:space="preserve">
</t>
        </r>
      </text>
    </comment>
    <comment ref="BA152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C152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23:37:40]: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D152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23:40:08]: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152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00:13:05]: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152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00:13:37]: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152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00:14:28]: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K155" authorId="0">
      <text>
        <r>
          <rPr>
            <b/>
            <sz val="11"/>
            <color rgb="FF000000"/>
            <rFont val="Calibri"/>
          </rPr>
          <t xml:space="preserve">Renqing Zhang </t>
        </r>
        <r>
          <rPr>
            <sz val="11"/>
            <color rgb="FF000000"/>
            <rFont val="Calibri"/>
          </rPr>
          <t xml:space="preserve">[2014-09-01 04:24:34]: </t>
        </r>
        <r>
          <rPr>
            <sz val="11"/>
            <color rgb="FF000000"/>
            <rFont val="Calibri"/>
          </rPr>
          <t>changed oem_pn from "" to "0696-004X0U7"</t>
        </r>
        <r>
          <rPr>
            <sz val="11"/>
            <color rgb="FF000000"/>
            <rFont val="Calibri"/>
          </rPr>
          <t xml:space="preserve">
</t>
        </r>
      </text>
    </comment>
    <comment ref="K156" authorId="0">
      <text>
        <r>
          <rPr>
            <b/>
            <sz val="11"/>
            <color rgb="FF000000"/>
            <rFont val="Calibri"/>
          </rPr>
          <t xml:space="preserve">Renqing Zhang </t>
        </r>
        <r>
          <rPr>
            <sz val="11"/>
            <color rgb="FF000000"/>
            <rFont val="Calibri"/>
          </rPr>
          <t xml:space="preserve">[2014-09-01 04:24:29]: </t>
        </r>
        <r>
          <rPr>
            <sz val="11"/>
            <color rgb="FF000000"/>
            <rFont val="Calibri"/>
          </rPr>
          <t>changed oem_pn from "" to "0696-004X0U7"</t>
        </r>
        <r>
          <rPr>
            <sz val="11"/>
            <color rgb="FF000000"/>
            <rFont val="Calibri"/>
          </rPr>
          <t xml:space="preserve">
</t>
        </r>
      </text>
    </comment>
    <comment ref="BA159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C159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23:37:40]: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D159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23:40:08]: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159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00:13:04]: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159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00:13:37]: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159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00:14:28]: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A167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C167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23:37:40]: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D167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23:40:08]: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167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00:13:04]: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167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00:13:37]: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167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00:14:28]: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D171" authorId="0">
      <text>
        <r>
          <rPr>
            <b/>
            <sz val="11"/>
            <color rgb="FF000000"/>
            <rFont val="Calibri"/>
          </rPr>
          <t xml:space="preserve">Renqing Zhang </t>
        </r>
        <r>
          <rPr>
            <sz val="11"/>
            <color rgb="FF000000"/>
            <rFont val="Calibri"/>
          </rPr>
          <t xml:space="preserve">[2014-09-01 04:25:06]: </t>
        </r>
        <r>
          <rPr>
            <sz val="11"/>
            <color rgb="FF000000"/>
            <rFont val="Calibri"/>
          </rPr>
          <t>changed Apple PN from "353S00051 " to "353S4444"</t>
        </r>
        <r>
          <rPr>
            <sz val="11"/>
            <color rgb="FF000000"/>
            <rFont val="Calibri"/>
          </rPr>
          <t xml:space="preserve">
</t>
        </r>
      </text>
    </comment>
    <comment ref="D172" authorId="0">
      <text>
        <r>
          <rPr>
            <b/>
            <sz val="11"/>
            <color rgb="FF000000"/>
            <rFont val="Calibri"/>
          </rPr>
          <t xml:space="preserve">Renqing Zhang </t>
        </r>
        <r>
          <rPr>
            <sz val="11"/>
            <color rgb="FF000000"/>
            <rFont val="Calibri"/>
          </rPr>
          <t xml:space="preserve">[2014-09-01 04:25:06]: </t>
        </r>
        <r>
          <rPr>
            <sz val="11"/>
            <color rgb="FF000000"/>
            <rFont val="Calibri"/>
          </rPr>
          <t>changed Apple PN from "353S00051 " to "353S4444"</t>
        </r>
        <r>
          <rPr>
            <sz val="11"/>
            <color rgb="FF000000"/>
            <rFont val="Calibri"/>
          </rPr>
          <t xml:space="preserve">
</t>
        </r>
      </text>
    </comment>
    <comment ref="D173" authorId="0">
      <text>
        <r>
          <rPr>
            <b/>
            <sz val="11"/>
            <color rgb="FF000000"/>
            <rFont val="Calibri"/>
          </rPr>
          <t xml:space="preserve">Renqing Zhang </t>
        </r>
        <r>
          <rPr>
            <sz val="11"/>
            <color rgb="FF000000"/>
            <rFont val="Calibri"/>
          </rPr>
          <t xml:space="preserve">[2014-09-01 04:25:06]: </t>
        </r>
        <r>
          <rPr>
            <sz val="11"/>
            <color rgb="FF000000"/>
            <rFont val="Calibri"/>
          </rPr>
          <t>changed Apple PN from "353S00051 " to "353S4444"</t>
        </r>
        <r>
          <rPr>
            <sz val="11"/>
            <color rgb="FF000000"/>
            <rFont val="Calibri"/>
          </rPr>
          <t xml:space="preserve">
</t>
        </r>
      </text>
    </comment>
    <comment ref="D174" authorId="0">
      <text>
        <r>
          <rPr>
            <b/>
            <sz val="11"/>
            <color rgb="FF000000"/>
            <rFont val="Calibri"/>
          </rPr>
          <t xml:space="preserve">Renqing Zhang </t>
        </r>
        <r>
          <rPr>
            <sz val="11"/>
            <color rgb="FF000000"/>
            <rFont val="Calibri"/>
          </rPr>
          <t xml:space="preserve">[2014-09-01 04:25:06]: </t>
        </r>
        <r>
          <rPr>
            <sz val="11"/>
            <color rgb="FF000000"/>
            <rFont val="Calibri"/>
          </rPr>
          <t>changed Apple PN from "353S00051 " to "353S4444"</t>
        </r>
        <r>
          <rPr>
            <sz val="11"/>
            <color rgb="FF000000"/>
            <rFont val="Calibri"/>
          </rPr>
          <t xml:space="preserve">
</t>
        </r>
      </text>
    </comment>
    <comment ref="D175" authorId="0">
      <text>
        <r>
          <rPr>
            <b/>
            <sz val="11"/>
            <color rgb="FF000000"/>
            <rFont val="Calibri"/>
          </rPr>
          <t xml:space="preserve">Renqing Zhang </t>
        </r>
        <r>
          <rPr>
            <sz val="11"/>
            <color rgb="FF000000"/>
            <rFont val="Calibri"/>
          </rPr>
          <t xml:space="preserve">[2014-09-01 04:25:06]: </t>
        </r>
        <r>
          <rPr>
            <sz val="11"/>
            <color rgb="FF000000"/>
            <rFont val="Calibri"/>
          </rPr>
          <t>changed Apple PN from "353S00051 " to "353S4444"</t>
        </r>
        <r>
          <rPr>
            <sz val="11"/>
            <color rgb="FF000000"/>
            <rFont val="Calibri"/>
          </rPr>
          <t xml:space="preserve">
</t>
        </r>
      </text>
    </comment>
    <comment ref="K175" authorId="0">
      <text>
        <r>
          <rPr>
            <b/>
            <sz val="11"/>
            <color rgb="FF000000"/>
            <rFont val="Calibri"/>
          </rPr>
          <t xml:space="preserve">Renqing Zhang </t>
        </r>
        <r>
          <rPr>
            <sz val="11"/>
            <color rgb="FF000000"/>
            <rFont val="Calibri"/>
          </rPr>
          <t xml:space="preserve">[2014-09-01 04:24:52]: </t>
        </r>
        <r>
          <rPr>
            <sz val="11"/>
            <color rgb="FF000000"/>
            <rFont val="Calibri"/>
          </rPr>
          <t>changed oem_pn from "" to "0685-00170U7"</t>
        </r>
        <r>
          <rPr>
            <sz val="11"/>
            <color rgb="FF000000"/>
            <rFont val="Calibri"/>
          </rPr>
          <t xml:space="preserve">
</t>
        </r>
      </text>
    </comment>
    <comment ref="D176" authorId="0">
      <text>
        <r>
          <rPr>
            <b/>
            <sz val="11"/>
            <color rgb="FF000000"/>
            <rFont val="Calibri"/>
          </rPr>
          <t xml:space="preserve">Renqing Zhang </t>
        </r>
        <r>
          <rPr>
            <sz val="11"/>
            <color rgb="FF000000"/>
            <rFont val="Calibri"/>
          </rPr>
          <t xml:space="preserve">[2014-09-01 04:25:06]: </t>
        </r>
        <r>
          <rPr>
            <sz val="11"/>
            <color rgb="FF000000"/>
            <rFont val="Calibri"/>
          </rPr>
          <t>changed Apple PN from "353S00051 " to "353S4444"</t>
        </r>
        <r>
          <rPr>
            <sz val="11"/>
            <color rgb="FF000000"/>
            <rFont val="Calibri"/>
          </rPr>
          <t xml:space="preserve">
</t>
        </r>
      </text>
    </comment>
    <comment ref="K176" authorId="0">
      <text>
        <r>
          <rPr>
            <b/>
            <sz val="11"/>
            <color rgb="FF000000"/>
            <rFont val="Calibri"/>
          </rPr>
          <t xml:space="preserve">Renqing Zhang </t>
        </r>
        <r>
          <rPr>
            <sz val="11"/>
            <color rgb="FF000000"/>
            <rFont val="Calibri"/>
          </rPr>
          <t xml:space="preserve">[2014-09-01 04:24:53]: </t>
        </r>
        <r>
          <rPr>
            <sz val="11"/>
            <color rgb="FF000000"/>
            <rFont val="Calibri"/>
          </rPr>
          <t>changed oem_pn from "" to "0685-00170U7"</t>
        </r>
        <r>
          <rPr>
            <sz val="11"/>
            <color rgb="FF000000"/>
            <rFont val="Calibri"/>
          </rPr>
          <t xml:space="preserve">
</t>
        </r>
      </text>
    </comment>
    <comment ref="BA179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C179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23:37:40]: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D179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23:40:08]: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179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00:13:05]: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179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00:13:37]: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179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00:14:28]: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A198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C198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23:37:40]: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D198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23:40:08]: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198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00:13:05]: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198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00:13:37]: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198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00:14:28]: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K211" authorId="0">
      <text>
        <r>
          <rPr>
            <b/>
            <sz val="11"/>
            <color rgb="FF000000"/>
            <rFont val="Calibri"/>
          </rPr>
          <t xml:space="preserve">Renqing Zhang </t>
        </r>
        <r>
          <rPr>
            <sz val="11"/>
            <color rgb="FF000000"/>
            <rFont val="Calibri"/>
          </rPr>
          <t xml:space="preserve">[2014-09-01 04:24:17]: </t>
        </r>
        <r>
          <rPr>
            <sz val="11"/>
            <color rgb="FF000000"/>
            <rFont val="Calibri"/>
          </rPr>
          <t>changed oem_pn from "" to "0680-00260U7"</t>
        </r>
        <r>
          <rPr>
            <sz val="11"/>
            <color rgb="FF000000"/>
            <rFont val="Calibri"/>
          </rPr>
          <t xml:space="preserve">
</t>
        </r>
      </text>
    </comment>
    <comment ref="BA214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C214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23:37:40]: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D214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23:40:08]: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214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00:13:05]: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214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00:13:37]: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214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00:14:28]: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L216" authorId="0">
      <text>
        <r>
          <rPr>
            <b/>
            <sz val="11"/>
            <color rgb="FF000000"/>
            <rFont val="Calibri"/>
          </rPr>
          <t xml:space="preserve">Renqing Zhang </t>
        </r>
        <r>
          <rPr>
            <sz val="11"/>
            <color rgb="FF000000"/>
            <rFont val="Calibri"/>
          </rPr>
          <t xml:space="preserve">[2014-09-01 19:11:44]: </t>
        </r>
        <r>
          <rPr>
            <sz val="11"/>
            <color rgb="FF000000"/>
            <rFont val="Calibri"/>
          </rPr>
          <t>changed # received from "2500" to "0"</t>
        </r>
        <r>
          <rPr>
            <sz val="11"/>
            <color rgb="FF000000"/>
            <rFont val="Calibri"/>
          </rPr>
          <t xml:space="preserve">
</t>
        </r>
      </text>
    </comment>
    <comment ref="M216" authorId="0">
      <text>
        <r>
          <rPr>
            <b/>
            <sz val="11"/>
            <color rgb="FF000000"/>
            <rFont val="Calibri"/>
          </rPr>
          <t xml:space="preserve">Renqing Zhang </t>
        </r>
        <r>
          <rPr>
            <sz val="11"/>
            <color rgb="FF000000"/>
            <rFont val="Calibri"/>
          </rPr>
          <t xml:space="preserve">[2014-09-01 19:11:44]: </t>
        </r>
        <r>
          <rPr>
            <sz val="11"/>
            <color rgb="FF000000"/>
            <rFont val="Calibri"/>
          </rPr>
          <t>changed # received from "2500" to "0"</t>
        </r>
        <r>
          <rPr>
            <sz val="11"/>
            <color rgb="FF000000"/>
            <rFont val="Calibri"/>
          </rPr>
          <t xml:space="preserve">
</t>
        </r>
      </text>
    </comment>
    <comment ref="BA217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C217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23:37:40]: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D217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23:40:08]: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217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00:13:05]: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217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00:13:37]: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217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00:14:28]: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K221" authorId="0">
      <text>
        <r>
          <rPr>
            <b/>
            <sz val="11"/>
            <color rgb="FF000000"/>
            <rFont val="Calibri"/>
          </rPr>
          <t xml:space="preserve">Renqing Zhang </t>
        </r>
        <r>
          <rPr>
            <sz val="11"/>
            <color rgb="FF000000"/>
            <rFont val="Calibri"/>
          </rPr>
          <t xml:space="preserve">[2014-09-01 04:25:34]: </t>
        </r>
        <r>
          <rPr>
            <sz val="11"/>
            <color rgb="FF000000"/>
            <rFont val="Calibri"/>
          </rPr>
          <t>changed oem_pn from "" to "0680-00290U7"</t>
        </r>
        <r>
          <rPr>
            <sz val="11"/>
            <color rgb="FF000000"/>
            <rFont val="Calibri"/>
          </rPr>
          <t xml:space="preserve">
</t>
        </r>
      </text>
    </comment>
    <comment ref="X223" authorId="0">
      <text>
        <r>
          <rPr>
            <b/>
            <sz val="11"/>
            <color rgb="FF000000"/>
            <rFont val="Calibri"/>
          </rPr>
          <t xml:space="preserve">Renqing Zhang </t>
        </r>
        <r>
          <rPr>
            <sz val="11"/>
            <color rgb="FF000000"/>
            <rFont val="Calibri"/>
          </rPr>
          <t xml:space="preserve">[2014-09-01 22:56:00]: </t>
        </r>
        <r>
          <rPr>
            <sz val="11"/>
            <color rgb="FF000000"/>
            <rFont val="Calibri"/>
          </rPr>
          <t>changed mc_comment from "D/C:1432;Lot:XRQDM6A8" to ""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 xml:space="preserve">Renqing Zhang </t>
        </r>
        <r>
          <rPr>
            <sz val="11"/>
            <color rgb="FF000000"/>
            <rFont val="Calibri"/>
          </rPr>
          <t xml:space="preserve">[2014-09-01 22:55:26]: </t>
        </r>
        <r>
          <rPr>
            <sz val="11"/>
            <color rgb="FF000000"/>
            <rFont val="Calibri"/>
          </rPr>
          <t>changed mc_comment from "" to "D/C:1432;Lot:XRQDM6A8"</t>
        </r>
        <r>
          <rPr>
            <sz val="11"/>
            <color rgb="FF000000"/>
            <rFont val="Calibri"/>
          </rPr>
          <t xml:space="preserve">
</t>
        </r>
      </text>
    </comment>
    <comment ref="BA223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C223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23:37:40]: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D223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23:40:08]: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223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00:13:04]: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223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00:13:37]: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223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00:14:28]: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A225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C225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23:37:40]: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D225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23:40:08]: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225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00:13:05]: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225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00:13:37]: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225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00:14:28]: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A230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C230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23:37:40]: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D230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23:40:08]: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230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00:13:04]: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230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00:13:37]: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230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00:14:28]: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A233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C233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23:37:40]: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D233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23:40:08]: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233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00:13:04]: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233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00:13:37]: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233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00:14:28]: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A237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C237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23:37:40]: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D237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23:40:08]: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237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00:13:05]: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237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00:13:37]: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237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00:14:28]: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A241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C241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23:37:40]: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D241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23:40:08]: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241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00:13:05]: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241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00:13:37]: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241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00:14:28]: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A245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C245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23:37:40]: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D245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23:40:08]: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245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00:13:04]: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245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00:13:37]: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245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00:14:28]: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A248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C248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23:37:40]: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D248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23:40:08]: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248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00:13:05]: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248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00:13:37]: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248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00:14:28]: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A251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C251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23:37:40]: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D251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23:40:08]: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251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00:13:05]: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251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00:13:37]: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251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00:14:28]: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A254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C254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23:37:40]: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D254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23:40:08]: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254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00:13:04]: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254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00:13:37]: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254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00:14:28]: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A256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C256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23:37:40]: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D256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23:40:08]: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256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00:13:05]: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256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00:13:37]: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256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00:14:28]: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A258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C258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23:37:40]: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D258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23:40:08]: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258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00:13:04]: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258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00:13:37]: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258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00:14:28]: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A264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C264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23:37:40]: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D264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23:40:08]: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264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00:13:05]: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264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00:13:37]: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264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00:14:28]: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A284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C284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23:37:40]: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D284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23:40:08]: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284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00:13:04]: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284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00:13:37]: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284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00:14:28]: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A290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C290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23:37:40]: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D290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23:40:08]: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290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00:13:05]: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290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00:13:37]: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290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00:14:28]: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A293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C293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23:37:40]: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D293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23:40:08]: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293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00:13:05]: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293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00:13:37]: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293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00:14:28]: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A294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C294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23:37:40]: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D294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23:40:08]: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294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00:13:05]: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294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00:13:37]: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294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00:14:28]: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A297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C297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23:37:40]: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D297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23:40:08]: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297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00:13:05]: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297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00:13:37]: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297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00:14:28]: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AU298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07:36:21]: </t>
        </r>
        <r>
          <rPr>
            <sz val="11"/>
            <color rgb="FF000000"/>
            <rFont val="Calibri"/>
          </rPr>
          <t>changed value from "0" to "1"</t>
        </r>
        <r>
          <rPr>
            <sz val="11"/>
            <color rgb="FF000000"/>
            <rFont val="Calibri"/>
          </rPr>
          <t xml:space="preserve">
</t>
        </r>
      </text>
    </comment>
    <comment ref="AV298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07:36:21]: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AW298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07:38:10]: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AX298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07:36:21]: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AZ298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07:36:21]: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A298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C298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23:37:40]: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D298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23:40:08]: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298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00:13:04]: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298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00:13:37]: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298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00:14:28]: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H298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07:38:19]: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I298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07:38:34]: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J299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07:38:35]: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K299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07:38:36]: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L299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07:38:38]: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AY300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07:36:21]: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CB300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07:38:15]: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A303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C303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23:37:40]: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D303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23:40:08]: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303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00:13:04]: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303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00:13:37]: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303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00:14:28]: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A306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C306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23:37:40]: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D306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23:40:08]: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306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00:13:05]: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306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00:13:37]: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306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00:14:28]: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A309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C309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23:37:40]: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D309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23:40:08]: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309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00:13:05]: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309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00:13:37]: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309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00:14:28]: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A310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310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00:13:37]: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310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00:14:28]: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A312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C312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23:37:40]: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D312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23:40:08]: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312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00:13:05]: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312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00:13:37]: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312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00:14:28]: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AZ314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00:51:06]: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A315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C315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23:37:40]: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D315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23:40:08]: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315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00:13:05]: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315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00:13:37]: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315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00:14:28]: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AZ316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00:51:07]: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A317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C317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23:37:40]: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D317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23:40:08]: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317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00:13:05]: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317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00:13:37]: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317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00:14:28]: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A320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C320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23:37:40]: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D320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23:40:08]: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320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00:13:04]: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320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00:13:37]: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320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00:14:28]: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A323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B323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22:28:51]: </t>
        </r>
        <r>
          <rPr>
            <sz val="11"/>
            <color rgb="FF000000"/>
            <rFont val="Calibri"/>
          </rPr>
          <t>changed value from "1" to "0"</t>
        </r>
        <r>
          <rPr>
            <sz val="11"/>
            <color rgb="FF000000"/>
            <rFont val="Calibri"/>
          </rPr>
          <t xml:space="preserve">
</t>
        </r>
      </text>
    </comment>
    <comment ref="BC323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23:37:40]: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D323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23:40:08]: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323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00:13:04]: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323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00:13:37]: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323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00:14:28]: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K324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22:29:18]: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L324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22:29:21]: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K325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22:29:16]: </t>
        </r>
        <r>
          <rPr>
            <sz val="11"/>
            <color rgb="FF000000"/>
            <rFont val="Calibri"/>
          </rPr>
          <t>changed value from "1" to "0"</t>
        </r>
        <r>
          <rPr>
            <sz val="11"/>
            <color rgb="FF000000"/>
            <rFont val="Calibri"/>
          </rPr>
          <t xml:space="preserve">
</t>
        </r>
      </text>
    </comment>
    <comment ref="BL325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22:29:16]: </t>
        </r>
        <r>
          <rPr>
            <sz val="11"/>
            <color rgb="FF000000"/>
            <rFont val="Calibri"/>
          </rPr>
          <t>changed value from "1" to "0"</t>
        </r>
        <r>
          <rPr>
            <sz val="11"/>
            <color rgb="FF000000"/>
            <rFont val="Calibri"/>
          </rPr>
          <t xml:space="preserve">
</t>
        </r>
      </text>
    </comment>
    <comment ref="BA326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C326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23:37:40]: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D326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23:40:08]: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326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00:13:05]: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326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00:13:37]: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326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00:14:28]: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A327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C327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23:37:40]: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D327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23:40:08]: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327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00:13:05]: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327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00:13:37]: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327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00:14:28]: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A329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C329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23:37:40]: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D329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23:40:08]: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329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00:13:05]: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329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00:13:37]: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329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00:14:28]: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A330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C330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23:37:40]: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D330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23:40:08]: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330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00:13:05]: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330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00:13:37]: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330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00:14:28]: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A332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C332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23:37:40]: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D332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23:40:08]: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332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00:13:05]: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332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00:13:37]: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332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00:14:28]: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A333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C333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23:37:40]: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D333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23:40:08]: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333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00:13:04]: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333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00:13:37]: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333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00:14:28]: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A335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C335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23:37:40]: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D335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23:40:08]: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335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00:13:05]: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335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00:13:37]: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335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00:14:28]: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A336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C336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23:37:40]: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D336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23:40:08]: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336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00:13:04]: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336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00:13:37]: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336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00:14:28]: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K337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22:29:38]: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L337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22:29:40]: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K338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22:29:35]: </t>
        </r>
        <r>
          <rPr>
            <sz val="11"/>
            <color rgb="FF000000"/>
            <rFont val="Calibri"/>
          </rPr>
          <t>changed value from "1" to "0"</t>
        </r>
        <r>
          <rPr>
            <sz val="11"/>
            <color rgb="FF000000"/>
            <rFont val="Calibri"/>
          </rPr>
          <t xml:space="preserve">
</t>
        </r>
      </text>
    </comment>
    <comment ref="BL338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22:29:37]: </t>
        </r>
        <r>
          <rPr>
            <sz val="11"/>
            <color rgb="FF000000"/>
            <rFont val="Calibri"/>
          </rPr>
          <t>changed value from "1" to "0"</t>
        </r>
        <r>
          <rPr>
            <sz val="11"/>
            <color rgb="FF000000"/>
            <rFont val="Calibri"/>
          </rPr>
          <t xml:space="preserve">
</t>
        </r>
      </text>
    </comment>
    <comment ref="BA339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C339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23:37:40]: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D339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23:40:08]: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339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00:13:05]: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339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00:13:37]: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339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00:14:28]: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A340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C340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23:37:40]: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D340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23:40:08]: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340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00:13:04]: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340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00:13:37]: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340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00:14:28]: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K341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22:29:32]: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L341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22:29:34]: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K342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22:29:28]: </t>
        </r>
        <r>
          <rPr>
            <sz val="11"/>
            <color rgb="FF000000"/>
            <rFont val="Calibri"/>
          </rPr>
          <t>changed value from "1" to "0"</t>
        </r>
        <r>
          <rPr>
            <sz val="11"/>
            <color rgb="FF000000"/>
            <rFont val="Calibri"/>
          </rPr>
          <t xml:space="preserve">
</t>
        </r>
      </text>
    </comment>
    <comment ref="BL342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22:29:30]: </t>
        </r>
        <r>
          <rPr>
            <sz val="11"/>
            <color rgb="FF000000"/>
            <rFont val="Calibri"/>
          </rPr>
          <t>changed value from "1" to "0"</t>
        </r>
        <r>
          <rPr>
            <sz val="11"/>
            <color rgb="FF000000"/>
            <rFont val="Calibri"/>
          </rPr>
          <t xml:space="preserve">
</t>
        </r>
      </text>
    </comment>
    <comment ref="BC343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23:37:40]: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D343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23:40:08]: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343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00:13:05]: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A346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C346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23:37:40]: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D346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00:52:01]: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346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00:52:03]: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346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00:13:37]: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346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00:14:28]: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A349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C349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23:37:40]: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D349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00:52:12]: </t>
        </r>
        <r>
          <rPr>
            <sz val="11"/>
            <color rgb="FF000000"/>
            <rFont val="Calibri"/>
          </rPr>
          <t>changed value from "0" to "1"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23:40:08]: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349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00:52:14]: </t>
        </r>
        <r>
          <rPr>
            <sz val="11"/>
            <color rgb="FF000000"/>
            <rFont val="Calibri"/>
          </rPr>
          <t>changed value from "0" to "1"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00:13:05]: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349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00:13:37]: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349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00:14:28]: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A352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C352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23:37:40]: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D352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23:40:08]: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352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00:13:05]: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352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00:13:37]: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352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00:14:28]: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L355" authorId="0">
      <text>
        <r>
          <rPr>
            <b/>
            <sz val="11"/>
            <color rgb="FF000000"/>
            <rFont val="Calibri"/>
          </rPr>
          <t xml:space="preserve">Evelyn Lin </t>
        </r>
        <r>
          <rPr>
            <sz val="11"/>
            <color rgb="FF000000"/>
            <rFont val="Calibri"/>
          </rPr>
          <t xml:space="preserve">[2014-09-01 18:31:19]: </t>
        </r>
        <r>
          <rPr>
            <sz val="11"/>
            <color rgb="FF000000"/>
            <rFont val="Calibri"/>
          </rPr>
          <t>changed # received from "4000" to "4500"</t>
        </r>
        <r>
          <rPr>
            <sz val="11"/>
            <color rgb="FF000000"/>
            <rFont val="Calibri"/>
          </rPr>
          <t xml:space="preserve">
</t>
        </r>
      </text>
    </comment>
    <comment ref="M355" authorId="0">
      <text>
        <r>
          <rPr>
            <b/>
            <sz val="11"/>
            <color rgb="FF000000"/>
            <rFont val="Calibri"/>
          </rPr>
          <t xml:space="preserve">Evelyn Lin </t>
        </r>
        <r>
          <rPr>
            <sz val="11"/>
            <color rgb="FF000000"/>
            <rFont val="Calibri"/>
          </rPr>
          <t xml:space="preserve">[2014-09-01 18:31:19]: </t>
        </r>
        <r>
          <rPr>
            <sz val="11"/>
            <color rgb="FF000000"/>
            <rFont val="Calibri"/>
          </rPr>
          <t>changed # received from "4000" to "4500"</t>
        </r>
        <r>
          <rPr>
            <sz val="11"/>
            <color rgb="FF000000"/>
            <rFont val="Calibri"/>
          </rPr>
          <t xml:space="preserve">
</t>
        </r>
      </text>
    </comment>
    <comment ref="BA355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B355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00:53:27]: </t>
        </r>
        <r>
          <rPr>
            <sz val="11"/>
            <color rgb="FF000000"/>
            <rFont val="Calibri"/>
          </rPr>
          <t>changed value from "1" to "0"</t>
        </r>
        <r>
          <rPr>
            <sz val="11"/>
            <color rgb="FF000000"/>
            <rFont val="Calibri"/>
          </rPr>
          <t xml:space="preserve">
</t>
        </r>
      </text>
    </comment>
    <comment ref="BC355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00:56:05]: </t>
        </r>
        <r>
          <rPr>
            <sz val="11"/>
            <color rgb="FF000000"/>
            <rFont val="Calibri"/>
          </rPr>
          <t>changed value from "0" to "1"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00:53:28]: </t>
        </r>
        <r>
          <rPr>
            <sz val="11"/>
            <color rgb="FF000000"/>
            <rFont val="Calibri"/>
          </rPr>
          <t>changed value from "1" to "0"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23:37:40]: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D355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00:56:06]: </t>
        </r>
        <r>
          <rPr>
            <sz val="11"/>
            <color rgb="FF000000"/>
            <rFont val="Calibri"/>
          </rPr>
          <t>changed value from "0" to "1"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00:53:29]: </t>
        </r>
        <r>
          <rPr>
            <sz val="11"/>
            <color rgb="FF000000"/>
            <rFont val="Calibri"/>
          </rPr>
          <t>changed value from "1" to "0"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23:40:08]: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355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00:56:08]: </t>
        </r>
        <r>
          <rPr>
            <sz val="11"/>
            <color rgb="FF000000"/>
            <rFont val="Calibri"/>
          </rPr>
          <t>changed value from "0" to "1"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00:53:29]: </t>
        </r>
        <r>
          <rPr>
            <sz val="11"/>
            <color rgb="FF000000"/>
            <rFont val="Calibri"/>
          </rPr>
          <t>changed value from "1" to "0"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00:13:05]: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355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00:56:09]: </t>
        </r>
        <r>
          <rPr>
            <sz val="11"/>
            <color rgb="FF000000"/>
            <rFont val="Calibri"/>
          </rPr>
          <t>changed value from "0" to "1"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00:53:31]: </t>
        </r>
        <r>
          <rPr>
            <sz val="11"/>
            <color rgb="FF000000"/>
            <rFont val="Calibri"/>
          </rPr>
          <t>changed value from "1" to "0"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00:13:37]: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355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00:56:10]: </t>
        </r>
        <r>
          <rPr>
            <sz val="11"/>
            <color rgb="FF000000"/>
            <rFont val="Calibri"/>
          </rPr>
          <t>changed value from "0" to "1"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00:53:33]: </t>
        </r>
        <r>
          <rPr>
            <sz val="11"/>
            <color rgb="FF000000"/>
            <rFont val="Calibri"/>
          </rPr>
          <t>changed value from "1" to "0"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00:14:28]: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K356" authorId="0">
      <text>
        <r>
          <rPr>
            <b/>
            <sz val="11"/>
            <color rgb="FF000000"/>
            <rFont val="Calibri"/>
          </rPr>
          <t xml:space="preserve">Evelyn Lin </t>
        </r>
        <r>
          <rPr>
            <sz val="11"/>
            <color rgb="FF000000"/>
            <rFont val="Calibri"/>
          </rPr>
          <t xml:space="preserve">[2014-09-01 05:19:55]: </t>
        </r>
        <r>
          <rPr>
            <sz val="11"/>
            <color rgb="FF000000"/>
            <rFont val="Calibri"/>
          </rPr>
          <t>changed oem_pn from "" to "13A0-55M5A01"</t>
        </r>
        <r>
          <rPr>
            <sz val="11"/>
            <color rgb="FF000000"/>
            <rFont val="Calibri"/>
          </rPr>
          <t xml:space="preserve">
</t>
        </r>
      </text>
    </comment>
    <comment ref="BC356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23:37:40]: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B357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00:55:40]: </t>
        </r>
        <r>
          <rPr>
            <sz val="11"/>
            <color rgb="FF000000"/>
            <rFont val="Calibri"/>
          </rPr>
          <t>changed value from "0" to "1"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00:55:37]: </t>
        </r>
        <r>
          <rPr>
            <sz val="11"/>
            <color rgb="FF000000"/>
            <rFont val="Calibri"/>
          </rPr>
          <t>changed value from "1" to "0"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00:53:38]: </t>
        </r>
        <r>
          <rPr>
            <sz val="11"/>
            <color rgb="FF000000"/>
            <rFont val="Calibri"/>
          </rPr>
          <t>changed value from "0" to "1"</t>
        </r>
        <r>
          <rPr>
            <sz val="11"/>
            <color rgb="FF000000"/>
            <rFont val="Calibri"/>
          </rPr>
          <t xml:space="preserve">
</t>
        </r>
      </text>
    </comment>
    <comment ref="L358" authorId="0">
      <text>
        <r>
          <rPr>
            <b/>
            <sz val="11"/>
            <color rgb="FF000000"/>
            <rFont val="Calibri"/>
          </rPr>
          <t xml:space="preserve">Evelyn Lin </t>
        </r>
        <r>
          <rPr>
            <sz val="11"/>
            <color rgb="FF000000"/>
            <rFont val="Calibri"/>
          </rPr>
          <t xml:space="preserve">[2014-09-01 05:19:23]: </t>
        </r>
        <r>
          <rPr>
            <sz val="11"/>
            <color rgb="FF000000"/>
            <rFont val="Calibri"/>
          </rPr>
          <t>changed # received from "0" to "5600"</t>
        </r>
        <r>
          <rPr>
            <sz val="11"/>
            <color rgb="FF000000"/>
            <rFont val="Calibri"/>
          </rPr>
          <t xml:space="preserve">
</t>
        </r>
      </text>
    </comment>
    <comment ref="M358" authorId="0">
      <text>
        <r>
          <rPr>
            <b/>
            <sz val="11"/>
            <color rgb="FF000000"/>
            <rFont val="Calibri"/>
          </rPr>
          <t xml:space="preserve">Evelyn Lin </t>
        </r>
        <r>
          <rPr>
            <sz val="11"/>
            <color rgb="FF000000"/>
            <rFont val="Calibri"/>
          </rPr>
          <t xml:space="preserve">[2014-09-01 05:19:23]: </t>
        </r>
        <r>
          <rPr>
            <sz val="11"/>
            <color rgb="FF000000"/>
            <rFont val="Calibri"/>
          </rPr>
          <t>changed # received from "0" to "5600"</t>
        </r>
        <r>
          <rPr>
            <sz val="11"/>
            <color rgb="FF000000"/>
            <rFont val="Calibri"/>
          </rPr>
          <t xml:space="preserve">
</t>
        </r>
      </text>
    </comment>
    <comment ref="BA360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C360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23:37:40]: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D360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23:40:08]: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360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00:13:05]: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360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00:13:37]: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360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00:14:28]: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A361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B361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22:30:04]: </t>
        </r>
        <r>
          <rPr>
            <sz val="11"/>
            <color rgb="FF000000"/>
            <rFont val="Calibri"/>
          </rPr>
          <t>changed value from "1" to "0"</t>
        </r>
        <r>
          <rPr>
            <sz val="11"/>
            <color rgb="FF000000"/>
            <rFont val="Calibri"/>
          </rPr>
          <t xml:space="preserve">
</t>
        </r>
      </text>
    </comment>
    <comment ref="BL361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22:31:25]: </t>
        </r>
        <r>
          <rPr>
            <sz val="11"/>
            <color rgb="FF000000"/>
            <rFont val="Calibri"/>
          </rPr>
          <t>changed value from "1" to "0"</t>
        </r>
        <r>
          <rPr>
            <sz val="11"/>
            <color rgb="FF000000"/>
            <rFont val="Calibri"/>
          </rPr>
          <t xml:space="preserve">
</t>
        </r>
      </text>
    </comment>
    <comment ref="CB361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22:30:08]: </t>
        </r>
        <r>
          <rPr>
            <sz val="11"/>
            <color rgb="FF000000"/>
            <rFont val="Calibri"/>
          </rPr>
          <t>changed value from "1" to "0"</t>
        </r>
        <r>
          <rPr>
            <sz val="11"/>
            <color rgb="FF000000"/>
            <rFont val="Calibri"/>
          </rPr>
          <t xml:space="preserve">
</t>
        </r>
      </text>
    </comment>
    <comment ref="BD362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23:40:08]: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362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00:13:05]: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B363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22:30:10]: </t>
        </r>
        <r>
          <rPr>
            <sz val="11"/>
            <color rgb="FF000000"/>
            <rFont val="Calibri"/>
          </rPr>
          <t>changed value from "0" to "1"</t>
        </r>
        <r>
          <rPr>
            <sz val="11"/>
            <color rgb="FF000000"/>
            <rFont val="Calibri"/>
          </rPr>
          <t xml:space="preserve">
</t>
        </r>
      </text>
    </comment>
    <comment ref="BC363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00:53:58]: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D363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00:53:59]: </t>
        </r>
        <r>
          <rPr>
            <sz val="11"/>
            <color rgb="FF000000"/>
            <rFont val="Calibri"/>
          </rPr>
          <t>changed value from "0" to "1"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23:40:08]: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363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00:54:00]: </t>
        </r>
        <r>
          <rPr>
            <sz val="11"/>
            <color rgb="FF000000"/>
            <rFont val="Calibri"/>
          </rPr>
          <t>changed value from "0" to "1"</t>
        </r>
        <r>
          <rPr>
            <sz val="11"/>
            <color rgb="FF000000"/>
            <rFont val="Calibri"/>
          </rPr>
          <t xml:space="preserve">
</t>
        </r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00:13:05]: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363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00:54:01]: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363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00:54:02]: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L363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22:31:28]: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CB363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22:30:11]: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CB364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22:30:00]: </t>
        </r>
        <r>
          <rPr>
            <sz val="11"/>
            <color rgb="FF000000"/>
            <rFont val="Calibri"/>
          </rPr>
          <t>changed value from "1" to "0"</t>
        </r>
        <r>
          <rPr>
            <sz val="11"/>
            <color rgb="FF000000"/>
            <rFont val="Calibri"/>
          </rPr>
          <t xml:space="preserve">
</t>
        </r>
      </text>
    </comment>
    <comment ref="BL365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22:31:22]: </t>
        </r>
        <r>
          <rPr>
            <sz val="11"/>
            <color rgb="FF000000"/>
            <rFont val="Calibri"/>
          </rPr>
          <t>changed value from "1" to "0"</t>
        </r>
        <r>
          <rPr>
            <sz val="11"/>
            <color rgb="FF000000"/>
            <rFont val="Calibri"/>
          </rPr>
          <t xml:space="preserve">
</t>
        </r>
      </text>
    </comment>
    <comment ref="BA366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C366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23:37:40]: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D366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23:40:08]: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366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00:13:05]: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366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00:13:37]: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366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00:14:28]: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L366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22:31:29]: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CB366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22:30:02]: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C368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00:54:10]: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D368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00:54:11]: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E368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00:54:12]: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F368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00:54:14]: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G368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00:54:14]: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L368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22:31:31]: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A369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[2014-09-02 00:11:35]: </t>
        </r>
        <r>
          <rPr>
            <sz val="11"/>
            <color rgb="FF000000"/>
            <rFont val="Calibri"/>
          </rPr>
          <t>added</t>
        </r>
        <r>
          <rPr>
            <sz val="11"/>
            <color rgb="FF000000"/>
            <rFont val="Calibri"/>
          </rPr>
          <t xml:space="preserve">
</t>
        </r>
      </text>
    </comment>
    <comment ref="BL369" authorId="0">
      <text>
        <r>
          <rPr>
            <b/>
            <sz val="11"/>
            <color rgb="FF000000"/>
            <rFont val="Calibri"/>
          </rPr>
          <t xml:space="preserve">Jina Wang </t>
        </r>
        <r>
          <rPr>
            <sz val="11"/>
            <color rgb="FF000000"/>
            <rFont val="Calibri"/>
          </rPr>
          <t xml:space="preserve">[2014-09-01 22:31:21]: </t>
        </r>
        <r>
          <rPr>
            <sz val="11"/>
            <color rgb="FF000000"/>
            <rFont val="Calibri"/>
          </rPr>
          <t>changed value from "1" to "0"</t>
        </r>
        <r>
          <rPr>
            <sz val="11"/>
            <color rgb="FF000000"/>
            <rFont val="Calibri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<sst xmlns="http://schemas.openxmlformats.org/spreadsheetml/2006/main" count="3113" uniqueCount="1099">
  <si>
    <r>
      <rPr>
        <b/>
        <sz val="11"/>
        <color rgb="FF000000"/>
        <rFont val="Calibri"/>
      </rPr>
      <t xml:space="preserve">Project: </t>
    </r>
    <r>
      <rPr>
        <sz val="11"/>
        <color rgb="FF000000"/>
        <rFont val="Calibri"/>
      </rPr>
      <t xml:space="preserve">N71 (Pega)    </t>
    </r>
    <r>
      <rPr>
        <b/>
        <sz val="11"/>
        <color rgb="FF000000"/>
        <rFont val="Calibri"/>
      </rPr>
      <t xml:space="preserve">Build Stage: </t>
    </r>
    <r>
      <rPr>
        <sz val="11"/>
        <color rgb="FF000000"/>
        <rFont val="Calibri"/>
      </rPr>
      <t xml:space="preserve">Proto1    </t>
    </r>
    <r>
      <rPr>
        <b/>
        <sz val="11"/>
        <color rgb="FF000000"/>
        <rFont val="Calibri"/>
      </rPr>
      <t xml:space="preserve">Build: </t>
    </r>
    <r>
      <rPr>
        <sz val="11"/>
        <color rgb="FF000000"/>
        <rFont val="Calibri"/>
      </rPr>
      <t xml:space="preserve">Fiji MLB    </t>
    </r>
    <r>
      <rPr>
        <b/>
        <sz val="11"/>
        <color rgb="FF000000"/>
        <rFont val="Calibri"/>
      </rPr>
      <t xml:space="preserve">Build Change #: </t>
    </r>
    <r>
      <rPr>
        <sz val="11"/>
        <color rgb="FF000000"/>
        <rFont val="Calibri"/>
      </rPr>
      <t xml:space="preserve">20971    </t>
    </r>
    <r>
      <rPr>
        <b/>
        <sz val="11"/>
        <color rgb="FF000000"/>
        <rFont val="Calibri"/>
      </rPr>
      <t xml:space="preserve">Page: </t>
    </r>
    <r>
      <rPr>
        <sz val="11"/>
        <color rgb="FF000000"/>
        <rFont val="Calibri"/>
      </rPr>
      <t xml:space="preserve">Build Matrix    </t>
    </r>
    <r>
      <rPr>
        <b/>
        <sz val="11"/>
        <color rgb="FF000000"/>
        <rFont val="Calibri"/>
      </rPr>
      <t xml:space="preserve">Exported By: </t>
    </r>
    <r>
      <rPr>
        <sz val="11"/>
        <color rgb="FF000000"/>
        <rFont val="Calibri"/>
      </rPr>
      <t>Jina Wang [jina_wang@apple.com]</t>
    </r>
    <r>
      <rPr>
        <b/>
        <sz val="11"/>
        <color rgb="FF000000"/>
        <rFont val="Calibri"/>
      </rPr>
      <t xml:space="preserve"> on: </t>
    </r>
    <r>
      <rPr>
        <sz val="11"/>
        <color rgb="FF000000"/>
        <rFont val="Calibri"/>
      </rPr>
      <t>2014-09-02 01:12:46</t>
    </r>
  </si>
  <si>
    <t>N71 (Pega) Proto1 Fiji MLB Pega Build Matrix (v6.0)</t>
  </si>
  <si>
    <t>Configs</t>
  </si>
  <si>
    <t>2STK1</t>
  </si>
  <si>
    <t>2PRF1</t>
  </si>
  <si>
    <t>2PT01</t>
  </si>
  <si>
    <t>2STG1</t>
  </si>
  <si>
    <t>2PRF2</t>
  </si>
  <si>
    <t>2STG2</t>
  </si>
  <si>
    <t>2BU01</t>
  </si>
  <si>
    <t>2PT03</t>
  </si>
  <si>
    <t>2BU02</t>
  </si>
  <si>
    <t>2PT02</t>
  </si>
  <si>
    <t>2BU03</t>
  </si>
  <si>
    <t>2DFM2</t>
  </si>
  <si>
    <t>2DFM3</t>
  </si>
  <si>
    <t>2EUR1</t>
  </si>
  <si>
    <t>2T1UA</t>
  </si>
  <si>
    <t>2DFM1</t>
  </si>
  <si>
    <t>2T1MA</t>
  </si>
  <si>
    <t>2DFM5</t>
  </si>
  <si>
    <t>2PRF3</t>
  </si>
  <si>
    <t>2PRF4</t>
  </si>
  <si>
    <t>2PT04</t>
  </si>
  <si>
    <t>2PT05</t>
  </si>
  <si>
    <t>2DFM6</t>
  </si>
  <si>
    <t>2DFM7</t>
  </si>
  <si>
    <t>2T1UB</t>
  </si>
  <si>
    <t>2H6UA</t>
  </si>
  <si>
    <t>2H1MA</t>
  </si>
  <si>
    <t>2H6MA</t>
  </si>
  <si>
    <t>2H1MB</t>
  </si>
  <si>
    <t>2WIF1</t>
  </si>
  <si>
    <t>2ANT1</t>
  </si>
  <si>
    <t>2VIN1</t>
  </si>
  <si>
    <t>2T1U1</t>
  </si>
  <si>
    <t>2T1M1</t>
  </si>
  <si>
    <t>2T1M1R</t>
  </si>
  <si>
    <t>2T6U1</t>
  </si>
  <si>
    <t>2T6M1</t>
  </si>
  <si>
    <t>2H1U1</t>
  </si>
  <si>
    <t>2T6U1R</t>
  </si>
  <si>
    <t>2T6M1R</t>
  </si>
  <si>
    <t>2H1U1R</t>
  </si>
  <si>
    <t>2H1M1</t>
  </si>
  <si>
    <t>2H6U1</t>
  </si>
  <si>
    <t>DO NOT INPUT AFTER THIS LINE</t>
  </si>
  <si>
    <t>TBD1</t>
  </si>
  <si>
    <t>2T1TA</t>
  </si>
  <si>
    <t>2H6TA</t>
  </si>
  <si>
    <t>2T6TA</t>
  </si>
  <si>
    <t>2T1T1</t>
  </si>
  <si>
    <t>2H6T1</t>
  </si>
  <si>
    <t>2H1T1R</t>
  </si>
  <si>
    <t>Category</t>
  </si>
  <si>
    <t>Bring-Up</t>
  </si>
  <si>
    <t>None</t>
  </si>
  <si>
    <t>Mini</t>
  </si>
  <si>
    <t>Build Date</t>
  </si>
  <si>
    <t>8/29N</t>
  </si>
  <si>
    <t>8/30N</t>
  </si>
  <si>
    <t>9/1D</t>
  </si>
  <si>
    <t>9/1N</t>
  </si>
  <si>
    <t>9/2D</t>
  </si>
  <si>
    <t>9/2N</t>
  </si>
  <si>
    <t>9/3D</t>
  </si>
  <si>
    <t>9/3N</t>
  </si>
  <si>
    <t>9/4D</t>
  </si>
  <si>
    <t>9/4N</t>
  </si>
  <si>
    <t>9/5D</t>
  </si>
  <si>
    <t>TBD</t>
  </si>
  <si>
    <t>9/6D</t>
  </si>
  <si>
    <t>Input Qty</t>
  </si>
  <si>
    <t>Yield</t>
  </si>
  <si>
    <t>Target Output</t>
  </si>
  <si>
    <t>Actual Output</t>
  </si>
  <si>
    <t>Notes</t>
  </si>
  <si>
    <t>LCR Check</t>
  </si>
  <si>
    <t>Profile Tuning w/ HTS Shield</t>
  </si>
  <si>
    <t>Printing Test w/ UMT</t>
  </si>
  <si>
    <t>Strain Gauge w/o Shield</t>
  </si>
  <si>
    <t>Profile Tuning w/ HTS + LTS Shield; LTS Tuning</t>
  </si>
  <si>
    <t>Strain Gauge w/ all Shields</t>
  </si>
  <si>
    <t>PD non-funct. fit check w/ shields, w/ standoffs; 30 to AP/RF station bring-up</t>
  </si>
  <si>
    <t>Printing test -no shields, no UF</t>
  </si>
  <si>
    <t>AP/RF Test station bring up -no shields, no UF</t>
  </si>
  <si>
    <t>Printing Test w/ AT&amp;S</t>
  </si>
  <si>
    <t>AP/RF Test station bring up - w/ shields, no UF</t>
  </si>
  <si>
    <t>UF / Encap / LTS / Thermal Gel Bring-up</t>
  </si>
  <si>
    <t>Eureka config; NO shields; no testing</t>
  </si>
  <si>
    <t>FF, NED, w/ shield, w/o underfill</t>
  </si>
  <si>
    <t>Mylar shield DOE - Bare PCB + shield ONLY</t>
  </si>
  <si>
    <t>W Profile Tuning w/ all shields as LTS except Snout shield</t>
  </si>
  <si>
    <t>W Profile Tuning; LTS Tuning</t>
  </si>
  <si>
    <t>W Printing Test w/ UMT</t>
  </si>
  <si>
    <t>W Printing Test w/ AT&amp;S</t>
  </si>
  <si>
    <t>W UF / Encap / LTS / Thermal Gel Bring-up</t>
  </si>
  <si>
    <t>WELDED FF, NED - no UF</t>
  </si>
  <si>
    <t>WELDED shield DOE - Bare PCB + shield ONLY</t>
  </si>
  <si>
    <t>FF, NED, w/ shield, w/ underfill</t>
  </si>
  <si>
    <t>Status</t>
  </si>
  <si>
    <t>OK2SMA</t>
  </si>
  <si>
    <t>HOLD</t>
  </si>
  <si>
    <t>Apple PN</t>
  </si>
  <si>
    <t>939-00346-07</t>
  </si>
  <si>
    <t>939-00685-01</t>
  </si>
  <si>
    <t>EEEE</t>
  </si>
  <si>
    <t>G58V</t>
  </si>
  <si>
    <t>G9F6</t>
  </si>
  <si>
    <t>Config Description</t>
  </si>
  <si>
    <t>Non-functional PD fit check; AP Pass PD fit check</t>
  </si>
  <si>
    <t>Functional PD Fit Check; All Pass preferred</t>
  </si>
  <si>
    <t>Component</t>
  </si>
  <si>
    <t>Fiji MLB</t>
  </si>
  <si>
    <t>Description</t>
  </si>
  <si>
    <t>Revision</t>
  </si>
  <si>
    <t>Total Input</t>
  </si>
  <si>
    <t>DRP Notes</t>
  </si>
  <si>
    <t>Target Total</t>
  </si>
  <si>
    <t>Demand</t>
  </si>
  <si>
    <t>Actual Total</t>
  </si>
  <si>
    <t># Parts</t>
  </si>
  <si>
    <t>Item</t>
  </si>
  <si>
    <t>Ref Des</t>
  </si>
  <si>
    <t>Side</t>
  </si>
  <si>
    <t>Rev</t>
  </si>
  <si>
    <t>Config</t>
  </si>
  <si>
    <t>Vendor</t>
  </si>
  <si>
    <t>Mfr PN</t>
  </si>
  <si>
    <t>Per</t>
  </si>
  <si>
    <t>OEM PN</t>
  </si>
  <si>
    <t>QOH</t>
  </si>
  <si>
    <t>Recv</t>
  </si>
  <si>
    <t>IQC</t>
  </si>
  <si>
    <t>Fail</t>
  </si>
  <si>
    <t>Hold</t>
  </si>
  <si>
    <t>Alloc</t>
  </si>
  <si>
    <t>Repair</t>
  </si>
  <si>
    <t>On Order</t>
  </si>
  <si>
    <t>Shipments</t>
  </si>
  <si>
    <t>ETAs</t>
  </si>
  <si>
    <t>Config Desc</t>
  </si>
  <si>
    <t>PE Comment</t>
  </si>
  <si>
    <t>MC Comment</t>
  </si>
  <si>
    <t>BOM.Find#</t>
  </si>
  <si>
    <t>Item Cat</t>
  </si>
  <si>
    <t>Lifecycle Phase</t>
  </si>
  <si>
    <t>Orig PN</t>
  </si>
  <si>
    <t>Dep</t>
  </si>
  <si>
    <t>Left</t>
  </si>
  <si>
    <t>OEM Notes</t>
  </si>
  <si>
    <t>PCB</t>
  </si>
  <si>
    <t>920-00348</t>
  </si>
  <si>
    <t>PCBF,DOE,PROTO,MLB,N71</t>
  </si>
  <si>
    <t>AT&amp;S (CHINA) CO., LTD. - 004525M</t>
  </si>
  <si>
    <t>08A1-0FW14AC</t>
  </si>
  <si>
    <t xml:space="preserve">ETA 8/30 300 pcs ETA 9/2 1700 pcs  </t>
  </si>
  <si>
    <t>L</t>
  </si>
  <si>
    <t>Engineering Released</t>
  </si>
  <si>
    <t>COMPEQ MFG CO. LTD - 001357M</t>
  </si>
  <si>
    <t>08A1-0FW12AC</t>
  </si>
  <si>
    <t>ETA 9/4 100 pcs ETA 9/5 200 pcs ETA 9/6 300 pcs ETA 9/9 900 pcs ETA 9/10 500 pcs</t>
  </si>
  <si>
    <t>OPC</t>
  </si>
  <si>
    <t>08A1-0FW13AC</t>
  </si>
  <si>
    <t xml:space="preserve">ETA 9/4 100 pcs  ETA 9/5 200 pcs ETA 9/6 300 pcs  ETA 9/9 1400 pcs   </t>
  </si>
  <si>
    <t>Unimicron - 003435M</t>
  </si>
  <si>
    <t>08A1-0FW10AC</t>
  </si>
  <si>
    <t>ETA 9/2 700 pcs ETA 9/3 1K</t>
  </si>
  <si>
    <t>DFM Requirements</t>
  </si>
  <si>
    <t>Underfill</t>
  </si>
  <si>
    <t>NO STUFF</t>
  </si>
  <si>
    <t>Encapsulation</t>
  </si>
  <si>
    <t>38H</t>
  </si>
  <si>
    <t>Thermal Gel</t>
  </si>
  <si>
    <t>Chomerics AB - Asymtek</t>
  </si>
  <si>
    <t>Semblant</t>
  </si>
  <si>
    <t>Shield (Top-side)</t>
  </si>
  <si>
    <t>LTS</t>
  </si>
  <si>
    <t>Shield (Bot-side + Snout)</t>
  </si>
  <si>
    <t>HTS</t>
  </si>
  <si>
    <t>Mylar Assembly</t>
  </si>
  <si>
    <t>Automated</t>
  </si>
  <si>
    <t>Manual</t>
  </si>
  <si>
    <t>Shield (ALL except Snout)</t>
  </si>
  <si>
    <t>LTS - Topside + Bot-side WELDED shield; HTS - Snout shield</t>
  </si>
  <si>
    <t>NAND</t>
  </si>
  <si>
    <t>U0604</t>
  </si>
  <si>
    <t>335S0992</t>
  </si>
  <si>
    <t>NAND,1YNM,16GX8,MLC,PPN1.5,64G,SMLGA60</t>
  </si>
  <si>
    <t>A</t>
  </si>
  <si>
    <t>16gb Toshiba, LC: XKGF09E4, DC: 1413</t>
  </si>
  <si>
    <t>TOSHIBA AMERICA ELECTRONIC COMPONEN - 004723M</t>
  </si>
  <si>
    <t>H2JTFG8YD1BMS-BC</t>
  </si>
  <si>
    <t>0500-01WH0U7</t>
  </si>
  <si>
    <t>ETD 8/22, 1553</t>
  </si>
  <si>
    <t>8/25</t>
  </si>
  <si>
    <t>1533pcs D/C: 1413, LOT: XKGF09E4</t>
  </si>
  <si>
    <t>Production Released</t>
  </si>
  <si>
    <t>335S1038</t>
  </si>
  <si>
    <t>NAND,16NM,16GX8,MLC,PPN1.5,64G,B,SMLGA60</t>
  </si>
  <si>
    <t>16gb Hynix, LC: 18L0325AQ, DC: 417A</t>
  </si>
  <si>
    <t xml:space="preserve">Hynix Semiconductor - 001161M </t>
  </si>
  <si>
    <t>H2JTDG8UD1BMS-BC</t>
  </si>
  <si>
    <t>0500-01YK0U7</t>
  </si>
  <si>
    <t>ETD 8/22, 1463</t>
  </si>
  <si>
    <t>1462pcs D/C: 417A, LOT: 18L0325AQ</t>
  </si>
  <si>
    <t>16gb Hynix, LC: 18L0298AQ1, DC: 417A</t>
  </si>
  <si>
    <t>ETD 8/22, 1119</t>
  </si>
  <si>
    <t>1119pcs D/C: 417A, LOT: 18L0298AQ1</t>
  </si>
  <si>
    <t>16gb Hynix, LC: 18L0288AQ1, DC: 417A</t>
  </si>
  <si>
    <t>ETD 8/22, 1694</t>
  </si>
  <si>
    <t>1694pcs D/C: 417A, LOT: 18L0288AQ1</t>
  </si>
  <si>
    <t>16gb Hynix, LC: 18L0284AQ1, DC: 417A</t>
  </si>
  <si>
    <t>ETD 8/22, 1683</t>
  </si>
  <si>
    <t>1683pcs D/C: 417A, LOT: 18L0284AQ1</t>
  </si>
  <si>
    <t>335S1040</t>
  </si>
  <si>
    <t>NAND,16NM,64GX8,MLC,PPN1.5,64G,B,SMLGA60</t>
  </si>
  <si>
    <t>64gb Hynix, LC: 18L0498AQ, DC: 419A</t>
  </si>
  <si>
    <t>0500-01YJ0U7</t>
  </si>
  <si>
    <t>ETD 8/22, 912</t>
  </si>
  <si>
    <t>912pcs D/C: 419A, LOT: 18L0498AQ</t>
  </si>
  <si>
    <t>SoC</t>
  </si>
  <si>
    <t>U0201</t>
  </si>
  <si>
    <t>339S00006</t>
  </si>
  <si>
    <t>POP,SOC,FIJI+1GB DDR,B1,E,DEV,FCCSP1155</t>
  </si>
  <si>
    <t>01        0002644196</t>
  </si>
  <si>
    <t>Dev Fused B09, Elpida DRAM, LC: NKU666L012, DC: 1420</t>
  </si>
  <si>
    <t>TSMC,USA - 002110M</t>
  </si>
  <si>
    <t>TMFM66B1-B1S2</t>
  </si>
  <si>
    <t>0292-00080U7</t>
  </si>
  <si>
    <t>ETD 8/22, 200</t>
  </si>
  <si>
    <t>200pcs D/C: 1420, LOT: NKU666L012</t>
  </si>
  <si>
    <t>Dev Fused B09, Elpida DRAM, LC: NKU6830011, DC: 1419</t>
  </si>
  <si>
    <t>ETD 8/22, 231</t>
  </si>
  <si>
    <t>231pcs D/C: 1419, LOT: NKU6830011</t>
  </si>
  <si>
    <t>Dev Fused B09, Elpida DRAM, LC: NKX161L3AL, DC: 1423</t>
  </si>
  <si>
    <t>ETD 8/22, 215</t>
  </si>
  <si>
    <t>215pcs D/C: 1423, LOT: NKX161L3AL</t>
  </si>
  <si>
    <t>Dev Fused B09, Elpida DRAM, LC: P0CP54L411, DC: 1423</t>
  </si>
  <si>
    <t>ETD 8/22, 148</t>
  </si>
  <si>
    <t>148pcs D/C: 1423, LOT: P0CP54L411</t>
  </si>
  <si>
    <t>Dev Fused B09, Elpida DRAM, LC: P0CP57L2LL, DC: 1423</t>
  </si>
  <si>
    <t>ETD 8/22, 374</t>
  </si>
  <si>
    <t>374pcs D/C: 1423, LOT: P0CP57L2LL</t>
  </si>
  <si>
    <t>Dev Fused B09, Elpida DRAM, LC: P0KS80L0LN, DC: 1425</t>
  </si>
  <si>
    <t>ETD 8/22, 300</t>
  </si>
  <si>
    <t>300pcs D/C: 1425, LOT: P0KS80L0LN</t>
  </si>
  <si>
    <t>339S00007</t>
  </si>
  <si>
    <t>POP,SOC,FIJI+1GB DDR,B1,H,DEV,FCCSP1155</t>
  </si>
  <si>
    <t>Dev Fused B09, Hynix DRAM, LC: NKU656L111 , DC: 1423</t>
  </si>
  <si>
    <t>TMFM66B1-B2S2</t>
  </si>
  <si>
    <t>0292-000A0U7</t>
  </si>
  <si>
    <t>ETD 77</t>
  </si>
  <si>
    <t>in-house</t>
  </si>
  <si>
    <t>77pcs D/C: 1423, LOT: NKU656L111</t>
  </si>
  <si>
    <t>Dev Fused B09, Hynix DRAM, LC: NKU656L211 , DC: 1423</t>
  </si>
  <si>
    <t>ETD 21</t>
  </si>
  <si>
    <t>21pcs D/C: 1423, LOT: NKU656L211</t>
  </si>
  <si>
    <t>Dev Fused B09, Hynix DRAM, LC: NKU656L511 , DC: 1423</t>
  </si>
  <si>
    <t>ETD 106</t>
  </si>
  <si>
    <t>106pcs D/C: 1423, LOT: NKU656L511</t>
  </si>
  <si>
    <t>Dev Fused B09, Hynix DRAM, LC: NKU656L611 , DC: 1423</t>
  </si>
  <si>
    <t>ETD 100</t>
  </si>
  <si>
    <t>100pcs D/C: 1423, LOT: NKU656L611</t>
  </si>
  <si>
    <t>Dev Fused B09, Hynix DRAM, LC: NKU656L711 , DC: 1423</t>
  </si>
  <si>
    <t>ETD 149</t>
  </si>
  <si>
    <t>149pcs D/C: 1423, LOT: NKU656L711</t>
  </si>
  <si>
    <t>Dev Fused B09, Hynix DRAM, LC: NKU656L711, DC: 1423</t>
  </si>
  <si>
    <t>ETD 8/22, 95</t>
  </si>
  <si>
    <t>95pcs D/C: 1423, LOT: NKU656L711</t>
  </si>
  <si>
    <t>Dev Fused B09, Hynix DRAM, LC: NKU666L021, DC: 1420</t>
  </si>
  <si>
    <t>ETD 8/22, 88</t>
  </si>
  <si>
    <t>88pcs D/C: 1420, LOT: NKU666L021</t>
  </si>
  <si>
    <t>Dev Fused B09, Hynix DRAM, LC: NKU6830012, DC: 1419</t>
  </si>
  <si>
    <t>300pcs D/C: 1419, LOT: NKU6830012</t>
  </si>
  <si>
    <t>Dev Fused B09, Hynix DRAM, LC: NKU689L0AL, DC: 1423</t>
  </si>
  <si>
    <t>ETD 8/22, 171</t>
  </si>
  <si>
    <t>171pcs D/C: 1423, LOT: NKU689L0AL</t>
  </si>
  <si>
    <t>Dev Fused B09, Hynix DRAM, LC: NKU80500LL , DC: 1422</t>
  </si>
  <si>
    <t>ETD 25</t>
  </si>
  <si>
    <t>25pcs D/C: 1422, LOT: NKU80500LL</t>
  </si>
  <si>
    <t>Dev Fused B09, Hynix DRAM, LC: P0CP55L411 , DC: 1423</t>
  </si>
  <si>
    <t>ETD 49</t>
  </si>
  <si>
    <t>49pcs D/C: 1423, LOT: P0CP55L411</t>
  </si>
  <si>
    <t>Dev Fused B09, Hynix DRAM, LC: P0CP56L111 , DC: 1423</t>
  </si>
  <si>
    <t>ETD 39</t>
  </si>
  <si>
    <t>39pcs D/C: 1423, LOT: P0CP56L111</t>
  </si>
  <si>
    <t>Dev Fused B09, Hynix DRAM, LC: P0CP6100LM, DC: 1419</t>
  </si>
  <si>
    <t>ETD 8/22, 260</t>
  </si>
  <si>
    <t>260pcs D/C: 1419, LOT: P0CP6100LM</t>
  </si>
  <si>
    <t>Dev Fused B09, Hynix DRAM, LC: P0CP69L112 , DC: 1423</t>
  </si>
  <si>
    <t>ETD 17</t>
  </si>
  <si>
    <t>17pcs D/C: 1423, LOT: P0CP69L112</t>
  </si>
  <si>
    <t>Dev Fused B09, Hynix DRAM, LC: P0CP69L112, DC: 1423</t>
  </si>
  <si>
    <t>ETD 8/22, 290</t>
  </si>
  <si>
    <t>290pcs D/C: 1423, LOT: P0CP69L112</t>
  </si>
  <si>
    <t>Dev Fused B09, Hynix DRAM, LC: P0FB48L211, DC: 1424</t>
  </si>
  <si>
    <t>148pcs D/C: 1424, LOT: P0FB48L211</t>
  </si>
  <si>
    <t>Dev Fused B09, Hynix DRAM, LC: P0FB64L1AL, DC: 1419</t>
  </si>
  <si>
    <t>ETD 8/22, 130</t>
  </si>
  <si>
    <t>130pcs D/C: 1419, LOT: P0FB64L1AL</t>
  </si>
  <si>
    <t>339S00008</t>
  </si>
  <si>
    <t>POP,SOC,FIJI+1GB DDR,B1,S,DEV,FCCSP1155</t>
  </si>
  <si>
    <t>Dev Fused B09, Samsung DRAM, LC: NKW882JSLL, DC: 1423</t>
  </si>
  <si>
    <t>0292-000B0U7</t>
  </si>
  <si>
    <t>ETD 8/22, 832</t>
  </si>
  <si>
    <t>354pcs D/C: 1423, LOT: P0CP5600LL</t>
  </si>
  <si>
    <t>Dev Fused B09, Samsung  DRAM, LC: P0CP5600LL, DC: 1423</t>
  </si>
  <si>
    <t>ETD 8/22, 354</t>
  </si>
  <si>
    <t>832pcs D/C: 1423, LOT: NKW882JSLL</t>
  </si>
  <si>
    <t>Dev Fused B09, Toshiba DRAM, LC: P0CP57L111, DC: 1423</t>
  </si>
  <si>
    <t>ETD 8/22, 406</t>
  </si>
  <si>
    <t>406pcs D/C: 1423, LOT: P0CP57L111</t>
  </si>
  <si>
    <t>PMU</t>
  </si>
  <si>
    <t>U1202</t>
  </si>
  <si>
    <t>338S1251</t>
  </si>
  <si>
    <t>IC,PMU,ADI,D2186AZ,OTP-AL,FCCSP267</t>
  </si>
  <si>
    <t>A        0002962104</t>
  </si>
  <si>
    <t>OTP-AZ-AL; Fab8: 14268HCE - 5,000pcs Fab10: 1426EHIK - 4,459pcs 1427EHDC = 541pcs</t>
  </si>
  <si>
    <t>DIALOG SEMICONDUCTOR - 001462M</t>
  </si>
  <si>
    <t>D2186A25x0FJAVAx2</t>
  </si>
  <si>
    <t>0664-00BE0U7</t>
  </si>
  <si>
    <t>ETD 8/15, 10000</t>
  </si>
  <si>
    <t>8/18</t>
  </si>
  <si>
    <t>D/C: 14268HCE - 5,000pcs ;D/C: 1426EHIK - 4,459pcs ;D/C:1427EHDC = 541pcs</t>
  </si>
  <si>
    <t>Tigris</t>
  </si>
  <si>
    <t>U2300</t>
  </si>
  <si>
    <t>343S0693</t>
  </si>
  <si>
    <t>IC,BATT CHRGR,TIGRIS,B0,WCSP35</t>
  </si>
  <si>
    <t>A        0002843105</t>
  </si>
  <si>
    <t>TEXAS INSTRUMENTS (TI) - 000822M</t>
  </si>
  <si>
    <t>SN2400B0YFF</t>
  </si>
  <si>
    <t>0637-005W0AC</t>
  </si>
  <si>
    <t>Tristar</t>
  </si>
  <si>
    <t>U4500</t>
  </si>
  <si>
    <t>343S00002</t>
  </si>
  <si>
    <t>IC,ASIC,TRISTAR2,CBTL1610,A2,WLCSP36</t>
  </si>
  <si>
    <t>A        0002918545</t>
  </si>
  <si>
    <t>NXP SEMICONDUCTOR - 004295M</t>
  </si>
  <si>
    <t>CBTL1610A2UK</t>
  </si>
  <si>
    <t>0614-008U0AC</t>
  </si>
  <si>
    <t>D/C:1429 LOT:0000013309</t>
  </si>
  <si>
    <t>Chestnut</t>
  </si>
  <si>
    <t>U4000</t>
  </si>
  <si>
    <t>338S1172</t>
  </si>
  <si>
    <t>IC,PMU,CHESTNUT,TPS65730,A0P,WLCSP20</t>
  </si>
  <si>
    <t>A        0002101948</t>
  </si>
  <si>
    <t>TPS65730A0PYFF</t>
  </si>
  <si>
    <t>0664-005G0AC</t>
  </si>
  <si>
    <t>BL Driver</t>
  </si>
  <si>
    <t>U4020</t>
  </si>
  <si>
    <t>353S3721</t>
  </si>
  <si>
    <t>IC,LM3534,WHITE LED DRIVER,A1,USMD12</t>
  </si>
  <si>
    <t>A        0002456790</t>
  </si>
  <si>
    <t>LM3534TMX-A1</t>
  </si>
  <si>
    <t>0687-005C0AC</t>
  </si>
  <si>
    <t>Mojave</t>
  </si>
  <si>
    <t>U4040</t>
  </si>
  <si>
    <t>353S3978</t>
  </si>
  <si>
    <t>IC,MOJAVE,LM3638,16.0V,A0,CSP9</t>
  </si>
  <si>
    <t>A        0002787903</t>
  </si>
  <si>
    <t>LM3638A0YFDR</t>
  </si>
  <si>
    <t>0628-01BH0AC</t>
  </si>
  <si>
    <t>Speaker/Vibe Driver</t>
  </si>
  <si>
    <t>U3700,U3800</t>
  </si>
  <si>
    <t>338S1285</t>
  </si>
  <si>
    <t>IC,SPKR AMP,CLASS-D,CS35L21,B0,1.2,CSP42</t>
  </si>
  <si>
    <t>01        0002437895</t>
  </si>
  <si>
    <t>Rev: BO; 14K pcs: DC: 1411; LC: E357298; Flow: GF / SCS / SCS</t>
  </si>
  <si>
    <t>CIRRUS LOGIC INC. - 002076M</t>
  </si>
  <si>
    <t>CS35L21-XWZR/B0</t>
  </si>
  <si>
    <t>0641-00B80U7</t>
  </si>
  <si>
    <t>ETD 14000</t>
  </si>
  <si>
    <t>Rev: BO; 3.2K, DC: 1412, LC: E358636; Flow: GF / SCS / SCS</t>
  </si>
  <si>
    <t>8/4 3200</t>
  </si>
  <si>
    <t>Discrete Accel</t>
  </si>
  <si>
    <t>U600</t>
  </si>
  <si>
    <t>338S1085</t>
  </si>
  <si>
    <t>IC,ACCEL,3-AXIS,DIG,16-BIT,W/FIFO,LGA16</t>
  </si>
  <si>
    <t>A        0002555498</t>
  </si>
  <si>
    <t>ST MICROELECTRONICS - 000729M</t>
  </si>
  <si>
    <t>AP3DSHADTR</t>
  </si>
  <si>
    <t>0691-00230AC</t>
  </si>
  <si>
    <t>ETD 8000</t>
  </si>
  <si>
    <t>in house</t>
  </si>
  <si>
    <t>4K D/C:1418 LOT:LT4N30KUG0001
4K D/C:1418 LOT:LT4N330KFFR0004</t>
  </si>
  <si>
    <t>AP Misc</t>
  </si>
  <si>
    <t>Y0201</t>
  </si>
  <si>
    <t>197S0446</t>
  </si>
  <si>
    <t>XTAL,24MHZ,30PPM,9.5PF,60 OHM MAX,1612</t>
  </si>
  <si>
    <t>B        0002706231</t>
  </si>
  <si>
    <t>EPSON - 001404M</t>
  </si>
  <si>
    <t>FA-118T 24.0000MD30N-ALF</t>
  </si>
  <si>
    <t>0708-01YH0AC</t>
  </si>
  <si>
    <t>NDK AMERICA INC - 000549M</t>
  </si>
  <si>
    <t>EXS00A-CS04277</t>
  </si>
  <si>
    <t>0708-01YL0AC</t>
  </si>
  <si>
    <t>TXC Corporation - 002435M</t>
  </si>
  <si>
    <t>8Q24010006</t>
  </si>
  <si>
    <t>0708-01YE0AC</t>
  </si>
  <si>
    <t>Wifi/BT</t>
  </si>
  <si>
    <t>U5200_RF</t>
  </si>
  <si>
    <t>339S00016</t>
  </si>
  <si>
    <t>MODULE,WIFI/BT,STELLA BLACK,LGA72</t>
  </si>
  <si>
    <t>04        0002908182</t>
  </si>
  <si>
    <t>23   HM   TS    MT   MHM   M</t>
  </si>
  <si>
    <t>MURATA CORPORATION OF AMERICA - 000536M</t>
  </si>
  <si>
    <t>LBEE5UM1CU-747</t>
  </si>
  <si>
    <t>0C08-00H10U7</t>
  </si>
  <si>
    <t>ETD 3100</t>
  </si>
  <si>
    <t>8/22</t>
  </si>
  <si>
    <t>STBL</t>
  </si>
  <si>
    <t>25   HM   TS    KC   MHM   M</t>
  </si>
  <si>
    <t>ETD 900</t>
  </si>
  <si>
    <t>9/2</t>
  </si>
  <si>
    <t xml:space="preserve">339S00034 </t>
  </si>
  <si>
    <t>TDK CORPORATION OF AMERICA - 000811M</t>
  </si>
  <si>
    <t xml:space="preserve">B30924D7029X952 </t>
  </si>
  <si>
    <t>0C08-00JE0U7</t>
  </si>
  <si>
    <t>ETD 500</t>
  </si>
  <si>
    <t>9/10</t>
  </si>
  <si>
    <t>Z</t>
  </si>
  <si>
    <t>339S00032</t>
  </si>
  <si>
    <t>Stella Black ES2.3 Module</t>
  </si>
  <si>
    <t>USI</t>
  </si>
  <si>
    <t>2103-601402-10 (Stella Black ES2.3 Module)</t>
  </si>
  <si>
    <t>0C08-00JP0U7</t>
  </si>
  <si>
    <t>ETD 1000</t>
  </si>
  <si>
    <t>8/28</t>
  </si>
  <si>
    <t>Stella Black ES2.1 Module</t>
  </si>
  <si>
    <t>2103-601402-10 (Stella Black ES2.1 Module)</t>
  </si>
  <si>
    <t>339S00033</t>
  </si>
  <si>
    <t>MODULE,WIFI/BT,Black Magick</t>
  </si>
  <si>
    <t>11   HM   TS    MT   MHM   M</t>
  </si>
  <si>
    <t>LBEE5UM1EE-775</t>
  </si>
  <si>
    <t>0C08-00JD0U7</t>
  </si>
  <si>
    <t>8/29</t>
  </si>
  <si>
    <t>BLMA</t>
  </si>
  <si>
    <t>Stockholm</t>
  </si>
  <si>
    <t>U5301_RF</t>
  </si>
  <si>
    <t>338S00035</t>
  </si>
  <si>
    <t>IC,ROTTERDAM2,PN66V,P61-D0,UFLGA49</t>
  </si>
  <si>
    <t>01        0002713473</t>
  </si>
  <si>
    <t>Type : PN66V_ES0.5, Package : UFLGA49, Flow: A, SW Rev: K, LC: HCF093.1</t>
  </si>
  <si>
    <t>PN66V</t>
  </si>
  <si>
    <t>020X-00270U7</t>
  </si>
  <si>
    <t>ETD 8/11, 8000</t>
  </si>
  <si>
    <t>8/12</t>
  </si>
  <si>
    <t>Vinyl</t>
  </si>
  <si>
    <t>U5101_RF</t>
  </si>
  <si>
    <t>337S00027</t>
  </si>
  <si>
    <t>IC,VINYL,WLCSP11</t>
  </si>
  <si>
    <t>01        0002756234</t>
  </si>
  <si>
    <t>ST33G1M2SEL7EAF9; LC A6424010; DC:  1424; Bulk ID:  8EN270038001</t>
  </si>
  <si>
    <t>ST33G1M2-SE</t>
  </si>
  <si>
    <t>0613-00S20U7</t>
  </si>
  <si>
    <t>ETD 2500</t>
  </si>
  <si>
    <t>R3402_RF</t>
  </si>
  <si>
    <t>117S0161</t>
  </si>
  <si>
    <t>RES,MF,0 OHM,1/32W,01005</t>
  </si>
  <si>
    <t>A        0002016021</t>
  </si>
  <si>
    <t>ROHM CORP, LTD - 000678M</t>
  </si>
  <si>
    <t>MCR004XXXXJ000</t>
  </si>
  <si>
    <t>1004-0003NAC</t>
  </si>
  <si>
    <t>STUFF when U5101_RF is NO STUFF</t>
  </si>
  <si>
    <t>RF</t>
  </si>
  <si>
    <t>U_BB_RF</t>
  </si>
  <si>
    <t>998-00443</t>
  </si>
  <si>
    <t>IC,MDM9X35,8.2X9.0X0.8MM,PSP441,200U UBM</t>
  </si>
  <si>
    <t>01        0002825516</t>
  </si>
  <si>
    <t>Fused,  Rev 2.0, MDM-9635M-1-441PSP-TR-02-1-BB, LC: NMM015.K8E2000, DC: 1431, Flow: FAB12,SEC/ASEK/TW</t>
  </si>
  <si>
    <t>QUALCOMM INCORPORATED - 004875M</t>
  </si>
  <si>
    <t>MDM9635</t>
  </si>
  <si>
    <t>023T-00580AC</t>
  </si>
  <si>
    <t>ETD 8/18, 4000</t>
  </si>
  <si>
    <t>8/21</t>
  </si>
  <si>
    <t>Test Purposes</t>
  </si>
  <si>
    <t>Fused, Rev 2.0, MDM-9635M-1-441PSP-TR-02-1-BB, LC: NMM704.0H1000, DC: 1431, Flow: FAB12,SEC/SCK/KR</t>
  </si>
  <si>
    <t>Unfused,  Rev 2.0, MDM-9635M-1-441PSP-TR-02-1, LC: N8F737.L1E1000, DC: 1427, Flow: FAB12,SEC/ASEK/TW</t>
  </si>
  <si>
    <t>ETD 8/18, 500</t>
  </si>
  <si>
    <t>Use for Eureka Configs ONLY!</t>
  </si>
  <si>
    <t>U_WTR_RF</t>
  </si>
  <si>
    <t>338S1262</t>
  </si>
  <si>
    <t>IC,WTR3925,106B WLPSP</t>
  </si>
  <si>
    <t>01        0002567361</t>
  </si>
  <si>
    <t>WTR-3925-1-106BWLPSP-TR-03-0, Rev 2.2, LC: T4F881.L2, DC: 1431, Flow: FAB15/TSM2BQ,UTAC/TW</t>
  </si>
  <si>
    <t>WTR3925</t>
  </si>
  <si>
    <t>0648-004Y0AC</t>
  </si>
  <si>
    <t>ETD 8/18, 8000</t>
  </si>
  <si>
    <t>U2GPA_RF</t>
  </si>
  <si>
    <t>998-7205</t>
  </si>
  <si>
    <t>IC,2G PA,MAV13,LGA12</t>
  </si>
  <si>
    <t>02        0002609983</t>
  </si>
  <si>
    <t>Reel#: N153659.1, Lot#: 36658, DC: 1434</t>
  </si>
  <si>
    <t>Skyworks</t>
  </si>
  <si>
    <t>SKY77357-16</t>
  </si>
  <si>
    <t>0647-00A00U7</t>
  </si>
  <si>
    <t>ETD 8/22, 1600</t>
  </si>
  <si>
    <t>Reel#: N153326.1, Lot#: 36653, DC: 1431</t>
  </si>
  <si>
    <t>ETD 8/13, 2333</t>
  </si>
  <si>
    <t>Reel#: N153328.1, Lot#: 36656, DC: 1431</t>
  </si>
  <si>
    <t>ETD 8/13, 2067</t>
  </si>
  <si>
    <t>Reel#: N153631.1, Lot#: 36657, DC: 1433</t>
  </si>
  <si>
    <t>ETD 8/22, 2000</t>
  </si>
  <si>
    <t>UHBPAD_RF</t>
  </si>
  <si>
    <t>353S4494</t>
  </si>
  <si>
    <t>IC,PWR AMP DUPLEXER,HB_PAD,MAV13,LGA40</t>
  </si>
  <si>
    <t>03        0002825467</t>
  </si>
  <si>
    <t>ENGR-8040; Alpha 5D, LC: SP26A02-05K006, DC: KA1433</t>
  </si>
  <si>
    <t>Avago Technologies - 003115M</t>
  </si>
  <si>
    <t>AFEM-8040-AP1</t>
  </si>
  <si>
    <t>0696-004T0U7</t>
  </si>
  <si>
    <t>ETD 8/26, 1495</t>
  </si>
  <si>
    <t>For Rel Testing Only!</t>
  </si>
  <si>
    <t>998-7209</t>
  </si>
  <si>
    <t>Ver ES5A, LC: ART838, DC: 1432</t>
  </si>
  <si>
    <t>Triquint</t>
  </si>
  <si>
    <t>TQF6435</t>
  </si>
  <si>
    <t>0696-004V0U7</t>
  </si>
  <si>
    <t>For ALT Config Only</t>
  </si>
  <si>
    <t>ENGR-8040; Alpha 5C, LC: SP26A02-05K005, DC: KA1433</t>
  </si>
  <si>
    <t>ETD 8/26, 1000</t>
  </si>
  <si>
    <t>ENGR-8040; Alpha 5C, LC: SP26A01-05K001; DC: KA1432</t>
  </si>
  <si>
    <t>ETD 8/19, 1500</t>
  </si>
  <si>
    <t>ENGR-8040; Alpha 5C, LC: SP26A01-05K005, DC: KA1433</t>
  </si>
  <si>
    <t>ETD 8/22, 1000</t>
  </si>
  <si>
    <t>8/23</t>
  </si>
  <si>
    <t>ENGR-8040; Alpha 5C, LC: SP26A01-05K004, DC: KA1433</t>
  </si>
  <si>
    <t>ENGR-8040; Alpha 5C, LC: SP26A01-05K004/5, DC: KA1433</t>
  </si>
  <si>
    <t>ETD 8/22, 500</t>
  </si>
  <si>
    <t>ENGR-8040; Alpha 5C, LC: SP26A01-05K002, DC: KA1432</t>
  </si>
  <si>
    <t>ETD 8/19, 500</t>
  </si>
  <si>
    <t>ENGR-8040; Alpha 5C, LC: SP26A02-05K007, DC: KA1433</t>
  </si>
  <si>
    <t>ETD 8/26, 1005</t>
  </si>
  <si>
    <t>ULBPAD_RF</t>
  </si>
  <si>
    <t>998-7211</t>
  </si>
  <si>
    <t>IC,PWR AMP DUPLEXER,LB_PAD,MAV13,LGA42</t>
  </si>
  <si>
    <t>03        0002529118</t>
  </si>
  <si>
    <t>Reel#: N153758.1, Lot#: 36721-, DC: 1434</t>
  </si>
  <si>
    <t>SKY77812-16</t>
  </si>
  <si>
    <t>0696-004X0U7</t>
  </si>
  <si>
    <t>ETD 8/27, 870</t>
  </si>
  <si>
    <t>353S00056</t>
  </si>
  <si>
    <t>ES6.0; LC: 060ES4G, 060ES4H; DC: 4G, 4H</t>
  </si>
  <si>
    <t>HRPF69802BTB</t>
  </si>
  <si>
    <t>0696-004W0U7</t>
  </si>
  <si>
    <t>8/20</t>
  </si>
  <si>
    <t>Reel#: N153756.1, Lot#: 36748, DC: 1433</t>
  </si>
  <si>
    <t>ETD 8/27, 600</t>
  </si>
  <si>
    <t>Reel#: N153513.1, Lot#: 36747, DC: 1433</t>
  </si>
  <si>
    <t>ETD 8/18, 1800</t>
  </si>
  <si>
    <t>Reel#: N153515.1, Lot#: 36748, DC: 1433</t>
  </si>
  <si>
    <t>Reel#: N153754.1, Lot#: 36747, DC: 1433</t>
  </si>
  <si>
    <t>ETD 8/18, 250</t>
  </si>
  <si>
    <t xml:space="preserve">Reel#: , Lot#: , DC: </t>
  </si>
  <si>
    <t>ETD 9/5, 2430</t>
  </si>
  <si>
    <t>Reel#: N153531.1 , Lot#: 36748, DC: 1433</t>
  </si>
  <si>
    <t>ETD 8/27, 250</t>
  </si>
  <si>
    <t>E6.2, LC: F05DYJ, Reel#: F07-99FD25</t>
  </si>
  <si>
    <t>RF MICRO DEVICES - 004472M</t>
  </si>
  <si>
    <t>RF5156</t>
  </si>
  <si>
    <t>0647-00A20U7</t>
  </si>
  <si>
    <t>ETD 8/12, 500</t>
  </si>
  <si>
    <t>Do Not Use - Backup part</t>
  </si>
  <si>
    <t>UMBPAD_RF</t>
  </si>
  <si>
    <t>998-7212</t>
  </si>
  <si>
    <t>IC,PWR AMP DUPLEXER,MB_PAD,MAV13,LGA40</t>
  </si>
  <si>
    <t>04        0002825498</t>
  </si>
  <si>
    <t>ENGR-8030; Alpha 5A; LC: A5A72B / A5A72C; DC: KR1433</t>
  </si>
  <si>
    <t>AFEM-8030-AP1</t>
  </si>
  <si>
    <t>0696-00500U7</t>
  </si>
  <si>
    <t>ETD 8/14, 2000</t>
  </si>
  <si>
    <t>ENGR-8030; Alpha 5A; LC: A5A72D / A5A72E; DC: KR1433</t>
  </si>
  <si>
    <t>ETD 8/19, 1000</t>
  </si>
  <si>
    <t>ENGR-8030; Alpha 5A; LC: A5A72D / H / L; DC: KR1433</t>
  </si>
  <si>
    <t>ETD 8/20, 1000</t>
  </si>
  <si>
    <t>ENGR-8030; Alpha 5A; LC: A5A72E / A5A72F; DC: KR1433</t>
  </si>
  <si>
    <t>ENGR-8030; Alpha 5A; LC: A5A72F / A5A72K; DC: KR1433</t>
  </si>
  <si>
    <t>ENGR-8030; Alpha 5A; LC: A5A72G / A5A72H; DC: KR1433</t>
  </si>
  <si>
    <t>ENGR-8030; Alpha 5A; LC: A5A72G / A5A72J; DC: KR1433</t>
  </si>
  <si>
    <t>UDIVA_RF</t>
  </si>
  <si>
    <t>353S4444</t>
  </si>
  <si>
    <t>IC,DIVERSITY MODULE,MAV13,LGA38</t>
  </si>
  <si>
    <t>03        0002485527</t>
  </si>
  <si>
    <t>ES5.1; LC: FV; DC: 081214</t>
  </si>
  <si>
    <t>HFQSWAHUA-240</t>
  </si>
  <si>
    <t>0685-00160U7</t>
  </si>
  <si>
    <t>8/14</t>
  </si>
  <si>
    <t>Ver G, LC: P3026954-10, Batch#: P022313931, DC: 140818</t>
  </si>
  <si>
    <t>EPCOS</t>
  </si>
  <si>
    <t>M386</t>
  </si>
  <si>
    <t>0685-00170U7</t>
  </si>
  <si>
    <t>ETD 8/19, 130</t>
  </si>
  <si>
    <t>For ALT Configs Only</t>
  </si>
  <si>
    <t>Ver G, LC: P3026958-10, Batch#: P022313931, DC: 140818</t>
  </si>
  <si>
    <t>ETD 8/19, 19</t>
  </si>
  <si>
    <t>Ver G, LC: P3026997-12, Batch#: P022313931, DC: 140818</t>
  </si>
  <si>
    <t>ETD 8/19, 162</t>
  </si>
  <si>
    <t>Ver G, LC: P022313931, Batch#: P022313931, DC: 140825</t>
  </si>
  <si>
    <t>ETD 385</t>
  </si>
  <si>
    <t>8/27</t>
  </si>
  <si>
    <t>Ver G, LC: P3026955-10, Batch#: P022313931, DC: 140821</t>
  </si>
  <si>
    <t>ETD 395</t>
  </si>
  <si>
    <t>Ver G, LC: P022313931, Batch#: P022313931, DC: 140818</t>
  </si>
  <si>
    <t>ETD 570</t>
  </si>
  <si>
    <t>[relaxed B7 WiFi rejection spec], Ver G, LC: T3026955-11, Batch#: P022313931, DC: 140827</t>
  </si>
  <si>
    <t>[relaxed B7 WiFi rejection spec], Ver G</t>
  </si>
  <si>
    <t>ETD 1500</t>
  </si>
  <si>
    <t>ULBASM_RF</t>
  </si>
  <si>
    <t>998-7210</t>
  </si>
  <si>
    <t>IC,LB_ASM,MAV13,LGA24</t>
  </si>
  <si>
    <t>03        0002529079</t>
  </si>
  <si>
    <t>E6.5</t>
  </si>
  <si>
    <t>RF5150</t>
  </si>
  <si>
    <t>0680-00220U7</t>
  </si>
  <si>
    <t>9/5</t>
  </si>
  <si>
    <t>For Rel Testing Only</t>
  </si>
  <si>
    <t>E6.1, LC: U1J4,  Reel#: F07-99FCVW</t>
  </si>
  <si>
    <t>ETD 8/11, 7888</t>
  </si>
  <si>
    <t>E6.1, LC: U1J4,  Reel#: F07-99FCWE</t>
  </si>
  <si>
    <t>E6.1, LC: U1J4,  Reel#: F07-99FCWG</t>
  </si>
  <si>
    <t>E6.1, LC: U1J4,  Reel#: F07-99FCWL</t>
  </si>
  <si>
    <t>E6.1, LC: U1J4,  Reel#: F07-99FCWR</t>
  </si>
  <si>
    <t>E6.1, LC: U1J4,  Reel#: F07-99FCWS</t>
  </si>
  <si>
    <t>E6.1, LC: U1J4,  Reel#: F07-99FDJE</t>
  </si>
  <si>
    <t>ETD 8/14, 112</t>
  </si>
  <si>
    <t>8/17</t>
  </si>
  <si>
    <t>E6.1, LC: U1J5,  Reel#: F07-99FCVN</t>
  </si>
  <si>
    <t>E6.1, LC: U1J6,  Reel#: F07-99FCW2</t>
  </si>
  <si>
    <t>E6.1, LC: U1J6,  Reel#: F07-99FCW5</t>
  </si>
  <si>
    <t>E6.1, LC: U271, Reel#: F07-99FCVR</t>
  </si>
  <si>
    <t xml:space="preserve">353S00113 </t>
  </si>
  <si>
    <t>ES5.1, LC: 081914, DC: 081914</t>
  </si>
  <si>
    <t>MDFEFQGB-070</t>
  </si>
  <si>
    <t>0680-00250U7</t>
  </si>
  <si>
    <t>ETD 8/19, 7845</t>
  </si>
  <si>
    <t>ES5.1, LC: 082014, DC: 082014</t>
  </si>
  <si>
    <t>ETD 8/20, 200</t>
  </si>
  <si>
    <t>TS3.0, LC: 1408-CX-GK808, DC: 20-Aug-2014</t>
  </si>
  <si>
    <t xml:space="preserve">SONY - 000759M </t>
  </si>
  <si>
    <t>CXM3812K</t>
  </si>
  <si>
    <t>0680-002F0U7</t>
  </si>
  <si>
    <t>Ver D, LC: P3026924-11, Batch#: P022545179, DC: 140819</t>
  </si>
  <si>
    <t>A050</t>
  </si>
  <si>
    <t>0680-002E0U7</t>
  </si>
  <si>
    <t>ETD 3000</t>
  </si>
  <si>
    <t>Ver D, LC: P022545179, Batch#: P022545179, DC: 140821</t>
  </si>
  <si>
    <t>ETD 2730</t>
  </si>
  <si>
    <t>Ver D, LC: P3026921-12, Batch#: P022545179, DC: 140824</t>
  </si>
  <si>
    <t>ETD 2270</t>
  </si>
  <si>
    <t>8/26</t>
  </si>
  <si>
    <t>UMHASM_RF</t>
  </si>
  <si>
    <t xml:space="preserve">353S00111 </t>
  </si>
  <si>
    <t>IC,MB-HB ASM,MAV13,LGA30</t>
  </si>
  <si>
    <t>04        0002485695</t>
  </si>
  <si>
    <t>ES5.0; LC: D478007001; DC: 081214</t>
  </si>
  <si>
    <t>LMFEESGB-G54</t>
  </si>
  <si>
    <t>0680-00270U7</t>
  </si>
  <si>
    <t>ETD 8/12, 1836</t>
  </si>
  <si>
    <t>Use for Main</t>
  </si>
  <si>
    <t>ES5.1; LC: D478008001; DC: 081214</t>
  </si>
  <si>
    <t>ETD 8/12, 6164</t>
  </si>
  <si>
    <t>998-7213</t>
  </si>
  <si>
    <t>E6.1, LC: U1U4, Reel#: F07-99FCQJ</t>
  </si>
  <si>
    <t>RF5151</t>
  </si>
  <si>
    <t>0680-00230U7</t>
  </si>
  <si>
    <t>E6.1, LC: U1U4, Reel#: F07-99FCQK</t>
  </si>
  <si>
    <t>E6.1, LC: U1U4, Reel#: F07-99FCQP</t>
  </si>
  <si>
    <t>E6.1, LC: U1U4, Reel#: F07-99FCQQ</t>
  </si>
  <si>
    <t>E6.1, LC: U1U4, Reel#: F07-99FCQS</t>
  </si>
  <si>
    <t>E6.1, LC: U1U4, Reel#: F07-99FCQV</t>
  </si>
  <si>
    <t>E6.1, LC: U49N, Reel#: F07-99FCM8</t>
  </si>
  <si>
    <t>E6.1, LC: U49N, Reel#: F07-99FCM9</t>
  </si>
  <si>
    <t>Reel#: 2, Lot#: STR106137, DC: 1434</t>
  </si>
  <si>
    <t>SKY13538-16</t>
  </si>
  <si>
    <t>0680-00260U7</t>
  </si>
  <si>
    <t>ETD 8/27, 3739</t>
  </si>
  <si>
    <t>ETD 8/28, 2198</t>
  </si>
  <si>
    <t>Reel#: 1, Lot#: STR106137, DC: 1434</t>
  </si>
  <si>
    <t>ETD 8/26, 1213</t>
  </si>
  <si>
    <t>Reel#: , Lot#: STR106098, DC: 1432</t>
  </si>
  <si>
    <t>ETD 8/14, 850</t>
  </si>
  <si>
    <t>UQPL_RF</t>
  </si>
  <si>
    <t>155S00020</t>
  </si>
  <si>
    <t>FLTR,QUADPLEXER,GPS/WIFI/CELL,3025,LGA18</t>
  </si>
  <si>
    <t>02        0002718923</t>
  </si>
  <si>
    <t>(2) Alpha 3.2; LC: Alpha3.2 (Build2.4), DC: 1432</t>
  </si>
  <si>
    <t>ACFM-W212-AP1</t>
  </si>
  <si>
    <t>0906-019A0U7</t>
  </si>
  <si>
    <t>ETD 8/19, 6000</t>
  </si>
  <si>
    <t>(1) Alpha 3.2; LC: Alpha3.2 (Build2.4), DC: 1432</t>
  </si>
  <si>
    <t>U_VOX_RF</t>
  </si>
  <si>
    <t>353S00126</t>
  </si>
  <si>
    <t>IC,VOX MODULE,LGA28</t>
  </si>
  <si>
    <t>03        0002485763</t>
  </si>
  <si>
    <t>ES4.0; LC: D478118002 ; DC: 082014</t>
  </si>
  <si>
    <t>LMRX5BJB-G98</t>
  </si>
  <si>
    <t>0680-002D0U7</t>
  </si>
  <si>
    <t>ETD 8/20, 2500</t>
  </si>
  <si>
    <t>For Main Config Only!</t>
  </si>
  <si>
    <t>ES4.1; LC: 2; DC:</t>
  </si>
  <si>
    <t>ETD 8/28, 2500</t>
  </si>
  <si>
    <t>ES4.1; LC: 3; DC:</t>
  </si>
  <si>
    <t>ETD 9/3, 3000</t>
  </si>
  <si>
    <t>998-7529</t>
  </si>
  <si>
    <t>Reel#: , Lot#: 106147, DC: 1434</t>
  </si>
  <si>
    <t>SKY13700-15</t>
  </si>
  <si>
    <t>0680-00290U7</t>
  </si>
  <si>
    <t>ETD 8/26, 2357</t>
  </si>
  <si>
    <t>Reel#: , Lot#: 1016146/7, DC: 1433</t>
  </si>
  <si>
    <t>ETD 8/28, 3689</t>
  </si>
  <si>
    <t>U5303_RF</t>
  </si>
  <si>
    <t>998-00413</t>
  </si>
  <si>
    <t>IC,SECURE ELEMENT, FN,NON-UBM,WCSP9</t>
  </si>
  <si>
    <t>02        0002888014</t>
  </si>
  <si>
    <t>Part Marking: T6NE1G, LC: 1428ES, DC:1428</t>
  </si>
  <si>
    <t>T6NE1WLG(ES)</t>
  </si>
  <si>
    <t>0243-00180U7</t>
  </si>
  <si>
    <t>FL_DIP_RF</t>
  </si>
  <si>
    <t>155S0969</t>
  </si>
  <si>
    <t>FLTR,DIPLEXER 1,0805</t>
  </si>
  <si>
    <t>01        0002413798</t>
  </si>
  <si>
    <t>ES7; LC: MF47670; DC: 081214</t>
  </si>
  <si>
    <t>LFD21829MMV1D889</t>
  </si>
  <si>
    <t>0906-018F0U7</t>
  </si>
  <si>
    <t>ETD 8/12, 8000</t>
  </si>
  <si>
    <t>155S0971</t>
  </si>
  <si>
    <t>Rev. G1SJ</t>
  </si>
  <si>
    <t>DPX202690DT-4072G1SJ</t>
  </si>
  <si>
    <t>0906-01AR0U7</t>
  </si>
  <si>
    <t>155S00013</t>
  </si>
  <si>
    <t>Ver 01E; LC: 4G0334N;</t>
  </si>
  <si>
    <t>Taiyo Yuden</t>
  </si>
  <si>
    <t>FI212P0829XA56</t>
  </si>
  <si>
    <t>0906-018U0U7</t>
  </si>
  <si>
    <t>ETD 8/8, 8000</t>
  </si>
  <si>
    <t>8/13</t>
  </si>
  <si>
    <t>155S00031</t>
  </si>
  <si>
    <t>CPL Diplexer3</t>
  </si>
  <si>
    <t xml:space="preserve">Ver 01C; LC: 4D0356N; </t>
  </si>
  <si>
    <t>FI212X0829XA59</t>
  </si>
  <si>
    <t>0906-01990U7</t>
  </si>
  <si>
    <t>ETD 7/17, 8000</t>
  </si>
  <si>
    <t>7/22</t>
  </si>
  <si>
    <t>FL_FBR_RF</t>
  </si>
  <si>
    <t>155S00003</t>
  </si>
  <si>
    <t>FLTR,DIPLEXER 3,0805</t>
  </si>
  <si>
    <t>03        0002760014</t>
  </si>
  <si>
    <t>B1 version</t>
  </si>
  <si>
    <t>DPX202690DT-0029B1SJ</t>
  </si>
  <si>
    <t>0906-01A70U7</t>
  </si>
  <si>
    <t>155S00010</t>
  </si>
  <si>
    <t>ES4; LC:CC44519000; DC:081214</t>
  </si>
  <si>
    <t>LFD21829MML6D925</t>
  </si>
  <si>
    <t>0906-01890U7</t>
  </si>
  <si>
    <t>FL_GPS_RF</t>
  </si>
  <si>
    <t>155S0966</t>
  </si>
  <si>
    <t>FLTR,SAW,GPS/GLONASS/BEIDOU2,3.3DB,LGA5</t>
  </si>
  <si>
    <t>02        0002607657</t>
  </si>
  <si>
    <t>Ver D, LC: P2009363-01, Batch#: P072009363, DC: 140820</t>
  </si>
  <si>
    <t>AG94</t>
  </si>
  <si>
    <t>0906-018C0U7</t>
  </si>
  <si>
    <t>ETD 7300</t>
  </si>
  <si>
    <t>Ver D, LC: P2009363-04, Batch#: P092009363, DC: 140807</t>
  </si>
  <si>
    <t>ETD 158</t>
  </si>
  <si>
    <t>155S0963</t>
  </si>
  <si>
    <t>ES4; LC: 1407-1650; DC: 080814</t>
  </si>
  <si>
    <t>SAFFB1G56KD0F57</t>
  </si>
  <si>
    <t>0906-01880U7</t>
  </si>
  <si>
    <t>FL_VLB_RF</t>
  </si>
  <si>
    <t>155S0973</t>
  </si>
  <si>
    <t>FLTR,SAW,DUAL,B12/B17,B13,LGA10</t>
  </si>
  <si>
    <t>01        0002425203</t>
  </si>
  <si>
    <t>ES2; LC: 1407-1651; DC: 080814</t>
  </si>
  <si>
    <t>SAWFD708MAB0F57</t>
  </si>
  <si>
    <t>0906-018A0U7</t>
  </si>
  <si>
    <t>Ver C, LC: P3025181-06, Batch#: P053025181, DC: 140404</t>
  </si>
  <si>
    <t>AH29</t>
  </si>
  <si>
    <t>0906-018B0U7</t>
  </si>
  <si>
    <t>ETD 5000</t>
  </si>
  <si>
    <t>Ver C, LC: P3026536-03, Batch#: P033026536, DC: 140808</t>
  </si>
  <si>
    <t>SW_LBT_RF</t>
  </si>
  <si>
    <t>353S00142</t>
  </si>
  <si>
    <t xml:space="preserve">IC,SWITCH,SPDT,3G/LTE,LGA6  </t>
  </si>
  <si>
    <t>01        0002582198</t>
  </si>
  <si>
    <t>LC: 1408-CX-GK775, DC: 12-Aug-2014</t>
  </si>
  <si>
    <t>CXA4430GC-E</t>
  </si>
  <si>
    <t>0680-002G0U7</t>
  </si>
  <si>
    <t>353S00022</t>
  </si>
  <si>
    <t>IC,SWITCH,SPDT,0.1-6GHZ,3.6V MAX,LGA6</t>
  </si>
  <si>
    <t>LC: ZA417031/2, DC: E430</t>
  </si>
  <si>
    <t>Infineon Technologies - 003866M</t>
  </si>
  <si>
    <t>BGS12S3N6</t>
  </si>
  <si>
    <t>0685-00150U7</t>
  </si>
  <si>
    <t>ETD 8/12, 12000</t>
  </si>
  <si>
    <t>8/15</t>
  </si>
  <si>
    <t>Cellular Matching</t>
  </si>
  <si>
    <t>L3705_RF,L4221_RF,L4222_RF,L4223_RF,L4224_RF,L4307_RF,L4506_RF,L4605_RF,L4804_RF</t>
  </si>
  <si>
    <t>155S00014</t>
  </si>
  <si>
    <t>FERR BD,22 OHM,25%,150MA,0.7 DCR,01005</t>
  </si>
  <si>
    <t>01        0002599800</t>
  </si>
  <si>
    <t>MMZ0402D220C</t>
  </si>
  <si>
    <t>0901-01MV0AC</t>
  </si>
  <si>
    <t>155S0453</t>
  </si>
  <si>
    <t>FERR BD,120 OHM,25%,210MA,0.8 DCR,01005</t>
  </si>
  <si>
    <t>A        0001652442</t>
  </si>
  <si>
    <t>MMZ0402S121C</t>
  </si>
  <si>
    <t>L3901_RF</t>
  </si>
  <si>
    <t>152S00020</t>
  </si>
  <si>
    <t>IND,FILM,12NH,+/-3%,300MA,UH-Q,0201</t>
  </si>
  <si>
    <t>01        0002607777</t>
  </si>
  <si>
    <t>LQP03HQ12NH02</t>
  </si>
  <si>
    <t>152S00143</t>
  </si>
  <si>
    <t>IND,FILM,15NH,3%,300MA,UH-Q,0201</t>
  </si>
  <si>
    <t>LQP03HQ15NH02</t>
  </si>
  <si>
    <t>L3902_RF</t>
  </si>
  <si>
    <t>152S2018</t>
  </si>
  <si>
    <t>IND,FILM,18NH,+/-3%,250MA,UH-Q,0201</t>
  </si>
  <si>
    <t>A        0002856119</t>
  </si>
  <si>
    <t>LQP03HQ18NH02</t>
  </si>
  <si>
    <t>L3922_RF</t>
  </si>
  <si>
    <t>131S0395</t>
  </si>
  <si>
    <t>CAP,CER,NP0/C0G,3.0PF,+/-0.1PF,16V,01005</t>
  </si>
  <si>
    <t>A        0002166607</t>
  </si>
  <si>
    <t>GJM0225C1C3R0BB01</t>
  </si>
  <si>
    <t>1AG0-002F6AC</t>
  </si>
  <si>
    <t>C3913_RF</t>
  </si>
  <si>
    <t>131S0385</t>
  </si>
  <si>
    <t>CAP,CER,NP0/C0G,2.0PF,+/-0.1PF,16V,01005</t>
  </si>
  <si>
    <t>GJM0225C1C2R0BB01</t>
  </si>
  <si>
    <t>C3914_RF</t>
  </si>
  <si>
    <t>131S0592</t>
  </si>
  <si>
    <t>CAP,CER,NP0/C0G,5.6PF,+/-0.1PF,16V,01005</t>
  </si>
  <si>
    <t>01        0001355418</t>
  </si>
  <si>
    <t>GJM0225C1C5R6BB01</t>
  </si>
  <si>
    <t>1AG0-003U6AC</t>
  </si>
  <si>
    <t>Antenna Switch</t>
  </si>
  <si>
    <t>U5411_RF</t>
  </si>
  <si>
    <t>353S00171</t>
  </si>
  <si>
    <t>IC,SWITCH,4XSPST,GEN PURP,RF1347,WLCSP11</t>
  </si>
  <si>
    <t>01        0002909769</t>
  </si>
  <si>
    <t>01, LC: L02-05534, Reel#: L05-002216</t>
  </si>
  <si>
    <t>RF1347</t>
  </si>
  <si>
    <t>0685-001C0U7</t>
  </si>
  <si>
    <t>ETD 8/11, 100</t>
  </si>
  <si>
    <t>01, LC: L02-05534, Reel#: L05-002217</t>
  </si>
  <si>
    <t>01, LC: L02-05537, Reel#: L05-002218</t>
  </si>
  <si>
    <t>05, LC: L02-05642, Reel#: L05-003047</t>
  </si>
  <si>
    <t>ETD 8/13, 1000</t>
  </si>
  <si>
    <t>05, LC: L02-05643, Reel#: L05-003043</t>
  </si>
  <si>
    <t>05, LC: L02-05644, Reel#: L05-003042</t>
  </si>
  <si>
    <t>05, LC: L02-05647, Reel#: L05-003044</t>
  </si>
  <si>
    <t>05, LC: L02-05647, Reel#: L05-003045</t>
  </si>
  <si>
    <t>05, LC: L02-05648, Reel#: L05-003048</t>
  </si>
  <si>
    <t>05, LC: L02-05648, Reel#: L05-003049</t>
  </si>
  <si>
    <t>05, LC: L02-05649, Reel#: L05-003046</t>
  </si>
  <si>
    <t>33, LC: L02-05581, Reel#: L05-002715</t>
  </si>
  <si>
    <t>33, LC: L02-05581, Reel#: L05-002716</t>
  </si>
  <si>
    <t>33, LC: L02-05581, Reel#: L05-002717</t>
  </si>
  <si>
    <t>39, LC: L02-05576, Reel#: L05-002769</t>
  </si>
  <si>
    <t>ETD 8/11, 1000</t>
  </si>
  <si>
    <t>39, LC: L02-05582, Reel#: L05-002767</t>
  </si>
  <si>
    <t>39, LC: L02-05583, Reel#: L05-002766</t>
  </si>
  <si>
    <t>39, LC: L02-05584, Reel#: L05-002765</t>
  </si>
  <si>
    <t>39, LC: L02-05585, Reel#: L05-002764</t>
  </si>
  <si>
    <t>39, LC: L02-05587, Reel#: L05-002768</t>
  </si>
  <si>
    <t>39, LC: L02-05588, Reel#: L05-002762</t>
  </si>
  <si>
    <t>39, LC: L02-05588, Reel#: L05-002763</t>
  </si>
  <si>
    <t>UBUFR_RF</t>
  </si>
  <si>
    <t>353S00136</t>
  </si>
  <si>
    <t>IC,TRANSLATOR, RFFE TO GPIO,WLCSP8</t>
  </si>
  <si>
    <t>02        0002959502</t>
  </si>
  <si>
    <t>E01, LC: L02-05665, Reel#: L05-002860</t>
  </si>
  <si>
    <t>RF1360</t>
  </si>
  <si>
    <t>0645-007F0U7</t>
  </si>
  <si>
    <t>ETD 8/11, 2500</t>
  </si>
  <si>
    <t>E01, LC: L02-05665, Reel#: L05-002861</t>
  </si>
  <si>
    <t>E01, LC: L02-05665, Reel#: L05-002862</t>
  </si>
  <si>
    <t>E01, LC: L02-05665, Reel#: L05-002863</t>
  </si>
  <si>
    <t>RF Misc</t>
  </si>
  <si>
    <t>R3411_RF</t>
  </si>
  <si>
    <t>118S0627</t>
  </si>
  <si>
    <t>RES,MF,10K OHM,1%,1/32W,01005</t>
  </si>
  <si>
    <t>A        0002372949</t>
  </si>
  <si>
    <t>MCR004XXXXF1002</t>
  </si>
  <si>
    <t>1002-0006NAC</t>
  </si>
  <si>
    <t>NS for Eureka</t>
  </si>
  <si>
    <t>R3412_RF</t>
  </si>
  <si>
    <t>Stuff for Eureka</t>
  </si>
  <si>
    <t>R5401_RF,R5402_RF</t>
  </si>
  <si>
    <t>117S0201</t>
  </si>
  <si>
    <t>RES,MF,1A MAX,0.0 OHM,5%,0201,BLACK</t>
  </si>
  <si>
    <t>A        0002651102</t>
  </si>
  <si>
    <t>YAGEO CORPORATION - 001852M</t>
  </si>
  <si>
    <t>RC0201J_-__0RL</t>
  </si>
  <si>
    <t>1014-00020AC</t>
  </si>
  <si>
    <t>NS Eureka</t>
  </si>
  <si>
    <t>R2300</t>
  </si>
  <si>
    <t>117S0158</t>
  </si>
  <si>
    <t>RES,MF,100K OHM,5%,1/32W,01005</t>
  </si>
  <si>
    <t>A        0002471694</t>
  </si>
  <si>
    <t>MCR004XXXXJ104</t>
  </si>
  <si>
    <t>1004-000JNAC</t>
  </si>
  <si>
    <t>Stuff for Eureka. Any other RES,MF,100K OHM,5%,1/32W,01005 will do.</t>
  </si>
  <si>
    <t>DZ4634,DZ4635,DZ4712,DZ4713,DZ3001RF</t>
  </si>
  <si>
    <t>377S0106</t>
  </si>
  <si>
    <t>SUPPR,TRANS,VARISTOR,12V,33PF,01005</t>
  </si>
  <si>
    <t>A        0002458833</t>
  </si>
  <si>
    <t>Amotech - 004256M</t>
  </si>
  <si>
    <t>AVLC 5S 005 033</t>
  </si>
  <si>
    <t>0718-010D0AC</t>
  </si>
  <si>
    <t>AVRM0402C120MT330N</t>
  </si>
  <si>
    <t>0718-00V90AC</t>
  </si>
  <si>
    <t>J3001RF</t>
  </si>
  <si>
    <t>512S0210</t>
  </si>
  <si>
    <t>CONN,RCPT,SIM,PUSH-PULL,SMD,015 CAGE</t>
  </si>
  <si>
    <t>A        0002976713</t>
  </si>
  <si>
    <t>DDK ELECTRONICS - 001582M</t>
  </si>
  <si>
    <t>1225-006L0AC</t>
  </si>
  <si>
    <t>FOXCONN TECHNOLOGY PTE LTD - 004558M</t>
  </si>
  <si>
    <t>1225-006N0AC</t>
  </si>
  <si>
    <t>KYOCERA CONNECTOR PRODUCTS CORP - 005084M</t>
  </si>
  <si>
    <t>1225-006M0AC</t>
  </si>
  <si>
    <t>No stuff for eureka</t>
  </si>
  <si>
    <t>NO STUFF for EUR</t>
  </si>
  <si>
    <t>J3000_RF</t>
  </si>
  <si>
    <t>516S0826</t>
  </si>
  <si>
    <t>CONN,PLUG,B2B,26P,P=0.4MM,H=0.9MM MAX MATSUSHITA/PANASONIC</t>
  </si>
  <si>
    <t>MATSUSHITA/PANASONIC - 000593M</t>
  </si>
  <si>
    <t>NO STUFF for every config except EUR</t>
  </si>
  <si>
    <t>PD Parts (Coax x2)</t>
  </si>
  <si>
    <t>CL2400</t>
  </si>
  <si>
    <t>806-01922</t>
  </si>
  <si>
    <t>CLIP,RETENTION,COAX,MIMO,TOP,N71</t>
  </si>
  <si>
    <t>LY Tech</t>
  </si>
  <si>
    <t>13A0-55M1302</t>
  </si>
  <si>
    <t>ETD 8/28, 8000</t>
  </si>
  <si>
    <t>SAP Pre-Released</t>
  </si>
  <si>
    <t>Laird</t>
  </si>
  <si>
    <t>13A0-55M1301</t>
  </si>
  <si>
    <t>8/18 2k</t>
  </si>
  <si>
    <t>CL2401</t>
  </si>
  <si>
    <t>806-01802</t>
  </si>
  <si>
    <t>CLIP,RETENTION,COAX,DOUBLE,N71</t>
  </si>
  <si>
    <t>13A0-55M1001</t>
  </si>
  <si>
    <t>ETD 8/27, 8000</t>
  </si>
  <si>
    <t>13A0-55M1002</t>
  </si>
  <si>
    <t>COAX 1</t>
  </si>
  <si>
    <t>593-00105</t>
  </si>
  <si>
    <t>CABLE,COAX,ONBOARD 1,N71</t>
  </si>
  <si>
    <t>COAX 2</t>
  </si>
  <si>
    <t>593-00106</t>
  </si>
  <si>
    <t>CABLE,COAX,ONBOARD 2,N71</t>
  </si>
  <si>
    <t>PD Parts (B2B)</t>
  </si>
  <si>
    <t>J2400</t>
  </si>
  <si>
    <t>516S1080</t>
  </si>
  <si>
    <t>CONN,RCPT,BATT,2+2P</t>
  </si>
  <si>
    <t>A        0003017032</t>
  </si>
  <si>
    <t>1216-01D80AC</t>
  </si>
  <si>
    <t>SMK ELECTRONICS - 000750M</t>
  </si>
  <si>
    <t>1216-01D70AC</t>
  </si>
  <si>
    <t>PD Parts (Standoffs / Washers)</t>
  </si>
  <si>
    <t>BS2400</t>
  </si>
  <si>
    <t>860-7862</t>
  </si>
  <si>
    <t>STANDOFF,MLB,UNPLATED,TUBE,0.850,N61</t>
  </si>
  <si>
    <t>A        0002951557</t>
  </si>
  <si>
    <t>HAMA NAKA MOTOGAWA - 005074M</t>
  </si>
  <si>
    <t>13A0-55M0503</t>
  </si>
  <si>
    <t>ETD 8/1, 8000</t>
  </si>
  <si>
    <t>8/4</t>
  </si>
  <si>
    <t>INFASTECH (CHINA) LIMITED - 004644M</t>
  </si>
  <si>
    <t>13A0-55M0501</t>
  </si>
  <si>
    <t>ETD 8/6, 8000</t>
  </si>
  <si>
    <t>8/7</t>
  </si>
  <si>
    <t>UNISTEEL INDUSTRIAL PTE LTD - 001321M</t>
  </si>
  <si>
    <t>13A0-55M0502</t>
  </si>
  <si>
    <t>8/8</t>
  </si>
  <si>
    <t>BS2401,BS2402</t>
  </si>
  <si>
    <t>860-00111</t>
  </si>
  <si>
    <t>STANDOFF,MLB,UPLATED,0.810,N71</t>
  </si>
  <si>
    <t>01        0002927180</t>
  </si>
  <si>
    <t>13A0-55M1401</t>
  </si>
  <si>
    <t>ETD 8/6, 16000</t>
  </si>
  <si>
    <t>13A0-55M1402</t>
  </si>
  <si>
    <t>ETD 8/8, 16000</t>
  </si>
  <si>
    <t>BS2403,BS2404</t>
  </si>
  <si>
    <t>860-00096</t>
  </si>
  <si>
    <t>STANDOFF,MLB,UNPLATED,TUBE,0.810,N71</t>
  </si>
  <si>
    <t>01        0002855995</t>
  </si>
  <si>
    <t>13A0-55M1502</t>
  </si>
  <si>
    <t>8/9</t>
  </si>
  <si>
    <t>13A0-55M1501</t>
  </si>
  <si>
    <t>ETD 8/8, 8/18, 16000</t>
  </si>
  <si>
    <t>8/8, 8/18</t>
  </si>
  <si>
    <t>BS2405</t>
  </si>
  <si>
    <t>860-00109</t>
  </si>
  <si>
    <t>STANDOFF,MLB,UNPLATED,0.960,N71</t>
  </si>
  <si>
    <t>01        0002927178</t>
  </si>
  <si>
    <t>13A0-55M1802</t>
  </si>
  <si>
    <t>13A0-55M1801</t>
  </si>
  <si>
    <t>BS2406</t>
  </si>
  <si>
    <t>860-7846</t>
  </si>
  <si>
    <t>STANDOFF,MLB,UPLATED,SUBMERGED,N61</t>
  </si>
  <si>
    <t>13A0-55M0303</t>
  </si>
  <si>
    <t>13A0-55M0301</t>
  </si>
  <si>
    <t>13A0-55M0302</t>
  </si>
  <si>
    <t>BS2407</t>
  </si>
  <si>
    <t>860-8396</t>
  </si>
  <si>
    <t>STANDOFF,MLB,UNPLATED,SUBMERGED,0.80,N61</t>
  </si>
  <si>
    <t>13A0-55M0403</t>
  </si>
  <si>
    <t>13A0-55M0401</t>
  </si>
  <si>
    <t>13A0-55M0402</t>
  </si>
  <si>
    <t>PD Parts (Hard Shields)</t>
  </si>
  <si>
    <t>SH2400</t>
  </si>
  <si>
    <t>806-01587</t>
  </si>
  <si>
    <t>SHIELD,EMI,UPPER FRONT,N71</t>
  </si>
  <si>
    <t>Fiji and Maui, new rev = 4 but rev 3 OK to use (Rev 3 is what was ordered)</t>
  </si>
  <si>
    <t>13A0-55M0X01</t>
  </si>
  <si>
    <t>ETD 8/29, 8000</t>
  </si>
  <si>
    <t>8/30</t>
  </si>
  <si>
    <t>13A0-55M0X02</t>
  </si>
  <si>
    <t>SH2401</t>
  </si>
  <si>
    <t>613-00699</t>
  </si>
  <si>
    <t>SUBASSY,SHIELD,LOWER FRONT,N71</t>
  </si>
  <si>
    <t>Fiji and Maui, includes 806-01492, 806-01901, 946-00826, 946-00827</t>
  </si>
  <si>
    <t>13A0-55M1602</t>
  </si>
  <si>
    <t>13A0-55M1601</t>
  </si>
  <si>
    <t>SH2402</t>
  </si>
  <si>
    <t>806-01618</t>
  </si>
  <si>
    <t>SHIELD,EMI,SA,N71</t>
  </si>
  <si>
    <t>13A0-55M0Y02</t>
  </si>
  <si>
    <t>13A0-55M0Y01</t>
  </si>
  <si>
    <t>PD Parts (Soft Shields)</t>
  </si>
  <si>
    <t>SH2403</t>
  </si>
  <si>
    <t>806-02444</t>
  </si>
  <si>
    <t>SHIELD,EMI,UPPER BACK,F,N71</t>
  </si>
  <si>
    <t>Fiji only</t>
  </si>
  <si>
    <t xml:space="preserve">806-02444 </t>
  </si>
  <si>
    <t>13A0-55M5A02</t>
  </si>
  <si>
    <t>ETD  8/26*2k, 8/30*2K, 9/2*2K, 9/5*2k, 8000</t>
  </si>
  <si>
    <t>Preliminary</t>
  </si>
  <si>
    <t>13A0-55M5A01</t>
  </si>
  <si>
    <t>ETD 9/21, 8000</t>
  </si>
  <si>
    <t>9/22</t>
  </si>
  <si>
    <t>SH2403F</t>
  </si>
  <si>
    <t xml:space="preserve">870-00693 </t>
  </si>
  <si>
    <t>SHIELD FOIL,UPPER BACK,F,N71</t>
  </si>
  <si>
    <t>LS Tech</t>
  </si>
  <si>
    <t>13A0-55M5B01</t>
  </si>
  <si>
    <t>ETD 8/27*2400pcs, 8/30*5600pcs, 8000</t>
  </si>
  <si>
    <t>8/31</t>
  </si>
  <si>
    <t>Marian</t>
  </si>
  <si>
    <t>13A0-55M5B02</t>
  </si>
  <si>
    <t>ETD 8/26*6k, 8000</t>
  </si>
  <si>
    <t>SH2404</t>
  </si>
  <si>
    <t>806-01484</t>
  </si>
  <si>
    <t>EMI,SHIELD,LOWER,BOTTOM,N71</t>
  </si>
  <si>
    <t>Fiji and Maui,  newest rev = 9 but rev 8 is OK to use (Rev 8 was ordered)</t>
  </si>
  <si>
    <t>13A0-55M0A01</t>
  </si>
  <si>
    <t>8/22 4.2K</t>
  </si>
  <si>
    <t>Fiji and Maui, newest rev = 9 but rev 8 is OK to use (Rev 8 was ordered)</t>
  </si>
  <si>
    <t>13A0-55M0A02</t>
  </si>
  <si>
    <t>ETD 9/10, 8000</t>
  </si>
  <si>
    <t>9/11</t>
  </si>
  <si>
    <t>NO STUFF if SH2404W is stuffed</t>
  </si>
  <si>
    <t>SH2404F</t>
  </si>
  <si>
    <t>870-00453</t>
  </si>
  <si>
    <t>SHIELD FOIL, LOWER BACK,N71</t>
  </si>
  <si>
    <t>Fiji and Maui</t>
  </si>
  <si>
    <t>13A0-55M0D01</t>
  </si>
  <si>
    <t xml:space="preserve">8/5 4560pcs, 3440pcs 8/7 </t>
  </si>
  <si>
    <t>13A0-55M1B01</t>
  </si>
  <si>
    <t>ETD 8/4, 8000</t>
  </si>
  <si>
    <t>8/5</t>
  </si>
  <si>
    <t>SH2404W</t>
  </si>
  <si>
    <t>806-02368</t>
  </si>
  <si>
    <t>SHIELD,EMI,LOWER BACK,WELDED,N71</t>
  </si>
  <si>
    <t>Fiji and Maui, newest rev = 3 but rev 2 OK to use (Rev 2 is what was ordered)</t>
  </si>
  <si>
    <t>13A0-55M5001</t>
  </si>
  <si>
    <t>ETD 9/15, 8000</t>
  </si>
  <si>
    <t>9/16</t>
  </si>
  <si>
    <t>13A0-55M5002</t>
  </si>
  <si>
    <t>ETD 9/4*1k, 8000</t>
  </si>
  <si>
    <t>NO STUFF if SH2404/SH2404F is stuffed</t>
  </si>
  <si>
    <t>Config Color Key</t>
  </si>
  <si>
    <t>Config Color</t>
  </si>
  <si>
    <t>Yellow = Bring-up Config</t>
  </si>
  <si>
    <t>Green = Mini Build Config</t>
  </si>
  <si>
    <t>Purple = Main Build Config</t>
  </si>
  <si>
    <t>Blue = REL Config</t>
  </si>
  <si>
    <t>Brown = RF DOE Config</t>
  </si>
  <si>
    <t>Orange = EE DOE Config</t>
  </si>
  <si>
    <t>Config Key</t>
  </si>
  <si>
    <t>Digit 1 = Build/Program Identifier (1 = N71 Maui; 2 = T162 [N71 Fiji])</t>
  </si>
  <si>
    <t>Digit 2 = NAND Vendor (H = Hynix, T = Toshiba)</t>
  </si>
  <si>
    <t>Digit 3 = NAND Size (1 = 16GB, 3 = 32GB, 6 = 64GB, 2 = 128GB)</t>
  </si>
  <si>
    <t>Digit 4 = Wifi Vendor (M=Murata, U=USI, T=TDK, etc.)</t>
  </si>
  <si>
    <t>Digit 5 = Mini/Main Build Identifier (Letters = Mini Build, Numbers = Main Build)</t>
  </si>
  <si>
    <t>xxxxxR = REL config</t>
  </si>
</sst>
</file>

<file path=xl/styles.xml><?xml version="1.0" encoding="utf-8"?>
<styleSheet xmlns="http://schemas.openxmlformats.org/spreadsheetml/2006/main">
  <fonts count="9">
    <font>
      <sz val="11"/>
      <color rgb="FF000000"/>
      <name val="Calibri"/>
    </font>
    <font>
      <sz val="12"/>
      <color rgb="FF000000"/>
      <name val="Calibri"/>
    </font>
    <font>
      <b/>
      <sz val="16"/>
      <color rgb="FF000000"/>
      <name val="Calibri"/>
    </font>
    <font>
      <b/>
      <sz val="12"/>
      <color rgb="FF000000"/>
      <name val="Calibri"/>
    </font>
    <font>
      <b/>
      <sz val="16"/>
      <color rgb="FF397D02"/>
      <name val="Calibri"/>
    </font>
    <font>
      <b/>
      <sz val="12"/>
      <color rgb="FF397D02"/>
      <name val="Calibri"/>
    </font>
    <font>
      <sz val="36"/>
      <color rgb="FF000000"/>
      <name val="Calibri"/>
    </font>
    <font>
      <b/>
      <sz val="11"/>
      <color rgb="FF000000"/>
      <name val="Calibri"/>
    </font>
    <font>
      <sz val="9"/>
      <name val="細明體"/>
      <family val="3"/>
      <charset val="136"/>
    </font>
  </fonts>
  <fills count="12">
    <fill>
      <patternFill patternType="none"/>
    </fill>
    <fill>
      <patternFill patternType="gray125"/>
    </fill>
    <fill>
      <patternFill patternType="solid">
        <fgColor rgb="FFE9F4FF"/>
        <bgColor rgb="FF000000"/>
      </patternFill>
    </fill>
    <fill>
      <patternFill patternType="solid">
        <fgColor rgb="FFE3F2FC"/>
        <bgColor rgb="FF000000"/>
      </patternFill>
    </fill>
    <fill>
      <patternFill patternType="solid">
        <fgColor rgb="FFFFCA27"/>
        <bgColor rgb="FF000000"/>
      </patternFill>
    </fill>
    <fill>
      <patternFill patternType="solid">
        <fgColor rgb="FFCA9DFD"/>
        <bgColor rgb="FF000000"/>
      </patternFill>
    </fill>
    <fill>
      <patternFill patternType="solid">
        <fgColor rgb="FFFCFECC"/>
        <bgColor rgb="FF000000"/>
      </patternFill>
    </fill>
    <fill>
      <patternFill patternType="solid">
        <fgColor rgb="FFC2A385"/>
        <bgColor rgb="FF000000"/>
      </patternFill>
    </fill>
    <fill>
      <patternFill patternType="solid">
        <fgColor rgb="FFC6F7B6"/>
        <bgColor rgb="FF000000"/>
      </patternFill>
    </fill>
    <fill>
      <patternFill patternType="solid">
        <fgColor rgb="FFDAD4F2"/>
        <bgColor rgb="FF000000"/>
      </patternFill>
    </fill>
    <fill>
      <patternFill patternType="solid">
        <fgColor rgb="FFB5D4F7"/>
        <bgColor rgb="FF000000"/>
      </patternFill>
    </fill>
    <fill>
      <patternFill patternType="solid">
        <fgColor rgb="FFCCCCCC"/>
        <bgColor rgb="FF000000"/>
      </patternFill>
    </fill>
  </fills>
  <borders count="6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ck">
        <color rgb="FF3BAB1F"/>
      </left>
      <right style="thick">
        <color rgb="FF3BAB1F"/>
      </right>
      <top style="thick">
        <color rgb="FF3BAB1F"/>
      </top>
      <bottom style="thick">
        <color rgb="FF3BAB1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double">
        <color rgb="FF000000"/>
      </bottom>
      <diagonal/>
    </border>
    <border>
      <left style="thick">
        <color rgb="FF3BAB1F"/>
      </left>
      <right style="thick">
        <color rgb="FF3BAB1F"/>
      </right>
      <top style="thick">
        <color rgb="FF3BAB1F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top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5" xfId="0" applyFont="1" applyBorder="1"/>
    <xf numFmtId="0" fontId="1" fillId="6" borderId="1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2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3" fillId="6" borderId="5" xfId="0" applyFont="1" applyFill="1" applyBorder="1"/>
    <xf numFmtId="0" fontId="3" fillId="7" borderId="5" xfId="0" applyFont="1" applyFill="1" applyBorder="1"/>
    <xf numFmtId="0" fontId="3" fillId="8" borderId="5" xfId="0" applyFont="1" applyFill="1" applyBorder="1"/>
    <xf numFmtId="0" fontId="3" fillId="9" borderId="5" xfId="0" applyFont="1" applyFill="1" applyBorder="1"/>
    <xf numFmtId="0" fontId="3" fillId="10" borderId="5" xfId="0" applyFont="1" applyFill="1" applyBorder="1"/>
    <xf numFmtId="0" fontId="3" fillId="11" borderId="5" xfId="0" applyFont="1" applyFill="1" applyBorder="1"/>
    <xf numFmtId="0" fontId="3" fillId="0" borderId="5" xfId="0" applyFont="1" applyBorder="1"/>
    <xf numFmtId="0" fontId="0" fillId="0" borderId="0" xfId="0"/>
    <xf numFmtId="0" fontId="6" fillId="0" borderId="0" xfId="0" applyFont="1"/>
  </cellXfs>
  <cellStyles count="1">
    <cellStyle name="一般" xfId="0" builtinId="0"/>
  </cellStyles>
  <dxfs count="52">
    <dxf>
      <font>
        <sz val="12"/>
      </font>
      <numFmt numFmtId="0" formatCode="General"/>
      <fill>
        <patternFill patternType="solid">
          <bgColor rgb="FFFFBBCA"/>
        </patternFill>
      </fill>
      <alignment horizontal="left" vertical="center"/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C6F7B6"/>
        </patternFill>
      </fill>
    </dxf>
    <dxf>
      <numFmt numFmtId="0" formatCode="General"/>
      <fill>
        <patternFill patternType="solid">
          <bgColor rgb="FFC6F7B6"/>
        </patternFill>
      </fill>
    </dxf>
    <dxf>
      <numFmt numFmtId="0" formatCode="General"/>
      <fill>
        <patternFill patternType="solid">
          <bgColor rgb="FFC6F7B6"/>
        </patternFill>
      </fill>
    </dxf>
    <dxf>
      <numFmt numFmtId="0" formatCode="General"/>
      <fill>
        <patternFill patternType="solid">
          <bgColor rgb="FFFCFECC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C2A385"/>
        </patternFill>
      </fill>
    </dxf>
    <dxf>
      <numFmt numFmtId="0" formatCode="General"/>
      <fill>
        <patternFill patternType="solid">
          <bgColor rgb="FFC2A385"/>
        </patternFill>
      </fill>
    </dxf>
    <dxf>
      <numFmt numFmtId="0" formatCode="General"/>
      <fill>
        <patternFill patternType="solid">
          <bgColor rgb="FFC2A385"/>
        </patternFill>
      </fill>
    </dxf>
    <dxf>
      <numFmt numFmtId="0" formatCode="General"/>
      <fill>
        <patternFill patternType="solid">
          <bgColor rgb="FFC6F7B6"/>
        </patternFill>
      </fill>
    </dxf>
    <dxf>
      <numFmt numFmtId="0" formatCode="General"/>
      <fill>
        <patternFill patternType="solid">
          <bgColor rgb="FFC6F7B6"/>
        </patternFill>
      </fill>
    </dxf>
    <dxf>
      <numFmt numFmtId="0" formatCode="General"/>
      <fill>
        <patternFill patternType="solid">
          <bgColor rgb="FFC6F7B6"/>
        </patternFill>
      </fill>
    </dxf>
    <dxf>
      <numFmt numFmtId="0" formatCode="General"/>
      <fill>
        <patternFill patternType="solid">
          <bgColor rgb="FFC6F7B6"/>
        </patternFill>
      </fill>
    </dxf>
    <dxf>
      <numFmt numFmtId="0" formatCode="General"/>
      <fill>
        <patternFill patternType="solid">
          <bgColor rgb="FFC6F7B6"/>
        </patternFill>
      </fill>
    </dxf>
    <dxf>
      <numFmt numFmtId="0" formatCode="General"/>
      <fill>
        <patternFill patternType="solid">
          <bgColor rgb="FFFCFECC"/>
        </patternFill>
      </fill>
    </dxf>
    <dxf>
      <numFmt numFmtId="0" formatCode="General"/>
      <fill>
        <patternFill patternType="solid">
          <bgColor rgb="FFFCFECC"/>
        </patternFill>
      </fill>
    </dxf>
    <dxf>
      <numFmt numFmtId="0" formatCode="General"/>
      <fill>
        <patternFill patternType="solid">
          <bgColor rgb="FFFCFECC"/>
        </patternFill>
      </fill>
    </dxf>
    <dxf>
      <numFmt numFmtId="0" formatCode="General"/>
      <fill>
        <patternFill patternType="solid">
          <bgColor rgb="FFFCFECC"/>
        </patternFill>
      </fill>
    </dxf>
    <dxf>
      <numFmt numFmtId="0" formatCode="General"/>
      <fill>
        <patternFill patternType="solid">
          <bgColor rgb="FFFCFECC"/>
        </patternFill>
      </fill>
    </dxf>
    <dxf>
      <numFmt numFmtId="0" formatCode="General"/>
      <fill>
        <patternFill patternType="solid">
          <bgColor rgb="FFFCFECC"/>
        </patternFill>
      </fill>
    </dxf>
    <dxf>
      <numFmt numFmtId="0" formatCode="General"/>
      <fill>
        <patternFill patternType="solid">
          <bgColor rgb="FFFCFECC"/>
        </patternFill>
      </fill>
    </dxf>
    <dxf>
      <numFmt numFmtId="0" formatCode="General"/>
      <fill>
        <patternFill patternType="solid">
          <bgColor rgb="FFC6F7B6"/>
        </patternFill>
      </fill>
    </dxf>
    <dxf>
      <numFmt numFmtId="0" formatCode="General"/>
      <fill>
        <patternFill patternType="solid">
          <bgColor rgb="FFFCFECC"/>
        </patternFill>
      </fill>
    </dxf>
    <dxf>
      <numFmt numFmtId="0" formatCode="General"/>
      <fill>
        <patternFill patternType="solid">
          <bgColor rgb="FFC6F7B6"/>
        </patternFill>
      </fill>
    </dxf>
    <dxf>
      <numFmt numFmtId="0" formatCode="General"/>
      <fill>
        <patternFill patternType="solid">
          <bgColor rgb="FFC2A385"/>
        </patternFill>
      </fill>
    </dxf>
    <dxf>
      <numFmt numFmtId="0" formatCode="General"/>
      <fill>
        <patternFill patternType="solid">
          <bgColor rgb="FFFCFECC"/>
        </patternFill>
      </fill>
    </dxf>
    <dxf>
      <numFmt numFmtId="0" formatCode="General"/>
      <fill>
        <patternFill patternType="solid">
          <bgColor rgb="FFFCFECC"/>
        </patternFill>
      </fill>
    </dxf>
    <dxf>
      <numFmt numFmtId="0" formatCode="General"/>
      <fill>
        <patternFill patternType="solid">
          <bgColor rgb="FFFCFECC"/>
        </patternFill>
      </fill>
    </dxf>
    <dxf>
      <numFmt numFmtId="0" formatCode="General"/>
      <fill>
        <patternFill patternType="solid">
          <bgColor rgb="FFFCFECC"/>
        </patternFill>
      </fill>
    </dxf>
    <dxf>
      <numFmt numFmtId="0" formatCode="General"/>
      <fill>
        <patternFill patternType="solid">
          <bgColor rgb="FFFCFECC"/>
        </patternFill>
      </fill>
    </dxf>
    <dxf>
      <numFmt numFmtId="0" formatCode="General"/>
      <fill>
        <patternFill patternType="solid">
          <bgColor rgb="FFFCFECC"/>
        </patternFill>
      </fill>
    </dxf>
    <dxf>
      <numFmt numFmtId="0" formatCode="General"/>
      <fill>
        <patternFill patternType="solid">
          <bgColor rgb="FFFCFECC"/>
        </patternFill>
      </fill>
    </dxf>
    <dxf>
      <numFmt numFmtId="0" formatCode="General"/>
      <fill>
        <patternFill patternType="solid">
          <bgColor rgb="FFFCFECC"/>
        </patternFill>
      </fill>
    </dxf>
    <dxf>
      <numFmt numFmtId="0" formatCode="General"/>
      <fill>
        <patternFill patternType="solid">
          <bgColor rgb="FFFCFECC"/>
        </patternFill>
      </fill>
    </dxf>
    <dxf>
      <numFmt numFmtId="0" formatCode="General"/>
      <fill>
        <patternFill patternType="solid">
          <bgColor rgb="FFFCFECC"/>
        </patternFill>
      </fill>
    </dxf>
    <dxf>
      <numFmt numFmtId="0" formatCode="General"/>
      <fill>
        <patternFill patternType="solid">
          <bgColor rgb="FFFCFECC"/>
        </patternFill>
      </fill>
    </dxf>
    <dxf>
      <numFmt numFmtId="0" formatCode="General"/>
      <fill>
        <patternFill patternType="solid">
          <bgColor rgb="FFFCFECC"/>
        </patternFill>
      </fill>
    </dxf>
    <dxf>
      <numFmt numFmtId="0" formatCode="General"/>
      <fill>
        <patternFill patternType="solid">
          <bgColor rgb="FFFCFECC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H386"/>
  <sheetViews>
    <sheetView showGridLines="0" tabSelected="1" workbookViewId="0">
      <selection sqref="A1:CH1"/>
    </sheetView>
  </sheetViews>
  <sheetFormatPr defaultColWidth="8.85546875" defaultRowHeight="15"/>
  <cols>
    <col min="1" max="1" width="6" customWidth="1"/>
    <col min="2" max="2" width="17" customWidth="1"/>
    <col min="3" max="3" width="6" customWidth="1"/>
    <col min="4" max="4" width="10" customWidth="1"/>
    <col min="5" max="5" width="26" customWidth="1"/>
    <col min="6" max="6" width="7" customWidth="1"/>
    <col min="7" max="7" width="10" customWidth="1"/>
    <col min="8" max="8" width="9" customWidth="1"/>
    <col min="9" max="9" width="11" customWidth="1"/>
    <col min="10" max="10" width="7" customWidth="1"/>
    <col min="11" max="11" width="10" customWidth="1"/>
    <col min="12" max="17" width="6" customWidth="1"/>
    <col min="18" max="18" width="7" customWidth="1"/>
    <col min="19" max="19" width="11" customWidth="1"/>
    <col min="20" max="20" width="17" customWidth="1"/>
    <col min="21" max="21" width="15" customWidth="1"/>
    <col min="22" max="22" width="12" customWidth="1"/>
    <col min="23" max="24" width="15" customWidth="1"/>
    <col min="25" max="27" width="12" customWidth="1"/>
    <col min="28" max="28" width="10" customWidth="1"/>
    <col min="29" max="29" width="11" customWidth="1"/>
    <col min="30" max="30" width="6" customWidth="1"/>
    <col min="31" max="31" width="9" customWidth="1"/>
    <col min="32" max="32" width="10" customWidth="1"/>
    <col min="33" max="33" width="7" customWidth="1"/>
    <col min="34" max="35" width="19" customWidth="1"/>
    <col min="36" max="86" width="12" customWidth="1"/>
  </cols>
  <sheetData>
    <row r="1" spans="1:86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</row>
    <row r="3" spans="1:86" ht="15.75">
      <c r="A3" s="36" t="s">
        <v>1</v>
      </c>
      <c r="B3" s="35"/>
      <c r="C3" s="35"/>
      <c r="D3" s="35"/>
      <c r="E3" s="35"/>
      <c r="F3" s="35"/>
      <c r="G3" s="35"/>
      <c r="H3" s="35"/>
      <c r="I3" s="35"/>
      <c r="J3" s="35"/>
      <c r="K3" s="35"/>
      <c r="AI3" s="14" t="s">
        <v>2</v>
      </c>
      <c r="AJ3" s="15" t="s">
        <v>3</v>
      </c>
      <c r="AK3" s="15" t="s">
        <v>4</v>
      </c>
      <c r="AL3" s="15" t="s">
        <v>5</v>
      </c>
      <c r="AM3" s="15" t="s">
        <v>6</v>
      </c>
      <c r="AN3" s="15" t="s">
        <v>7</v>
      </c>
      <c r="AO3" s="15" t="s">
        <v>8</v>
      </c>
      <c r="AP3" s="15" t="s">
        <v>9</v>
      </c>
      <c r="AQ3" s="15" t="s">
        <v>10</v>
      </c>
      <c r="AR3" s="15" t="s">
        <v>11</v>
      </c>
      <c r="AS3" s="15" t="s">
        <v>12</v>
      </c>
      <c r="AT3" s="15" t="s">
        <v>13</v>
      </c>
      <c r="AU3" s="15" t="s">
        <v>14</v>
      </c>
      <c r="AV3" s="15" t="s">
        <v>15</v>
      </c>
      <c r="AW3" s="17" t="s">
        <v>16</v>
      </c>
      <c r="AX3" s="19" t="s">
        <v>17</v>
      </c>
      <c r="AY3" s="15" t="s">
        <v>18</v>
      </c>
      <c r="AZ3" s="19" t="s">
        <v>19</v>
      </c>
      <c r="BA3" s="16" t="s">
        <v>20</v>
      </c>
      <c r="BB3" s="15" t="s">
        <v>21</v>
      </c>
      <c r="BC3" s="16" t="s">
        <v>22</v>
      </c>
      <c r="BD3" s="16" t="s">
        <v>23</v>
      </c>
      <c r="BE3" s="16" t="s">
        <v>24</v>
      </c>
      <c r="BF3" s="16" t="s">
        <v>25</v>
      </c>
      <c r="BG3" s="16" t="s">
        <v>26</v>
      </c>
      <c r="BH3" s="19" t="s">
        <v>27</v>
      </c>
      <c r="BI3" s="19" t="s">
        <v>28</v>
      </c>
      <c r="BJ3" s="19" t="s">
        <v>29</v>
      </c>
      <c r="BK3" s="19" t="s">
        <v>30</v>
      </c>
      <c r="BL3" s="20" t="s">
        <v>31</v>
      </c>
      <c r="BM3" s="17" t="s">
        <v>32</v>
      </c>
      <c r="BN3" s="17" t="s">
        <v>33</v>
      </c>
      <c r="BO3" s="17" t="s">
        <v>34</v>
      </c>
      <c r="BP3" s="21" t="s">
        <v>35</v>
      </c>
      <c r="BQ3" s="21" t="s">
        <v>36</v>
      </c>
      <c r="BR3" s="22" t="s">
        <v>37</v>
      </c>
      <c r="BS3" s="21" t="s">
        <v>38</v>
      </c>
      <c r="BT3" s="21" t="s">
        <v>39</v>
      </c>
      <c r="BU3" s="21" t="s">
        <v>40</v>
      </c>
      <c r="BV3" s="22" t="s">
        <v>41</v>
      </c>
      <c r="BW3" s="22" t="s">
        <v>42</v>
      </c>
      <c r="BX3" s="22" t="s">
        <v>43</v>
      </c>
      <c r="BY3" s="21" t="s">
        <v>44</v>
      </c>
      <c r="BZ3" s="21" t="s">
        <v>45</v>
      </c>
      <c r="CA3" s="23" t="s">
        <v>46</v>
      </c>
      <c r="CB3" s="16" t="s">
        <v>47</v>
      </c>
      <c r="CC3" s="19" t="s">
        <v>48</v>
      </c>
      <c r="CD3" s="19" t="s">
        <v>49</v>
      </c>
      <c r="CE3" s="19" t="s">
        <v>50</v>
      </c>
      <c r="CF3" s="21" t="s">
        <v>51</v>
      </c>
      <c r="CG3" s="21" t="s">
        <v>52</v>
      </c>
      <c r="CH3" s="22" t="s">
        <v>53</v>
      </c>
    </row>
    <row r="4" spans="1:86" ht="15.75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AI4" s="14" t="s">
        <v>54</v>
      </c>
      <c r="AJ4" s="15" t="s">
        <v>55</v>
      </c>
      <c r="AK4" s="15" t="s">
        <v>55</v>
      </c>
      <c r="AL4" s="15" t="s">
        <v>55</v>
      </c>
      <c r="AM4" s="15" t="s">
        <v>55</v>
      </c>
      <c r="AN4" s="15" t="s">
        <v>55</v>
      </c>
      <c r="AO4" s="15" t="s">
        <v>55</v>
      </c>
      <c r="AP4" s="15" t="s">
        <v>55</v>
      </c>
      <c r="AQ4" s="15" t="s">
        <v>55</v>
      </c>
      <c r="AR4" s="15" t="s">
        <v>55</v>
      </c>
      <c r="AS4" s="15" t="s">
        <v>55</v>
      </c>
      <c r="AT4" s="15" t="s">
        <v>55</v>
      </c>
      <c r="AU4" s="15" t="s">
        <v>55</v>
      </c>
      <c r="AV4" s="15" t="s">
        <v>55</v>
      </c>
      <c r="AW4" s="17" t="s">
        <v>56</v>
      </c>
      <c r="AX4" s="19" t="s">
        <v>57</v>
      </c>
      <c r="AY4" s="15" t="s">
        <v>55</v>
      </c>
      <c r="AZ4" s="19" t="s">
        <v>57</v>
      </c>
      <c r="BA4" s="16" t="s">
        <v>55</v>
      </c>
      <c r="BB4" s="15" t="s">
        <v>55</v>
      </c>
      <c r="BC4" s="16" t="s">
        <v>55</v>
      </c>
      <c r="BD4" s="16" t="s">
        <v>55</v>
      </c>
      <c r="BE4" s="16" t="s">
        <v>55</v>
      </c>
      <c r="BF4" s="16" t="s">
        <v>55</v>
      </c>
      <c r="BG4" s="16" t="s">
        <v>55</v>
      </c>
      <c r="BH4" s="19" t="s">
        <v>57</v>
      </c>
      <c r="BI4" s="19" t="s">
        <v>57</v>
      </c>
      <c r="BJ4" s="19" t="s">
        <v>57</v>
      </c>
      <c r="BK4" s="19" t="s">
        <v>57</v>
      </c>
      <c r="BL4" s="19" t="s">
        <v>57</v>
      </c>
      <c r="BM4" s="17" t="s">
        <v>56</v>
      </c>
      <c r="BN4" s="17" t="s">
        <v>56</v>
      </c>
      <c r="BO4" s="17" t="s">
        <v>56</v>
      </c>
      <c r="BP4" s="21" t="s">
        <v>56</v>
      </c>
      <c r="BQ4" s="21" t="s">
        <v>56</v>
      </c>
      <c r="BR4" s="22" t="s">
        <v>56</v>
      </c>
      <c r="BS4" s="21" t="s">
        <v>56</v>
      </c>
      <c r="BT4" s="21" t="s">
        <v>56</v>
      </c>
      <c r="BU4" s="21" t="s">
        <v>56</v>
      </c>
      <c r="BV4" s="22" t="s">
        <v>56</v>
      </c>
      <c r="BW4" s="22" t="s">
        <v>56</v>
      </c>
      <c r="BX4" s="22" t="s">
        <v>56</v>
      </c>
      <c r="BY4" s="21" t="s">
        <v>56</v>
      </c>
      <c r="BZ4" s="21" t="s">
        <v>56</v>
      </c>
      <c r="CA4" s="23" t="s">
        <v>56</v>
      </c>
      <c r="CB4" s="15" t="s">
        <v>55</v>
      </c>
      <c r="CC4" s="19" t="s">
        <v>57</v>
      </c>
      <c r="CD4" s="19" t="s">
        <v>57</v>
      </c>
      <c r="CE4" s="19" t="s">
        <v>56</v>
      </c>
      <c r="CF4" s="21" t="s">
        <v>56</v>
      </c>
      <c r="CG4" s="21" t="s">
        <v>56</v>
      </c>
      <c r="CH4" s="22" t="s">
        <v>56</v>
      </c>
    </row>
    <row r="5" spans="1:86" ht="15.75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AI5" s="14" t="s">
        <v>58</v>
      </c>
      <c r="AJ5" s="15" t="s">
        <v>59</v>
      </c>
      <c r="AK5" s="15" t="s">
        <v>59</v>
      </c>
      <c r="AL5" s="15" t="s">
        <v>59</v>
      </c>
      <c r="AM5" s="15" t="s">
        <v>59</v>
      </c>
      <c r="AN5" s="15" t="s">
        <v>59</v>
      </c>
      <c r="AO5" s="15" t="s">
        <v>60</v>
      </c>
      <c r="AP5" s="15" t="s">
        <v>60</v>
      </c>
      <c r="AQ5" s="15" t="s">
        <v>60</v>
      </c>
      <c r="AR5" s="15" t="s">
        <v>61</v>
      </c>
      <c r="AS5" s="15" t="s">
        <v>62</v>
      </c>
      <c r="AT5" s="15" t="s">
        <v>62</v>
      </c>
      <c r="AU5" s="15" t="s">
        <v>62</v>
      </c>
      <c r="AV5" s="15" t="s">
        <v>62</v>
      </c>
      <c r="AW5" s="17" t="s">
        <v>62</v>
      </c>
      <c r="AX5" s="19" t="s">
        <v>63</v>
      </c>
      <c r="AY5" s="15" t="s">
        <v>63</v>
      </c>
      <c r="AZ5" s="19" t="s">
        <v>64</v>
      </c>
      <c r="BA5" s="16" t="s">
        <v>64</v>
      </c>
      <c r="BB5" s="16" t="s">
        <v>64</v>
      </c>
      <c r="BC5" s="16" t="s">
        <v>64</v>
      </c>
      <c r="BD5" s="16" t="s">
        <v>64</v>
      </c>
      <c r="BE5" s="16" t="s">
        <v>64</v>
      </c>
      <c r="BF5" s="16" t="s">
        <v>64</v>
      </c>
      <c r="BG5" s="16" t="s">
        <v>64</v>
      </c>
      <c r="BH5" s="19" t="s">
        <v>65</v>
      </c>
      <c r="BI5" s="19" t="s">
        <v>66</v>
      </c>
      <c r="BJ5" s="19" t="s">
        <v>67</v>
      </c>
      <c r="BK5" s="19" t="s">
        <v>68</v>
      </c>
      <c r="BL5" s="19" t="s">
        <v>69</v>
      </c>
      <c r="BM5" s="17" t="s">
        <v>70</v>
      </c>
      <c r="BN5" s="17" t="s">
        <v>70</v>
      </c>
      <c r="BO5" s="17" t="s">
        <v>70</v>
      </c>
      <c r="BP5" s="21" t="s">
        <v>70</v>
      </c>
      <c r="BQ5" s="21" t="s">
        <v>70</v>
      </c>
      <c r="BR5" s="22" t="s">
        <v>70</v>
      </c>
      <c r="BS5" s="21" t="s">
        <v>70</v>
      </c>
      <c r="BT5" s="21" t="s">
        <v>70</v>
      </c>
      <c r="BU5" s="21" t="s">
        <v>70</v>
      </c>
      <c r="BV5" s="22" t="s">
        <v>70</v>
      </c>
      <c r="BW5" s="22" t="s">
        <v>70</v>
      </c>
      <c r="BX5" s="22" t="s">
        <v>70</v>
      </c>
      <c r="BY5" s="21" t="s">
        <v>70</v>
      </c>
      <c r="BZ5" s="21" t="s">
        <v>70</v>
      </c>
      <c r="CA5" s="23" t="s">
        <v>70</v>
      </c>
      <c r="CB5" s="16" t="s">
        <v>64</v>
      </c>
      <c r="CC5" s="19" t="s">
        <v>63</v>
      </c>
      <c r="CD5" s="19" t="s">
        <v>65</v>
      </c>
      <c r="CE5" s="19" t="s">
        <v>66</v>
      </c>
      <c r="CF5" s="21" t="s">
        <v>68</v>
      </c>
      <c r="CG5" s="21" t="s">
        <v>71</v>
      </c>
      <c r="CH5" s="22" t="s">
        <v>70</v>
      </c>
    </row>
    <row r="6" spans="1:86" ht="15.75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AI6" s="14" t="s">
        <v>72</v>
      </c>
      <c r="AJ6" s="15">
        <v>8</v>
      </c>
      <c r="AK6" s="15">
        <v>8</v>
      </c>
      <c r="AL6" s="15">
        <v>8</v>
      </c>
      <c r="AM6" s="15">
        <v>8</v>
      </c>
      <c r="AN6" s="15">
        <v>64</v>
      </c>
      <c r="AO6" s="15">
        <v>8</v>
      </c>
      <c r="AP6" s="15">
        <v>60</v>
      </c>
      <c r="AQ6" s="15">
        <v>8</v>
      </c>
      <c r="AR6" s="15">
        <v>80</v>
      </c>
      <c r="AS6" s="15">
        <v>8</v>
      </c>
      <c r="AT6" s="15">
        <v>64</v>
      </c>
      <c r="AU6" s="15">
        <v>48</v>
      </c>
      <c r="AV6" s="15">
        <v>48</v>
      </c>
      <c r="AW6" s="18">
        <v>12</v>
      </c>
      <c r="AX6" s="20">
        <v>40</v>
      </c>
      <c r="AY6" s="15">
        <v>120</v>
      </c>
      <c r="AZ6" s="20">
        <v>60</v>
      </c>
      <c r="BA6" s="16">
        <v>24</v>
      </c>
      <c r="BB6" s="16">
        <v>4</v>
      </c>
      <c r="BC6" s="16">
        <v>64</v>
      </c>
      <c r="BD6" s="16">
        <v>4</v>
      </c>
      <c r="BE6" s="16">
        <v>4</v>
      </c>
      <c r="BF6" s="16">
        <v>24</v>
      </c>
      <c r="BG6" s="16">
        <v>24</v>
      </c>
      <c r="BH6" s="20">
        <v>80</v>
      </c>
      <c r="BI6" s="20">
        <v>80</v>
      </c>
      <c r="BJ6" s="20">
        <v>80</v>
      </c>
      <c r="BK6" s="20">
        <v>80</v>
      </c>
      <c r="BL6" s="20">
        <v>100</v>
      </c>
      <c r="BM6" s="17"/>
      <c r="BN6" s="17"/>
      <c r="BO6" s="17"/>
      <c r="BP6" s="21">
        <v>200</v>
      </c>
      <c r="BQ6" s="21">
        <v>200</v>
      </c>
      <c r="BR6" s="22">
        <v>148</v>
      </c>
      <c r="BS6" s="21">
        <v>200</v>
      </c>
      <c r="BT6" s="21">
        <v>200</v>
      </c>
      <c r="BU6" s="21">
        <v>200</v>
      </c>
      <c r="BV6" s="22">
        <v>148</v>
      </c>
      <c r="BW6" s="22">
        <v>148</v>
      </c>
      <c r="BX6" s="22">
        <v>148</v>
      </c>
      <c r="BY6" s="21">
        <v>200</v>
      </c>
      <c r="BZ6" s="21">
        <v>200</v>
      </c>
      <c r="CA6" s="23"/>
      <c r="CB6" s="16"/>
      <c r="CC6" s="19"/>
      <c r="CD6" s="19"/>
      <c r="CE6" s="19"/>
      <c r="CF6" s="21"/>
      <c r="CG6" s="21"/>
      <c r="CH6" s="22"/>
    </row>
    <row r="7" spans="1:86" ht="15.75">
      <c r="AI7" s="14" t="s">
        <v>73</v>
      </c>
      <c r="AJ7" s="15">
        <v>1</v>
      </c>
      <c r="AK7" s="15">
        <v>1</v>
      </c>
      <c r="AL7" s="15">
        <v>1</v>
      </c>
      <c r="AM7" s="15">
        <v>1</v>
      </c>
      <c r="AN7" s="15">
        <v>1</v>
      </c>
      <c r="AO7" s="15">
        <v>1</v>
      </c>
      <c r="AP7" s="15">
        <v>1</v>
      </c>
      <c r="AQ7" s="15">
        <v>1</v>
      </c>
      <c r="AR7" s="15">
        <v>1</v>
      </c>
      <c r="AS7" s="15">
        <v>1</v>
      </c>
      <c r="AT7" s="15">
        <v>1</v>
      </c>
      <c r="AU7" s="15">
        <v>1</v>
      </c>
      <c r="AV7" s="15">
        <v>1</v>
      </c>
      <c r="AW7" s="17">
        <v>1</v>
      </c>
      <c r="AX7" s="19">
        <v>1</v>
      </c>
      <c r="AY7" s="15">
        <v>1</v>
      </c>
      <c r="AZ7" s="19">
        <v>1</v>
      </c>
      <c r="BA7" s="16">
        <v>1</v>
      </c>
      <c r="BB7" s="15">
        <v>1</v>
      </c>
      <c r="BC7" s="16">
        <v>1</v>
      </c>
      <c r="BD7" s="16">
        <v>1</v>
      </c>
      <c r="BE7" s="16">
        <v>1</v>
      </c>
      <c r="BF7" s="16">
        <v>1</v>
      </c>
      <c r="BG7" s="16">
        <v>1</v>
      </c>
      <c r="BH7" s="19">
        <v>1</v>
      </c>
      <c r="BI7" s="19">
        <v>1</v>
      </c>
      <c r="BJ7" s="19">
        <v>1</v>
      </c>
      <c r="BK7" s="19">
        <v>1</v>
      </c>
      <c r="BL7" s="19">
        <v>1</v>
      </c>
      <c r="BM7" s="17">
        <v>1</v>
      </c>
      <c r="BN7" s="17">
        <v>1</v>
      </c>
      <c r="BO7" s="17">
        <v>1</v>
      </c>
      <c r="BP7" s="21">
        <v>1</v>
      </c>
      <c r="BQ7" s="21">
        <v>1</v>
      </c>
      <c r="BR7" s="22">
        <v>1</v>
      </c>
      <c r="BS7" s="21">
        <v>1</v>
      </c>
      <c r="BT7" s="21">
        <v>1</v>
      </c>
      <c r="BU7" s="21">
        <v>1</v>
      </c>
      <c r="BV7" s="22">
        <v>1</v>
      </c>
      <c r="BW7" s="22">
        <v>1</v>
      </c>
      <c r="BX7" s="22">
        <v>1</v>
      </c>
      <c r="BY7" s="21">
        <v>1</v>
      </c>
      <c r="BZ7" s="21">
        <v>1</v>
      </c>
      <c r="CA7" s="23">
        <v>1</v>
      </c>
      <c r="CB7" s="15">
        <v>1</v>
      </c>
      <c r="CC7" s="19">
        <v>1</v>
      </c>
      <c r="CD7" s="19">
        <v>1</v>
      </c>
      <c r="CE7" s="19">
        <v>1</v>
      </c>
      <c r="CF7" s="21">
        <v>1</v>
      </c>
      <c r="CG7" s="21">
        <v>1</v>
      </c>
      <c r="CH7" s="22">
        <v>1</v>
      </c>
    </row>
    <row r="8" spans="1:86" ht="15.75">
      <c r="AI8" s="14" t="s">
        <v>74</v>
      </c>
      <c r="AJ8" s="15">
        <f t="shared" ref="AJ8:BL8" si="0">FLOOR(AJ6*AJ7,1)</f>
        <v>8</v>
      </c>
      <c r="AK8" s="15">
        <f t="shared" si="0"/>
        <v>8</v>
      </c>
      <c r="AL8" s="15">
        <f t="shared" si="0"/>
        <v>8</v>
      </c>
      <c r="AM8" s="15">
        <f t="shared" si="0"/>
        <v>8</v>
      </c>
      <c r="AN8" s="15">
        <f t="shared" si="0"/>
        <v>64</v>
      </c>
      <c r="AO8" s="15">
        <f t="shared" si="0"/>
        <v>8</v>
      </c>
      <c r="AP8" s="15">
        <f t="shared" si="0"/>
        <v>60</v>
      </c>
      <c r="AQ8" s="15">
        <f t="shared" si="0"/>
        <v>8</v>
      </c>
      <c r="AR8" s="15">
        <f t="shared" si="0"/>
        <v>80</v>
      </c>
      <c r="AS8" s="15">
        <f t="shared" si="0"/>
        <v>8</v>
      </c>
      <c r="AT8" s="15">
        <f t="shared" si="0"/>
        <v>64</v>
      </c>
      <c r="AU8" s="15">
        <f t="shared" si="0"/>
        <v>48</v>
      </c>
      <c r="AV8" s="15">
        <f t="shared" si="0"/>
        <v>48</v>
      </c>
      <c r="AW8" s="17">
        <f t="shared" si="0"/>
        <v>12</v>
      </c>
      <c r="AX8" s="19">
        <f t="shared" si="0"/>
        <v>40</v>
      </c>
      <c r="AY8" s="15">
        <f t="shared" si="0"/>
        <v>120</v>
      </c>
      <c r="AZ8" s="19">
        <f t="shared" si="0"/>
        <v>60</v>
      </c>
      <c r="BA8" s="16">
        <f t="shared" si="0"/>
        <v>24</v>
      </c>
      <c r="BB8" s="15">
        <f t="shared" si="0"/>
        <v>4</v>
      </c>
      <c r="BC8" s="16">
        <f t="shared" si="0"/>
        <v>64</v>
      </c>
      <c r="BD8" s="16">
        <f t="shared" si="0"/>
        <v>4</v>
      </c>
      <c r="BE8" s="16">
        <f t="shared" si="0"/>
        <v>4</v>
      </c>
      <c r="BF8" s="16">
        <f t="shared" si="0"/>
        <v>24</v>
      </c>
      <c r="BG8" s="16">
        <f t="shared" si="0"/>
        <v>24</v>
      </c>
      <c r="BH8" s="19">
        <f t="shared" si="0"/>
        <v>80</v>
      </c>
      <c r="BI8" s="19">
        <f t="shared" si="0"/>
        <v>80</v>
      </c>
      <c r="BJ8" s="19">
        <f t="shared" si="0"/>
        <v>80</v>
      </c>
      <c r="BK8" s="19">
        <f t="shared" si="0"/>
        <v>80</v>
      </c>
      <c r="BL8" s="19">
        <f t="shared" si="0"/>
        <v>100</v>
      </c>
      <c r="BM8" s="17"/>
      <c r="BN8" s="17"/>
      <c r="BO8" s="17"/>
      <c r="BP8" s="21">
        <f t="shared" ref="BP8:BZ8" si="1">FLOOR(BP6*BP7,1)</f>
        <v>200</v>
      </c>
      <c r="BQ8" s="21">
        <f t="shared" si="1"/>
        <v>200</v>
      </c>
      <c r="BR8" s="22">
        <f t="shared" si="1"/>
        <v>148</v>
      </c>
      <c r="BS8" s="21">
        <f t="shared" si="1"/>
        <v>200</v>
      </c>
      <c r="BT8" s="21">
        <f t="shared" si="1"/>
        <v>200</v>
      </c>
      <c r="BU8" s="21">
        <f t="shared" si="1"/>
        <v>200</v>
      </c>
      <c r="BV8" s="22">
        <f t="shared" si="1"/>
        <v>148</v>
      </c>
      <c r="BW8" s="22">
        <f t="shared" si="1"/>
        <v>148</v>
      </c>
      <c r="BX8" s="22">
        <f t="shared" si="1"/>
        <v>148</v>
      </c>
      <c r="BY8" s="21">
        <f t="shared" si="1"/>
        <v>200</v>
      </c>
      <c r="BZ8" s="21">
        <f t="shared" si="1"/>
        <v>200</v>
      </c>
      <c r="CA8" s="23"/>
      <c r="CB8" s="15"/>
      <c r="CC8" s="19"/>
      <c r="CD8" s="19"/>
      <c r="CE8" s="19"/>
      <c r="CF8" s="21"/>
      <c r="CG8" s="21"/>
      <c r="CH8" s="22"/>
    </row>
    <row r="9" spans="1:86" ht="15.75">
      <c r="AI9" s="14" t="s">
        <v>75</v>
      </c>
      <c r="AJ9" s="15">
        <v>0</v>
      </c>
      <c r="AK9" s="15">
        <v>0</v>
      </c>
      <c r="AL9" s="15">
        <v>0</v>
      </c>
      <c r="AM9" s="15">
        <v>0</v>
      </c>
      <c r="AN9" s="15">
        <v>0</v>
      </c>
      <c r="AO9" s="15">
        <v>0</v>
      </c>
      <c r="AP9" s="15">
        <v>0</v>
      </c>
      <c r="AQ9" s="15">
        <v>0</v>
      </c>
      <c r="AR9" s="15">
        <v>0</v>
      </c>
      <c r="AS9" s="15">
        <v>0</v>
      </c>
      <c r="AT9" s="15">
        <v>0</v>
      </c>
      <c r="AU9" s="15">
        <v>0</v>
      </c>
      <c r="AV9" s="15">
        <v>0</v>
      </c>
      <c r="AW9" s="17">
        <v>0</v>
      </c>
      <c r="AX9" s="19">
        <v>0</v>
      </c>
      <c r="AY9" s="15">
        <v>0</v>
      </c>
      <c r="AZ9" s="19">
        <v>0</v>
      </c>
      <c r="BA9" s="16">
        <v>0</v>
      </c>
      <c r="BB9" s="15">
        <v>0</v>
      </c>
      <c r="BC9" s="16">
        <v>0</v>
      </c>
      <c r="BD9" s="16">
        <v>0</v>
      </c>
      <c r="BE9" s="16">
        <v>0</v>
      </c>
      <c r="BF9" s="16">
        <v>0</v>
      </c>
      <c r="BG9" s="16">
        <v>0</v>
      </c>
      <c r="BH9" s="19">
        <v>0</v>
      </c>
      <c r="BI9" s="19">
        <v>0</v>
      </c>
      <c r="BJ9" s="19">
        <v>0</v>
      </c>
      <c r="BK9" s="19">
        <v>0</v>
      </c>
      <c r="BL9" s="19">
        <v>0</v>
      </c>
      <c r="BM9" s="17">
        <v>0</v>
      </c>
      <c r="BN9" s="17">
        <v>0</v>
      </c>
      <c r="BO9" s="17">
        <v>0</v>
      </c>
      <c r="BP9" s="21">
        <v>0</v>
      </c>
      <c r="BQ9" s="21">
        <v>0</v>
      </c>
      <c r="BR9" s="22">
        <v>0</v>
      </c>
      <c r="BS9" s="21">
        <v>0</v>
      </c>
      <c r="BT9" s="21">
        <v>0</v>
      </c>
      <c r="BU9" s="21">
        <v>0</v>
      </c>
      <c r="BV9" s="22">
        <v>0</v>
      </c>
      <c r="BW9" s="22">
        <v>0</v>
      </c>
      <c r="BX9" s="22">
        <v>0</v>
      </c>
      <c r="BY9" s="21">
        <v>0</v>
      </c>
      <c r="BZ9" s="21">
        <v>0</v>
      </c>
      <c r="CA9" s="23">
        <v>0</v>
      </c>
      <c r="CB9" s="15">
        <v>0</v>
      </c>
      <c r="CC9" s="19">
        <v>0</v>
      </c>
      <c r="CD9" s="19">
        <v>0</v>
      </c>
      <c r="CE9" s="19">
        <v>0</v>
      </c>
      <c r="CF9" s="21">
        <v>0</v>
      </c>
      <c r="CG9" s="21">
        <v>0</v>
      </c>
      <c r="CH9" s="22">
        <v>0</v>
      </c>
    </row>
    <row r="10" spans="1:86" ht="15.75">
      <c r="AI10" s="14" t="s">
        <v>76</v>
      </c>
      <c r="AJ10" s="15" t="s">
        <v>77</v>
      </c>
      <c r="AK10" s="15" t="s">
        <v>78</v>
      </c>
      <c r="AL10" s="15" t="s">
        <v>79</v>
      </c>
      <c r="AM10" s="15" t="s">
        <v>80</v>
      </c>
      <c r="AN10" s="15" t="s">
        <v>81</v>
      </c>
      <c r="AO10" s="15" t="s">
        <v>82</v>
      </c>
      <c r="AP10" s="15" t="s">
        <v>83</v>
      </c>
      <c r="AQ10" s="15" t="s">
        <v>84</v>
      </c>
      <c r="AR10" s="15" t="s">
        <v>85</v>
      </c>
      <c r="AS10" s="15" t="s">
        <v>86</v>
      </c>
      <c r="AT10" s="15" t="s">
        <v>87</v>
      </c>
      <c r="AU10" s="15" t="s">
        <v>88</v>
      </c>
      <c r="AV10" s="15" t="s">
        <v>88</v>
      </c>
      <c r="AW10" s="17" t="s">
        <v>89</v>
      </c>
      <c r="AX10" s="20" t="s">
        <v>90</v>
      </c>
      <c r="AY10" s="15" t="s">
        <v>91</v>
      </c>
      <c r="AZ10" s="20" t="s">
        <v>90</v>
      </c>
      <c r="BA10" s="16" t="s">
        <v>88</v>
      </c>
      <c r="BB10" s="16" t="s">
        <v>92</v>
      </c>
      <c r="BC10" s="16" t="s">
        <v>93</v>
      </c>
      <c r="BD10" s="16" t="s">
        <v>94</v>
      </c>
      <c r="BE10" s="16" t="s">
        <v>95</v>
      </c>
      <c r="BF10" s="16" t="s">
        <v>96</v>
      </c>
      <c r="BG10" s="16" t="s">
        <v>96</v>
      </c>
      <c r="BH10" s="20" t="s">
        <v>90</v>
      </c>
      <c r="BI10" s="20" t="s">
        <v>90</v>
      </c>
      <c r="BJ10" s="20" t="s">
        <v>90</v>
      </c>
      <c r="BK10" s="20" t="s">
        <v>90</v>
      </c>
      <c r="BL10" s="20" t="s">
        <v>97</v>
      </c>
      <c r="BM10" s="17"/>
      <c r="BN10" s="17"/>
      <c r="BO10" s="17"/>
      <c r="BP10" s="21"/>
      <c r="BQ10" s="21"/>
      <c r="BR10" s="22"/>
      <c r="BS10" s="21"/>
      <c r="BT10" s="21"/>
      <c r="BU10" s="21"/>
      <c r="BV10" s="22"/>
      <c r="BW10" s="22"/>
      <c r="BX10" s="22"/>
      <c r="BY10" s="21"/>
      <c r="BZ10" s="21"/>
      <c r="CA10" s="23"/>
      <c r="CB10" s="15" t="s">
        <v>98</v>
      </c>
      <c r="CC10" s="19" t="s">
        <v>99</v>
      </c>
      <c r="CD10" s="19" t="s">
        <v>99</v>
      </c>
      <c r="CE10" s="19" t="s">
        <v>99</v>
      </c>
      <c r="CF10" s="21"/>
      <c r="CG10" s="21"/>
      <c r="CH10" s="22"/>
    </row>
    <row r="11" spans="1:86" ht="15.75">
      <c r="AI11" s="14" t="s">
        <v>100</v>
      </c>
      <c r="AJ11" s="15" t="s">
        <v>101</v>
      </c>
      <c r="AK11" s="15" t="s">
        <v>101</v>
      </c>
      <c r="AL11" s="15" t="s">
        <v>101</v>
      </c>
      <c r="AM11" s="15" t="s">
        <v>101</v>
      </c>
      <c r="AN11" s="15" t="s">
        <v>101</v>
      </c>
      <c r="AO11" s="15" t="s">
        <v>101</v>
      </c>
      <c r="AP11" s="15" t="s">
        <v>101</v>
      </c>
      <c r="AQ11" s="15" t="s">
        <v>101</v>
      </c>
      <c r="AR11" s="15" t="s">
        <v>101</v>
      </c>
      <c r="AS11" s="15" t="s">
        <v>101</v>
      </c>
      <c r="AT11" s="15" t="s">
        <v>101</v>
      </c>
      <c r="AU11" s="15" t="s">
        <v>101</v>
      </c>
      <c r="AV11" s="15" t="s">
        <v>101</v>
      </c>
      <c r="AW11" s="17" t="s">
        <v>101</v>
      </c>
      <c r="AX11" s="19" t="s">
        <v>101</v>
      </c>
      <c r="AY11" s="15" t="s">
        <v>101</v>
      </c>
      <c r="AZ11" s="20" t="s">
        <v>101</v>
      </c>
      <c r="BA11" s="16" t="s">
        <v>101</v>
      </c>
      <c r="BB11" s="16" t="s">
        <v>101</v>
      </c>
      <c r="BC11" s="16" t="s">
        <v>101</v>
      </c>
      <c r="BD11" s="16" t="s">
        <v>101</v>
      </c>
      <c r="BE11" s="16" t="s">
        <v>101</v>
      </c>
      <c r="BF11" s="16" t="s">
        <v>101</v>
      </c>
      <c r="BG11" s="16" t="s">
        <v>101</v>
      </c>
      <c r="BH11" s="20" t="s">
        <v>102</v>
      </c>
      <c r="BI11" s="20" t="s">
        <v>102</v>
      </c>
      <c r="BJ11" s="20" t="s">
        <v>102</v>
      </c>
      <c r="BK11" s="20" t="s">
        <v>102</v>
      </c>
      <c r="BL11" s="20" t="s">
        <v>102</v>
      </c>
      <c r="BM11" s="17"/>
      <c r="BN11" s="17"/>
      <c r="BO11" s="17"/>
      <c r="BP11" s="21"/>
      <c r="BQ11" s="21"/>
      <c r="BR11" s="22"/>
      <c r="BS11" s="21"/>
      <c r="BT11" s="21"/>
      <c r="BU11" s="21"/>
      <c r="BV11" s="22"/>
      <c r="BW11" s="22"/>
      <c r="BX11" s="22"/>
      <c r="BY11" s="21"/>
      <c r="BZ11" s="21"/>
      <c r="CA11" s="23"/>
      <c r="CB11" s="15" t="s">
        <v>102</v>
      </c>
      <c r="CC11" s="19"/>
      <c r="CD11" s="19"/>
      <c r="CE11" s="19"/>
      <c r="CF11" s="21"/>
      <c r="CG11" s="21"/>
      <c r="CH11" s="22"/>
    </row>
    <row r="12" spans="1:86" ht="15.75">
      <c r="AI12" s="14" t="s">
        <v>103</v>
      </c>
      <c r="AJ12" s="15" t="s">
        <v>104</v>
      </c>
      <c r="AK12" s="15" t="s">
        <v>104</v>
      </c>
      <c r="AL12" s="15" t="s">
        <v>104</v>
      </c>
      <c r="AM12" s="15" t="s">
        <v>104</v>
      </c>
      <c r="AN12" s="15" t="s">
        <v>104</v>
      </c>
      <c r="AO12" s="15" t="s">
        <v>104</v>
      </c>
      <c r="AP12" s="15" t="s">
        <v>104</v>
      </c>
      <c r="AQ12" s="15" t="s">
        <v>104</v>
      </c>
      <c r="AR12" s="15" t="s">
        <v>104</v>
      </c>
      <c r="AS12" s="15" t="s">
        <v>104</v>
      </c>
      <c r="AT12" s="15" t="s">
        <v>104</v>
      </c>
      <c r="AU12" s="15" t="s">
        <v>104</v>
      </c>
      <c r="AV12" s="15" t="s">
        <v>104</v>
      </c>
      <c r="AW12" s="17"/>
      <c r="AX12" s="19" t="s">
        <v>104</v>
      </c>
      <c r="AY12" s="15" t="s">
        <v>104</v>
      </c>
      <c r="AZ12" s="19" t="s">
        <v>104</v>
      </c>
      <c r="BA12" s="16" t="s">
        <v>104</v>
      </c>
      <c r="BB12" s="15" t="s">
        <v>104</v>
      </c>
      <c r="BC12" s="16" t="s">
        <v>104</v>
      </c>
      <c r="BD12" s="16" t="s">
        <v>104</v>
      </c>
      <c r="BE12" s="16" t="s">
        <v>104</v>
      </c>
      <c r="BF12" s="16" t="s">
        <v>104</v>
      </c>
      <c r="BG12" s="16" t="s">
        <v>104</v>
      </c>
      <c r="BH12" s="19" t="s">
        <v>104</v>
      </c>
      <c r="BI12" s="19" t="s">
        <v>105</v>
      </c>
      <c r="BJ12" s="19" t="s">
        <v>104</v>
      </c>
      <c r="BK12" s="19" t="s">
        <v>105</v>
      </c>
      <c r="BL12" s="19" t="s">
        <v>105</v>
      </c>
      <c r="BM12" s="17"/>
      <c r="BN12" s="17"/>
      <c r="BO12" s="17"/>
      <c r="BP12" s="21"/>
      <c r="BQ12" s="21"/>
      <c r="BR12" s="22"/>
      <c r="BS12" s="21"/>
      <c r="BT12" s="21"/>
      <c r="BU12" s="21"/>
      <c r="BV12" s="22"/>
      <c r="BW12" s="22"/>
      <c r="BX12" s="22"/>
      <c r="BY12" s="21"/>
      <c r="BZ12" s="21"/>
      <c r="CA12" s="23"/>
      <c r="CB12" s="15" t="s">
        <v>104</v>
      </c>
      <c r="CC12" s="19"/>
      <c r="CD12" s="19"/>
      <c r="CE12" s="19"/>
      <c r="CF12" s="21"/>
      <c r="CG12" s="21"/>
      <c r="CH12" s="22"/>
    </row>
    <row r="13" spans="1:86" ht="15.75">
      <c r="AI13" s="14" t="s">
        <v>106</v>
      </c>
      <c r="AJ13" s="15" t="s">
        <v>107</v>
      </c>
      <c r="AK13" s="15" t="s">
        <v>107</v>
      </c>
      <c r="AL13" s="15" t="s">
        <v>107</v>
      </c>
      <c r="AM13" s="15" t="s">
        <v>107</v>
      </c>
      <c r="AN13" s="15" t="s">
        <v>107</v>
      </c>
      <c r="AO13" s="15" t="s">
        <v>107</v>
      </c>
      <c r="AP13" s="15" t="s">
        <v>107</v>
      </c>
      <c r="AQ13" s="15" t="s">
        <v>107</v>
      </c>
      <c r="AR13" s="15" t="s">
        <v>107</v>
      </c>
      <c r="AS13" s="15" t="s">
        <v>107</v>
      </c>
      <c r="AT13" s="15" t="s">
        <v>107</v>
      </c>
      <c r="AU13" s="15" t="s">
        <v>107</v>
      </c>
      <c r="AV13" s="15" t="s">
        <v>107</v>
      </c>
      <c r="AW13" s="17"/>
      <c r="AX13" s="19" t="s">
        <v>107</v>
      </c>
      <c r="AY13" s="15" t="s">
        <v>107</v>
      </c>
      <c r="AZ13" s="19" t="s">
        <v>107</v>
      </c>
      <c r="BA13" s="16" t="s">
        <v>107</v>
      </c>
      <c r="BB13" s="15" t="s">
        <v>107</v>
      </c>
      <c r="BC13" s="16" t="s">
        <v>107</v>
      </c>
      <c r="BD13" s="16" t="s">
        <v>107</v>
      </c>
      <c r="BE13" s="16" t="s">
        <v>107</v>
      </c>
      <c r="BF13" s="16" t="s">
        <v>107</v>
      </c>
      <c r="BG13" s="16" t="s">
        <v>107</v>
      </c>
      <c r="BH13" s="19" t="s">
        <v>107</v>
      </c>
      <c r="BI13" s="19" t="s">
        <v>108</v>
      </c>
      <c r="BJ13" s="19" t="s">
        <v>107</v>
      </c>
      <c r="BK13" s="19" t="s">
        <v>108</v>
      </c>
      <c r="BL13" s="19" t="s">
        <v>108</v>
      </c>
      <c r="BM13" s="17"/>
      <c r="BN13" s="17"/>
      <c r="BO13" s="17"/>
      <c r="BP13" s="21"/>
      <c r="BQ13" s="21"/>
      <c r="BR13" s="22"/>
      <c r="BS13" s="21"/>
      <c r="BT13" s="21"/>
      <c r="BU13" s="21"/>
      <c r="BV13" s="22"/>
      <c r="BW13" s="22"/>
      <c r="BX13" s="22"/>
      <c r="BY13" s="21"/>
      <c r="BZ13" s="21"/>
      <c r="CA13" s="23"/>
      <c r="CB13" s="15" t="s">
        <v>107</v>
      </c>
      <c r="CC13" s="19"/>
      <c r="CD13" s="19"/>
      <c r="CE13" s="19"/>
      <c r="CF13" s="21"/>
      <c r="CG13" s="21"/>
      <c r="CH13" s="22"/>
    </row>
    <row r="14" spans="1:86" ht="15.75">
      <c r="AI14" s="14" t="s">
        <v>109</v>
      </c>
      <c r="AJ14" s="15"/>
      <c r="AK14" s="15"/>
      <c r="AL14" s="15"/>
      <c r="AM14" s="15"/>
      <c r="AN14" s="15"/>
      <c r="AO14" s="15"/>
      <c r="AP14" s="15" t="s">
        <v>110</v>
      </c>
      <c r="AQ14" s="15"/>
      <c r="AR14" s="15"/>
      <c r="AS14" s="15"/>
      <c r="AT14" s="15" t="s">
        <v>111</v>
      </c>
      <c r="AU14" s="15"/>
      <c r="AV14" s="15"/>
      <c r="AW14" s="17"/>
      <c r="AX14" s="19"/>
      <c r="AY14" s="15"/>
      <c r="AZ14" s="19"/>
      <c r="BA14" s="16"/>
      <c r="BB14" s="15"/>
      <c r="BC14" s="16"/>
      <c r="BD14" s="16"/>
      <c r="BE14" s="16"/>
      <c r="BF14" s="16"/>
      <c r="BG14" s="16"/>
      <c r="BH14" s="19"/>
      <c r="BI14" s="19"/>
      <c r="BJ14" s="19"/>
      <c r="BK14" s="19"/>
      <c r="BL14" s="19"/>
      <c r="BM14" s="17"/>
      <c r="BN14" s="17"/>
      <c r="BO14" s="17"/>
      <c r="BP14" s="21"/>
      <c r="BQ14" s="21"/>
      <c r="BR14" s="22"/>
      <c r="BS14" s="21"/>
      <c r="BT14" s="21"/>
      <c r="BU14" s="21"/>
      <c r="BV14" s="22"/>
      <c r="BW14" s="22"/>
      <c r="BX14" s="22"/>
      <c r="BY14" s="21"/>
      <c r="BZ14" s="21"/>
      <c r="CA14" s="23"/>
      <c r="CB14" s="15"/>
      <c r="CC14" s="19"/>
      <c r="CD14" s="19"/>
      <c r="CE14" s="19"/>
      <c r="CF14" s="21"/>
      <c r="CG14" s="21"/>
      <c r="CH14" s="22"/>
    </row>
    <row r="15" spans="1:86" ht="15.75">
      <c r="AI15" s="14" t="s">
        <v>112</v>
      </c>
      <c r="AJ15" s="15"/>
      <c r="AK15" s="15"/>
      <c r="AL15" s="15"/>
      <c r="AM15" s="15"/>
      <c r="AN15" s="15"/>
      <c r="AO15" s="15"/>
      <c r="AP15" s="16" t="s">
        <v>113</v>
      </c>
      <c r="AQ15" s="15"/>
      <c r="AR15" s="15"/>
      <c r="AS15" s="15"/>
      <c r="AT15" s="16" t="s">
        <v>113</v>
      </c>
      <c r="AU15" s="15"/>
      <c r="AV15" s="15"/>
      <c r="AW15" s="17"/>
      <c r="AX15" s="20" t="s">
        <v>113</v>
      </c>
      <c r="AY15" s="15"/>
      <c r="AZ15" s="19"/>
      <c r="BA15" s="16"/>
      <c r="BB15" s="15"/>
      <c r="BC15" s="16"/>
      <c r="BD15" s="16"/>
      <c r="BE15" s="16"/>
      <c r="BF15" s="16"/>
      <c r="BG15" s="16"/>
      <c r="BH15" s="19"/>
      <c r="BI15" s="19"/>
      <c r="BJ15" s="19"/>
      <c r="BK15" s="19"/>
      <c r="BL15" s="19"/>
      <c r="BM15" s="17"/>
      <c r="BN15" s="17"/>
      <c r="BO15" s="17"/>
      <c r="BP15" s="21"/>
      <c r="BQ15" s="21"/>
      <c r="BR15" s="22"/>
      <c r="BS15" s="21"/>
      <c r="BT15" s="21"/>
      <c r="BU15" s="21"/>
      <c r="BV15" s="22"/>
      <c r="BW15" s="22"/>
      <c r="BX15" s="22"/>
      <c r="BY15" s="21"/>
      <c r="BZ15" s="21"/>
      <c r="CA15" s="23"/>
      <c r="CB15" s="15"/>
      <c r="CC15" s="19"/>
      <c r="CD15" s="19"/>
      <c r="CE15" s="19"/>
      <c r="CF15" s="21"/>
      <c r="CG15" s="21"/>
      <c r="CH15" s="22"/>
    </row>
    <row r="16" spans="1:86" ht="15.75">
      <c r="AI16" s="14" t="s">
        <v>114</v>
      </c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7"/>
      <c r="AX16" s="19"/>
      <c r="AY16" s="15"/>
      <c r="AZ16" s="19"/>
      <c r="BA16" s="16"/>
      <c r="BB16" s="15"/>
      <c r="BC16" s="16"/>
      <c r="BD16" s="16"/>
      <c r="BE16" s="16"/>
      <c r="BF16" s="16"/>
      <c r="BG16" s="16"/>
      <c r="BH16" s="19"/>
      <c r="BI16" s="19"/>
      <c r="BJ16" s="19"/>
      <c r="BK16" s="19"/>
      <c r="BL16" s="19"/>
      <c r="BM16" s="17"/>
      <c r="BN16" s="17"/>
      <c r="BO16" s="17"/>
      <c r="BP16" s="21"/>
      <c r="BQ16" s="21"/>
      <c r="BR16" s="22"/>
      <c r="BS16" s="21"/>
      <c r="BT16" s="21"/>
      <c r="BU16" s="21"/>
      <c r="BV16" s="22"/>
      <c r="BW16" s="22"/>
      <c r="BX16" s="22"/>
      <c r="BY16" s="21"/>
      <c r="BZ16" s="21"/>
      <c r="CA16" s="23"/>
      <c r="CB16" s="15"/>
      <c r="CC16" s="19"/>
      <c r="CD16" s="19"/>
      <c r="CE16" s="19"/>
      <c r="CF16" s="21"/>
      <c r="CG16" s="21"/>
      <c r="CH16" s="22"/>
    </row>
    <row r="17" spans="1:86" ht="15.75">
      <c r="AI17" s="14" t="s">
        <v>115</v>
      </c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7"/>
      <c r="AX17" s="19"/>
      <c r="AY17" s="15"/>
      <c r="AZ17" s="19"/>
      <c r="BA17" s="16"/>
      <c r="BB17" s="15"/>
      <c r="BC17" s="16"/>
      <c r="BD17" s="16"/>
      <c r="BE17" s="16"/>
      <c r="BF17" s="16"/>
      <c r="BG17" s="16"/>
      <c r="BH17" s="19"/>
      <c r="BI17" s="19"/>
      <c r="BJ17" s="19"/>
      <c r="BK17" s="19"/>
      <c r="BL17" s="19"/>
      <c r="BM17" s="17"/>
      <c r="BN17" s="17"/>
      <c r="BO17" s="17"/>
      <c r="BP17" s="21"/>
      <c r="BQ17" s="21"/>
      <c r="BR17" s="22"/>
      <c r="BS17" s="21"/>
      <c r="BT17" s="21"/>
      <c r="BU17" s="21"/>
      <c r="BV17" s="22"/>
      <c r="BW17" s="22"/>
      <c r="BX17" s="22"/>
      <c r="BY17" s="21"/>
      <c r="BZ17" s="21"/>
      <c r="CA17" s="23"/>
      <c r="CB17" s="15"/>
      <c r="CC17" s="19"/>
      <c r="CD17" s="19"/>
      <c r="CE17" s="19"/>
      <c r="CF17" s="21"/>
      <c r="CG17" s="21"/>
      <c r="CH17" s="22"/>
    </row>
    <row r="18" spans="1:86" ht="15.75">
      <c r="AF18" s="34" t="s">
        <v>116</v>
      </c>
      <c r="AG18" s="34"/>
      <c r="AH18" s="1">
        <f>SUM(AJ6:CH6)</f>
        <v>3212</v>
      </c>
      <c r="AI18" s="14" t="s">
        <v>117</v>
      </c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7"/>
      <c r="AX18" s="19"/>
      <c r="AY18" s="15"/>
      <c r="AZ18" s="19"/>
      <c r="BA18" s="16"/>
      <c r="BB18" s="15"/>
      <c r="BC18" s="16"/>
      <c r="BD18" s="16"/>
      <c r="BE18" s="16"/>
      <c r="BF18" s="16"/>
      <c r="BG18" s="16"/>
      <c r="BH18" s="19"/>
      <c r="BI18" s="19"/>
      <c r="BJ18" s="19"/>
      <c r="BK18" s="19"/>
      <c r="BL18" s="19"/>
      <c r="BM18" s="17"/>
      <c r="BN18" s="17"/>
      <c r="BO18" s="17"/>
      <c r="BP18" s="21"/>
      <c r="BQ18" s="21"/>
      <c r="BR18" s="22"/>
      <c r="BS18" s="21"/>
      <c r="BT18" s="21"/>
      <c r="BU18" s="21"/>
      <c r="BV18" s="22"/>
      <c r="BW18" s="22"/>
      <c r="BX18" s="22"/>
      <c r="BY18" s="21"/>
      <c r="BZ18" s="21"/>
      <c r="CA18" s="23"/>
      <c r="CB18" s="15"/>
      <c r="CC18" s="19"/>
      <c r="CD18" s="19"/>
      <c r="CE18" s="19"/>
      <c r="CF18" s="21"/>
      <c r="CG18" s="21"/>
      <c r="CH18" s="22"/>
    </row>
    <row r="19" spans="1:86" ht="15.75">
      <c r="AF19" s="34" t="s">
        <v>118</v>
      </c>
      <c r="AG19" s="34"/>
      <c r="AH19" s="1">
        <f>SUM(AJ8:CH8)</f>
        <v>3212</v>
      </c>
      <c r="AI19" s="14" t="s">
        <v>119</v>
      </c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7"/>
      <c r="AX19" s="19"/>
      <c r="AY19" s="15"/>
      <c r="AZ19" s="19"/>
      <c r="BA19" s="16"/>
      <c r="BB19" s="15"/>
      <c r="BC19" s="16"/>
      <c r="BD19" s="16"/>
      <c r="BE19" s="16"/>
      <c r="BF19" s="16"/>
      <c r="BG19" s="16"/>
      <c r="BH19" s="19"/>
      <c r="BI19" s="19"/>
      <c r="BJ19" s="19"/>
      <c r="BK19" s="19"/>
      <c r="BL19" s="19"/>
      <c r="BM19" s="17"/>
      <c r="BN19" s="17"/>
      <c r="BO19" s="17"/>
      <c r="BP19" s="21"/>
      <c r="BQ19" s="21"/>
      <c r="BR19" s="22"/>
      <c r="BS19" s="21"/>
      <c r="BT19" s="21"/>
      <c r="BU19" s="21"/>
      <c r="BV19" s="22"/>
      <c r="BW19" s="22"/>
      <c r="BX19" s="22"/>
      <c r="BY19" s="21"/>
      <c r="BZ19" s="21"/>
      <c r="CA19" s="23"/>
      <c r="CB19" s="15"/>
      <c r="CC19" s="19"/>
      <c r="CD19" s="19"/>
      <c r="CE19" s="19"/>
      <c r="CF19" s="21"/>
      <c r="CG19" s="21"/>
      <c r="CH19" s="22"/>
    </row>
    <row r="20" spans="1:86" ht="15.75">
      <c r="AF20" s="34" t="s">
        <v>120</v>
      </c>
      <c r="AG20" s="34"/>
      <c r="AH20" s="1">
        <f>SUM(AJ9:CH9)</f>
        <v>0</v>
      </c>
      <c r="AI20" s="14" t="s">
        <v>121</v>
      </c>
      <c r="AJ20" s="15">
        <f t="shared" ref="AJ20:BO20" si="2">COUNTIF(AJ22:AJ386,"&gt;0")+COUNTIF(AJ22:AJ386,"=x")</f>
        <v>74</v>
      </c>
      <c r="AK20" s="15">
        <f t="shared" si="2"/>
        <v>74</v>
      </c>
      <c r="AL20" s="15">
        <f t="shared" si="2"/>
        <v>74</v>
      </c>
      <c r="AM20" s="15">
        <f t="shared" si="2"/>
        <v>74</v>
      </c>
      <c r="AN20" s="15">
        <f t="shared" si="2"/>
        <v>74</v>
      </c>
      <c r="AO20" s="15">
        <f t="shared" si="2"/>
        <v>74</v>
      </c>
      <c r="AP20" s="15">
        <f t="shared" si="2"/>
        <v>74</v>
      </c>
      <c r="AQ20" s="15">
        <f t="shared" si="2"/>
        <v>74</v>
      </c>
      <c r="AR20" s="15">
        <f t="shared" si="2"/>
        <v>74</v>
      </c>
      <c r="AS20" s="15">
        <f t="shared" si="2"/>
        <v>75</v>
      </c>
      <c r="AT20" s="15">
        <f t="shared" si="2"/>
        <v>75</v>
      </c>
      <c r="AU20" s="15">
        <f t="shared" si="2"/>
        <v>75</v>
      </c>
      <c r="AV20" s="15">
        <f t="shared" si="2"/>
        <v>75</v>
      </c>
      <c r="AW20" s="17">
        <f t="shared" si="2"/>
        <v>73</v>
      </c>
      <c r="AX20" s="19">
        <f t="shared" si="2"/>
        <v>73</v>
      </c>
      <c r="AY20" s="15">
        <f t="shared" si="2"/>
        <v>75</v>
      </c>
      <c r="AZ20" s="19">
        <f t="shared" si="2"/>
        <v>75</v>
      </c>
      <c r="BA20" s="16">
        <f t="shared" si="2"/>
        <v>75</v>
      </c>
      <c r="BB20" s="15">
        <f t="shared" si="2"/>
        <v>74</v>
      </c>
      <c r="BC20" s="16">
        <f t="shared" si="2"/>
        <v>75</v>
      </c>
      <c r="BD20" s="16">
        <f t="shared" si="2"/>
        <v>75</v>
      </c>
      <c r="BE20" s="16">
        <f t="shared" si="2"/>
        <v>75</v>
      </c>
      <c r="BF20" s="16">
        <f t="shared" si="2"/>
        <v>75</v>
      </c>
      <c r="BG20" s="16">
        <f t="shared" si="2"/>
        <v>75</v>
      </c>
      <c r="BH20" s="19">
        <f t="shared" si="2"/>
        <v>73</v>
      </c>
      <c r="BI20" s="19">
        <f t="shared" si="2"/>
        <v>73</v>
      </c>
      <c r="BJ20" s="19">
        <f t="shared" si="2"/>
        <v>73</v>
      </c>
      <c r="BK20" s="19">
        <f t="shared" si="2"/>
        <v>73</v>
      </c>
      <c r="BL20" s="19">
        <f t="shared" si="2"/>
        <v>73</v>
      </c>
      <c r="BM20" s="17">
        <f t="shared" si="2"/>
        <v>33</v>
      </c>
      <c r="BN20" s="17">
        <f t="shared" si="2"/>
        <v>32</v>
      </c>
      <c r="BO20" s="17">
        <f t="shared" si="2"/>
        <v>32</v>
      </c>
      <c r="BP20" s="21">
        <f t="shared" ref="BP20:CH20" si="3">COUNTIF(BP22:BP386,"&gt;0")+COUNTIF(BP22:BP386,"=x")</f>
        <v>30</v>
      </c>
      <c r="BQ20" s="21">
        <f t="shared" si="3"/>
        <v>30</v>
      </c>
      <c r="BR20" s="22">
        <f t="shared" si="3"/>
        <v>30</v>
      </c>
      <c r="BS20" s="21">
        <f t="shared" si="3"/>
        <v>30</v>
      </c>
      <c r="BT20" s="21">
        <f t="shared" si="3"/>
        <v>30</v>
      </c>
      <c r="BU20" s="21">
        <f t="shared" si="3"/>
        <v>30</v>
      </c>
      <c r="BV20" s="22">
        <f t="shared" si="3"/>
        <v>30</v>
      </c>
      <c r="BW20" s="22">
        <f t="shared" si="3"/>
        <v>30</v>
      </c>
      <c r="BX20" s="22">
        <f t="shared" si="3"/>
        <v>30</v>
      </c>
      <c r="BY20" s="21">
        <f t="shared" si="3"/>
        <v>30</v>
      </c>
      <c r="BZ20" s="21">
        <f t="shared" si="3"/>
        <v>30</v>
      </c>
      <c r="CA20" s="23">
        <f t="shared" si="3"/>
        <v>21</v>
      </c>
      <c r="CB20" s="15">
        <f t="shared" si="3"/>
        <v>75</v>
      </c>
      <c r="CC20" s="19">
        <f t="shared" si="3"/>
        <v>30</v>
      </c>
      <c r="CD20" s="19">
        <f t="shared" si="3"/>
        <v>30</v>
      </c>
      <c r="CE20" s="19">
        <f t="shared" si="3"/>
        <v>30</v>
      </c>
      <c r="CF20" s="21">
        <f t="shared" si="3"/>
        <v>30</v>
      </c>
      <c r="CG20" s="21">
        <f t="shared" si="3"/>
        <v>30</v>
      </c>
      <c r="CH20" s="22">
        <f t="shared" si="3"/>
        <v>30</v>
      </c>
    </row>
    <row r="21" spans="1:86" ht="15.75">
      <c r="A21" s="14" t="s">
        <v>122</v>
      </c>
      <c r="B21" s="14" t="s">
        <v>123</v>
      </c>
      <c r="C21" s="14" t="s">
        <v>124</v>
      </c>
      <c r="D21" s="14" t="s">
        <v>103</v>
      </c>
      <c r="E21" s="14" t="s">
        <v>114</v>
      </c>
      <c r="F21" s="14" t="s">
        <v>125</v>
      </c>
      <c r="G21" s="14" t="s">
        <v>126</v>
      </c>
      <c r="H21" s="14" t="s">
        <v>127</v>
      </c>
      <c r="I21" s="14" t="s">
        <v>128</v>
      </c>
      <c r="J21" s="14" t="s">
        <v>129</v>
      </c>
      <c r="K21" s="14" t="s">
        <v>130</v>
      </c>
      <c r="L21" s="14" t="s">
        <v>131</v>
      </c>
      <c r="M21" s="14" t="s">
        <v>132</v>
      </c>
      <c r="N21" s="14" t="s">
        <v>133</v>
      </c>
      <c r="O21" s="14" t="s">
        <v>134</v>
      </c>
      <c r="P21" s="14" t="s">
        <v>135</v>
      </c>
      <c r="Q21" s="14" t="s">
        <v>136</v>
      </c>
      <c r="R21" s="14" t="s">
        <v>137</v>
      </c>
      <c r="S21" s="14" t="s">
        <v>138</v>
      </c>
      <c r="T21" s="14" t="s">
        <v>139</v>
      </c>
      <c r="U21" s="14" t="s">
        <v>140</v>
      </c>
      <c r="V21" s="14" t="s">
        <v>141</v>
      </c>
      <c r="W21" s="14" t="s">
        <v>142</v>
      </c>
      <c r="X21" s="14" t="s">
        <v>143</v>
      </c>
      <c r="Y21" s="14" t="s">
        <v>144</v>
      </c>
      <c r="Z21" s="14" t="s">
        <v>145</v>
      </c>
      <c r="AA21" s="14" t="s">
        <v>146</v>
      </c>
      <c r="AB21" s="14" t="s">
        <v>147</v>
      </c>
      <c r="AC21" s="14" t="s">
        <v>117</v>
      </c>
      <c r="AD21" s="14" t="s">
        <v>148</v>
      </c>
      <c r="AE21" s="14" t="s">
        <v>131</v>
      </c>
      <c r="AF21" s="14" t="s">
        <v>119</v>
      </c>
      <c r="AG21" s="14" t="s">
        <v>149</v>
      </c>
      <c r="AH21" s="14" t="s">
        <v>76</v>
      </c>
      <c r="AI21" s="14" t="s">
        <v>150</v>
      </c>
      <c r="AJ21" s="28" t="s">
        <v>3</v>
      </c>
      <c r="AK21" s="28" t="s">
        <v>4</v>
      </c>
      <c r="AL21" s="28" t="s">
        <v>5</v>
      </c>
      <c r="AM21" s="28" t="s">
        <v>6</v>
      </c>
      <c r="AN21" s="28" t="s">
        <v>7</v>
      </c>
      <c r="AO21" s="28" t="s">
        <v>8</v>
      </c>
      <c r="AP21" s="28" t="s">
        <v>9</v>
      </c>
      <c r="AQ21" s="28" t="s">
        <v>10</v>
      </c>
      <c r="AR21" s="28" t="s">
        <v>11</v>
      </c>
      <c r="AS21" s="28" t="s">
        <v>12</v>
      </c>
      <c r="AT21" s="28" t="s">
        <v>13</v>
      </c>
      <c r="AU21" s="28" t="s">
        <v>14</v>
      </c>
      <c r="AV21" s="28" t="s">
        <v>15</v>
      </c>
      <c r="AW21" s="29" t="s">
        <v>16</v>
      </c>
      <c r="AX21" s="30" t="s">
        <v>17</v>
      </c>
      <c r="AY21" s="28" t="s">
        <v>18</v>
      </c>
      <c r="AZ21" s="30" t="s">
        <v>19</v>
      </c>
      <c r="BA21" s="28" t="s">
        <v>20</v>
      </c>
      <c r="BB21" s="28" t="s">
        <v>21</v>
      </c>
      <c r="BC21" s="28" t="s">
        <v>22</v>
      </c>
      <c r="BD21" s="28" t="s">
        <v>23</v>
      </c>
      <c r="BE21" s="28" t="s">
        <v>24</v>
      </c>
      <c r="BF21" s="28" t="s">
        <v>25</v>
      </c>
      <c r="BG21" s="28" t="s">
        <v>26</v>
      </c>
      <c r="BH21" s="30" t="s">
        <v>27</v>
      </c>
      <c r="BI21" s="30" t="s">
        <v>28</v>
      </c>
      <c r="BJ21" s="30" t="s">
        <v>29</v>
      </c>
      <c r="BK21" s="30" t="s">
        <v>30</v>
      </c>
      <c r="BL21" s="30" t="s">
        <v>31</v>
      </c>
      <c r="BM21" s="29" t="s">
        <v>32</v>
      </c>
      <c r="BN21" s="29" t="s">
        <v>33</v>
      </c>
      <c r="BO21" s="29" t="s">
        <v>34</v>
      </c>
      <c r="BP21" s="31" t="s">
        <v>35</v>
      </c>
      <c r="BQ21" s="31" t="s">
        <v>36</v>
      </c>
      <c r="BR21" s="32" t="s">
        <v>37</v>
      </c>
      <c r="BS21" s="31" t="s">
        <v>38</v>
      </c>
      <c r="BT21" s="31" t="s">
        <v>39</v>
      </c>
      <c r="BU21" s="31" t="s">
        <v>40</v>
      </c>
      <c r="BV21" s="32" t="s">
        <v>41</v>
      </c>
      <c r="BW21" s="32" t="s">
        <v>42</v>
      </c>
      <c r="BX21" s="32" t="s">
        <v>43</v>
      </c>
      <c r="BY21" s="31" t="s">
        <v>44</v>
      </c>
      <c r="BZ21" s="31" t="s">
        <v>45</v>
      </c>
      <c r="CA21" s="33" t="s">
        <v>46</v>
      </c>
      <c r="CB21" s="28" t="s">
        <v>47</v>
      </c>
      <c r="CC21" s="30" t="s">
        <v>48</v>
      </c>
      <c r="CD21" s="30" t="s">
        <v>49</v>
      </c>
      <c r="CE21" s="30" t="s">
        <v>50</v>
      </c>
      <c r="CF21" s="31" t="s">
        <v>51</v>
      </c>
      <c r="CG21" s="31" t="s">
        <v>52</v>
      </c>
      <c r="CH21" s="32" t="s">
        <v>53</v>
      </c>
    </row>
    <row r="22" spans="1:86" ht="24" customHeight="1">
      <c r="A22" s="2" t="s">
        <v>151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4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4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</row>
    <row r="23" spans="1:86" ht="20.100000000000001" customHeight="1">
      <c r="A23" s="1"/>
      <c r="B23" s="5" t="s">
        <v>151</v>
      </c>
      <c r="C23" s="1"/>
      <c r="D23" s="1" t="s">
        <v>152</v>
      </c>
      <c r="E23" s="1" t="s">
        <v>153</v>
      </c>
      <c r="F23" s="1">
        <v>3</v>
      </c>
      <c r="G23" s="1"/>
      <c r="H23" s="1" t="s">
        <v>154</v>
      </c>
      <c r="I23" s="1"/>
      <c r="J23" s="1">
        <v>1</v>
      </c>
      <c r="K23" s="1" t="s">
        <v>155</v>
      </c>
      <c r="L23" s="25"/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2000</v>
      </c>
      <c r="T23" s="1"/>
      <c r="U23" s="1" t="s">
        <v>156</v>
      </c>
      <c r="V23" s="1"/>
      <c r="W23" s="1"/>
      <c r="X23" s="1"/>
      <c r="Y23" s="1">
        <v>231</v>
      </c>
      <c r="Z23" s="1" t="s">
        <v>157</v>
      </c>
      <c r="AA23" s="1" t="s">
        <v>158</v>
      </c>
      <c r="AB23" s="1"/>
      <c r="AC23" s="1"/>
      <c r="AD23" s="1"/>
      <c r="AE23" s="25">
        <v>0</v>
      </c>
      <c r="AF23" s="1">
        <f>SUMPRODUCT(AJ23:ZZ23,AJ6:ZZ6)*J23</f>
        <v>548</v>
      </c>
      <c r="AG23" s="1">
        <f>0-AF23</f>
        <v>-548</v>
      </c>
      <c r="AH23" s="1"/>
      <c r="AI23" s="1"/>
      <c r="AJ23" s="3"/>
      <c r="AK23" s="3"/>
      <c r="AL23" s="3"/>
      <c r="AM23" s="3"/>
      <c r="AN23" s="3"/>
      <c r="AO23" s="3"/>
      <c r="AP23" s="3"/>
      <c r="AQ23" s="3"/>
      <c r="AR23" s="3"/>
      <c r="AS23" s="3">
        <v>1</v>
      </c>
      <c r="AT23" s="3">
        <v>1</v>
      </c>
      <c r="AU23" s="3">
        <v>1</v>
      </c>
      <c r="AV23" s="3">
        <v>1</v>
      </c>
      <c r="AW23" s="3">
        <v>1</v>
      </c>
      <c r="AX23" s="4"/>
      <c r="AY23" s="3">
        <v>1</v>
      </c>
      <c r="AZ23" s="3">
        <v>1</v>
      </c>
      <c r="BA23" s="3"/>
      <c r="BB23" s="3"/>
      <c r="BC23" s="4"/>
      <c r="BD23" s="4"/>
      <c r="BE23" s="4">
        <v>1</v>
      </c>
      <c r="BF23" s="4">
        <v>1</v>
      </c>
      <c r="BG23" s="3"/>
      <c r="BH23" s="3">
        <v>1</v>
      </c>
      <c r="BI23" s="3">
        <v>1</v>
      </c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>
        <v>1</v>
      </c>
      <c r="CC23" s="3"/>
      <c r="CD23" s="3"/>
      <c r="CE23" s="3"/>
      <c r="CF23" s="3"/>
      <c r="CG23" s="3"/>
      <c r="CH23" s="3"/>
    </row>
    <row r="24" spans="1:86" ht="20.100000000000001" customHeight="1">
      <c r="A24" s="1"/>
      <c r="B24" s="5"/>
      <c r="C24" s="1"/>
      <c r="D24" s="1" t="s">
        <v>152</v>
      </c>
      <c r="E24" s="1" t="s">
        <v>153</v>
      </c>
      <c r="F24" s="1">
        <v>3</v>
      </c>
      <c r="G24" s="1"/>
      <c r="H24" s="1" t="s">
        <v>159</v>
      </c>
      <c r="I24" s="1"/>
      <c r="J24" s="1">
        <v>1</v>
      </c>
      <c r="K24" s="1" t="s">
        <v>160</v>
      </c>
      <c r="L24" s="25"/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2000</v>
      </c>
      <c r="T24" s="1"/>
      <c r="U24" s="1" t="s">
        <v>161</v>
      </c>
      <c r="V24" s="1"/>
      <c r="W24" s="1"/>
      <c r="X24" s="1"/>
      <c r="Y24" s="1">
        <v>231</v>
      </c>
      <c r="Z24" s="1" t="s">
        <v>157</v>
      </c>
      <c r="AA24" s="1" t="s">
        <v>158</v>
      </c>
      <c r="AB24" s="1"/>
      <c r="AC24" s="1"/>
      <c r="AD24" s="1"/>
      <c r="AE24" s="25">
        <v>0</v>
      </c>
      <c r="AF24" s="1">
        <f>SUMPRODUCT(AJ24:ZZ24,AJ6:ZZ6)*J24</f>
        <v>0</v>
      </c>
      <c r="AG24" s="1">
        <f>0-AF24</f>
        <v>0</v>
      </c>
      <c r="AH24" s="1"/>
      <c r="AI24" s="1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4"/>
      <c r="BE24" s="4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</row>
    <row r="25" spans="1:86" ht="20.100000000000001" customHeight="1">
      <c r="A25" s="1"/>
      <c r="B25" s="5"/>
      <c r="C25" s="1"/>
      <c r="D25" s="1" t="s">
        <v>152</v>
      </c>
      <c r="E25" s="1" t="s">
        <v>153</v>
      </c>
      <c r="F25" s="1">
        <v>3</v>
      </c>
      <c r="G25" s="1"/>
      <c r="H25" s="1" t="s">
        <v>162</v>
      </c>
      <c r="I25" s="1"/>
      <c r="J25" s="1">
        <v>1</v>
      </c>
      <c r="K25" s="1" t="s">
        <v>163</v>
      </c>
      <c r="L25" s="25"/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2000</v>
      </c>
      <c r="T25" s="1"/>
      <c r="U25" s="1" t="s">
        <v>164</v>
      </c>
      <c r="V25" s="1"/>
      <c r="W25" s="1"/>
      <c r="X25" s="1"/>
      <c r="Y25" s="1">
        <v>231</v>
      </c>
      <c r="Z25" s="1" t="s">
        <v>157</v>
      </c>
      <c r="AA25" s="1" t="s">
        <v>158</v>
      </c>
      <c r="AB25" s="1"/>
      <c r="AC25" s="1"/>
      <c r="AD25" s="1"/>
      <c r="AE25" s="25">
        <v>0</v>
      </c>
      <c r="AF25" s="1">
        <f>SUMPRODUCT(AJ25:ZZ25,AJ6:ZZ6)*J25</f>
        <v>0</v>
      </c>
      <c r="AG25" s="1">
        <f>0-AF25</f>
        <v>0</v>
      </c>
      <c r="AH25" s="1"/>
      <c r="AI25" s="1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4"/>
      <c r="BE25" s="4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</row>
    <row r="26" spans="1:86" ht="20.100000000000001" customHeight="1">
      <c r="A26" s="1"/>
      <c r="B26" s="5"/>
      <c r="C26" s="1"/>
      <c r="D26" s="1" t="s">
        <v>152</v>
      </c>
      <c r="E26" s="1" t="s">
        <v>153</v>
      </c>
      <c r="F26" s="1">
        <v>3</v>
      </c>
      <c r="G26" s="1"/>
      <c r="H26" s="1" t="s">
        <v>165</v>
      </c>
      <c r="I26" s="1"/>
      <c r="J26" s="1">
        <v>1</v>
      </c>
      <c r="K26" s="1" t="s">
        <v>166</v>
      </c>
      <c r="L26" s="25">
        <v>300</v>
      </c>
      <c r="M26" s="1">
        <v>300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2000</v>
      </c>
      <c r="T26" s="1"/>
      <c r="U26" s="1" t="s">
        <v>167</v>
      </c>
      <c r="V26" s="1"/>
      <c r="W26" s="1"/>
      <c r="X26" s="1"/>
      <c r="Y26" s="1">
        <v>231</v>
      </c>
      <c r="Z26" s="1" t="s">
        <v>157</v>
      </c>
      <c r="AA26" s="1" t="s">
        <v>158</v>
      </c>
      <c r="AB26" s="1"/>
      <c r="AC26" s="1"/>
      <c r="AD26" s="1"/>
      <c r="AE26" s="25">
        <v>300</v>
      </c>
      <c r="AF26" s="1">
        <f>SUMPRODUCT(AJ26:ZZ26,AJ6:ZZ6)*J26</f>
        <v>672</v>
      </c>
      <c r="AG26" s="1">
        <f>300-AF26</f>
        <v>-372</v>
      </c>
      <c r="AH26" s="1"/>
      <c r="AI26" s="1"/>
      <c r="AJ26" s="3">
        <v>1</v>
      </c>
      <c r="AK26" s="3">
        <v>1</v>
      </c>
      <c r="AL26" s="3">
        <v>1</v>
      </c>
      <c r="AM26" s="3">
        <v>1</v>
      </c>
      <c r="AN26" s="3">
        <v>1</v>
      </c>
      <c r="AO26" s="3">
        <v>1</v>
      </c>
      <c r="AP26" s="3">
        <v>1</v>
      </c>
      <c r="AQ26" s="3">
        <v>1</v>
      </c>
      <c r="AR26" s="3">
        <v>1</v>
      </c>
      <c r="AS26" s="3"/>
      <c r="AT26" s="3"/>
      <c r="AU26" s="3"/>
      <c r="AV26" s="3"/>
      <c r="AW26" s="3"/>
      <c r="AX26" s="4">
        <v>1</v>
      </c>
      <c r="AY26" s="3"/>
      <c r="AZ26" s="3"/>
      <c r="BA26" s="4">
        <v>1</v>
      </c>
      <c r="BB26" s="3">
        <v>1</v>
      </c>
      <c r="BC26" s="4">
        <v>1</v>
      </c>
      <c r="BD26" s="4">
        <v>1</v>
      </c>
      <c r="BE26" s="3"/>
      <c r="BF26" s="3"/>
      <c r="BG26" s="4">
        <v>1</v>
      </c>
      <c r="BH26" s="3"/>
      <c r="BI26" s="3"/>
      <c r="BJ26" s="3">
        <v>1</v>
      </c>
      <c r="BK26" s="3">
        <v>1</v>
      </c>
      <c r="BL26" s="3">
        <v>1</v>
      </c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</row>
    <row r="27" spans="1:86" ht="24" customHeight="1">
      <c r="A27" s="2" t="s">
        <v>168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4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4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</row>
    <row r="28" spans="1:86" ht="20.100000000000001" customHeight="1">
      <c r="A28" s="1"/>
      <c r="B28" s="5" t="s">
        <v>169</v>
      </c>
      <c r="C28" s="1">
        <v>3810</v>
      </c>
      <c r="D28" s="1"/>
      <c r="E28" s="1"/>
      <c r="F28" s="1"/>
      <c r="G28" s="1"/>
      <c r="H28" s="1"/>
      <c r="I28" s="1"/>
      <c r="J28" s="1"/>
      <c r="K28" s="1"/>
      <c r="L28" s="25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25"/>
      <c r="AF28" s="1"/>
      <c r="AG28" s="1"/>
      <c r="AH28" s="1"/>
      <c r="AI28" s="1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>
        <v>1</v>
      </c>
      <c r="AV28" s="3">
        <v>1</v>
      </c>
      <c r="AW28" s="3"/>
      <c r="AX28" s="3"/>
      <c r="AY28" s="3"/>
      <c r="AZ28" s="3"/>
      <c r="BA28" s="4">
        <v>1</v>
      </c>
      <c r="BB28" s="3"/>
      <c r="BC28" s="3"/>
      <c r="BD28" s="3"/>
      <c r="BE28" s="3"/>
      <c r="BF28" s="4">
        <v>1</v>
      </c>
      <c r="BG28" s="4">
        <v>1</v>
      </c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</row>
    <row r="29" spans="1:86" ht="20.100000000000001" customHeight="1">
      <c r="A29" s="10"/>
      <c r="B29" s="11"/>
      <c r="C29" s="10" t="s">
        <v>170</v>
      </c>
      <c r="D29" s="10"/>
      <c r="E29" s="10"/>
      <c r="F29" s="10"/>
      <c r="G29" s="10"/>
      <c r="H29" s="10"/>
      <c r="I29" s="10"/>
      <c r="J29" s="10"/>
      <c r="K29" s="10"/>
      <c r="L29" s="26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26"/>
      <c r="AF29" s="10"/>
      <c r="AG29" s="10"/>
      <c r="AH29" s="10"/>
      <c r="AI29" s="10"/>
      <c r="AJ29" s="12">
        <v>1</v>
      </c>
      <c r="AK29" s="12">
        <v>1</v>
      </c>
      <c r="AL29" s="12">
        <v>1</v>
      </c>
      <c r="AM29" s="12">
        <v>1</v>
      </c>
      <c r="AN29" s="12">
        <v>1</v>
      </c>
      <c r="AO29" s="12">
        <v>1</v>
      </c>
      <c r="AP29" s="12">
        <v>1</v>
      </c>
      <c r="AQ29" s="12">
        <v>1</v>
      </c>
      <c r="AR29" s="12">
        <v>1</v>
      </c>
      <c r="AS29" s="12">
        <v>1</v>
      </c>
      <c r="AT29" s="12">
        <v>1</v>
      </c>
      <c r="AU29" s="12"/>
      <c r="AV29" s="12"/>
      <c r="AW29" s="12">
        <v>1</v>
      </c>
      <c r="AX29" s="12">
        <v>1</v>
      </c>
      <c r="AY29" s="12">
        <v>1</v>
      </c>
      <c r="AZ29" s="12">
        <v>1</v>
      </c>
      <c r="BA29" s="12"/>
      <c r="BB29" s="12">
        <v>1</v>
      </c>
      <c r="BC29" s="13">
        <v>1</v>
      </c>
      <c r="BD29" s="13">
        <v>1</v>
      </c>
      <c r="BE29" s="13">
        <v>1</v>
      </c>
      <c r="BF29" s="12"/>
      <c r="BG29" s="12"/>
      <c r="BH29" s="12">
        <v>1</v>
      </c>
      <c r="BI29" s="12">
        <v>1</v>
      </c>
      <c r="BJ29" s="12">
        <v>1</v>
      </c>
      <c r="BK29" s="12">
        <v>1</v>
      </c>
      <c r="BL29" s="12">
        <v>1</v>
      </c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>
        <v>1</v>
      </c>
      <c r="CC29" s="12"/>
      <c r="CD29" s="12"/>
      <c r="CE29" s="12"/>
      <c r="CF29" s="12"/>
      <c r="CG29" s="12"/>
      <c r="CH29" s="12"/>
    </row>
    <row r="30" spans="1:86" ht="20.100000000000001" customHeight="1">
      <c r="A30" s="1"/>
      <c r="B30" s="5" t="s">
        <v>171</v>
      </c>
      <c r="C30" s="1" t="s">
        <v>172</v>
      </c>
      <c r="D30" s="1"/>
      <c r="E30" s="1"/>
      <c r="F30" s="1"/>
      <c r="G30" s="1"/>
      <c r="H30" s="1"/>
      <c r="I30" s="1"/>
      <c r="J30" s="1"/>
      <c r="K30" s="1"/>
      <c r="L30" s="25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25"/>
      <c r="AF30" s="1"/>
      <c r="AG30" s="1"/>
      <c r="AH30" s="1"/>
      <c r="AI30" s="1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>
        <v>1</v>
      </c>
      <c r="AV30" s="3">
        <v>1</v>
      </c>
      <c r="AW30" s="3"/>
      <c r="AX30" s="3"/>
      <c r="AY30" s="3"/>
      <c r="AZ30" s="3"/>
      <c r="BA30" s="4">
        <v>1</v>
      </c>
      <c r="BB30" s="3"/>
      <c r="BC30" s="3"/>
      <c r="BD30" s="3"/>
      <c r="BE30" s="3"/>
      <c r="BF30" s="4">
        <v>1</v>
      </c>
      <c r="BG30" s="4">
        <v>1</v>
      </c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</row>
    <row r="31" spans="1:86" ht="20.100000000000001" customHeight="1">
      <c r="A31" s="10"/>
      <c r="B31" s="11"/>
      <c r="C31" s="10" t="s">
        <v>170</v>
      </c>
      <c r="D31" s="10"/>
      <c r="E31" s="10"/>
      <c r="F31" s="10"/>
      <c r="G31" s="10"/>
      <c r="H31" s="10"/>
      <c r="I31" s="10"/>
      <c r="J31" s="10"/>
      <c r="K31" s="10"/>
      <c r="L31" s="26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26"/>
      <c r="AF31" s="10"/>
      <c r="AG31" s="10"/>
      <c r="AH31" s="10"/>
      <c r="AI31" s="10"/>
      <c r="AJ31" s="12">
        <v>1</v>
      </c>
      <c r="AK31" s="12">
        <v>1</v>
      </c>
      <c r="AL31" s="12">
        <v>1</v>
      </c>
      <c r="AM31" s="12">
        <v>1</v>
      </c>
      <c r="AN31" s="12">
        <v>1</v>
      </c>
      <c r="AO31" s="12">
        <v>1</v>
      </c>
      <c r="AP31" s="12">
        <v>1</v>
      </c>
      <c r="AQ31" s="12">
        <v>1</v>
      </c>
      <c r="AR31" s="12">
        <v>1</v>
      </c>
      <c r="AS31" s="12">
        <v>1</v>
      </c>
      <c r="AT31" s="12">
        <v>1</v>
      </c>
      <c r="AU31" s="12"/>
      <c r="AV31" s="12"/>
      <c r="AW31" s="12">
        <v>1</v>
      </c>
      <c r="AX31" s="12">
        <v>1</v>
      </c>
      <c r="AY31" s="12">
        <v>1</v>
      </c>
      <c r="AZ31" s="12">
        <v>1</v>
      </c>
      <c r="BA31" s="12"/>
      <c r="BB31" s="12">
        <v>1</v>
      </c>
      <c r="BC31" s="13">
        <v>1</v>
      </c>
      <c r="BD31" s="13">
        <v>1</v>
      </c>
      <c r="BE31" s="13">
        <v>1</v>
      </c>
      <c r="BF31" s="12"/>
      <c r="BG31" s="12"/>
      <c r="BH31" s="12">
        <v>1</v>
      </c>
      <c r="BI31" s="12">
        <v>1</v>
      </c>
      <c r="BJ31" s="12">
        <v>1</v>
      </c>
      <c r="BK31" s="12">
        <v>1</v>
      </c>
      <c r="BL31" s="12">
        <v>1</v>
      </c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>
        <v>1</v>
      </c>
      <c r="CC31" s="12"/>
      <c r="CD31" s="12"/>
      <c r="CE31" s="12"/>
      <c r="CF31" s="12"/>
      <c r="CG31" s="12"/>
      <c r="CH31" s="12"/>
    </row>
    <row r="32" spans="1:86" ht="20.100000000000001" customHeight="1">
      <c r="A32" s="1"/>
      <c r="B32" s="5" t="s">
        <v>173</v>
      </c>
      <c r="C32" s="1" t="s">
        <v>174</v>
      </c>
      <c r="D32" s="1"/>
      <c r="E32" s="1"/>
      <c r="F32" s="1"/>
      <c r="G32" s="1"/>
      <c r="H32" s="1"/>
      <c r="I32" s="1"/>
      <c r="J32" s="1"/>
      <c r="K32" s="1"/>
      <c r="L32" s="25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25"/>
      <c r="AF32" s="1"/>
      <c r="AG32" s="1"/>
      <c r="AH32" s="1"/>
      <c r="AI32" s="1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>
        <v>1</v>
      </c>
      <c r="AV32" s="3">
        <v>1</v>
      </c>
      <c r="AW32" s="3"/>
      <c r="AX32" s="3"/>
      <c r="AY32" s="3"/>
      <c r="AZ32" s="3"/>
      <c r="BA32" s="4">
        <v>1</v>
      </c>
      <c r="BB32" s="3"/>
      <c r="BC32" s="3"/>
      <c r="BD32" s="3"/>
      <c r="BE32" s="3"/>
      <c r="BF32" s="4">
        <v>1</v>
      </c>
      <c r="BG32" s="4">
        <v>1</v>
      </c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</row>
    <row r="33" spans="1:86" ht="20.100000000000001" customHeight="1">
      <c r="A33" s="10"/>
      <c r="B33" s="11"/>
      <c r="C33" s="10" t="s">
        <v>170</v>
      </c>
      <c r="D33" s="10"/>
      <c r="E33" s="10"/>
      <c r="F33" s="10"/>
      <c r="G33" s="10"/>
      <c r="H33" s="10"/>
      <c r="I33" s="10"/>
      <c r="J33" s="10"/>
      <c r="K33" s="10"/>
      <c r="L33" s="26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26"/>
      <c r="AF33" s="10"/>
      <c r="AG33" s="10"/>
      <c r="AH33" s="10"/>
      <c r="AI33" s="10"/>
      <c r="AJ33" s="12">
        <v>1</v>
      </c>
      <c r="AK33" s="12">
        <v>1</v>
      </c>
      <c r="AL33" s="12">
        <v>1</v>
      </c>
      <c r="AM33" s="12">
        <v>1</v>
      </c>
      <c r="AN33" s="12">
        <v>1</v>
      </c>
      <c r="AO33" s="12">
        <v>1</v>
      </c>
      <c r="AP33" s="12">
        <v>1</v>
      </c>
      <c r="AQ33" s="12">
        <v>1</v>
      </c>
      <c r="AR33" s="12">
        <v>1</v>
      </c>
      <c r="AS33" s="12">
        <v>1</v>
      </c>
      <c r="AT33" s="12">
        <v>1</v>
      </c>
      <c r="AU33" s="12"/>
      <c r="AV33" s="12"/>
      <c r="AW33" s="12">
        <v>1</v>
      </c>
      <c r="AX33" s="12">
        <v>1</v>
      </c>
      <c r="AY33" s="12">
        <v>1</v>
      </c>
      <c r="AZ33" s="12">
        <v>1</v>
      </c>
      <c r="BA33" s="12"/>
      <c r="BB33" s="12">
        <v>1</v>
      </c>
      <c r="BC33" s="13">
        <v>1</v>
      </c>
      <c r="BD33" s="13">
        <v>1</v>
      </c>
      <c r="BE33" s="13">
        <v>1</v>
      </c>
      <c r="BF33" s="12"/>
      <c r="BG33" s="12"/>
      <c r="BH33" s="12">
        <v>1</v>
      </c>
      <c r="BI33" s="12">
        <v>1</v>
      </c>
      <c r="BJ33" s="12">
        <v>1</v>
      </c>
      <c r="BK33" s="12">
        <v>1</v>
      </c>
      <c r="BL33" s="12">
        <v>1</v>
      </c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>
        <v>1</v>
      </c>
      <c r="CC33" s="12"/>
      <c r="CD33" s="12"/>
      <c r="CE33" s="12"/>
      <c r="CF33" s="12"/>
      <c r="CG33" s="12"/>
      <c r="CH33" s="12"/>
    </row>
    <row r="34" spans="1:86" ht="20.100000000000001" customHeight="1">
      <c r="A34" s="1"/>
      <c r="B34" s="5" t="s">
        <v>175</v>
      </c>
      <c r="C34" s="1"/>
      <c r="D34" s="1"/>
      <c r="E34" s="1"/>
      <c r="F34" s="1"/>
      <c r="G34" s="1"/>
      <c r="H34" s="1"/>
      <c r="I34" s="1"/>
      <c r="J34" s="1"/>
      <c r="K34" s="1"/>
      <c r="L34" s="25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25"/>
      <c r="AF34" s="1"/>
      <c r="AG34" s="1"/>
      <c r="AH34" s="1"/>
      <c r="AI34" s="1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</row>
    <row r="35" spans="1:86" ht="20.100000000000001" customHeight="1">
      <c r="A35" s="10"/>
      <c r="B35" s="11"/>
      <c r="C35" s="10" t="s">
        <v>170</v>
      </c>
      <c r="D35" s="10"/>
      <c r="E35" s="10"/>
      <c r="F35" s="10"/>
      <c r="G35" s="10"/>
      <c r="H35" s="10"/>
      <c r="I35" s="10"/>
      <c r="J35" s="10"/>
      <c r="K35" s="10"/>
      <c r="L35" s="26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26"/>
      <c r="AF35" s="10"/>
      <c r="AG35" s="10"/>
      <c r="AH35" s="10"/>
      <c r="AI35" s="10"/>
      <c r="AJ35" s="12">
        <v>1</v>
      </c>
      <c r="AK35" s="12">
        <v>1</v>
      </c>
      <c r="AL35" s="12">
        <v>1</v>
      </c>
      <c r="AM35" s="12">
        <v>1</v>
      </c>
      <c r="AN35" s="12">
        <v>1</v>
      </c>
      <c r="AO35" s="12">
        <v>1</v>
      </c>
      <c r="AP35" s="12">
        <v>1</v>
      </c>
      <c r="AQ35" s="12">
        <v>1</v>
      </c>
      <c r="AR35" s="12">
        <v>1</v>
      </c>
      <c r="AS35" s="12">
        <v>1</v>
      </c>
      <c r="AT35" s="12">
        <v>1</v>
      </c>
      <c r="AU35" s="12">
        <v>1</v>
      </c>
      <c r="AV35" s="12">
        <v>1</v>
      </c>
      <c r="AW35" s="12">
        <v>1</v>
      </c>
      <c r="AX35" s="12">
        <v>1</v>
      </c>
      <c r="AY35" s="12">
        <v>1</v>
      </c>
      <c r="AZ35" s="12">
        <v>1</v>
      </c>
      <c r="BA35" s="13">
        <v>1</v>
      </c>
      <c r="BB35" s="12">
        <v>1</v>
      </c>
      <c r="BC35" s="13">
        <v>1</v>
      </c>
      <c r="BD35" s="13">
        <v>1</v>
      </c>
      <c r="BE35" s="13">
        <v>1</v>
      </c>
      <c r="BF35" s="13">
        <v>1</v>
      </c>
      <c r="BG35" s="13">
        <v>1</v>
      </c>
      <c r="BH35" s="12">
        <v>1</v>
      </c>
      <c r="BI35" s="12">
        <v>1</v>
      </c>
      <c r="BJ35" s="12">
        <v>1</v>
      </c>
      <c r="BK35" s="12">
        <v>1</v>
      </c>
      <c r="BL35" s="12">
        <v>1</v>
      </c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>
        <v>1</v>
      </c>
      <c r="CC35" s="12"/>
      <c r="CD35" s="12"/>
      <c r="CE35" s="12"/>
      <c r="CF35" s="12"/>
      <c r="CG35" s="12"/>
      <c r="CH35" s="12"/>
    </row>
    <row r="36" spans="1:86" ht="20.100000000000001" customHeight="1">
      <c r="A36" s="1"/>
      <c r="B36" s="5" t="s">
        <v>176</v>
      </c>
      <c r="C36" s="1" t="s">
        <v>177</v>
      </c>
      <c r="D36" s="1"/>
      <c r="E36" s="1"/>
      <c r="F36" s="1"/>
      <c r="G36" s="1"/>
      <c r="H36" s="1"/>
      <c r="I36" s="1"/>
      <c r="J36" s="1"/>
      <c r="K36" s="1"/>
      <c r="L36" s="25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25"/>
      <c r="AF36" s="1"/>
      <c r="AG36" s="1"/>
      <c r="AH36" s="1"/>
      <c r="AI36" s="1"/>
      <c r="AJ36" s="3"/>
      <c r="AK36" s="3"/>
      <c r="AL36" s="3"/>
      <c r="AM36" s="3"/>
      <c r="AN36" s="3">
        <v>1</v>
      </c>
      <c r="AO36" s="3">
        <v>1</v>
      </c>
      <c r="AP36" s="3">
        <v>1</v>
      </c>
      <c r="AQ36" s="3"/>
      <c r="AR36" s="3"/>
      <c r="AS36" s="3"/>
      <c r="AT36" s="3">
        <v>1</v>
      </c>
      <c r="AU36" s="3">
        <v>1</v>
      </c>
      <c r="AV36" s="3">
        <v>1</v>
      </c>
      <c r="AW36" s="3"/>
      <c r="AX36" s="3">
        <v>1</v>
      </c>
      <c r="AY36" s="3">
        <v>1</v>
      </c>
      <c r="AZ36" s="3">
        <v>1</v>
      </c>
      <c r="BA36" s="4">
        <v>1</v>
      </c>
      <c r="BB36" s="3"/>
      <c r="BC36" s="3"/>
      <c r="BD36" s="3"/>
      <c r="BE36" s="3"/>
      <c r="BF36" s="3"/>
      <c r="BG36" s="3"/>
      <c r="BH36" s="3">
        <v>1</v>
      </c>
      <c r="BI36" s="3">
        <v>1</v>
      </c>
      <c r="BJ36" s="3">
        <v>1</v>
      </c>
      <c r="BK36" s="3">
        <v>1</v>
      </c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</row>
    <row r="37" spans="1:86" ht="20.100000000000001" customHeight="1">
      <c r="A37" s="10"/>
      <c r="B37" s="11"/>
      <c r="C37" s="10" t="s">
        <v>170</v>
      </c>
      <c r="D37" s="10"/>
      <c r="E37" s="10"/>
      <c r="F37" s="10"/>
      <c r="G37" s="10"/>
      <c r="H37" s="10"/>
      <c r="I37" s="10"/>
      <c r="J37" s="10"/>
      <c r="K37" s="10"/>
      <c r="L37" s="26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26"/>
      <c r="AF37" s="10"/>
      <c r="AG37" s="10"/>
      <c r="AH37" s="10"/>
      <c r="AI37" s="10"/>
      <c r="AJ37" s="12">
        <v>1</v>
      </c>
      <c r="AK37" s="12">
        <v>1</v>
      </c>
      <c r="AL37" s="12">
        <v>1</v>
      </c>
      <c r="AM37" s="12">
        <v>1</v>
      </c>
      <c r="AN37" s="12"/>
      <c r="AO37" s="12"/>
      <c r="AP37" s="12"/>
      <c r="AQ37" s="12">
        <v>1</v>
      </c>
      <c r="AR37" s="12">
        <v>1</v>
      </c>
      <c r="AS37" s="12">
        <v>1</v>
      </c>
      <c r="AT37" s="12"/>
      <c r="AU37" s="12"/>
      <c r="AV37" s="12"/>
      <c r="AW37" s="12">
        <v>1</v>
      </c>
      <c r="AX37" s="12"/>
      <c r="AY37" s="12"/>
      <c r="AZ37" s="12"/>
      <c r="BA37" s="12"/>
      <c r="BB37" s="12">
        <v>1</v>
      </c>
      <c r="BC37" s="13">
        <v>1</v>
      </c>
      <c r="BD37" s="13">
        <v>1</v>
      </c>
      <c r="BE37" s="13">
        <v>1</v>
      </c>
      <c r="BF37" s="13">
        <v>1</v>
      </c>
      <c r="BG37" s="13">
        <v>1</v>
      </c>
      <c r="BH37" s="12"/>
      <c r="BI37" s="12"/>
      <c r="BJ37" s="12"/>
      <c r="BK37" s="12"/>
      <c r="BL37" s="12">
        <v>1</v>
      </c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>
        <v>1</v>
      </c>
      <c r="CC37" s="12"/>
      <c r="CD37" s="12"/>
      <c r="CE37" s="12"/>
      <c r="CF37" s="12"/>
      <c r="CG37" s="12"/>
      <c r="CH37" s="12"/>
    </row>
    <row r="38" spans="1:86" ht="20.100000000000001" customHeight="1">
      <c r="A38" s="1"/>
      <c r="B38" s="5" t="s">
        <v>178</v>
      </c>
      <c r="C38" s="1" t="s">
        <v>179</v>
      </c>
      <c r="D38" s="1"/>
      <c r="E38" s="1"/>
      <c r="F38" s="1"/>
      <c r="G38" s="1"/>
      <c r="H38" s="1"/>
      <c r="I38" s="1"/>
      <c r="J38" s="1"/>
      <c r="K38" s="1"/>
      <c r="L38" s="25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25"/>
      <c r="AF38" s="1"/>
      <c r="AG38" s="1"/>
      <c r="AH38" s="1"/>
      <c r="AI38" s="1"/>
      <c r="AJ38" s="3"/>
      <c r="AK38" s="3">
        <v>1</v>
      </c>
      <c r="AL38" s="3">
        <v>1</v>
      </c>
      <c r="AM38" s="3"/>
      <c r="AN38" s="3">
        <v>1</v>
      </c>
      <c r="AO38" s="3">
        <v>1</v>
      </c>
      <c r="AP38" s="3">
        <v>1</v>
      </c>
      <c r="AQ38" s="3"/>
      <c r="AR38" s="3"/>
      <c r="AS38" s="3">
        <v>1</v>
      </c>
      <c r="AT38" s="3">
        <v>1</v>
      </c>
      <c r="AU38" s="3">
        <v>1</v>
      </c>
      <c r="AV38" s="3">
        <v>1</v>
      </c>
      <c r="AW38" s="3"/>
      <c r="AX38" s="3">
        <v>1</v>
      </c>
      <c r="AY38" s="3">
        <v>1</v>
      </c>
      <c r="AZ38" s="3">
        <v>1</v>
      </c>
      <c r="BA38" s="4">
        <v>1</v>
      </c>
      <c r="BB38" s="3"/>
      <c r="BC38" s="3"/>
      <c r="BD38" s="3"/>
      <c r="BE38" s="3"/>
      <c r="BF38" s="3"/>
      <c r="BG38" s="3"/>
      <c r="BH38" s="3">
        <v>1</v>
      </c>
      <c r="BI38" s="3">
        <v>1</v>
      </c>
      <c r="BJ38" s="3">
        <v>1</v>
      </c>
      <c r="BK38" s="3">
        <v>1</v>
      </c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</row>
    <row r="39" spans="1:86" ht="20.100000000000001" customHeight="1">
      <c r="A39" s="10"/>
      <c r="B39" s="11"/>
      <c r="C39" s="10" t="s">
        <v>170</v>
      </c>
      <c r="D39" s="10"/>
      <c r="E39" s="10"/>
      <c r="F39" s="10"/>
      <c r="G39" s="10"/>
      <c r="H39" s="10"/>
      <c r="I39" s="10"/>
      <c r="J39" s="10"/>
      <c r="K39" s="10"/>
      <c r="L39" s="26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26"/>
      <c r="AF39" s="10"/>
      <c r="AG39" s="10"/>
      <c r="AH39" s="10"/>
      <c r="AI39" s="10"/>
      <c r="AJ39" s="12">
        <v>1</v>
      </c>
      <c r="AK39" s="12"/>
      <c r="AL39" s="12"/>
      <c r="AM39" s="12">
        <v>1</v>
      </c>
      <c r="AN39" s="12"/>
      <c r="AO39" s="12"/>
      <c r="AP39" s="12"/>
      <c r="AQ39" s="12">
        <v>1</v>
      </c>
      <c r="AR39" s="12">
        <v>1</v>
      </c>
      <c r="AS39" s="12"/>
      <c r="AT39" s="12"/>
      <c r="AU39" s="12"/>
      <c r="AV39" s="12"/>
      <c r="AW39" s="12">
        <v>1</v>
      </c>
      <c r="AX39" s="12"/>
      <c r="AY39" s="12"/>
      <c r="AZ39" s="12"/>
      <c r="BA39" s="12"/>
      <c r="BB39" s="12">
        <v>1</v>
      </c>
      <c r="BC39" s="13">
        <v>1</v>
      </c>
      <c r="BD39" s="13">
        <v>1</v>
      </c>
      <c r="BE39" s="13">
        <v>1</v>
      </c>
      <c r="BF39" s="13">
        <v>1</v>
      </c>
      <c r="BG39" s="13">
        <v>1</v>
      </c>
      <c r="BH39" s="12"/>
      <c r="BI39" s="12"/>
      <c r="BJ39" s="12"/>
      <c r="BK39" s="12"/>
      <c r="BL39" s="12">
        <v>1</v>
      </c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>
        <v>1</v>
      </c>
      <c r="CC39" s="12"/>
      <c r="CD39" s="12"/>
      <c r="CE39" s="12"/>
      <c r="CF39" s="12"/>
      <c r="CG39" s="12"/>
      <c r="CH39" s="12"/>
    </row>
    <row r="40" spans="1:86" ht="20.100000000000001" customHeight="1">
      <c r="A40" s="1"/>
      <c r="B40" s="5" t="s">
        <v>180</v>
      </c>
      <c r="C40" s="1" t="s">
        <v>181</v>
      </c>
      <c r="D40" s="1"/>
      <c r="E40" s="1"/>
      <c r="F40" s="1"/>
      <c r="G40" s="1"/>
      <c r="H40" s="1"/>
      <c r="I40" s="1"/>
      <c r="J40" s="1"/>
      <c r="K40" s="1"/>
      <c r="L40" s="25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25"/>
      <c r="AF40" s="1"/>
      <c r="AG40" s="1"/>
      <c r="AH40" s="1"/>
      <c r="AI40" s="1"/>
      <c r="AJ40" s="3"/>
      <c r="AK40" s="3"/>
      <c r="AL40" s="3"/>
      <c r="AM40" s="3"/>
      <c r="AN40" s="3"/>
      <c r="AO40" s="3"/>
      <c r="AP40" s="3">
        <v>1</v>
      </c>
      <c r="AQ40" s="3"/>
      <c r="AR40" s="3"/>
      <c r="AS40" s="3"/>
      <c r="AT40" s="3">
        <v>1</v>
      </c>
      <c r="AU40" s="3">
        <v>1</v>
      </c>
      <c r="AV40" s="3">
        <v>1</v>
      </c>
      <c r="AW40" s="3"/>
      <c r="AX40" s="3">
        <v>1</v>
      </c>
      <c r="AY40" s="3">
        <v>1</v>
      </c>
      <c r="AZ40" s="3">
        <v>1</v>
      </c>
      <c r="BA40" s="4">
        <v>1</v>
      </c>
      <c r="BB40" s="3"/>
      <c r="BC40" s="3"/>
      <c r="BD40" s="3"/>
      <c r="BE40" s="3"/>
      <c r="BF40" s="3"/>
      <c r="BG40" s="3"/>
      <c r="BH40" s="3">
        <v>1</v>
      </c>
      <c r="BI40" s="3">
        <v>1</v>
      </c>
      <c r="BJ40" s="3">
        <v>1</v>
      </c>
      <c r="BK40" s="3">
        <v>1</v>
      </c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</row>
    <row r="41" spans="1:86" ht="20.100000000000001" customHeight="1">
      <c r="A41" s="1"/>
      <c r="B41" s="5"/>
      <c r="C41" s="1" t="s">
        <v>182</v>
      </c>
      <c r="D41" s="1"/>
      <c r="E41" s="1"/>
      <c r="F41" s="1"/>
      <c r="G41" s="1"/>
      <c r="H41" s="1"/>
      <c r="I41" s="1"/>
      <c r="J41" s="1"/>
      <c r="K41" s="1"/>
      <c r="L41" s="25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25"/>
      <c r="AF41" s="1"/>
      <c r="AG41" s="1"/>
      <c r="AH41" s="1"/>
      <c r="AI41" s="1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</row>
    <row r="42" spans="1:86" ht="20.100000000000001" customHeight="1">
      <c r="A42" s="10"/>
      <c r="B42" s="11"/>
      <c r="C42" s="10" t="s">
        <v>170</v>
      </c>
      <c r="D42" s="10"/>
      <c r="E42" s="10"/>
      <c r="F42" s="10"/>
      <c r="G42" s="10"/>
      <c r="H42" s="10"/>
      <c r="I42" s="10"/>
      <c r="J42" s="10"/>
      <c r="K42" s="10"/>
      <c r="L42" s="26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26"/>
      <c r="AF42" s="10"/>
      <c r="AG42" s="10"/>
      <c r="AH42" s="10"/>
      <c r="AI42" s="10"/>
      <c r="AJ42" s="12">
        <v>1</v>
      </c>
      <c r="AK42" s="12">
        <v>1</v>
      </c>
      <c r="AL42" s="12">
        <v>1</v>
      </c>
      <c r="AM42" s="12">
        <v>1</v>
      </c>
      <c r="AN42" s="12">
        <v>1</v>
      </c>
      <c r="AO42" s="12">
        <v>1</v>
      </c>
      <c r="AP42" s="12"/>
      <c r="AQ42" s="12">
        <v>1</v>
      </c>
      <c r="AR42" s="12">
        <v>1</v>
      </c>
      <c r="AS42" s="12">
        <v>1</v>
      </c>
      <c r="AT42" s="12"/>
      <c r="AU42" s="12"/>
      <c r="AV42" s="12"/>
      <c r="AW42" s="12">
        <v>1</v>
      </c>
      <c r="AX42" s="12"/>
      <c r="AY42" s="12"/>
      <c r="AZ42" s="12"/>
      <c r="BA42" s="12"/>
      <c r="BB42" s="12">
        <v>1</v>
      </c>
      <c r="BC42" s="13">
        <v>1</v>
      </c>
      <c r="BD42" s="13">
        <v>1</v>
      </c>
      <c r="BE42" s="13">
        <v>1</v>
      </c>
      <c r="BF42" s="13">
        <v>1</v>
      </c>
      <c r="BG42" s="13">
        <v>1</v>
      </c>
      <c r="BH42" s="12"/>
      <c r="BI42" s="12"/>
      <c r="BJ42" s="12"/>
      <c r="BK42" s="12"/>
      <c r="BL42" s="12">
        <v>1</v>
      </c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>
        <v>1</v>
      </c>
      <c r="CC42" s="12"/>
      <c r="CD42" s="12"/>
      <c r="CE42" s="12"/>
      <c r="CF42" s="12"/>
      <c r="CG42" s="12"/>
      <c r="CH42" s="12"/>
    </row>
    <row r="43" spans="1:86" ht="20.100000000000001" customHeight="1">
      <c r="A43" s="1"/>
      <c r="B43" s="7" t="s">
        <v>183</v>
      </c>
      <c r="C43" s="1" t="s">
        <v>184</v>
      </c>
      <c r="D43" s="1"/>
      <c r="E43" s="1"/>
      <c r="F43" s="1"/>
      <c r="G43" s="1"/>
      <c r="H43" s="1"/>
      <c r="I43" s="1"/>
      <c r="J43" s="1"/>
      <c r="K43" s="1"/>
      <c r="L43" s="25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6"/>
      <c r="AE43" s="27"/>
      <c r="AF43" s="6"/>
      <c r="AG43" s="6"/>
      <c r="AH43" s="6"/>
      <c r="AI43" s="6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>
        <v>1</v>
      </c>
      <c r="BC43" s="4">
        <v>1</v>
      </c>
      <c r="BD43" s="4">
        <v>1</v>
      </c>
      <c r="BE43" s="4">
        <v>1</v>
      </c>
      <c r="BF43" s="4">
        <v>1</v>
      </c>
      <c r="BG43" s="4">
        <v>1</v>
      </c>
      <c r="BH43" s="3"/>
      <c r="BI43" s="3"/>
      <c r="BJ43" s="3"/>
      <c r="BK43" s="3"/>
      <c r="BL43" s="3">
        <v>1</v>
      </c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>
        <v>1</v>
      </c>
      <c r="CC43" s="3"/>
      <c r="CD43" s="3"/>
      <c r="CE43" s="3"/>
      <c r="CF43" s="3"/>
      <c r="CG43" s="3"/>
      <c r="CH43" s="3"/>
    </row>
    <row r="44" spans="1:86" ht="20.100000000000001" customHeight="1">
      <c r="A44" s="1"/>
      <c r="B44" s="7"/>
      <c r="C44" s="1" t="s">
        <v>170</v>
      </c>
      <c r="D44" s="1"/>
      <c r="E44" s="1"/>
      <c r="F44" s="1"/>
      <c r="G44" s="1"/>
      <c r="H44" s="1"/>
      <c r="I44" s="1"/>
      <c r="J44" s="1"/>
      <c r="K44" s="1"/>
      <c r="L44" s="25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25"/>
      <c r="AF44" s="1"/>
      <c r="AG44" s="1"/>
      <c r="AH44" s="1"/>
      <c r="AI44" s="1"/>
      <c r="AJ44" s="3"/>
      <c r="AK44" s="3"/>
      <c r="AL44" s="3"/>
      <c r="AM44" s="3"/>
      <c r="AN44" s="3"/>
      <c r="AO44" s="3"/>
      <c r="AP44" s="3"/>
      <c r="AQ44" s="3"/>
      <c r="AR44" s="3"/>
      <c r="AS44" s="3">
        <v>1</v>
      </c>
      <c r="AT44" s="3">
        <v>1</v>
      </c>
      <c r="AU44" s="3">
        <v>1</v>
      </c>
      <c r="AV44" s="3">
        <v>1</v>
      </c>
      <c r="AW44" s="3">
        <v>1</v>
      </c>
      <c r="AX44" s="3">
        <v>1</v>
      </c>
      <c r="AY44" s="3">
        <v>1</v>
      </c>
      <c r="AZ44" s="3">
        <v>1</v>
      </c>
      <c r="BA44" s="4">
        <v>1</v>
      </c>
      <c r="BB44" s="3"/>
      <c r="BC44" s="3"/>
      <c r="BD44" s="3"/>
      <c r="BE44" s="3"/>
      <c r="BF44" s="3"/>
      <c r="BG44" s="3"/>
      <c r="BH44" s="3">
        <v>1</v>
      </c>
      <c r="BI44" s="3">
        <v>1</v>
      </c>
      <c r="BJ44" s="3">
        <v>1</v>
      </c>
      <c r="BK44" s="3">
        <v>1</v>
      </c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</row>
    <row r="45" spans="1:86" ht="24" customHeight="1">
      <c r="A45" s="2" t="s">
        <v>185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4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4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</row>
    <row r="46" spans="1:86" ht="20.100000000000001" customHeight="1">
      <c r="A46" s="1"/>
      <c r="B46" s="5" t="s">
        <v>186</v>
      </c>
      <c r="C46" s="1"/>
      <c r="D46" s="1" t="s">
        <v>187</v>
      </c>
      <c r="E46" s="1" t="s">
        <v>188</v>
      </c>
      <c r="F46" s="1" t="s">
        <v>189</v>
      </c>
      <c r="G46" s="1" t="s">
        <v>190</v>
      </c>
      <c r="H46" s="1" t="s">
        <v>191</v>
      </c>
      <c r="I46" s="1" t="s">
        <v>192</v>
      </c>
      <c r="J46" s="1">
        <v>1</v>
      </c>
      <c r="K46" s="1" t="s">
        <v>193</v>
      </c>
      <c r="L46" s="25">
        <v>1553</v>
      </c>
      <c r="M46" s="1">
        <v>1553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1553</v>
      </c>
      <c r="T46" s="1" t="s">
        <v>194</v>
      </c>
      <c r="U46" s="1" t="s">
        <v>195</v>
      </c>
      <c r="V46" s="1"/>
      <c r="W46" s="1"/>
      <c r="X46" s="6" t="s">
        <v>196</v>
      </c>
      <c r="Y46" s="1">
        <v>165</v>
      </c>
      <c r="Z46" s="1" t="s">
        <v>157</v>
      </c>
      <c r="AA46" s="1" t="s">
        <v>197</v>
      </c>
      <c r="AB46" s="1"/>
      <c r="AC46" s="1"/>
      <c r="AD46" s="1"/>
      <c r="AE46" s="25">
        <v>1553</v>
      </c>
      <c r="AF46" s="1">
        <f>SUMPRODUCT(AJ46:ZZ46,AJ6:ZZ6)*J46</f>
        <v>180</v>
      </c>
      <c r="AG46" s="1">
        <f>1553-AF46</f>
        <v>1373</v>
      </c>
      <c r="AH46" s="1"/>
      <c r="AI46" s="1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>
        <v>1</v>
      </c>
      <c r="AY46" s="3"/>
      <c r="AZ46" s="3">
        <v>1</v>
      </c>
      <c r="BA46" s="3"/>
      <c r="BB46" s="3"/>
      <c r="BC46" s="3"/>
      <c r="BD46" s="3"/>
      <c r="BE46" s="3"/>
      <c r="BF46" s="3"/>
      <c r="BG46" s="3"/>
      <c r="BH46" s="3">
        <v>1</v>
      </c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</row>
    <row r="47" spans="1:86" ht="20.100000000000001" customHeight="1">
      <c r="A47" s="1"/>
      <c r="B47" s="5"/>
      <c r="C47" s="1"/>
      <c r="D47" s="1" t="s">
        <v>198</v>
      </c>
      <c r="E47" s="1" t="s">
        <v>199</v>
      </c>
      <c r="F47" s="1" t="s">
        <v>189</v>
      </c>
      <c r="G47" s="1" t="s">
        <v>200</v>
      </c>
      <c r="H47" s="1" t="s">
        <v>201</v>
      </c>
      <c r="I47" s="1" t="s">
        <v>202</v>
      </c>
      <c r="J47" s="1">
        <v>1</v>
      </c>
      <c r="K47" s="1" t="s">
        <v>203</v>
      </c>
      <c r="L47" s="25">
        <v>1463</v>
      </c>
      <c r="M47" s="1">
        <v>1463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1463</v>
      </c>
      <c r="T47" s="1" t="s">
        <v>204</v>
      </c>
      <c r="U47" s="1" t="s">
        <v>195</v>
      </c>
      <c r="V47" s="1"/>
      <c r="W47" s="1"/>
      <c r="X47" s="6" t="s">
        <v>205</v>
      </c>
      <c r="Y47" s="1">
        <v>165</v>
      </c>
      <c r="Z47" s="1" t="s">
        <v>157</v>
      </c>
      <c r="AA47" s="1" t="s">
        <v>197</v>
      </c>
      <c r="AB47" s="1"/>
      <c r="AC47" s="1"/>
      <c r="AD47" s="1"/>
      <c r="AE47" s="25">
        <v>1463</v>
      </c>
      <c r="AF47" s="1">
        <f>SUMPRODUCT(AJ47:ZZ47,AJ6:ZZ6)*J47</f>
        <v>748</v>
      </c>
      <c r="AG47" s="1">
        <f>1463-AF47</f>
        <v>715</v>
      </c>
      <c r="AH47" s="1"/>
      <c r="AI47" s="1"/>
      <c r="AJ47" s="3">
        <v>1</v>
      </c>
      <c r="AK47" s="3">
        <v>1</v>
      </c>
      <c r="AL47" s="3">
        <v>1</v>
      </c>
      <c r="AM47" s="3">
        <v>1</v>
      </c>
      <c r="AN47" s="3">
        <v>1</v>
      </c>
      <c r="AO47" s="3">
        <v>1</v>
      </c>
      <c r="AP47" s="3">
        <v>1</v>
      </c>
      <c r="AQ47" s="3">
        <v>1</v>
      </c>
      <c r="AR47" s="3">
        <v>1</v>
      </c>
      <c r="AS47" s="3">
        <v>1</v>
      </c>
      <c r="AT47" s="3">
        <v>1</v>
      </c>
      <c r="AU47" s="3">
        <v>1</v>
      </c>
      <c r="AV47" s="3">
        <v>1</v>
      </c>
      <c r="AW47" s="3"/>
      <c r="AX47" s="3"/>
      <c r="AY47" s="3"/>
      <c r="AZ47" s="3"/>
      <c r="BA47" s="4">
        <v>1</v>
      </c>
      <c r="BB47" s="3">
        <v>1</v>
      </c>
      <c r="BC47" s="4">
        <v>1</v>
      </c>
      <c r="BD47" s="4">
        <v>1</v>
      </c>
      <c r="BE47" s="4">
        <v>1</v>
      </c>
      <c r="BF47" s="4">
        <v>1</v>
      </c>
      <c r="BG47" s="4">
        <v>1</v>
      </c>
      <c r="BH47" s="3"/>
      <c r="BI47" s="3"/>
      <c r="BJ47" s="3">
        <v>1</v>
      </c>
      <c r="BK47" s="3"/>
      <c r="BL47" s="4">
        <v>1</v>
      </c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</row>
    <row r="48" spans="1:86" ht="20.100000000000001" customHeight="1">
      <c r="A48" s="1"/>
      <c r="B48" s="5"/>
      <c r="C48" s="1"/>
      <c r="D48" s="1" t="s">
        <v>198</v>
      </c>
      <c r="E48" s="1" t="s">
        <v>199</v>
      </c>
      <c r="F48" s="1" t="s">
        <v>189</v>
      </c>
      <c r="G48" s="1" t="s">
        <v>206</v>
      </c>
      <c r="H48" s="1" t="s">
        <v>201</v>
      </c>
      <c r="I48" s="1" t="s">
        <v>202</v>
      </c>
      <c r="J48" s="1">
        <v>1</v>
      </c>
      <c r="K48" s="1" t="s">
        <v>203</v>
      </c>
      <c r="L48" s="25">
        <v>1119</v>
      </c>
      <c r="M48" s="1">
        <v>1119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1119</v>
      </c>
      <c r="T48" s="1" t="s">
        <v>207</v>
      </c>
      <c r="U48" s="1" t="s">
        <v>195</v>
      </c>
      <c r="V48" s="1"/>
      <c r="W48" s="1"/>
      <c r="X48" s="6" t="s">
        <v>208</v>
      </c>
      <c r="Y48" s="1">
        <v>165</v>
      </c>
      <c r="Z48" s="1" t="s">
        <v>157</v>
      </c>
      <c r="AA48" s="1" t="s">
        <v>197</v>
      </c>
      <c r="AB48" s="1"/>
      <c r="AC48" s="1"/>
      <c r="AD48" s="1"/>
      <c r="AE48" s="25">
        <v>1119</v>
      </c>
      <c r="AF48" s="1">
        <f>SUMPRODUCT(AJ48:ZZ48,AJ6:ZZ6)*J48</f>
        <v>0</v>
      </c>
      <c r="AG48" s="1">
        <f>1119-AF48</f>
        <v>1119</v>
      </c>
      <c r="AH48" s="1"/>
      <c r="AI48" s="1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</row>
    <row r="49" spans="1:86" ht="20.100000000000001" customHeight="1">
      <c r="A49" s="1"/>
      <c r="B49" s="5"/>
      <c r="C49" s="1"/>
      <c r="D49" s="1" t="s">
        <v>198</v>
      </c>
      <c r="E49" s="1" t="s">
        <v>199</v>
      </c>
      <c r="F49" s="1" t="s">
        <v>189</v>
      </c>
      <c r="G49" s="1" t="s">
        <v>209</v>
      </c>
      <c r="H49" s="1" t="s">
        <v>201</v>
      </c>
      <c r="I49" s="1" t="s">
        <v>202</v>
      </c>
      <c r="J49" s="1">
        <v>1</v>
      </c>
      <c r="K49" s="1" t="s">
        <v>203</v>
      </c>
      <c r="L49" s="25">
        <v>1694</v>
      </c>
      <c r="M49" s="1">
        <v>1694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1694</v>
      </c>
      <c r="T49" s="1" t="s">
        <v>210</v>
      </c>
      <c r="U49" s="1" t="s">
        <v>195</v>
      </c>
      <c r="V49" s="1"/>
      <c r="W49" s="1"/>
      <c r="X49" s="6" t="s">
        <v>211</v>
      </c>
      <c r="Y49" s="1">
        <v>165</v>
      </c>
      <c r="Z49" s="1" t="s">
        <v>157</v>
      </c>
      <c r="AA49" s="1" t="s">
        <v>197</v>
      </c>
      <c r="AB49" s="1"/>
      <c r="AC49" s="1"/>
      <c r="AD49" s="1"/>
      <c r="AE49" s="25">
        <v>1694</v>
      </c>
      <c r="AF49" s="1">
        <f>SUMPRODUCT(AJ49:ZZ49,AJ6:ZZ6)*J49</f>
        <v>0</v>
      </c>
      <c r="AG49" s="1">
        <f>1694-AF49</f>
        <v>1694</v>
      </c>
      <c r="AH49" s="1"/>
      <c r="AI49" s="1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</row>
    <row r="50" spans="1:86" ht="20.100000000000001" customHeight="1">
      <c r="A50" s="1"/>
      <c r="B50" s="5"/>
      <c r="C50" s="1"/>
      <c r="D50" s="1" t="s">
        <v>198</v>
      </c>
      <c r="E50" s="1" t="s">
        <v>199</v>
      </c>
      <c r="F50" s="1" t="s">
        <v>189</v>
      </c>
      <c r="G50" s="1" t="s">
        <v>212</v>
      </c>
      <c r="H50" s="1" t="s">
        <v>201</v>
      </c>
      <c r="I50" s="1" t="s">
        <v>202</v>
      </c>
      <c r="J50" s="1">
        <v>1</v>
      </c>
      <c r="K50" s="1" t="s">
        <v>203</v>
      </c>
      <c r="L50" s="25">
        <v>1683</v>
      </c>
      <c r="M50" s="1">
        <v>1683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1683</v>
      </c>
      <c r="T50" s="1" t="s">
        <v>213</v>
      </c>
      <c r="U50" s="1" t="s">
        <v>195</v>
      </c>
      <c r="V50" s="1"/>
      <c r="W50" s="1"/>
      <c r="X50" s="6" t="s">
        <v>214</v>
      </c>
      <c r="Y50" s="1">
        <v>165</v>
      </c>
      <c r="Z50" s="1" t="s">
        <v>157</v>
      </c>
      <c r="AA50" s="1" t="s">
        <v>197</v>
      </c>
      <c r="AB50" s="1"/>
      <c r="AC50" s="1"/>
      <c r="AD50" s="1"/>
      <c r="AE50" s="25">
        <v>1683</v>
      </c>
      <c r="AF50" s="1">
        <f>SUMPRODUCT(AJ50:ZZ50,AJ6:ZZ6)*J50</f>
        <v>0</v>
      </c>
      <c r="AG50" s="1">
        <f>1683-AF50</f>
        <v>1683</v>
      </c>
      <c r="AH50" s="1"/>
      <c r="AI50" s="1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</row>
    <row r="51" spans="1:86" ht="20.100000000000001" customHeight="1">
      <c r="A51" s="1"/>
      <c r="B51" s="5"/>
      <c r="C51" s="1"/>
      <c r="D51" s="1" t="s">
        <v>215</v>
      </c>
      <c r="E51" s="1" t="s">
        <v>216</v>
      </c>
      <c r="F51" s="1" t="s">
        <v>189</v>
      </c>
      <c r="G51" s="1" t="s">
        <v>217</v>
      </c>
      <c r="H51" s="1" t="s">
        <v>201</v>
      </c>
      <c r="I51" s="1" t="s">
        <v>192</v>
      </c>
      <c r="J51" s="1">
        <v>1</v>
      </c>
      <c r="K51" s="1" t="s">
        <v>218</v>
      </c>
      <c r="L51" s="25">
        <v>912</v>
      </c>
      <c r="M51" s="1">
        <v>912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912</v>
      </c>
      <c r="T51" s="1" t="s">
        <v>219</v>
      </c>
      <c r="U51" s="1" t="s">
        <v>195</v>
      </c>
      <c r="V51" s="1"/>
      <c r="W51" s="1"/>
      <c r="X51" s="6" t="s">
        <v>220</v>
      </c>
      <c r="Y51" s="1">
        <v>165</v>
      </c>
      <c r="Z51" s="1" t="s">
        <v>157</v>
      </c>
      <c r="AA51" s="1" t="s">
        <v>197</v>
      </c>
      <c r="AB51" s="1"/>
      <c r="AC51" s="1"/>
      <c r="AD51" s="1"/>
      <c r="AE51" s="25">
        <v>912</v>
      </c>
      <c r="AF51" s="1">
        <f>SUMPRODUCT(AJ51:ZZ51,AJ6:ZZ6)*J51</f>
        <v>160</v>
      </c>
      <c r="AG51" s="1">
        <f>912-AF51</f>
        <v>752</v>
      </c>
      <c r="AH51" s="1"/>
      <c r="AI51" s="1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>
        <v>1</v>
      </c>
      <c r="BJ51" s="3"/>
      <c r="BK51" s="3">
        <v>1</v>
      </c>
      <c r="BL51" s="4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</row>
    <row r="52" spans="1:86" ht="20.100000000000001" customHeight="1">
      <c r="A52" s="1"/>
      <c r="B52" s="5"/>
      <c r="C52" s="1" t="s">
        <v>170</v>
      </c>
      <c r="D52" s="1"/>
      <c r="E52" s="1"/>
      <c r="F52" s="1"/>
      <c r="G52" s="1"/>
      <c r="H52" s="1"/>
      <c r="I52" s="1"/>
      <c r="J52" s="1"/>
      <c r="K52" s="1"/>
      <c r="L52" s="25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25"/>
      <c r="AF52" s="1"/>
      <c r="AG52" s="1"/>
      <c r="AH52" s="1"/>
      <c r="AI52" s="1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>
        <v>1</v>
      </c>
      <c r="AX52" s="3"/>
      <c r="AY52" s="3">
        <v>1</v>
      </c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>
        <v>1</v>
      </c>
      <c r="CC52" s="3"/>
      <c r="CD52" s="3"/>
      <c r="CE52" s="3"/>
      <c r="CF52" s="3"/>
      <c r="CG52" s="3"/>
      <c r="CH52" s="3"/>
    </row>
    <row r="53" spans="1:86" ht="24" customHeight="1">
      <c r="A53" s="2" t="s">
        <v>221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4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4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</row>
    <row r="54" spans="1:86" ht="20.100000000000001" customHeight="1">
      <c r="A54" s="1"/>
      <c r="B54" s="5" t="s">
        <v>222</v>
      </c>
      <c r="C54" s="1"/>
      <c r="D54" s="1" t="s">
        <v>223</v>
      </c>
      <c r="E54" s="1" t="s">
        <v>224</v>
      </c>
      <c r="F54" s="1" t="s">
        <v>225</v>
      </c>
      <c r="G54" s="1" t="s">
        <v>226</v>
      </c>
      <c r="H54" s="1" t="s">
        <v>227</v>
      </c>
      <c r="I54" s="1" t="s">
        <v>228</v>
      </c>
      <c r="J54" s="1">
        <v>1</v>
      </c>
      <c r="K54" s="1" t="s">
        <v>229</v>
      </c>
      <c r="L54" s="25">
        <v>200</v>
      </c>
      <c r="M54" s="1">
        <v>200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200</v>
      </c>
      <c r="T54" s="1" t="s">
        <v>230</v>
      </c>
      <c r="U54" s="1" t="s">
        <v>195</v>
      </c>
      <c r="V54" s="1"/>
      <c r="W54" s="1"/>
      <c r="X54" s="6" t="s">
        <v>231</v>
      </c>
      <c r="Y54" s="1">
        <v>237</v>
      </c>
      <c r="Z54" s="1" t="s">
        <v>157</v>
      </c>
      <c r="AA54" s="1" t="s">
        <v>158</v>
      </c>
      <c r="AB54" s="1"/>
      <c r="AC54" s="1"/>
      <c r="AD54" s="1"/>
      <c r="AE54" s="25">
        <v>200</v>
      </c>
      <c r="AF54" s="1">
        <f>SUMPRODUCT(AJ54:ZZ54,AJ6:ZZ6)*J54</f>
        <v>148</v>
      </c>
      <c r="AG54" s="1">
        <f>200-AF54</f>
        <v>52</v>
      </c>
      <c r="AH54" s="1"/>
      <c r="AI54" s="1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4">
        <v>1</v>
      </c>
      <c r="BB54" s="4">
        <v>1</v>
      </c>
      <c r="BC54" s="4">
        <v>1</v>
      </c>
      <c r="BD54" s="4">
        <v>1</v>
      </c>
      <c r="BE54" s="4">
        <v>1</v>
      </c>
      <c r="BF54" s="4">
        <v>1</v>
      </c>
      <c r="BG54" s="4">
        <v>1</v>
      </c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</row>
    <row r="55" spans="1:86" ht="20.100000000000001" customHeight="1">
      <c r="A55" s="1"/>
      <c r="B55" s="5"/>
      <c r="C55" s="1"/>
      <c r="D55" s="1" t="s">
        <v>223</v>
      </c>
      <c r="E55" s="1" t="s">
        <v>224</v>
      </c>
      <c r="F55" s="1" t="s">
        <v>225</v>
      </c>
      <c r="G55" s="1" t="s">
        <v>232</v>
      </c>
      <c r="H55" s="1" t="s">
        <v>227</v>
      </c>
      <c r="I55" s="1" t="s">
        <v>228</v>
      </c>
      <c r="J55" s="1">
        <v>1</v>
      </c>
      <c r="K55" s="1" t="s">
        <v>229</v>
      </c>
      <c r="L55" s="25">
        <v>231</v>
      </c>
      <c r="M55" s="1">
        <v>231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231</v>
      </c>
      <c r="T55" s="1" t="s">
        <v>233</v>
      </c>
      <c r="U55" s="1" t="s">
        <v>195</v>
      </c>
      <c r="V55" s="1"/>
      <c r="W55" s="1"/>
      <c r="X55" s="6" t="s">
        <v>234</v>
      </c>
      <c r="Y55" s="1">
        <v>237</v>
      </c>
      <c r="Z55" s="1" t="s">
        <v>157</v>
      </c>
      <c r="AA55" s="1" t="s">
        <v>158</v>
      </c>
      <c r="AB55" s="1"/>
      <c r="AC55" s="1"/>
      <c r="AD55" s="1"/>
      <c r="AE55" s="25">
        <v>231</v>
      </c>
      <c r="AF55" s="1">
        <f>SUMPRODUCT(AJ55:ZZ55,AJ6:ZZ6)*J55</f>
        <v>0</v>
      </c>
      <c r="AG55" s="1">
        <f>231-AF55</f>
        <v>231</v>
      </c>
      <c r="AH55" s="1"/>
      <c r="AI55" s="1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</row>
    <row r="56" spans="1:86" ht="20.100000000000001" customHeight="1">
      <c r="A56" s="1"/>
      <c r="B56" s="5"/>
      <c r="C56" s="1"/>
      <c r="D56" s="1" t="s">
        <v>223</v>
      </c>
      <c r="E56" s="1" t="s">
        <v>224</v>
      </c>
      <c r="F56" s="1" t="s">
        <v>225</v>
      </c>
      <c r="G56" s="1" t="s">
        <v>235</v>
      </c>
      <c r="H56" s="1" t="s">
        <v>227</v>
      </c>
      <c r="I56" s="1" t="s">
        <v>228</v>
      </c>
      <c r="J56" s="1">
        <v>1</v>
      </c>
      <c r="K56" s="1" t="s">
        <v>229</v>
      </c>
      <c r="L56" s="25">
        <v>215</v>
      </c>
      <c r="M56" s="1">
        <v>215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215</v>
      </c>
      <c r="T56" s="1" t="s">
        <v>236</v>
      </c>
      <c r="U56" s="1" t="s">
        <v>195</v>
      </c>
      <c r="V56" s="1"/>
      <c r="W56" s="1"/>
      <c r="X56" s="6" t="s">
        <v>237</v>
      </c>
      <c r="Y56" s="1">
        <v>237</v>
      </c>
      <c r="Z56" s="1" t="s">
        <v>157</v>
      </c>
      <c r="AA56" s="1" t="s">
        <v>158</v>
      </c>
      <c r="AB56" s="1"/>
      <c r="AC56" s="1"/>
      <c r="AD56" s="1"/>
      <c r="AE56" s="25">
        <v>215</v>
      </c>
      <c r="AF56" s="1">
        <f>SUMPRODUCT(AJ56:ZZ56,AJ6:ZZ6)*J56</f>
        <v>0</v>
      </c>
      <c r="AG56" s="1">
        <f>215-AF56</f>
        <v>215</v>
      </c>
      <c r="AH56" s="1"/>
      <c r="AI56" s="1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</row>
    <row r="57" spans="1:86" ht="20.100000000000001" customHeight="1">
      <c r="A57" s="1"/>
      <c r="B57" s="5"/>
      <c r="C57" s="1"/>
      <c r="D57" s="1" t="s">
        <v>223</v>
      </c>
      <c r="E57" s="1" t="s">
        <v>224</v>
      </c>
      <c r="F57" s="1" t="s">
        <v>225</v>
      </c>
      <c r="G57" s="1" t="s">
        <v>238</v>
      </c>
      <c r="H57" s="1" t="s">
        <v>227</v>
      </c>
      <c r="I57" s="1" t="s">
        <v>228</v>
      </c>
      <c r="J57" s="1">
        <v>1</v>
      </c>
      <c r="K57" s="1" t="s">
        <v>229</v>
      </c>
      <c r="L57" s="25">
        <v>148</v>
      </c>
      <c r="M57" s="1">
        <v>148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148</v>
      </c>
      <c r="T57" s="1" t="s">
        <v>239</v>
      </c>
      <c r="U57" s="1" t="s">
        <v>195</v>
      </c>
      <c r="V57" s="1"/>
      <c r="W57" s="1"/>
      <c r="X57" s="6" t="s">
        <v>240</v>
      </c>
      <c r="Y57" s="1">
        <v>237</v>
      </c>
      <c r="Z57" s="1" t="s">
        <v>157</v>
      </c>
      <c r="AA57" s="1" t="s">
        <v>158</v>
      </c>
      <c r="AB57" s="1"/>
      <c r="AC57" s="1"/>
      <c r="AD57" s="1"/>
      <c r="AE57" s="25">
        <v>148</v>
      </c>
      <c r="AF57" s="1">
        <f>SUMPRODUCT(AJ57:ZZ57,AJ6:ZZ6)*J57</f>
        <v>100</v>
      </c>
      <c r="AG57" s="1">
        <f>148-AF57</f>
        <v>48</v>
      </c>
      <c r="AH57" s="1"/>
      <c r="AI57" s="1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>
        <v>1</v>
      </c>
      <c r="AY57" s="3"/>
      <c r="AZ57" s="3">
        <v>1</v>
      </c>
      <c r="BA57" s="3"/>
      <c r="BB57" s="3"/>
      <c r="BC57" s="3"/>
      <c r="BD57" s="3"/>
      <c r="BE57" s="3"/>
      <c r="BF57" s="3"/>
      <c r="BG57" s="3"/>
      <c r="BH57" s="4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</row>
    <row r="58" spans="1:86" ht="20.100000000000001" customHeight="1">
      <c r="A58" s="1"/>
      <c r="B58" s="5"/>
      <c r="C58" s="1"/>
      <c r="D58" s="1" t="s">
        <v>223</v>
      </c>
      <c r="E58" s="1" t="s">
        <v>224</v>
      </c>
      <c r="F58" s="1" t="s">
        <v>225</v>
      </c>
      <c r="G58" s="1" t="s">
        <v>241</v>
      </c>
      <c r="H58" s="1" t="s">
        <v>227</v>
      </c>
      <c r="I58" s="1" t="s">
        <v>228</v>
      </c>
      <c r="J58" s="1">
        <v>1</v>
      </c>
      <c r="K58" s="1" t="s">
        <v>229</v>
      </c>
      <c r="L58" s="25">
        <v>374</v>
      </c>
      <c r="M58" s="1">
        <v>374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374</v>
      </c>
      <c r="T58" s="1" t="s">
        <v>242</v>
      </c>
      <c r="U58" s="1" t="s">
        <v>195</v>
      </c>
      <c r="V58" s="1"/>
      <c r="W58" s="1"/>
      <c r="X58" s="6" t="s">
        <v>243</v>
      </c>
      <c r="Y58" s="1">
        <v>237</v>
      </c>
      <c r="Z58" s="1" t="s">
        <v>157</v>
      </c>
      <c r="AA58" s="1" t="s">
        <v>158</v>
      </c>
      <c r="AB58" s="1"/>
      <c r="AC58" s="1"/>
      <c r="AD58" s="1"/>
      <c r="AE58" s="25">
        <v>374</v>
      </c>
      <c r="AF58" s="1">
        <f>SUMPRODUCT(AJ58:ZZ58,AJ6:ZZ6)*J58</f>
        <v>0</v>
      </c>
      <c r="AG58" s="1">
        <f>374-AF58</f>
        <v>374</v>
      </c>
      <c r="AH58" s="1"/>
      <c r="AI58" s="1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</row>
    <row r="59" spans="1:86" ht="20.100000000000001" customHeight="1">
      <c r="A59" s="1"/>
      <c r="B59" s="5"/>
      <c r="C59" s="1"/>
      <c r="D59" s="1" t="s">
        <v>223</v>
      </c>
      <c r="E59" s="1" t="s">
        <v>224</v>
      </c>
      <c r="F59" s="1" t="s">
        <v>225</v>
      </c>
      <c r="G59" s="1" t="s">
        <v>244</v>
      </c>
      <c r="H59" s="1" t="s">
        <v>227</v>
      </c>
      <c r="I59" s="1" t="s">
        <v>228</v>
      </c>
      <c r="J59" s="1">
        <v>1</v>
      </c>
      <c r="K59" s="1" t="s">
        <v>229</v>
      </c>
      <c r="L59" s="25">
        <v>300</v>
      </c>
      <c r="M59" s="1">
        <v>300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300</v>
      </c>
      <c r="T59" s="1" t="s">
        <v>245</v>
      </c>
      <c r="U59" s="1" t="s">
        <v>195</v>
      </c>
      <c r="V59" s="1"/>
      <c r="W59" s="1"/>
      <c r="X59" s="6" t="s">
        <v>246</v>
      </c>
      <c r="Y59" s="1">
        <v>237</v>
      </c>
      <c r="Z59" s="1" t="s">
        <v>157</v>
      </c>
      <c r="AA59" s="1" t="s">
        <v>158</v>
      </c>
      <c r="AB59" s="1"/>
      <c r="AC59" s="1"/>
      <c r="AD59" s="1"/>
      <c r="AE59" s="25">
        <v>300</v>
      </c>
      <c r="AF59" s="1">
        <f>SUMPRODUCT(AJ59:ZZ59,AJ6:ZZ6)*J59</f>
        <v>0</v>
      </c>
      <c r="AG59" s="1">
        <f>300-AF59</f>
        <v>300</v>
      </c>
      <c r="AH59" s="1"/>
      <c r="AI59" s="1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</row>
    <row r="60" spans="1:86" ht="20.100000000000001" customHeight="1">
      <c r="A60" s="1"/>
      <c r="B60" s="5"/>
      <c r="C60" s="1"/>
      <c r="D60" s="1" t="s">
        <v>247</v>
      </c>
      <c r="E60" s="1" t="s">
        <v>248</v>
      </c>
      <c r="F60" s="1" t="s">
        <v>225</v>
      </c>
      <c r="G60" s="1" t="s">
        <v>249</v>
      </c>
      <c r="H60" s="1" t="s">
        <v>227</v>
      </c>
      <c r="I60" s="1" t="s">
        <v>250</v>
      </c>
      <c r="J60" s="1">
        <v>1</v>
      </c>
      <c r="K60" s="1" t="s">
        <v>251</v>
      </c>
      <c r="L60" s="25">
        <v>77</v>
      </c>
      <c r="M60" s="1">
        <v>77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77</v>
      </c>
      <c r="T60" s="1" t="s">
        <v>252</v>
      </c>
      <c r="U60" s="1" t="s">
        <v>253</v>
      </c>
      <c r="V60" s="1"/>
      <c r="W60" s="1"/>
      <c r="X60" s="6" t="s">
        <v>254</v>
      </c>
      <c r="Y60" s="1">
        <v>237</v>
      </c>
      <c r="Z60" s="1" t="s">
        <v>157</v>
      </c>
      <c r="AA60" s="1" t="s">
        <v>158</v>
      </c>
      <c r="AB60" s="1"/>
      <c r="AC60" s="1"/>
      <c r="AD60" s="1"/>
      <c r="AE60" s="25">
        <v>77</v>
      </c>
      <c r="AF60" s="1">
        <f>SUMPRODUCT(AJ60:ZZ60,AJ6:ZZ6)*J60</f>
        <v>64</v>
      </c>
      <c r="AG60" s="1">
        <f>77-AF60</f>
        <v>13</v>
      </c>
      <c r="AH60" s="1"/>
      <c r="AI60" s="1"/>
      <c r="AJ60" s="3"/>
      <c r="AK60" s="3"/>
      <c r="AL60" s="3"/>
      <c r="AM60" s="3"/>
      <c r="AN60" s="3">
        <v>1</v>
      </c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</row>
    <row r="61" spans="1:86" ht="20.100000000000001" customHeight="1">
      <c r="A61" s="1"/>
      <c r="B61" s="5"/>
      <c r="C61" s="1"/>
      <c r="D61" s="1" t="s">
        <v>247</v>
      </c>
      <c r="E61" s="1" t="s">
        <v>248</v>
      </c>
      <c r="F61" s="1" t="s">
        <v>225</v>
      </c>
      <c r="G61" s="1" t="s">
        <v>255</v>
      </c>
      <c r="H61" s="1" t="s">
        <v>227</v>
      </c>
      <c r="I61" s="1" t="s">
        <v>250</v>
      </c>
      <c r="J61" s="1">
        <v>1</v>
      </c>
      <c r="K61" s="1" t="s">
        <v>251</v>
      </c>
      <c r="L61" s="25">
        <v>21</v>
      </c>
      <c r="M61" s="1">
        <v>21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21</v>
      </c>
      <c r="T61" s="1" t="s">
        <v>256</v>
      </c>
      <c r="U61" s="1" t="s">
        <v>253</v>
      </c>
      <c r="V61" s="1"/>
      <c r="W61" s="1"/>
      <c r="X61" s="6" t="s">
        <v>257</v>
      </c>
      <c r="Y61" s="1">
        <v>237</v>
      </c>
      <c r="Z61" s="1" t="s">
        <v>157</v>
      </c>
      <c r="AA61" s="1" t="s">
        <v>158</v>
      </c>
      <c r="AB61" s="1"/>
      <c r="AC61" s="1"/>
      <c r="AD61" s="1"/>
      <c r="AE61" s="25">
        <v>21</v>
      </c>
      <c r="AF61" s="1">
        <f>SUMPRODUCT(AJ61:ZZ61,AJ6:ZZ6)*J61</f>
        <v>0</v>
      </c>
      <c r="AG61" s="1">
        <f>21-AF61</f>
        <v>21</v>
      </c>
      <c r="AH61" s="1"/>
      <c r="AI61" s="1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</row>
    <row r="62" spans="1:86" ht="20.100000000000001" customHeight="1">
      <c r="A62" s="1"/>
      <c r="B62" s="5"/>
      <c r="C62" s="1"/>
      <c r="D62" s="1" t="s">
        <v>247</v>
      </c>
      <c r="E62" s="1" t="s">
        <v>248</v>
      </c>
      <c r="F62" s="1" t="s">
        <v>225</v>
      </c>
      <c r="G62" s="1" t="s">
        <v>258</v>
      </c>
      <c r="H62" s="1" t="s">
        <v>227</v>
      </c>
      <c r="I62" s="1" t="s">
        <v>250</v>
      </c>
      <c r="J62" s="1">
        <v>1</v>
      </c>
      <c r="K62" s="1" t="s">
        <v>251</v>
      </c>
      <c r="L62" s="25">
        <v>106</v>
      </c>
      <c r="M62" s="1">
        <v>106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106</v>
      </c>
      <c r="T62" s="1" t="s">
        <v>259</v>
      </c>
      <c r="U62" s="1" t="s">
        <v>253</v>
      </c>
      <c r="V62" s="1"/>
      <c r="W62" s="1"/>
      <c r="X62" s="6" t="s">
        <v>260</v>
      </c>
      <c r="Y62" s="1">
        <v>237</v>
      </c>
      <c r="Z62" s="1" t="s">
        <v>157</v>
      </c>
      <c r="AA62" s="1" t="s">
        <v>158</v>
      </c>
      <c r="AB62" s="1"/>
      <c r="AC62" s="1"/>
      <c r="AD62" s="1"/>
      <c r="AE62" s="25">
        <v>106</v>
      </c>
      <c r="AF62" s="1">
        <f>SUMPRODUCT(AJ62:ZZ62,AJ6:ZZ6)*J62</f>
        <v>80</v>
      </c>
      <c r="AG62" s="1">
        <f>106-AF62</f>
        <v>26</v>
      </c>
      <c r="AH62" s="1"/>
      <c r="AI62" s="1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4"/>
      <c r="BB62" s="3"/>
      <c r="BC62" s="3"/>
      <c r="BD62" s="3"/>
      <c r="BE62" s="3"/>
      <c r="BF62" s="4"/>
      <c r="BG62" s="4"/>
      <c r="BH62" s="3"/>
      <c r="BI62" s="4">
        <v>1</v>
      </c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</row>
    <row r="63" spans="1:86" ht="20.100000000000001" customHeight="1">
      <c r="A63" s="1"/>
      <c r="B63" s="5"/>
      <c r="C63" s="1"/>
      <c r="D63" s="1" t="s">
        <v>247</v>
      </c>
      <c r="E63" s="1" t="s">
        <v>248</v>
      </c>
      <c r="F63" s="1" t="s">
        <v>225</v>
      </c>
      <c r="G63" s="1" t="s">
        <v>261</v>
      </c>
      <c r="H63" s="1" t="s">
        <v>227</v>
      </c>
      <c r="I63" s="1" t="s">
        <v>250</v>
      </c>
      <c r="J63" s="1">
        <v>1</v>
      </c>
      <c r="K63" s="1" t="s">
        <v>251</v>
      </c>
      <c r="L63" s="25">
        <v>100</v>
      </c>
      <c r="M63" s="1">
        <v>100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100</v>
      </c>
      <c r="T63" s="1" t="s">
        <v>262</v>
      </c>
      <c r="U63" s="1" t="s">
        <v>253</v>
      </c>
      <c r="V63" s="1"/>
      <c r="W63" s="1"/>
      <c r="X63" s="6" t="s">
        <v>263</v>
      </c>
      <c r="Y63" s="1">
        <v>237</v>
      </c>
      <c r="Z63" s="1" t="s">
        <v>157</v>
      </c>
      <c r="AA63" s="1" t="s">
        <v>158</v>
      </c>
      <c r="AB63" s="1"/>
      <c r="AC63" s="1"/>
      <c r="AD63" s="1"/>
      <c r="AE63" s="25">
        <v>100</v>
      </c>
      <c r="AF63" s="1">
        <f>SUMPRODUCT(AJ63:ZZ63,AJ6:ZZ6)*J63</f>
        <v>96</v>
      </c>
      <c r="AG63" s="1">
        <f>100-AF63</f>
        <v>4</v>
      </c>
      <c r="AH63" s="1"/>
      <c r="AI63" s="1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>
        <v>1</v>
      </c>
      <c r="AV63" s="3">
        <v>1</v>
      </c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</row>
    <row r="64" spans="1:86" ht="20.100000000000001" customHeight="1">
      <c r="A64" s="1"/>
      <c r="B64" s="5"/>
      <c r="C64" s="1"/>
      <c r="D64" s="1" t="s">
        <v>247</v>
      </c>
      <c r="E64" s="1" t="s">
        <v>248</v>
      </c>
      <c r="F64" s="1" t="s">
        <v>225</v>
      </c>
      <c r="G64" s="1" t="s">
        <v>264</v>
      </c>
      <c r="H64" s="1" t="s">
        <v>227</v>
      </c>
      <c r="I64" s="1" t="s">
        <v>250</v>
      </c>
      <c r="J64" s="1">
        <v>1</v>
      </c>
      <c r="K64" s="1" t="s">
        <v>251</v>
      </c>
      <c r="L64" s="25">
        <v>149</v>
      </c>
      <c r="M64" s="1">
        <v>149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149</v>
      </c>
      <c r="T64" s="1" t="s">
        <v>265</v>
      </c>
      <c r="U64" s="1" t="s">
        <v>253</v>
      </c>
      <c r="V64" s="1"/>
      <c r="W64" s="1"/>
      <c r="X64" s="6" t="s">
        <v>266</v>
      </c>
      <c r="Y64" s="1">
        <v>237</v>
      </c>
      <c r="Z64" s="1" t="s">
        <v>157</v>
      </c>
      <c r="AA64" s="1" t="s">
        <v>158</v>
      </c>
      <c r="AB64" s="1"/>
      <c r="AC64" s="1"/>
      <c r="AD64" s="1"/>
      <c r="AE64" s="25">
        <v>149</v>
      </c>
      <c r="AF64" s="1">
        <f>SUMPRODUCT(AJ64:ZZ64,AJ6:ZZ6)*J64</f>
        <v>148</v>
      </c>
      <c r="AG64" s="1">
        <f>149-AF64</f>
        <v>1</v>
      </c>
      <c r="AH64" s="1"/>
      <c r="AI64" s="1"/>
      <c r="AJ64" s="3"/>
      <c r="AK64" s="3"/>
      <c r="AL64" s="3">
        <v>1</v>
      </c>
      <c r="AM64" s="3"/>
      <c r="AN64" s="3"/>
      <c r="AO64" s="3">
        <v>1</v>
      </c>
      <c r="AP64" s="3">
        <v>1</v>
      </c>
      <c r="AQ64" s="3"/>
      <c r="AR64" s="3"/>
      <c r="AS64" s="3">
        <v>1</v>
      </c>
      <c r="AT64" s="3">
        <v>1</v>
      </c>
      <c r="AU64" s="3"/>
      <c r="AV64" s="3"/>
      <c r="AW64" s="3"/>
      <c r="AX64" s="3"/>
      <c r="AY64" s="3"/>
      <c r="AZ64" s="3"/>
      <c r="BA64" s="4"/>
      <c r="BB64" s="3"/>
      <c r="BC64" s="4"/>
      <c r="BD64" s="3"/>
      <c r="BE64" s="4"/>
      <c r="BF64" s="4"/>
      <c r="BG64" s="4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</row>
    <row r="65" spans="1:86" ht="20.100000000000001" customHeight="1">
      <c r="A65" s="1"/>
      <c r="B65" s="5"/>
      <c r="C65" s="1"/>
      <c r="D65" s="1" t="s">
        <v>247</v>
      </c>
      <c r="E65" s="1" t="s">
        <v>248</v>
      </c>
      <c r="F65" s="1" t="s">
        <v>225</v>
      </c>
      <c r="G65" s="1" t="s">
        <v>267</v>
      </c>
      <c r="H65" s="1" t="s">
        <v>227</v>
      </c>
      <c r="I65" s="1" t="s">
        <v>250</v>
      </c>
      <c r="J65" s="1">
        <v>1</v>
      </c>
      <c r="K65" s="1" t="s">
        <v>251</v>
      </c>
      <c r="L65" s="25">
        <v>95</v>
      </c>
      <c r="M65" s="1">
        <v>95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95</v>
      </c>
      <c r="T65" s="1" t="s">
        <v>268</v>
      </c>
      <c r="U65" s="1" t="s">
        <v>195</v>
      </c>
      <c r="V65" s="1"/>
      <c r="W65" s="1"/>
      <c r="X65" s="6" t="s">
        <v>269</v>
      </c>
      <c r="Y65" s="1">
        <v>237</v>
      </c>
      <c r="Z65" s="1" t="s">
        <v>157</v>
      </c>
      <c r="AA65" s="1" t="s">
        <v>158</v>
      </c>
      <c r="AB65" s="1"/>
      <c r="AC65" s="1"/>
      <c r="AD65" s="1"/>
      <c r="AE65" s="25">
        <v>95</v>
      </c>
      <c r="AF65" s="1">
        <f>SUMPRODUCT(AJ65:ZZ65,AJ6:ZZ6)*J65</f>
        <v>80</v>
      </c>
      <c r="AG65" s="1">
        <f>95-AF65</f>
        <v>15</v>
      </c>
      <c r="AH65" s="1"/>
      <c r="AI65" s="1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4">
        <v>1</v>
      </c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</row>
    <row r="66" spans="1:86" ht="20.100000000000001" customHeight="1">
      <c r="A66" s="1"/>
      <c r="B66" s="5"/>
      <c r="C66" s="1"/>
      <c r="D66" s="1" t="s">
        <v>247</v>
      </c>
      <c r="E66" s="1" t="s">
        <v>248</v>
      </c>
      <c r="F66" s="1" t="s">
        <v>225</v>
      </c>
      <c r="G66" s="1" t="s">
        <v>270</v>
      </c>
      <c r="H66" s="1" t="s">
        <v>227</v>
      </c>
      <c r="I66" s="1" t="s">
        <v>250</v>
      </c>
      <c r="J66" s="1">
        <v>1</v>
      </c>
      <c r="K66" s="1" t="s">
        <v>251</v>
      </c>
      <c r="L66" s="25">
        <v>88</v>
      </c>
      <c r="M66" s="1">
        <v>88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88</v>
      </c>
      <c r="T66" s="1" t="s">
        <v>271</v>
      </c>
      <c r="U66" s="1" t="s">
        <v>195</v>
      </c>
      <c r="V66" s="1"/>
      <c r="W66" s="1"/>
      <c r="X66" s="6" t="s">
        <v>272</v>
      </c>
      <c r="Y66" s="1">
        <v>237</v>
      </c>
      <c r="Z66" s="1" t="s">
        <v>157</v>
      </c>
      <c r="AA66" s="1" t="s">
        <v>158</v>
      </c>
      <c r="AB66" s="1"/>
      <c r="AC66" s="1"/>
      <c r="AD66" s="1"/>
      <c r="AE66" s="25">
        <v>88</v>
      </c>
      <c r="AF66" s="1">
        <f>SUMPRODUCT(AJ66:ZZ66,AJ6:ZZ6)*J66</f>
        <v>88</v>
      </c>
      <c r="AG66" s="1">
        <f>88-AF66</f>
        <v>0</v>
      </c>
      <c r="AH66" s="1"/>
      <c r="AI66" s="1"/>
      <c r="AJ66" s="3"/>
      <c r="AK66" s="3"/>
      <c r="AL66" s="3"/>
      <c r="AM66" s="3"/>
      <c r="AN66" s="3"/>
      <c r="AO66" s="3"/>
      <c r="AP66" s="3"/>
      <c r="AQ66" s="3">
        <v>1</v>
      </c>
      <c r="AR66" s="3">
        <v>1</v>
      </c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</row>
    <row r="67" spans="1:86" ht="20.100000000000001" customHeight="1">
      <c r="A67" s="1"/>
      <c r="B67" s="5"/>
      <c r="C67" s="1"/>
      <c r="D67" s="1" t="s">
        <v>247</v>
      </c>
      <c r="E67" s="1" t="s">
        <v>248</v>
      </c>
      <c r="F67" s="1" t="s">
        <v>225</v>
      </c>
      <c r="G67" s="1" t="s">
        <v>273</v>
      </c>
      <c r="H67" s="1" t="s">
        <v>227</v>
      </c>
      <c r="I67" s="1" t="s">
        <v>250</v>
      </c>
      <c r="J67" s="1">
        <v>1</v>
      </c>
      <c r="K67" s="1" t="s">
        <v>251</v>
      </c>
      <c r="L67" s="25">
        <v>300</v>
      </c>
      <c r="M67" s="1">
        <v>300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300</v>
      </c>
      <c r="T67" s="1" t="s">
        <v>245</v>
      </c>
      <c r="U67" s="1" t="s">
        <v>195</v>
      </c>
      <c r="V67" s="1"/>
      <c r="W67" s="1"/>
      <c r="X67" s="6" t="s">
        <v>274</v>
      </c>
      <c r="Y67" s="1">
        <v>237</v>
      </c>
      <c r="Z67" s="1" t="s">
        <v>157</v>
      </c>
      <c r="AA67" s="1" t="s">
        <v>158</v>
      </c>
      <c r="AB67" s="1"/>
      <c r="AC67" s="1"/>
      <c r="AD67" s="1"/>
      <c r="AE67" s="25">
        <v>300</v>
      </c>
      <c r="AF67" s="1">
        <f>SUMPRODUCT(AJ67:ZZ67,AJ6:ZZ6)*J67</f>
        <v>0</v>
      </c>
      <c r="AG67" s="1">
        <f>300-AF67</f>
        <v>300</v>
      </c>
      <c r="AH67" s="1"/>
      <c r="AI67" s="1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</row>
    <row r="68" spans="1:86" ht="20.100000000000001" customHeight="1">
      <c r="A68" s="1"/>
      <c r="B68" s="5"/>
      <c r="C68" s="1"/>
      <c r="D68" s="1" t="s">
        <v>247</v>
      </c>
      <c r="E68" s="1" t="s">
        <v>248</v>
      </c>
      <c r="F68" s="1" t="s">
        <v>225</v>
      </c>
      <c r="G68" s="1" t="s">
        <v>275</v>
      </c>
      <c r="H68" s="1" t="s">
        <v>227</v>
      </c>
      <c r="I68" s="1" t="s">
        <v>250</v>
      </c>
      <c r="J68" s="1">
        <v>1</v>
      </c>
      <c r="K68" s="1" t="s">
        <v>251</v>
      </c>
      <c r="L68" s="25">
        <v>171</v>
      </c>
      <c r="M68" s="1">
        <v>171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171</v>
      </c>
      <c r="T68" s="1" t="s">
        <v>276</v>
      </c>
      <c r="U68" s="1" t="s">
        <v>195</v>
      </c>
      <c r="V68" s="1"/>
      <c r="W68" s="1"/>
      <c r="X68" s="6" t="s">
        <v>277</v>
      </c>
      <c r="Y68" s="1">
        <v>237</v>
      </c>
      <c r="Z68" s="1" t="s">
        <v>157</v>
      </c>
      <c r="AA68" s="1" t="s">
        <v>158</v>
      </c>
      <c r="AB68" s="1"/>
      <c r="AC68" s="1"/>
      <c r="AD68" s="1"/>
      <c r="AE68" s="25">
        <v>171</v>
      </c>
      <c r="AF68" s="1">
        <f>SUMPRODUCT(AJ68:ZZ68,AJ6:ZZ6)*J68</f>
        <v>0</v>
      </c>
      <c r="AG68" s="1">
        <f>171-AF68</f>
        <v>171</v>
      </c>
      <c r="AH68" s="1"/>
      <c r="AI68" s="1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</row>
    <row r="69" spans="1:86" ht="20.100000000000001" customHeight="1">
      <c r="A69" s="1"/>
      <c r="B69" s="5"/>
      <c r="C69" s="1"/>
      <c r="D69" s="1" t="s">
        <v>247</v>
      </c>
      <c r="E69" s="1" t="s">
        <v>248</v>
      </c>
      <c r="F69" s="1" t="s">
        <v>225</v>
      </c>
      <c r="G69" s="1" t="s">
        <v>278</v>
      </c>
      <c r="H69" s="1" t="s">
        <v>227</v>
      </c>
      <c r="I69" s="1" t="s">
        <v>250</v>
      </c>
      <c r="J69" s="1">
        <v>1</v>
      </c>
      <c r="K69" s="1" t="s">
        <v>251</v>
      </c>
      <c r="L69" s="25">
        <v>25</v>
      </c>
      <c r="M69" s="1">
        <v>25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25</v>
      </c>
      <c r="T69" s="1" t="s">
        <v>279</v>
      </c>
      <c r="U69" s="1" t="s">
        <v>253</v>
      </c>
      <c r="V69" s="1"/>
      <c r="W69" s="1"/>
      <c r="X69" s="6" t="s">
        <v>280</v>
      </c>
      <c r="Y69" s="1">
        <v>237</v>
      </c>
      <c r="Z69" s="1" t="s">
        <v>157</v>
      </c>
      <c r="AA69" s="1" t="s">
        <v>158</v>
      </c>
      <c r="AB69" s="1"/>
      <c r="AC69" s="1"/>
      <c r="AD69" s="1"/>
      <c r="AE69" s="25">
        <v>25</v>
      </c>
      <c r="AF69" s="1">
        <f>SUMPRODUCT(AJ69:ZZ69,AJ6:ZZ6)*J69</f>
        <v>0</v>
      </c>
      <c r="AG69" s="1">
        <f>25-AF69</f>
        <v>25</v>
      </c>
      <c r="AH69" s="1"/>
      <c r="AI69" s="1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</row>
    <row r="70" spans="1:86" ht="20.100000000000001" customHeight="1">
      <c r="A70" s="1"/>
      <c r="B70" s="5"/>
      <c r="C70" s="1"/>
      <c r="D70" s="1" t="s">
        <v>247</v>
      </c>
      <c r="E70" s="1" t="s">
        <v>248</v>
      </c>
      <c r="F70" s="1" t="s">
        <v>225</v>
      </c>
      <c r="G70" s="1" t="s">
        <v>281</v>
      </c>
      <c r="H70" s="1" t="s">
        <v>227</v>
      </c>
      <c r="I70" s="1" t="s">
        <v>250</v>
      </c>
      <c r="J70" s="1">
        <v>1</v>
      </c>
      <c r="K70" s="1" t="s">
        <v>251</v>
      </c>
      <c r="L70" s="25">
        <v>49</v>
      </c>
      <c r="M70" s="1">
        <v>49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49</v>
      </c>
      <c r="T70" s="1" t="s">
        <v>282</v>
      </c>
      <c r="U70" s="1" t="s">
        <v>253</v>
      </c>
      <c r="V70" s="1"/>
      <c r="W70" s="1"/>
      <c r="X70" s="6" t="s">
        <v>283</v>
      </c>
      <c r="Y70" s="1">
        <v>237</v>
      </c>
      <c r="Z70" s="1" t="s">
        <v>157</v>
      </c>
      <c r="AA70" s="1" t="s">
        <v>158</v>
      </c>
      <c r="AB70" s="1"/>
      <c r="AC70" s="1"/>
      <c r="AD70" s="1"/>
      <c r="AE70" s="25">
        <v>49</v>
      </c>
      <c r="AF70" s="1">
        <f>SUMPRODUCT(AJ70:ZZ70,AJ6:ZZ6)*J70</f>
        <v>0</v>
      </c>
      <c r="AG70" s="1">
        <f>49-AF70</f>
        <v>49</v>
      </c>
      <c r="AH70" s="1"/>
      <c r="AI70" s="1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4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</row>
    <row r="71" spans="1:86" ht="20.100000000000001" customHeight="1">
      <c r="A71" s="1"/>
      <c r="B71" s="5"/>
      <c r="C71" s="1"/>
      <c r="D71" s="1" t="s">
        <v>247</v>
      </c>
      <c r="E71" s="1" t="s">
        <v>248</v>
      </c>
      <c r="F71" s="1" t="s">
        <v>225</v>
      </c>
      <c r="G71" s="1" t="s">
        <v>284</v>
      </c>
      <c r="H71" s="1" t="s">
        <v>227</v>
      </c>
      <c r="I71" s="1" t="s">
        <v>250</v>
      </c>
      <c r="J71" s="1">
        <v>1</v>
      </c>
      <c r="K71" s="1" t="s">
        <v>251</v>
      </c>
      <c r="L71" s="25">
        <v>39</v>
      </c>
      <c r="M71" s="1">
        <v>39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39</v>
      </c>
      <c r="T71" s="1" t="s">
        <v>285</v>
      </c>
      <c r="U71" s="1" t="s">
        <v>253</v>
      </c>
      <c r="V71" s="1"/>
      <c r="W71" s="1"/>
      <c r="X71" s="6" t="s">
        <v>286</v>
      </c>
      <c r="Y71" s="1">
        <v>237</v>
      </c>
      <c r="Z71" s="1" t="s">
        <v>157</v>
      </c>
      <c r="AA71" s="1" t="s">
        <v>158</v>
      </c>
      <c r="AB71" s="1"/>
      <c r="AC71" s="1"/>
      <c r="AD71" s="1"/>
      <c r="AE71" s="25">
        <v>39</v>
      </c>
      <c r="AF71" s="1">
        <f>SUMPRODUCT(AJ71:ZZ71,AJ6:ZZ6)*J71</f>
        <v>24</v>
      </c>
      <c r="AG71" s="1">
        <f>39-AF71</f>
        <v>15</v>
      </c>
      <c r="AH71" s="1"/>
      <c r="AI71" s="1"/>
      <c r="AJ71" s="3">
        <v>1</v>
      </c>
      <c r="AK71" s="3">
        <v>1</v>
      </c>
      <c r="AL71" s="3"/>
      <c r="AM71" s="3">
        <v>1</v>
      </c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4"/>
      <c r="BE71" s="4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</row>
    <row r="72" spans="1:86" ht="20.100000000000001" customHeight="1">
      <c r="A72" s="1"/>
      <c r="B72" s="5"/>
      <c r="C72" s="1"/>
      <c r="D72" s="1" t="s">
        <v>247</v>
      </c>
      <c r="E72" s="1" t="s">
        <v>248</v>
      </c>
      <c r="F72" s="1" t="s">
        <v>225</v>
      </c>
      <c r="G72" s="1" t="s">
        <v>287</v>
      </c>
      <c r="H72" s="1" t="s">
        <v>227</v>
      </c>
      <c r="I72" s="1" t="s">
        <v>250</v>
      </c>
      <c r="J72" s="1">
        <v>1</v>
      </c>
      <c r="K72" s="1" t="s">
        <v>251</v>
      </c>
      <c r="L72" s="25">
        <v>260</v>
      </c>
      <c r="M72" s="1">
        <v>260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260</v>
      </c>
      <c r="T72" s="1" t="s">
        <v>288</v>
      </c>
      <c r="U72" s="1" t="s">
        <v>195</v>
      </c>
      <c r="V72" s="1"/>
      <c r="W72" s="1"/>
      <c r="X72" s="6" t="s">
        <v>289</v>
      </c>
      <c r="Y72" s="1">
        <v>237</v>
      </c>
      <c r="Z72" s="1" t="s">
        <v>157</v>
      </c>
      <c r="AA72" s="1" t="s">
        <v>158</v>
      </c>
      <c r="AB72" s="1"/>
      <c r="AC72" s="1"/>
      <c r="AD72" s="1"/>
      <c r="AE72" s="25">
        <v>260</v>
      </c>
      <c r="AF72" s="1">
        <f>SUMPRODUCT(AJ72:ZZ72,AJ6:ZZ6)*J72</f>
        <v>0</v>
      </c>
      <c r="AG72" s="1">
        <f>260-AF72</f>
        <v>260</v>
      </c>
      <c r="AH72" s="1"/>
      <c r="AI72" s="1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</row>
    <row r="73" spans="1:86" ht="20.100000000000001" customHeight="1">
      <c r="A73" s="1"/>
      <c r="B73" s="5"/>
      <c r="C73" s="1"/>
      <c r="D73" s="1" t="s">
        <v>247</v>
      </c>
      <c r="E73" s="1" t="s">
        <v>248</v>
      </c>
      <c r="F73" s="1" t="s">
        <v>225</v>
      </c>
      <c r="G73" s="1" t="s">
        <v>290</v>
      </c>
      <c r="H73" s="1" t="s">
        <v>227</v>
      </c>
      <c r="I73" s="1" t="s">
        <v>250</v>
      </c>
      <c r="J73" s="1">
        <v>1</v>
      </c>
      <c r="K73" s="1" t="s">
        <v>251</v>
      </c>
      <c r="L73" s="25">
        <v>17</v>
      </c>
      <c r="M73" s="1">
        <v>17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17</v>
      </c>
      <c r="T73" s="1" t="s">
        <v>291</v>
      </c>
      <c r="U73" s="1" t="s">
        <v>253</v>
      </c>
      <c r="V73" s="1"/>
      <c r="W73" s="1"/>
      <c r="X73" s="6" t="s">
        <v>292</v>
      </c>
      <c r="Y73" s="1">
        <v>237</v>
      </c>
      <c r="Z73" s="1" t="s">
        <v>157</v>
      </c>
      <c r="AA73" s="1" t="s">
        <v>158</v>
      </c>
      <c r="AB73" s="1"/>
      <c r="AC73" s="1"/>
      <c r="AD73" s="1"/>
      <c r="AE73" s="25">
        <v>17</v>
      </c>
      <c r="AF73" s="1">
        <f>SUMPRODUCT(AJ73:ZZ73,AJ6:ZZ6)*J73</f>
        <v>0</v>
      </c>
      <c r="AG73" s="1">
        <f>17-AF73</f>
        <v>17</v>
      </c>
      <c r="AH73" s="1"/>
      <c r="AI73" s="1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</row>
    <row r="74" spans="1:86" ht="20.100000000000001" customHeight="1">
      <c r="A74" s="1"/>
      <c r="B74" s="5"/>
      <c r="C74" s="1"/>
      <c r="D74" s="1" t="s">
        <v>247</v>
      </c>
      <c r="E74" s="1" t="s">
        <v>248</v>
      </c>
      <c r="F74" s="1" t="s">
        <v>225</v>
      </c>
      <c r="G74" s="1" t="s">
        <v>293</v>
      </c>
      <c r="H74" s="1" t="s">
        <v>227</v>
      </c>
      <c r="I74" s="1" t="s">
        <v>250</v>
      </c>
      <c r="J74" s="1">
        <v>1</v>
      </c>
      <c r="K74" s="1" t="s">
        <v>251</v>
      </c>
      <c r="L74" s="25">
        <v>290</v>
      </c>
      <c r="M74" s="1">
        <v>290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290</v>
      </c>
      <c r="T74" s="1" t="s">
        <v>294</v>
      </c>
      <c r="U74" s="1" t="s">
        <v>195</v>
      </c>
      <c r="V74" s="1"/>
      <c r="W74" s="1"/>
      <c r="X74" s="6" t="s">
        <v>295</v>
      </c>
      <c r="Y74" s="1">
        <v>237</v>
      </c>
      <c r="Z74" s="1" t="s">
        <v>157</v>
      </c>
      <c r="AA74" s="1" t="s">
        <v>158</v>
      </c>
      <c r="AB74" s="1"/>
      <c r="AC74" s="1"/>
      <c r="AD74" s="1"/>
      <c r="AE74" s="25">
        <v>290</v>
      </c>
      <c r="AF74" s="1">
        <f>SUMPRODUCT(AJ74:ZZ74,AJ6:ZZ6)*J74</f>
        <v>0</v>
      </c>
      <c r="AG74" s="1">
        <f>290-AF74</f>
        <v>290</v>
      </c>
      <c r="AH74" s="1"/>
      <c r="AI74" s="1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</row>
    <row r="75" spans="1:86" ht="20.100000000000001" customHeight="1">
      <c r="A75" s="1"/>
      <c r="B75" s="5"/>
      <c r="C75" s="1"/>
      <c r="D75" s="1" t="s">
        <v>247</v>
      </c>
      <c r="E75" s="1" t="s">
        <v>248</v>
      </c>
      <c r="F75" s="1" t="s">
        <v>225</v>
      </c>
      <c r="G75" s="1" t="s">
        <v>296</v>
      </c>
      <c r="H75" s="1" t="s">
        <v>227</v>
      </c>
      <c r="I75" s="1" t="s">
        <v>250</v>
      </c>
      <c r="J75" s="1">
        <v>1</v>
      </c>
      <c r="K75" s="1" t="s">
        <v>251</v>
      </c>
      <c r="L75" s="25">
        <v>148</v>
      </c>
      <c r="M75" s="1">
        <v>148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148</v>
      </c>
      <c r="T75" s="1" t="s">
        <v>239</v>
      </c>
      <c r="U75" s="1" t="s">
        <v>195</v>
      </c>
      <c r="V75" s="1"/>
      <c r="W75" s="1"/>
      <c r="X75" s="6" t="s">
        <v>297</v>
      </c>
      <c r="Y75" s="1">
        <v>237</v>
      </c>
      <c r="Z75" s="1" t="s">
        <v>157</v>
      </c>
      <c r="AA75" s="1" t="s">
        <v>158</v>
      </c>
      <c r="AB75" s="1"/>
      <c r="AC75" s="1"/>
      <c r="AD75" s="1"/>
      <c r="AE75" s="25">
        <v>148</v>
      </c>
      <c r="AF75" s="1">
        <f>SUMPRODUCT(AJ75:ZZ75,AJ6:ZZ6)*J75</f>
        <v>0</v>
      </c>
      <c r="AG75" s="1">
        <f>148-AF75</f>
        <v>148</v>
      </c>
      <c r="AH75" s="1"/>
      <c r="AI75" s="1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</row>
    <row r="76" spans="1:86" ht="20.100000000000001" customHeight="1">
      <c r="A76" s="1"/>
      <c r="B76" s="5"/>
      <c r="C76" s="1"/>
      <c r="D76" s="1" t="s">
        <v>247</v>
      </c>
      <c r="E76" s="1" t="s">
        <v>248</v>
      </c>
      <c r="F76" s="1" t="s">
        <v>225</v>
      </c>
      <c r="G76" s="1" t="s">
        <v>298</v>
      </c>
      <c r="H76" s="1" t="s">
        <v>227</v>
      </c>
      <c r="I76" s="1" t="s">
        <v>250</v>
      </c>
      <c r="J76" s="1">
        <v>1</v>
      </c>
      <c r="K76" s="1" t="s">
        <v>251</v>
      </c>
      <c r="L76" s="25">
        <v>130</v>
      </c>
      <c r="M76" s="1">
        <v>130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130</v>
      </c>
      <c r="T76" s="1" t="s">
        <v>299</v>
      </c>
      <c r="U76" s="1" t="s">
        <v>195</v>
      </c>
      <c r="V76" s="1"/>
      <c r="W76" s="1"/>
      <c r="X76" s="6" t="s">
        <v>300</v>
      </c>
      <c r="Y76" s="1">
        <v>237</v>
      </c>
      <c r="Z76" s="1" t="s">
        <v>157</v>
      </c>
      <c r="AA76" s="1" t="s">
        <v>158</v>
      </c>
      <c r="AB76" s="1"/>
      <c r="AC76" s="1"/>
      <c r="AD76" s="1"/>
      <c r="AE76" s="25">
        <v>130</v>
      </c>
      <c r="AF76" s="1">
        <f>SUMPRODUCT(AJ76:ZZ76,AJ6:ZZ6)*J76</f>
        <v>0</v>
      </c>
      <c r="AG76" s="1">
        <f>130-AF76</f>
        <v>130</v>
      </c>
      <c r="AH76" s="1"/>
      <c r="AI76" s="1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</row>
    <row r="77" spans="1:86" ht="20.100000000000001" customHeight="1">
      <c r="A77" s="1"/>
      <c r="B77" s="5"/>
      <c r="C77" s="1"/>
      <c r="D77" s="1" t="s">
        <v>301</v>
      </c>
      <c r="E77" s="1" t="s">
        <v>302</v>
      </c>
      <c r="F77" s="1" t="s">
        <v>225</v>
      </c>
      <c r="G77" s="1" t="s">
        <v>303</v>
      </c>
      <c r="H77" s="1" t="s">
        <v>227</v>
      </c>
      <c r="I77" s="1" t="s">
        <v>228</v>
      </c>
      <c r="J77" s="1">
        <v>1</v>
      </c>
      <c r="K77" s="1" t="s">
        <v>304</v>
      </c>
      <c r="L77" s="25">
        <v>832</v>
      </c>
      <c r="M77" s="1">
        <v>832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832</v>
      </c>
      <c r="T77" s="1" t="s">
        <v>305</v>
      </c>
      <c r="U77" s="1" t="s">
        <v>195</v>
      </c>
      <c r="V77" s="1"/>
      <c r="W77" s="1"/>
      <c r="X77" s="6" t="s">
        <v>306</v>
      </c>
      <c r="Y77" s="1">
        <v>237</v>
      </c>
      <c r="Z77" s="1" t="s">
        <v>157</v>
      </c>
      <c r="AA77" s="1" t="s">
        <v>158</v>
      </c>
      <c r="AB77" s="1"/>
      <c r="AC77" s="1"/>
      <c r="AD77" s="1"/>
      <c r="AE77" s="25">
        <v>832</v>
      </c>
      <c r="AF77" s="1">
        <f>SUMPRODUCT(AJ77:ZZ77,AJ6:ZZ6)*J77</f>
        <v>0</v>
      </c>
      <c r="AG77" s="1">
        <f>832-AF77</f>
        <v>832</v>
      </c>
      <c r="AH77" s="1"/>
      <c r="AI77" s="1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</row>
    <row r="78" spans="1:86" ht="20.100000000000001" customHeight="1">
      <c r="A78" s="1"/>
      <c r="B78" s="5"/>
      <c r="C78" s="1"/>
      <c r="D78" s="1" t="s">
        <v>301</v>
      </c>
      <c r="E78" s="1" t="s">
        <v>302</v>
      </c>
      <c r="F78" s="1" t="s">
        <v>225</v>
      </c>
      <c r="G78" s="1" t="s">
        <v>307</v>
      </c>
      <c r="H78" s="1" t="s">
        <v>227</v>
      </c>
      <c r="I78" s="1" t="s">
        <v>228</v>
      </c>
      <c r="J78" s="1">
        <v>1</v>
      </c>
      <c r="K78" s="1" t="s">
        <v>304</v>
      </c>
      <c r="L78" s="25">
        <v>354</v>
      </c>
      <c r="M78" s="1">
        <v>354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354</v>
      </c>
      <c r="T78" s="1" t="s">
        <v>308</v>
      </c>
      <c r="U78" s="1" t="s">
        <v>195</v>
      </c>
      <c r="V78" s="1"/>
      <c r="W78" s="1"/>
      <c r="X78" s="6" t="s">
        <v>309</v>
      </c>
      <c r="Y78" s="1">
        <v>237</v>
      </c>
      <c r="Z78" s="1" t="s">
        <v>157</v>
      </c>
      <c r="AA78" s="1" t="s">
        <v>158</v>
      </c>
      <c r="AB78" s="1"/>
      <c r="AC78" s="1"/>
      <c r="AD78" s="1"/>
      <c r="AE78" s="25">
        <v>354</v>
      </c>
      <c r="AF78" s="1">
        <f>SUMPRODUCT(AJ78:ZZ78,AJ6:ZZ6)*J78</f>
        <v>260</v>
      </c>
      <c r="AG78" s="1">
        <f>354-AF78</f>
        <v>94</v>
      </c>
      <c r="AH78" s="1"/>
      <c r="AI78" s="1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4"/>
      <c r="BJ78" s="3">
        <v>1</v>
      </c>
      <c r="BK78" s="3">
        <v>1</v>
      </c>
      <c r="BL78" s="3">
        <v>1</v>
      </c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</row>
    <row r="79" spans="1:86" ht="20.100000000000001" customHeight="1">
      <c r="A79" s="1"/>
      <c r="B79" s="5"/>
      <c r="C79" s="1"/>
      <c r="D79" s="1" t="s">
        <v>301</v>
      </c>
      <c r="E79" s="1" t="s">
        <v>302</v>
      </c>
      <c r="F79" s="1" t="s">
        <v>225</v>
      </c>
      <c r="G79" s="1" t="s">
        <v>310</v>
      </c>
      <c r="H79" s="1" t="s">
        <v>227</v>
      </c>
      <c r="I79" s="1" t="s">
        <v>228</v>
      </c>
      <c r="J79" s="1">
        <v>1</v>
      </c>
      <c r="K79" s="1" t="s">
        <v>304</v>
      </c>
      <c r="L79" s="25">
        <v>406</v>
      </c>
      <c r="M79" s="1">
        <v>406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406</v>
      </c>
      <c r="T79" s="1" t="s">
        <v>311</v>
      </c>
      <c r="U79" s="1" t="s">
        <v>195</v>
      </c>
      <c r="V79" s="1"/>
      <c r="W79" s="1"/>
      <c r="X79" s="6" t="s">
        <v>312</v>
      </c>
      <c r="Y79" s="1">
        <v>237</v>
      </c>
      <c r="Z79" s="1" t="s">
        <v>157</v>
      </c>
      <c r="AA79" s="1" t="s">
        <v>158</v>
      </c>
      <c r="AB79" s="1"/>
      <c r="AC79" s="1"/>
      <c r="AD79" s="1"/>
      <c r="AE79" s="25">
        <v>406</v>
      </c>
      <c r="AF79" s="1">
        <f>SUMPRODUCT(AJ79:ZZ79,AJ6:ZZ6)*J79</f>
        <v>0</v>
      </c>
      <c r="AG79" s="1">
        <f>406-AF79</f>
        <v>406</v>
      </c>
      <c r="AH79" s="1"/>
      <c r="AI79" s="1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</row>
    <row r="80" spans="1:86" ht="20.100000000000001" customHeight="1">
      <c r="A80" s="1"/>
      <c r="B80" s="5"/>
      <c r="C80" s="1" t="s">
        <v>170</v>
      </c>
      <c r="D80" s="1"/>
      <c r="E80" s="1"/>
      <c r="F80" s="1"/>
      <c r="G80" s="1"/>
      <c r="H80" s="1"/>
      <c r="I80" s="1"/>
      <c r="J80" s="1"/>
      <c r="K80" s="1"/>
      <c r="L80" s="25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25"/>
      <c r="AF80" s="1"/>
      <c r="AG80" s="1"/>
      <c r="AH80" s="1"/>
      <c r="AI80" s="1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>
        <v>1</v>
      </c>
      <c r="AX80" s="3"/>
      <c r="AY80" s="3">
        <v>1</v>
      </c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>
        <v>1</v>
      </c>
      <c r="CC80" s="3"/>
      <c r="CD80" s="3"/>
      <c r="CE80" s="3"/>
      <c r="CF80" s="3"/>
      <c r="CG80" s="3"/>
      <c r="CH80" s="3"/>
    </row>
    <row r="81" spans="1:86" ht="24" customHeight="1">
      <c r="A81" s="2" t="s">
        <v>313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4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4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</row>
    <row r="82" spans="1:86" ht="20.100000000000001" customHeight="1">
      <c r="A82" s="1"/>
      <c r="B82" s="5" t="s">
        <v>314</v>
      </c>
      <c r="C82" s="1"/>
      <c r="D82" s="1" t="s">
        <v>315</v>
      </c>
      <c r="E82" s="1" t="s">
        <v>316</v>
      </c>
      <c r="F82" s="1" t="s">
        <v>317</v>
      </c>
      <c r="G82" s="1" t="s">
        <v>318</v>
      </c>
      <c r="H82" s="1" t="s">
        <v>319</v>
      </c>
      <c r="I82" s="1" t="s">
        <v>320</v>
      </c>
      <c r="J82" s="1">
        <v>1</v>
      </c>
      <c r="K82" s="1" t="s">
        <v>321</v>
      </c>
      <c r="L82" s="25">
        <v>10000</v>
      </c>
      <c r="M82" s="1">
        <v>10000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8000</v>
      </c>
      <c r="T82" s="1" t="s">
        <v>322</v>
      </c>
      <c r="U82" s="1" t="s">
        <v>323</v>
      </c>
      <c r="V82" s="1"/>
      <c r="W82" s="1"/>
      <c r="X82" s="1" t="s">
        <v>324</v>
      </c>
      <c r="Y82" s="1">
        <v>169</v>
      </c>
      <c r="Z82" s="1" t="s">
        <v>157</v>
      </c>
      <c r="AA82" s="1" t="s">
        <v>197</v>
      </c>
      <c r="AB82" s="1"/>
      <c r="AC82" s="1"/>
      <c r="AD82" s="1"/>
      <c r="AE82" s="25">
        <v>10000</v>
      </c>
      <c r="AF82" s="1">
        <f>SUMPRODUCT(AJ82:ZZ82,AJ6:ZZ6)*J82</f>
        <v>1088</v>
      </c>
      <c r="AG82" s="1">
        <f>10000-AF82</f>
        <v>8912</v>
      </c>
      <c r="AH82" s="1"/>
      <c r="AI82" s="1"/>
      <c r="AJ82" s="3">
        <v>1</v>
      </c>
      <c r="AK82" s="3">
        <v>1</v>
      </c>
      <c r="AL82" s="3">
        <v>1</v>
      </c>
      <c r="AM82" s="3">
        <v>1</v>
      </c>
      <c r="AN82" s="3">
        <v>1</v>
      </c>
      <c r="AO82" s="3">
        <v>1</v>
      </c>
      <c r="AP82" s="3">
        <v>1</v>
      </c>
      <c r="AQ82" s="3">
        <v>1</v>
      </c>
      <c r="AR82" s="3">
        <v>1</v>
      </c>
      <c r="AS82" s="3">
        <v>1</v>
      </c>
      <c r="AT82" s="3">
        <v>1</v>
      </c>
      <c r="AU82" s="3">
        <v>1</v>
      </c>
      <c r="AV82" s="3">
        <v>1</v>
      </c>
      <c r="AW82" s="3"/>
      <c r="AX82" s="3">
        <v>1</v>
      </c>
      <c r="AY82" s="3"/>
      <c r="AZ82" s="3">
        <v>1</v>
      </c>
      <c r="BA82" s="4">
        <v>1</v>
      </c>
      <c r="BB82" s="3">
        <v>1</v>
      </c>
      <c r="BC82" s="4">
        <v>1</v>
      </c>
      <c r="BD82" s="4">
        <v>1</v>
      </c>
      <c r="BE82" s="4">
        <v>1</v>
      </c>
      <c r="BF82" s="4">
        <v>1</v>
      </c>
      <c r="BG82" s="4">
        <v>1</v>
      </c>
      <c r="BH82" s="3">
        <v>1</v>
      </c>
      <c r="BI82" s="3">
        <v>1</v>
      </c>
      <c r="BJ82" s="3">
        <v>1</v>
      </c>
      <c r="BK82" s="3">
        <v>1</v>
      </c>
      <c r="BL82" s="3">
        <v>1</v>
      </c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</row>
    <row r="83" spans="1:86" ht="20.100000000000001" customHeight="1">
      <c r="A83" s="1"/>
      <c r="B83" s="5"/>
      <c r="C83" s="1" t="s">
        <v>170</v>
      </c>
      <c r="D83" s="1"/>
      <c r="E83" s="1"/>
      <c r="F83" s="1"/>
      <c r="G83" s="1"/>
      <c r="H83" s="1"/>
      <c r="I83" s="1"/>
      <c r="J83" s="1"/>
      <c r="K83" s="1"/>
      <c r="L83" s="25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25"/>
      <c r="AF83" s="1"/>
      <c r="AG83" s="1"/>
      <c r="AH83" s="1"/>
      <c r="AI83" s="1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>
        <v>1</v>
      </c>
      <c r="AX83" s="3"/>
      <c r="AY83" s="3">
        <v>1</v>
      </c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>
        <v>1</v>
      </c>
      <c r="CC83" s="3"/>
      <c r="CD83" s="3"/>
      <c r="CE83" s="3"/>
      <c r="CF83" s="3"/>
      <c r="CG83" s="3"/>
      <c r="CH83" s="3"/>
    </row>
    <row r="84" spans="1:86" ht="24" customHeight="1">
      <c r="A84" s="2" t="s">
        <v>325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4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4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</row>
    <row r="85" spans="1:86" ht="20.100000000000001" customHeight="1">
      <c r="A85" s="1"/>
      <c r="B85" s="5" t="s">
        <v>326</v>
      </c>
      <c r="C85" s="1"/>
      <c r="D85" s="1" t="s">
        <v>327</v>
      </c>
      <c r="E85" s="1" t="s">
        <v>328</v>
      </c>
      <c r="F85" s="1" t="s">
        <v>329</v>
      </c>
      <c r="G85" s="1"/>
      <c r="H85" s="1" t="s">
        <v>330</v>
      </c>
      <c r="I85" s="1" t="s">
        <v>331</v>
      </c>
      <c r="J85" s="1">
        <v>1</v>
      </c>
      <c r="K85" s="1" t="s">
        <v>332</v>
      </c>
      <c r="L85" s="25">
        <v>5000</v>
      </c>
      <c r="M85" s="1">
        <v>5000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5000</v>
      </c>
      <c r="T85" s="1"/>
      <c r="U85" s="1"/>
      <c r="V85" s="1"/>
      <c r="W85" s="1"/>
      <c r="X85" s="1"/>
      <c r="Y85" s="1">
        <v>175</v>
      </c>
      <c r="Z85" s="1" t="s">
        <v>157</v>
      </c>
      <c r="AA85" s="1" t="s">
        <v>197</v>
      </c>
      <c r="AB85" s="1"/>
      <c r="AC85" s="1"/>
      <c r="AD85" s="1"/>
      <c r="AE85" s="25">
        <v>5000</v>
      </c>
      <c r="AF85" s="1">
        <f>SUMPRODUCT(AJ85:ZZ85,AJ6:ZZ6)*J85</f>
        <v>1088</v>
      </c>
      <c r="AG85" s="1">
        <f>5000-AF85</f>
        <v>3912</v>
      </c>
      <c r="AH85" s="1"/>
      <c r="AI85" s="1"/>
      <c r="AJ85" s="3">
        <v>1</v>
      </c>
      <c r="AK85" s="3">
        <v>1</v>
      </c>
      <c r="AL85" s="3">
        <v>1</v>
      </c>
      <c r="AM85" s="3">
        <v>1</v>
      </c>
      <c r="AN85" s="3">
        <v>1</v>
      </c>
      <c r="AO85" s="3">
        <v>1</v>
      </c>
      <c r="AP85" s="3">
        <v>1</v>
      </c>
      <c r="AQ85" s="3">
        <v>1</v>
      </c>
      <c r="AR85" s="3">
        <v>1</v>
      </c>
      <c r="AS85" s="3">
        <v>1</v>
      </c>
      <c r="AT85" s="3">
        <v>1</v>
      </c>
      <c r="AU85" s="3">
        <v>1</v>
      </c>
      <c r="AV85" s="3">
        <v>1</v>
      </c>
      <c r="AW85" s="3"/>
      <c r="AX85" s="3">
        <v>1</v>
      </c>
      <c r="AY85" s="3"/>
      <c r="AZ85" s="3">
        <v>1</v>
      </c>
      <c r="BA85" s="4">
        <v>1</v>
      </c>
      <c r="BB85" s="3">
        <v>1</v>
      </c>
      <c r="BC85" s="4">
        <v>1</v>
      </c>
      <c r="BD85" s="4">
        <v>1</v>
      </c>
      <c r="BE85" s="4">
        <v>1</v>
      </c>
      <c r="BF85" s="4">
        <v>1</v>
      </c>
      <c r="BG85" s="4">
        <v>1</v>
      </c>
      <c r="BH85" s="3">
        <v>1</v>
      </c>
      <c r="BI85" s="3">
        <v>1</v>
      </c>
      <c r="BJ85" s="3">
        <v>1</v>
      </c>
      <c r="BK85" s="3">
        <v>1</v>
      </c>
      <c r="BL85" s="3">
        <v>1</v>
      </c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</row>
    <row r="86" spans="1:86" ht="20.100000000000001" customHeight="1">
      <c r="A86" s="1"/>
      <c r="B86" s="5"/>
      <c r="C86" s="1" t="s">
        <v>170</v>
      </c>
      <c r="D86" s="1"/>
      <c r="E86" s="1"/>
      <c r="F86" s="1"/>
      <c r="G86" s="1"/>
      <c r="H86" s="1"/>
      <c r="I86" s="1"/>
      <c r="J86" s="1"/>
      <c r="K86" s="1"/>
      <c r="L86" s="25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25"/>
      <c r="AF86" s="1"/>
      <c r="AG86" s="1"/>
      <c r="AH86" s="1"/>
      <c r="AI86" s="1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>
        <v>1</v>
      </c>
      <c r="AX86" s="3"/>
      <c r="AY86" s="3">
        <v>1</v>
      </c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>
        <v>1</v>
      </c>
      <c r="CC86" s="3"/>
      <c r="CD86" s="3"/>
      <c r="CE86" s="3"/>
      <c r="CF86" s="3"/>
      <c r="CG86" s="3"/>
      <c r="CH86" s="3"/>
    </row>
    <row r="87" spans="1:86" ht="24" customHeight="1">
      <c r="A87" s="2" t="s">
        <v>333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4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4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</row>
    <row r="88" spans="1:86" ht="20.100000000000001" customHeight="1">
      <c r="A88" s="1"/>
      <c r="B88" s="5" t="s">
        <v>334</v>
      </c>
      <c r="C88" s="1"/>
      <c r="D88" s="1" t="s">
        <v>335</v>
      </c>
      <c r="E88" s="1" t="s">
        <v>336</v>
      </c>
      <c r="F88" s="1" t="s">
        <v>337</v>
      </c>
      <c r="G88" s="1"/>
      <c r="H88" s="1" t="s">
        <v>338</v>
      </c>
      <c r="I88" s="1" t="s">
        <v>339</v>
      </c>
      <c r="J88" s="1">
        <v>1</v>
      </c>
      <c r="K88" s="1" t="s">
        <v>340</v>
      </c>
      <c r="L88" s="25">
        <v>8000</v>
      </c>
      <c r="M88" s="1">
        <v>8000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8000</v>
      </c>
      <c r="T88" s="1"/>
      <c r="U88" s="1"/>
      <c r="V88" s="1"/>
      <c r="W88" s="1"/>
      <c r="X88" s="6" t="s">
        <v>341</v>
      </c>
      <c r="Y88" s="1">
        <v>174</v>
      </c>
      <c r="Z88" s="1" t="s">
        <v>157</v>
      </c>
      <c r="AA88" s="1" t="s">
        <v>197</v>
      </c>
      <c r="AB88" s="1"/>
      <c r="AC88" s="1"/>
      <c r="AD88" s="1"/>
      <c r="AE88" s="25">
        <v>8000</v>
      </c>
      <c r="AF88" s="1">
        <f>SUMPRODUCT(AJ88:ZZ88,AJ6:ZZ6)*J88</f>
        <v>1088</v>
      </c>
      <c r="AG88" s="1">
        <f>8000-AF88</f>
        <v>6912</v>
      </c>
      <c r="AH88" s="1"/>
      <c r="AI88" s="1"/>
      <c r="AJ88" s="3">
        <v>1</v>
      </c>
      <c r="AK88" s="3">
        <v>1</v>
      </c>
      <c r="AL88" s="3">
        <v>1</v>
      </c>
      <c r="AM88" s="3">
        <v>1</v>
      </c>
      <c r="AN88" s="3">
        <v>1</v>
      </c>
      <c r="AO88" s="3">
        <v>1</v>
      </c>
      <c r="AP88" s="3">
        <v>1</v>
      </c>
      <c r="AQ88" s="3">
        <v>1</v>
      </c>
      <c r="AR88" s="3">
        <v>1</v>
      </c>
      <c r="AS88" s="3">
        <v>1</v>
      </c>
      <c r="AT88" s="3">
        <v>1</v>
      </c>
      <c r="AU88" s="3">
        <v>1</v>
      </c>
      <c r="AV88" s="3">
        <v>1</v>
      </c>
      <c r="AW88" s="3"/>
      <c r="AX88" s="3">
        <v>1</v>
      </c>
      <c r="AY88" s="3"/>
      <c r="AZ88" s="3">
        <v>1</v>
      </c>
      <c r="BA88" s="4">
        <v>1</v>
      </c>
      <c r="BB88" s="3">
        <v>1</v>
      </c>
      <c r="BC88" s="4">
        <v>1</v>
      </c>
      <c r="BD88" s="4">
        <v>1</v>
      </c>
      <c r="BE88" s="4">
        <v>1</v>
      </c>
      <c r="BF88" s="4">
        <v>1</v>
      </c>
      <c r="BG88" s="4">
        <v>1</v>
      </c>
      <c r="BH88" s="3">
        <v>1</v>
      </c>
      <c r="BI88" s="3">
        <v>1</v>
      </c>
      <c r="BJ88" s="3">
        <v>1</v>
      </c>
      <c r="BK88" s="3">
        <v>1</v>
      </c>
      <c r="BL88" s="3">
        <v>1</v>
      </c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</row>
    <row r="89" spans="1:86" ht="20.100000000000001" customHeight="1">
      <c r="A89" s="1"/>
      <c r="B89" s="5"/>
      <c r="C89" s="1" t="s">
        <v>170</v>
      </c>
      <c r="D89" s="1"/>
      <c r="E89" s="1"/>
      <c r="F89" s="1"/>
      <c r="G89" s="1"/>
      <c r="H89" s="1"/>
      <c r="I89" s="1"/>
      <c r="J89" s="1"/>
      <c r="K89" s="1"/>
      <c r="L89" s="25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25"/>
      <c r="AF89" s="1"/>
      <c r="AG89" s="1"/>
      <c r="AH89" s="1"/>
      <c r="AI89" s="1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>
        <v>1</v>
      </c>
      <c r="AX89" s="3"/>
      <c r="AY89" s="3">
        <v>1</v>
      </c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>
        <v>1</v>
      </c>
      <c r="CC89" s="3"/>
      <c r="CD89" s="3"/>
      <c r="CE89" s="3"/>
      <c r="CF89" s="3"/>
      <c r="CG89" s="3"/>
      <c r="CH89" s="3"/>
    </row>
    <row r="90" spans="1:86" ht="24" customHeight="1">
      <c r="A90" s="2" t="s">
        <v>342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4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4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</row>
    <row r="91" spans="1:86" ht="20.100000000000001" customHeight="1">
      <c r="A91" s="1"/>
      <c r="B91" s="5" t="s">
        <v>343</v>
      </c>
      <c r="C91" s="1"/>
      <c r="D91" s="1" t="s">
        <v>344</v>
      </c>
      <c r="E91" s="1" t="s">
        <v>345</v>
      </c>
      <c r="F91" s="1" t="s">
        <v>346</v>
      </c>
      <c r="G91" s="1"/>
      <c r="H91" s="1" t="s">
        <v>330</v>
      </c>
      <c r="I91" s="1" t="s">
        <v>347</v>
      </c>
      <c r="J91" s="1">
        <v>1</v>
      </c>
      <c r="K91" s="1" t="s">
        <v>348</v>
      </c>
      <c r="L91" s="25">
        <v>5000</v>
      </c>
      <c r="M91" s="1">
        <v>5000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5000</v>
      </c>
      <c r="T91" s="1"/>
      <c r="U91" s="1"/>
      <c r="V91" s="1"/>
      <c r="W91" s="1"/>
      <c r="X91" s="1"/>
      <c r="Y91" s="1">
        <v>296</v>
      </c>
      <c r="Z91" s="1" t="s">
        <v>157</v>
      </c>
      <c r="AA91" s="1" t="s">
        <v>197</v>
      </c>
      <c r="AB91" s="1"/>
      <c r="AC91" s="1"/>
      <c r="AD91" s="1"/>
      <c r="AE91" s="25">
        <v>5000</v>
      </c>
      <c r="AF91" s="1">
        <f>SUMPRODUCT(AJ91:ZZ91,AJ6:ZZ6)*J91</f>
        <v>1088</v>
      </c>
      <c r="AG91" s="1">
        <f>5000-AF91</f>
        <v>3912</v>
      </c>
      <c r="AH91" s="1"/>
      <c r="AI91" s="1"/>
      <c r="AJ91" s="3">
        <v>1</v>
      </c>
      <c r="AK91" s="3">
        <v>1</v>
      </c>
      <c r="AL91" s="3">
        <v>1</v>
      </c>
      <c r="AM91" s="3">
        <v>1</v>
      </c>
      <c r="AN91" s="3">
        <v>1</v>
      </c>
      <c r="AO91" s="3">
        <v>1</v>
      </c>
      <c r="AP91" s="3">
        <v>1</v>
      </c>
      <c r="AQ91" s="3">
        <v>1</v>
      </c>
      <c r="AR91" s="3">
        <v>1</v>
      </c>
      <c r="AS91" s="3">
        <v>1</v>
      </c>
      <c r="AT91" s="3">
        <v>1</v>
      </c>
      <c r="AU91" s="3">
        <v>1</v>
      </c>
      <c r="AV91" s="3">
        <v>1</v>
      </c>
      <c r="AW91" s="3"/>
      <c r="AX91" s="3">
        <v>1</v>
      </c>
      <c r="AY91" s="3"/>
      <c r="AZ91" s="3">
        <v>1</v>
      </c>
      <c r="BA91" s="4">
        <v>1</v>
      </c>
      <c r="BB91" s="3">
        <v>1</v>
      </c>
      <c r="BC91" s="4">
        <v>1</v>
      </c>
      <c r="BD91" s="4">
        <v>1</v>
      </c>
      <c r="BE91" s="4">
        <v>1</v>
      </c>
      <c r="BF91" s="4">
        <v>1</v>
      </c>
      <c r="BG91" s="4">
        <v>1</v>
      </c>
      <c r="BH91" s="3">
        <v>1</v>
      </c>
      <c r="BI91" s="3">
        <v>1</v>
      </c>
      <c r="BJ91" s="3">
        <v>1</v>
      </c>
      <c r="BK91" s="3">
        <v>1</v>
      </c>
      <c r="BL91" s="3">
        <v>1</v>
      </c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</row>
    <row r="92" spans="1:86" ht="20.100000000000001" customHeight="1">
      <c r="A92" s="1"/>
      <c r="B92" s="5"/>
      <c r="C92" s="1" t="s">
        <v>170</v>
      </c>
      <c r="D92" s="1"/>
      <c r="E92" s="1"/>
      <c r="F92" s="1"/>
      <c r="G92" s="1"/>
      <c r="H92" s="1"/>
      <c r="I92" s="1"/>
      <c r="J92" s="1"/>
      <c r="K92" s="1"/>
      <c r="L92" s="25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25"/>
      <c r="AF92" s="1"/>
      <c r="AG92" s="1"/>
      <c r="AH92" s="1"/>
      <c r="AI92" s="1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>
        <v>1</v>
      </c>
      <c r="AX92" s="3"/>
      <c r="AY92" s="3">
        <v>1</v>
      </c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>
        <v>1</v>
      </c>
      <c r="CC92" s="3"/>
      <c r="CD92" s="3"/>
      <c r="CE92" s="3"/>
      <c r="CF92" s="3"/>
      <c r="CG92" s="3"/>
      <c r="CH92" s="3"/>
    </row>
    <row r="93" spans="1:86" ht="24" customHeight="1">
      <c r="A93" s="2" t="s">
        <v>349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4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4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</row>
    <row r="94" spans="1:86" ht="20.100000000000001" customHeight="1">
      <c r="A94" s="1"/>
      <c r="B94" s="5" t="s">
        <v>350</v>
      </c>
      <c r="C94" s="1"/>
      <c r="D94" s="1" t="s">
        <v>351</v>
      </c>
      <c r="E94" s="1" t="s">
        <v>352</v>
      </c>
      <c r="F94" s="1" t="s">
        <v>353</v>
      </c>
      <c r="G94" s="1"/>
      <c r="H94" s="1" t="s">
        <v>330</v>
      </c>
      <c r="I94" s="1" t="s">
        <v>354</v>
      </c>
      <c r="J94" s="1">
        <v>1</v>
      </c>
      <c r="K94" s="1" t="s">
        <v>355</v>
      </c>
      <c r="L94" s="25">
        <v>5000</v>
      </c>
      <c r="M94" s="1">
        <v>5000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5000</v>
      </c>
      <c r="T94" s="1"/>
      <c r="U94" s="1"/>
      <c r="V94" s="1"/>
      <c r="W94" s="1"/>
      <c r="X94" s="1"/>
      <c r="Y94" s="1">
        <v>300</v>
      </c>
      <c r="Z94" s="1" t="s">
        <v>157</v>
      </c>
      <c r="AA94" s="1" t="s">
        <v>197</v>
      </c>
      <c r="AB94" s="1"/>
      <c r="AC94" s="1"/>
      <c r="AD94" s="1"/>
      <c r="AE94" s="25">
        <v>5000</v>
      </c>
      <c r="AF94" s="1">
        <f>SUMPRODUCT(AJ94:ZZ94,AJ6:ZZ6)*J94</f>
        <v>1088</v>
      </c>
      <c r="AG94" s="1">
        <f>5000-AF94</f>
        <v>3912</v>
      </c>
      <c r="AH94" s="1"/>
      <c r="AI94" s="1"/>
      <c r="AJ94" s="3">
        <v>1</v>
      </c>
      <c r="AK94" s="3">
        <v>1</v>
      </c>
      <c r="AL94" s="3">
        <v>1</v>
      </c>
      <c r="AM94" s="3">
        <v>1</v>
      </c>
      <c r="AN94" s="3">
        <v>1</v>
      </c>
      <c r="AO94" s="3">
        <v>1</v>
      </c>
      <c r="AP94" s="3">
        <v>1</v>
      </c>
      <c r="AQ94" s="3">
        <v>1</v>
      </c>
      <c r="AR94" s="3">
        <v>1</v>
      </c>
      <c r="AS94" s="3">
        <v>1</v>
      </c>
      <c r="AT94" s="3">
        <v>1</v>
      </c>
      <c r="AU94" s="3">
        <v>1</v>
      </c>
      <c r="AV94" s="3">
        <v>1</v>
      </c>
      <c r="AW94" s="3"/>
      <c r="AX94" s="3">
        <v>1</v>
      </c>
      <c r="AY94" s="3"/>
      <c r="AZ94" s="3">
        <v>1</v>
      </c>
      <c r="BA94" s="4">
        <v>1</v>
      </c>
      <c r="BB94" s="3">
        <v>1</v>
      </c>
      <c r="BC94" s="4">
        <v>1</v>
      </c>
      <c r="BD94" s="4">
        <v>1</v>
      </c>
      <c r="BE94" s="4">
        <v>1</v>
      </c>
      <c r="BF94" s="4">
        <v>1</v>
      </c>
      <c r="BG94" s="4">
        <v>1</v>
      </c>
      <c r="BH94" s="3">
        <v>1</v>
      </c>
      <c r="BI94" s="3">
        <v>1</v>
      </c>
      <c r="BJ94" s="3">
        <v>1</v>
      </c>
      <c r="BK94" s="3">
        <v>1</v>
      </c>
      <c r="BL94" s="3">
        <v>1</v>
      </c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</row>
    <row r="95" spans="1:86" ht="20.100000000000001" customHeight="1">
      <c r="A95" s="1"/>
      <c r="B95" s="5"/>
      <c r="C95" s="1" t="s">
        <v>170</v>
      </c>
      <c r="D95" s="1"/>
      <c r="E95" s="1"/>
      <c r="F95" s="1"/>
      <c r="G95" s="1"/>
      <c r="H95" s="1"/>
      <c r="I95" s="1"/>
      <c r="J95" s="1"/>
      <c r="K95" s="1"/>
      <c r="L95" s="25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25"/>
      <c r="AF95" s="1"/>
      <c r="AG95" s="1"/>
      <c r="AH95" s="1"/>
      <c r="AI95" s="1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>
        <v>1</v>
      </c>
      <c r="AX95" s="3"/>
      <c r="AY95" s="3">
        <v>1</v>
      </c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>
        <v>1</v>
      </c>
      <c r="CC95" s="3"/>
      <c r="CD95" s="3"/>
      <c r="CE95" s="3"/>
      <c r="CF95" s="3"/>
      <c r="CG95" s="3"/>
      <c r="CH95" s="3"/>
    </row>
    <row r="96" spans="1:86" ht="24" customHeight="1">
      <c r="A96" s="2" t="s">
        <v>356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4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4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</row>
    <row r="97" spans="1:86" ht="20.100000000000001" customHeight="1">
      <c r="A97" s="1"/>
      <c r="B97" s="5" t="s">
        <v>357</v>
      </c>
      <c r="C97" s="1"/>
      <c r="D97" s="1" t="s">
        <v>358</v>
      </c>
      <c r="E97" s="1" t="s">
        <v>359</v>
      </c>
      <c r="F97" s="1" t="s">
        <v>360</v>
      </c>
      <c r="G97" s="1"/>
      <c r="H97" s="1" t="s">
        <v>330</v>
      </c>
      <c r="I97" s="1" t="s">
        <v>361</v>
      </c>
      <c r="J97" s="1">
        <v>1</v>
      </c>
      <c r="K97" s="1" t="s">
        <v>362</v>
      </c>
      <c r="L97" s="25">
        <v>5000</v>
      </c>
      <c r="M97" s="1">
        <v>5000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5000</v>
      </c>
      <c r="T97" s="1"/>
      <c r="U97" s="1"/>
      <c r="V97" s="1"/>
      <c r="W97" s="1"/>
      <c r="X97" s="1"/>
      <c r="Y97" s="1">
        <v>301</v>
      </c>
      <c r="Z97" s="1" t="s">
        <v>157</v>
      </c>
      <c r="AA97" s="1" t="s">
        <v>197</v>
      </c>
      <c r="AB97" s="1"/>
      <c r="AC97" s="1"/>
      <c r="AD97" s="1"/>
      <c r="AE97" s="25">
        <v>5000</v>
      </c>
      <c r="AF97" s="1">
        <f>SUMPRODUCT(AJ97:ZZ97,AJ6:ZZ6)*J97</f>
        <v>1088</v>
      </c>
      <c r="AG97" s="1">
        <f>5000-AF97</f>
        <v>3912</v>
      </c>
      <c r="AH97" s="1"/>
      <c r="AI97" s="1"/>
      <c r="AJ97" s="3">
        <v>1</v>
      </c>
      <c r="AK97" s="3">
        <v>1</v>
      </c>
      <c r="AL97" s="3">
        <v>1</v>
      </c>
      <c r="AM97" s="3">
        <v>1</v>
      </c>
      <c r="AN97" s="3">
        <v>1</v>
      </c>
      <c r="AO97" s="3">
        <v>1</v>
      </c>
      <c r="AP97" s="3">
        <v>1</v>
      </c>
      <c r="AQ97" s="3">
        <v>1</v>
      </c>
      <c r="AR97" s="3">
        <v>1</v>
      </c>
      <c r="AS97" s="3">
        <v>1</v>
      </c>
      <c r="AT97" s="3">
        <v>1</v>
      </c>
      <c r="AU97" s="3">
        <v>1</v>
      </c>
      <c r="AV97" s="3">
        <v>1</v>
      </c>
      <c r="AW97" s="3"/>
      <c r="AX97" s="3">
        <v>1</v>
      </c>
      <c r="AY97" s="3"/>
      <c r="AZ97" s="3">
        <v>1</v>
      </c>
      <c r="BA97" s="4">
        <v>1</v>
      </c>
      <c r="BB97" s="3">
        <v>1</v>
      </c>
      <c r="BC97" s="4">
        <v>1</v>
      </c>
      <c r="BD97" s="4">
        <v>1</v>
      </c>
      <c r="BE97" s="4">
        <v>1</v>
      </c>
      <c r="BF97" s="4">
        <v>1</v>
      </c>
      <c r="BG97" s="4">
        <v>1</v>
      </c>
      <c r="BH97" s="3">
        <v>1</v>
      </c>
      <c r="BI97" s="3">
        <v>1</v>
      </c>
      <c r="BJ97" s="3">
        <v>1</v>
      </c>
      <c r="BK97" s="3">
        <v>1</v>
      </c>
      <c r="BL97" s="3">
        <v>1</v>
      </c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</row>
    <row r="98" spans="1:86" ht="20.100000000000001" customHeight="1">
      <c r="A98" s="1"/>
      <c r="B98" s="5"/>
      <c r="C98" s="1" t="s">
        <v>170</v>
      </c>
      <c r="D98" s="1"/>
      <c r="E98" s="1"/>
      <c r="F98" s="1"/>
      <c r="G98" s="1"/>
      <c r="H98" s="1"/>
      <c r="I98" s="1"/>
      <c r="J98" s="1"/>
      <c r="K98" s="1"/>
      <c r="L98" s="25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25"/>
      <c r="AF98" s="1"/>
      <c r="AG98" s="1"/>
      <c r="AH98" s="1"/>
      <c r="AI98" s="1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>
        <v>1</v>
      </c>
      <c r="AX98" s="3"/>
      <c r="AY98" s="3">
        <v>1</v>
      </c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>
        <v>1</v>
      </c>
      <c r="CC98" s="3"/>
      <c r="CD98" s="3"/>
      <c r="CE98" s="3"/>
      <c r="CF98" s="3"/>
      <c r="CG98" s="3"/>
      <c r="CH98" s="3"/>
    </row>
    <row r="99" spans="1:86" ht="24" customHeight="1">
      <c r="A99" s="2" t="s">
        <v>363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4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4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</row>
    <row r="100" spans="1:86" ht="20.100000000000001" customHeight="1">
      <c r="A100" s="1"/>
      <c r="B100" s="5" t="s">
        <v>364</v>
      </c>
      <c r="C100" s="1"/>
      <c r="D100" s="1" t="s">
        <v>365</v>
      </c>
      <c r="E100" s="1" t="s">
        <v>366</v>
      </c>
      <c r="F100" s="1" t="s">
        <v>367</v>
      </c>
      <c r="G100" s="1" t="s">
        <v>368</v>
      </c>
      <c r="H100" s="1" t="s">
        <v>369</v>
      </c>
      <c r="I100" s="1" t="s">
        <v>370</v>
      </c>
      <c r="J100" s="1">
        <v>2</v>
      </c>
      <c r="K100" s="1" t="s">
        <v>371</v>
      </c>
      <c r="L100" s="25">
        <v>10000</v>
      </c>
      <c r="M100" s="1">
        <v>10000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14000</v>
      </c>
      <c r="T100" s="1" t="s">
        <v>372</v>
      </c>
      <c r="U100" s="1" t="s">
        <v>323</v>
      </c>
      <c r="V100" s="1"/>
      <c r="W100" s="1"/>
      <c r="X100" s="1"/>
      <c r="Y100" s="1">
        <v>297</v>
      </c>
      <c r="Z100" s="1" t="s">
        <v>157</v>
      </c>
      <c r="AA100" s="1" t="s">
        <v>158</v>
      </c>
      <c r="AB100" s="1"/>
      <c r="AC100" s="1"/>
      <c r="AD100" s="1"/>
      <c r="AE100" s="25">
        <v>10000</v>
      </c>
      <c r="AF100" s="1">
        <f>SUMPRODUCT(AJ100:ZZ100,AJ6:ZZ6)*J100</f>
        <v>2176</v>
      </c>
      <c r="AG100" s="1">
        <f>10000-AF100</f>
        <v>7824</v>
      </c>
      <c r="AH100" s="1"/>
      <c r="AI100" s="1"/>
      <c r="AJ100" s="3">
        <v>1</v>
      </c>
      <c r="AK100" s="3">
        <v>1</v>
      </c>
      <c r="AL100" s="3">
        <v>1</v>
      </c>
      <c r="AM100" s="3">
        <v>1</v>
      </c>
      <c r="AN100" s="3">
        <v>1</v>
      </c>
      <c r="AO100" s="3">
        <v>1</v>
      </c>
      <c r="AP100" s="3">
        <v>1</v>
      </c>
      <c r="AQ100" s="3">
        <v>1</v>
      </c>
      <c r="AR100" s="3">
        <v>1</v>
      </c>
      <c r="AS100" s="3">
        <v>1</v>
      </c>
      <c r="AT100" s="3">
        <v>1</v>
      </c>
      <c r="AU100" s="3">
        <v>1</v>
      </c>
      <c r="AV100" s="3">
        <v>1</v>
      </c>
      <c r="AW100" s="3"/>
      <c r="AX100" s="3">
        <v>1</v>
      </c>
      <c r="AY100" s="3"/>
      <c r="AZ100" s="3">
        <v>1</v>
      </c>
      <c r="BA100" s="4">
        <v>1</v>
      </c>
      <c r="BB100" s="3">
        <v>1</v>
      </c>
      <c r="BC100" s="4">
        <v>1</v>
      </c>
      <c r="BD100" s="4">
        <v>1</v>
      </c>
      <c r="BE100" s="4">
        <v>1</v>
      </c>
      <c r="BF100" s="4">
        <v>1</v>
      </c>
      <c r="BG100" s="4">
        <v>1</v>
      </c>
      <c r="BH100" s="3">
        <v>1</v>
      </c>
      <c r="BI100" s="3">
        <v>1</v>
      </c>
      <c r="BJ100" s="3">
        <v>1</v>
      </c>
      <c r="BK100" s="3">
        <v>1</v>
      </c>
      <c r="BL100" s="3">
        <v>1</v>
      </c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</row>
    <row r="101" spans="1:86" ht="20.100000000000001" customHeight="1">
      <c r="A101" s="1"/>
      <c r="B101" s="5"/>
      <c r="C101" s="1"/>
      <c r="D101" s="1" t="s">
        <v>365</v>
      </c>
      <c r="E101" s="1" t="s">
        <v>366</v>
      </c>
      <c r="F101" s="1" t="s">
        <v>367</v>
      </c>
      <c r="G101" s="1" t="s">
        <v>373</v>
      </c>
      <c r="H101" s="1" t="s">
        <v>369</v>
      </c>
      <c r="I101" s="1" t="s">
        <v>370</v>
      </c>
      <c r="J101" s="1">
        <v>2</v>
      </c>
      <c r="K101" s="1" t="s">
        <v>371</v>
      </c>
      <c r="L101" s="25"/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3200</v>
      </c>
      <c r="T101" s="1"/>
      <c r="U101" s="1" t="s">
        <v>374</v>
      </c>
      <c r="V101" s="1"/>
      <c r="W101" s="1"/>
      <c r="X101" s="1"/>
      <c r="Y101" s="1">
        <v>297</v>
      </c>
      <c r="Z101" s="1" t="s">
        <v>157</v>
      </c>
      <c r="AA101" s="1" t="s">
        <v>158</v>
      </c>
      <c r="AB101" s="1"/>
      <c r="AC101" s="1"/>
      <c r="AD101" s="1"/>
      <c r="AE101" s="25">
        <v>0</v>
      </c>
      <c r="AF101" s="1">
        <f>SUMPRODUCT(AJ101:ZZ101,AJ6:ZZ6)*J101</f>
        <v>0</v>
      </c>
      <c r="AG101" s="1">
        <f>0-AF101</f>
        <v>0</v>
      </c>
      <c r="AH101" s="1"/>
      <c r="AI101" s="1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</row>
    <row r="102" spans="1:86" ht="20.100000000000001" customHeight="1">
      <c r="A102" s="1"/>
      <c r="B102" s="5"/>
      <c r="C102" s="1" t="s">
        <v>170</v>
      </c>
      <c r="D102" s="1"/>
      <c r="E102" s="1"/>
      <c r="F102" s="1"/>
      <c r="G102" s="1"/>
      <c r="H102" s="1"/>
      <c r="I102" s="1"/>
      <c r="J102" s="1"/>
      <c r="K102" s="1"/>
      <c r="L102" s="25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25"/>
      <c r="AF102" s="1"/>
      <c r="AG102" s="1"/>
      <c r="AH102" s="1"/>
      <c r="AI102" s="1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>
        <v>1</v>
      </c>
      <c r="AX102" s="3"/>
      <c r="AY102" s="3">
        <v>1</v>
      </c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>
        <v>1</v>
      </c>
      <c r="CC102" s="3"/>
      <c r="CD102" s="3"/>
      <c r="CE102" s="3"/>
      <c r="CF102" s="3"/>
      <c r="CG102" s="3"/>
      <c r="CH102" s="3"/>
    </row>
    <row r="103" spans="1:86" ht="24" customHeight="1">
      <c r="A103" s="2" t="s">
        <v>375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4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4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</row>
    <row r="104" spans="1:86" ht="20.100000000000001" customHeight="1">
      <c r="A104" s="1"/>
      <c r="B104" s="5" t="s">
        <v>376</v>
      </c>
      <c r="C104" s="1"/>
      <c r="D104" s="1" t="s">
        <v>377</v>
      </c>
      <c r="E104" s="1" t="s">
        <v>378</v>
      </c>
      <c r="F104" s="1" t="s">
        <v>379</v>
      </c>
      <c r="G104" s="1"/>
      <c r="H104" s="1" t="s">
        <v>380</v>
      </c>
      <c r="I104" s="1" t="s">
        <v>381</v>
      </c>
      <c r="J104" s="1">
        <v>1</v>
      </c>
      <c r="K104" s="1" t="s">
        <v>382</v>
      </c>
      <c r="L104" s="25">
        <v>8000</v>
      </c>
      <c r="M104" s="1">
        <v>8000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8000</v>
      </c>
      <c r="T104" s="1" t="s">
        <v>383</v>
      </c>
      <c r="U104" s="1" t="s">
        <v>384</v>
      </c>
      <c r="V104" s="1"/>
      <c r="W104" s="1"/>
      <c r="X104" s="6" t="s">
        <v>385</v>
      </c>
      <c r="Y104" s="1">
        <v>295</v>
      </c>
      <c r="Z104" s="1" t="s">
        <v>157</v>
      </c>
      <c r="AA104" s="1" t="s">
        <v>197</v>
      </c>
      <c r="AB104" s="1"/>
      <c r="AC104" s="1"/>
      <c r="AD104" s="1"/>
      <c r="AE104" s="25">
        <v>8000</v>
      </c>
      <c r="AF104" s="1">
        <f>SUMPRODUCT(AJ104:ZZ104,AJ6:ZZ6)*J104</f>
        <v>1088</v>
      </c>
      <c r="AG104" s="1">
        <f>8000-AF104</f>
        <v>6912</v>
      </c>
      <c r="AH104" s="1"/>
      <c r="AI104" s="1"/>
      <c r="AJ104" s="3">
        <v>1</v>
      </c>
      <c r="AK104" s="3">
        <v>1</v>
      </c>
      <c r="AL104" s="3">
        <v>1</v>
      </c>
      <c r="AM104" s="3">
        <v>1</v>
      </c>
      <c r="AN104" s="3">
        <v>1</v>
      </c>
      <c r="AO104" s="3">
        <v>1</v>
      </c>
      <c r="AP104" s="3">
        <v>1</v>
      </c>
      <c r="AQ104" s="3">
        <v>1</v>
      </c>
      <c r="AR104" s="3">
        <v>1</v>
      </c>
      <c r="AS104" s="3">
        <v>1</v>
      </c>
      <c r="AT104" s="3">
        <v>1</v>
      </c>
      <c r="AU104" s="3">
        <v>1</v>
      </c>
      <c r="AV104" s="3">
        <v>1</v>
      </c>
      <c r="AW104" s="3"/>
      <c r="AX104" s="3">
        <v>1</v>
      </c>
      <c r="AY104" s="3"/>
      <c r="AZ104" s="3">
        <v>1</v>
      </c>
      <c r="BA104" s="4">
        <v>1</v>
      </c>
      <c r="BB104" s="3">
        <v>1</v>
      </c>
      <c r="BC104" s="4">
        <v>1</v>
      </c>
      <c r="BD104" s="4">
        <v>1</v>
      </c>
      <c r="BE104" s="4">
        <v>1</v>
      </c>
      <c r="BF104" s="4">
        <v>1</v>
      </c>
      <c r="BG104" s="4">
        <v>1</v>
      </c>
      <c r="BH104" s="3">
        <v>1</v>
      </c>
      <c r="BI104" s="3">
        <v>1</v>
      </c>
      <c r="BJ104" s="3">
        <v>1</v>
      </c>
      <c r="BK104" s="3">
        <v>1</v>
      </c>
      <c r="BL104" s="3">
        <v>1</v>
      </c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</row>
    <row r="105" spans="1:86" ht="20.100000000000001" customHeight="1">
      <c r="A105" s="1"/>
      <c r="B105" s="5"/>
      <c r="C105" s="1" t="s">
        <v>170</v>
      </c>
      <c r="D105" s="1"/>
      <c r="E105" s="1"/>
      <c r="F105" s="1"/>
      <c r="G105" s="1"/>
      <c r="H105" s="1"/>
      <c r="I105" s="1"/>
      <c r="J105" s="1"/>
      <c r="K105" s="1"/>
      <c r="L105" s="25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25"/>
      <c r="AF105" s="1"/>
      <c r="AG105" s="1"/>
      <c r="AH105" s="1"/>
      <c r="AI105" s="1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>
        <v>1</v>
      </c>
      <c r="AX105" s="3"/>
      <c r="AY105" s="3">
        <v>1</v>
      </c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>
        <v>1</v>
      </c>
      <c r="CC105" s="3"/>
      <c r="CD105" s="3"/>
      <c r="CE105" s="3"/>
      <c r="CF105" s="3"/>
      <c r="CG105" s="3"/>
      <c r="CH105" s="3"/>
    </row>
    <row r="106" spans="1:86" ht="24" customHeight="1">
      <c r="A106" s="2" t="s">
        <v>386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4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4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</row>
    <row r="107" spans="1:86" ht="20.100000000000001" customHeight="1">
      <c r="A107" s="1"/>
      <c r="B107" s="5" t="s">
        <v>387</v>
      </c>
      <c r="C107" s="1"/>
      <c r="D107" s="1" t="s">
        <v>388</v>
      </c>
      <c r="E107" s="1" t="s">
        <v>389</v>
      </c>
      <c r="F107" s="1" t="s">
        <v>390</v>
      </c>
      <c r="G107" s="1"/>
      <c r="H107" s="1" t="s">
        <v>391</v>
      </c>
      <c r="I107" s="1" t="s">
        <v>392</v>
      </c>
      <c r="J107" s="1">
        <v>1</v>
      </c>
      <c r="K107" s="1" t="s">
        <v>393</v>
      </c>
      <c r="L107" s="25">
        <v>5000</v>
      </c>
      <c r="M107" s="1">
        <v>5000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5000</v>
      </c>
      <c r="T107" s="1"/>
      <c r="U107" s="1"/>
      <c r="V107" s="1"/>
      <c r="W107" s="1"/>
      <c r="X107" s="1"/>
      <c r="Y107" s="1">
        <v>162</v>
      </c>
      <c r="Z107" s="1" t="s">
        <v>157</v>
      </c>
      <c r="AA107" s="1" t="s">
        <v>197</v>
      </c>
      <c r="AB107" s="1"/>
      <c r="AC107" s="1"/>
      <c r="AD107" s="1"/>
      <c r="AE107" s="25">
        <v>5000</v>
      </c>
      <c r="AF107" s="1">
        <f>SUMPRODUCT(AJ107:ZZ107,AJ6:ZZ6)*J107</f>
        <v>668</v>
      </c>
      <c r="AG107" s="1">
        <f>5000-AF107</f>
        <v>4332</v>
      </c>
      <c r="AH107" s="1"/>
      <c r="AI107" s="1"/>
      <c r="AJ107" s="3">
        <v>1</v>
      </c>
      <c r="AK107" s="3">
        <v>1</v>
      </c>
      <c r="AL107" s="3">
        <v>1</v>
      </c>
      <c r="AM107" s="3">
        <v>1</v>
      </c>
      <c r="AN107" s="3">
        <v>1</v>
      </c>
      <c r="AO107" s="3">
        <v>1</v>
      </c>
      <c r="AP107" s="3">
        <v>1</v>
      </c>
      <c r="AQ107" s="3">
        <v>1</v>
      </c>
      <c r="AR107" s="3">
        <v>1</v>
      </c>
      <c r="AS107" s="3">
        <v>1</v>
      </c>
      <c r="AT107" s="3">
        <v>1</v>
      </c>
      <c r="AU107" s="3">
        <v>1</v>
      </c>
      <c r="AV107" s="3">
        <v>1</v>
      </c>
      <c r="AW107" s="3"/>
      <c r="AX107" s="3">
        <v>1</v>
      </c>
      <c r="AY107" s="3"/>
      <c r="AZ107" s="3">
        <v>1</v>
      </c>
      <c r="BA107" s="4">
        <v>1</v>
      </c>
      <c r="BB107" s="3">
        <v>1</v>
      </c>
      <c r="BC107" s="4">
        <v>1</v>
      </c>
      <c r="BD107" s="4">
        <v>1</v>
      </c>
      <c r="BE107" s="4">
        <v>1</v>
      </c>
      <c r="BF107" s="4">
        <v>1</v>
      </c>
      <c r="BG107" s="4">
        <v>1</v>
      </c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</row>
    <row r="108" spans="1:86" ht="20.100000000000001" customHeight="1">
      <c r="A108" s="1"/>
      <c r="B108" s="5"/>
      <c r="C108" s="1"/>
      <c r="D108" s="1" t="s">
        <v>388</v>
      </c>
      <c r="E108" s="1" t="s">
        <v>389</v>
      </c>
      <c r="F108" s="1" t="s">
        <v>390</v>
      </c>
      <c r="G108" s="1"/>
      <c r="H108" s="1" t="s">
        <v>394</v>
      </c>
      <c r="I108" s="1" t="s">
        <v>395</v>
      </c>
      <c r="J108" s="1">
        <v>1</v>
      </c>
      <c r="K108" s="1" t="s">
        <v>396</v>
      </c>
      <c r="L108" s="25">
        <v>5000</v>
      </c>
      <c r="M108" s="1">
        <v>5000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5000</v>
      </c>
      <c r="T108" s="1"/>
      <c r="U108" s="1"/>
      <c r="V108" s="1"/>
      <c r="W108" s="1"/>
      <c r="X108" s="1"/>
      <c r="Y108" s="1">
        <v>162</v>
      </c>
      <c r="Z108" s="1" t="s">
        <v>157</v>
      </c>
      <c r="AA108" s="1" t="s">
        <v>197</v>
      </c>
      <c r="AB108" s="1"/>
      <c r="AC108" s="1"/>
      <c r="AD108" s="1"/>
      <c r="AE108" s="25">
        <v>5000</v>
      </c>
      <c r="AF108" s="1">
        <f>SUMPRODUCT(AJ108:ZZ108,AJ6:ZZ6)*J108</f>
        <v>160</v>
      </c>
      <c r="AG108" s="1">
        <f>5000-AF108</f>
        <v>4840</v>
      </c>
      <c r="AH108" s="1"/>
      <c r="AI108" s="1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>
        <v>1</v>
      </c>
      <c r="BI108" s="3">
        <v>1</v>
      </c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</row>
    <row r="109" spans="1:86" ht="20.100000000000001" customHeight="1">
      <c r="A109" s="1"/>
      <c r="B109" s="5"/>
      <c r="C109" s="1"/>
      <c r="D109" s="1" t="s">
        <v>388</v>
      </c>
      <c r="E109" s="1" t="s">
        <v>389</v>
      </c>
      <c r="F109" s="1" t="s">
        <v>390</v>
      </c>
      <c r="G109" s="1"/>
      <c r="H109" s="1" t="s">
        <v>397</v>
      </c>
      <c r="I109" s="1" t="s">
        <v>398</v>
      </c>
      <c r="J109" s="1">
        <v>1</v>
      </c>
      <c r="K109" s="1" t="s">
        <v>399</v>
      </c>
      <c r="L109" s="25">
        <v>5000</v>
      </c>
      <c r="M109" s="1">
        <v>5000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5000</v>
      </c>
      <c r="T109" s="1"/>
      <c r="U109" s="1"/>
      <c r="V109" s="1"/>
      <c r="W109" s="1"/>
      <c r="X109" s="1"/>
      <c r="Y109" s="1">
        <v>162</v>
      </c>
      <c r="Z109" s="1" t="s">
        <v>157</v>
      </c>
      <c r="AA109" s="1" t="s">
        <v>197</v>
      </c>
      <c r="AB109" s="1"/>
      <c r="AC109" s="1"/>
      <c r="AD109" s="1"/>
      <c r="AE109" s="25">
        <v>5000</v>
      </c>
      <c r="AF109" s="1">
        <f>SUMPRODUCT(AJ109:ZZ109,AJ6:ZZ6)*J109</f>
        <v>260</v>
      </c>
      <c r="AG109" s="1">
        <f>5000-AF109</f>
        <v>4740</v>
      </c>
      <c r="AH109" s="1"/>
      <c r="AI109" s="1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>
        <v>1</v>
      </c>
      <c r="BK109" s="3">
        <v>1</v>
      </c>
      <c r="BL109" s="3">
        <v>1</v>
      </c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</row>
    <row r="110" spans="1:86" ht="20.100000000000001" customHeight="1">
      <c r="A110" s="1"/>
      <c r="B110" s="5"/>
      <c r="C110" s="1" t="s">
        <v>170</v>
      </c>
      <c r="D110" s="1"/>
      <c r="E110" s="1"/>
      <c r="F110" s="1"/>
      <c r="G110" s="1"/>
      <c r="H110" s="1"/>
      <c r="I110" s="1"/>
      <c r="J110" s="1"/>
      <c r="K110" s="1"/>
      <c r="L110" s="25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25"/>
      <c r="AF110" s="1"/>
      <c r="AG110" s="1"/>
      <c r="AH110" s="1"/>
      <c r="AI110" s="1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>
        <v>1</v>
      </c>
      <c r="AX110" s="3"/>
      <c r="AY110" s="3">
        <v>1</v>
      </c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>
        <v>1</v>
      </c>
      <c r="CC110" s="3"/>
      <c r="CD110" s="3"/>
      <c r="CE110" s="3"/>
      <c r="CF110" s="3"/>
      <c r="CG110" s="3"/>
      <c r="CH110" s="3"/>
    </row>
    <row r="111" spans="1:86" ht="24" customHeight="1">
      <c r="A111" s="2" t="s">
        <v>400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4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4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</row>
    <row r="112" spans="1:86" ht="20.100000000000001" customHeight="1">
      <c r="A112" s="1"/>
      <c r="B112" s="5" t="s">
        <v>401</v>
      </c>
      <c r="C112" s="1"/>
      <c r="D112" s="1" t="s">
        <v>402</v>
      </c>
      <c r="E112" s="1" t="s">
        <v>403</v>
      </c>
      <c r="F112" s="1" t="s">
        <v>404</v>
      </c>
      <c r="G112" s="1" t="s">
        <v>405</v>
      </c>
      <c r="H112" s="1" t="s">
        <v>406</v>
      </c>
      <c r="I112" s="1" t="s">
        <v>407</v>
      </c>
      <c r="J112" s="1">
        <v>1</v>
      </c>
      <c r="K112" s="1" t="s">
        <v>408</v>
      </c>
      <c r="L112" s="25"/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3100</v>
      </c>
      <c r="T112" s="1" t="s">
        <v>409</v>
      </c>
      <c r="U112" s="1" t="s">
        <v>410</v>
      </c>
      <c r="V112" s="1"/>
      <c r="W112" s="1"/>
      <c r="X112" s="1"/>
      <c r="Y112" s="1">
        <v>172</v>
      </c>
      <c r="Z112" s="1" t="s">
        <v>157</v>
      </c>
      <c r="AA112" s="1" t="s">
        <v>158</v>
      </c>
      <c r="AB112" s="1"/>
      <c r="AC112" s="1"/>
      <c r="AD112" s="1"/>
      <c r="AE112" s="25">
        <v>0</v>
      </c>
      <c r="AF112" s="1">
        <f>SUMPRODUCT(AJ112:ZZ112,AJ6:ZZ6)*J112</f>
        <v>708</v>
      </c>
      <c r="AG112" s="1">
        <f t="shared" ref="AG112:AG117" si="4">0-AF112</f>
        <v>-708</v>
      </c>
      <c r="AH112" s="1" t="s">
        <v>411</v>
      </c>
      <c r="AI112" s="1"/>
      <c r="AJ112" s="3">
        <v>1</v>
      </c>
      <c r="AK112" s="3">
        <v>1</v>
      </c>
      <c r="AL112" s="3">
        <v>1</v>
      </c>
      <c r="AM112" s="3">
        <v>1</v>
      </c>
      <c r="AN112" s="3">
        <v>1</v>
      </c>
      <c r="AO112" s="3">
        <v>1</v>
      </c>
      <c r="AP112" s="3">
        <v>1</v>
      </c>
      <c r="AQ112" s="3">
        <v>1</v>
      </c>
      <c r="AR112" s="3">
        <v>1</v>
      </c>
      <c r="AS112" s="3">
        <v>1</v>
      </c>
      <c r="AT112" s="3">
        <v>1</v>
      </c>
      <c r="AU112" s="3">
        <v>1</v>
      </c>
      <c r="AV112" s="3">
        <v>1</v>
      </c>
      <c r="AW112" s="3"/>
      <c r="AX112" s="3"/>
      <c r="AY112" s="3"/>
      <c r="AZ112" s="3">
        <v>1</v>
      </c>
      <c r="BA112" s="4">
        <v>1</v>
      </c>
      <c r="BB112" s="3">
        <v>1</v>
      </c>
      <c r="BC112" s="4">
        <v>1</v>
      </c>
      <c r="BD112" s="4">
        <v>1</v>
      </c>
      <c r="BE112" s="4">
        <v>1</v>
      </c>
      <c r="BF112" s="4">
        <v>1</v>
      </c>
      <c r="BG112" s="4">
        <v>1</v>
      </c>
      <c r="BH112" s="3"/>
      <c r="BI112" s="3"/>
      <c r="BJ112" s="3"/>
      <c r="BK112" s="3">
        <v>1</v>
      </c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</row>
    <row r="113" spans="1:86" ht="20.100000000000001" customHeight="1">
      <c r="A113" s="1"/>
      <c r="B113" s="5"/>
      <c r="C113" s="1"/>
      <c r="D113" s="1" t="s">
        <v>402</v>
      </c>
      <c r="E113" s="1" t="s">
        <v>403</v>
      </c>
      <c r="F113" s="1" t="s">
        <v>404</v>
      </c>
      <c r="G113" s="1" t="s">
        <v>412</v>
      </c>
      <c r="H113" s="1" t="s">
        <v>406</v>
      </c>
      <c r="I113" s="1" t="s">
        <v>407</v>
      </c>
      <c r="J113" s="1">
        <v>1</v>
      </c>
      <c r="K113" s="6" t="s">
        <v>408</v>
      </c>
      <c r="L113" s="25"/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900</v>
      </c>
      <c r="T113" s="1" t="s">
        <v>413</v>
      </c>
      <c r="U113" s="1" t="s">
        <v>414</v>
      </c>
      <c r="V113" s="1"/>
      <c r="W113" s="1"/>
      <c r="X113" s="1"/>
      <c r="Y113" s="1">
        <v>172</v>
      </c>
      <c r="Z113" s="1" t="s">
        <v>157</v>
      </c>
      <c r="AA113" s="1" t="s">
        <v>158</v>
      </c>
      <c r="AB113" s="1"/>
      <c r="AC113" s="1"/>
      <c r="AD113" s="1"/>
      <c r="AE113" s="25">
        <v>0</v>
      </c>
      <c r="AF113" s="1">
        <f>SUMPRODUCT(AJ113:ZZ113,AJ6:ZZ6)*J113</f>
        <v>180</v>
      </c>
      <c r="AG113" s="1">
        <f t="shared" si="4"/>
        <v>-180</v>
      </c>
      <c r="AH113" s="1"/>
      <c r="AI113" s="1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>
        <v>1</v>
      </c>
      <c r="BK113" s="3"/>
      <c r="BL113" s="3">
        <v>1</v>
      </c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</row>
    <row r="114" spans="1:86" ht="20.100000000000001" customHeight="1">
      <c r="A114" s="1"/>
      <c r="B114" s="5"/>
      <c r="C114" s="1"/>
      <c r="D114" s="1" t="s">
        <v>415</v>
      </c>
      <c r="E114" s="1" t="s">
        <v>403</v>
      </c>
      <c r="F114" s="1" t="s">
        <v>404</v>
      </c>
      <c r="G114" s="1"/>
      <c r="H114" s="1" t="s">
        <v>416</v>
      </c>
      <c r="I114" s="1" t="s">
        <v>417</v>
      </c>
      <c r="J114" s="1">
        <v>1</v>
      </c>
      <c r="K114" s="1" t="s">
        <v>418</v>
      </c>
      <c r="L114" s="25"/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2000</v>
      </c>
      <c r="T114" s="1" t="s">
        <v>419</v>
      </c>
      <c r="U114" s="1" t="s">
        <v>420</v>
      </c>
      <c r="V114" s="1"/>
      <c r="W114" s="1"/>
      <c r="X114" s="1"/>
      <c r="Y114" s="1">
        <v>172</v>
      </c>
      <c r="Z114" s="1" t="s">
        <v>421</v>
      </c>
      <c r="AA114" s="1" t="s">
        <v>158</v>
      </c>
      <c r="AB114" s="1"/>
      <c r="AC114" s="1"/>
      <c r="AD114" s="1"/>
      <c r="AE114" s="25">
        <v>0</v>
      </c>
      <c r="AF114" s="1">
        <f>SUMPRODUCT(AJ114:ZZ114,AJ6:ZZ6)*J114</f>
        <v>0</v>
      </c>
      <c r="AG114" s="1">
        <f t="shared" si="4"/>
        <v>0</v>
      </c>
      <c r="AH114" s="1"/>
      <c r="AI114" s="1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</row>
    <row r="115" spans="1:86" ht="20.100000000000001" customHeight="1">
      <c r="A115" s="1"/>
      <c r="B115" s="5"/>
      <c r="C115" s="1"/>
      <c r="D115" s="1" t="s">
        <v>422</v>
      </c>
      <c r="E115" s="1" t="s">
        <v>403</v>
      </c>
      <c r="F115" s="1" t="s">
        <v>404</v>
      </c>
      <c r="G115" s="1" t="s">
        <v>423</v>
      </c>
      <c r="H115" s="1" t="s">
        <v>424</v>
      </c>
      <c r="I115" s="1" t="s">
        <v>425</v>
      </c>
      <c r="J115" s="1">
        <v>1</v>
      </c>
      <c r="K115" s="1" t="s">
        <v>426</v>
      </c>
      <c r="L115" s="25"/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1000</v>
      </c>
      <c r="T115" s="1" t="s">
        <v>427</v>
      </c>
      <c r="U115" s="1" t="s">
        <v>428</v>
      </c>
      <c r="V115" s="1"/>
      <c r="W115" s="1"/>
      <c r="X115" s="1"/>
      <c r="Y115" s="1">
        <v>172</v>
      </c>
      <c r="Z115" s="1" t="s">
        <v>421</v>
      </c>
      <c r="AA115" s="1"/>
      <c r="AB115" s="1"/>
      <c r="AC115" s="1"/>
      <c r="AD115" s="1"/>
      <c r="AE115" s="25">
        <v>0</v>
      </c>
      <c r="AF115" s="1">
        <f>SUMPRODUCT(AJ115:ZZ115,AJ6:ZZ6)*J115</f>
        <v>0</v>
      </c>
      <c r="AG115" s="1">
        <f t="shared" si="4"/>
        <v>0</v>
      </c>
      <c r="AH115" s="1"/>
      <c r="AI115" s="1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</row>
    <row r="116" spans="1:86" ht="20.100000000000001" customHeight="1">
      <c r="A116" s="1"/>
      <c r="B116" s="5"/>
      <c r="C116" s="1"/>
      <c r="D116" s="1" t="s">
        <v>422</v>
      </c>
      <c r="E116" s="1" t="s">
        <v>403</v>
      </c>
      <c r="F116" s="1" t="s">
        <v>404</v>
      </c>
      <c r="G116" s="1" t="s">
        <v>429</v>
      </c>
      <c r="H116" s="1" t="s">
        <v>424</v>
      </c>
      <c r="I116" s="1" t="s">
        <v>430</v>
      </c>
      <c r="J116" s="1">
        <v>1</v>
      </c>
      <c r="K116" s="1" t="s">
        <v>426</v>
      </c>
      <c r="L116" s="25"/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1000</v>
      </c>
      <c r="T116" s="1" t="s">
        <v>427</v>
      </c>
      <c r="U116" s="1" t="s">
        <v>428</v>
      </c>
      <c r="V116" s="1"/>
      <c r="W116" s="1"/>
      <c r="X116" s="1"/>
      <c r="Y116" s="1">
        <v>172</v>
      </c>
      <c r="Z116" s="1" t="s">
        <v>421</v>
      </c>
      <c r="AA116" s="1"/>
      <c r="AB116" s="1"/>
      <c r="AC116" s="1"/>
      <c r="AD116" s="1"/>
      <c r="AE116" s="25">
        <v>0</v>
      </c>
      <c r="AF116" s="1">
        <f>SUMPRODUCT(AJ116:ZZ116,AJ6:ZZ6)*J116</f>
        <v>200</v>
      </c>
      <c r="AG116" s="1">
        <f t="shared" si="4"/>
        <v>-200</v>
      </c>
      <c r="AH116" s="1"/>
      <c r="AI116" s="1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>
        <v>1</v>
      </c>
      <c r="AY116" s="3"/>
      <c r="AZ116" s="3"/>
      <c r="BA116" s="4"/>
      <c r="BB116" s="3"/>
      <c r="BC116" s="3"/>
      <c r="BD116" s="3"/>
      <c r="BE116" s="3"/>
      <c r="BF116" s="4"/>
      <c r="BG116" s="4"/>
      <c r="BH116" s="3">
        <v>1</v>
      </c>
      <c r="BI116" s="3">
        <v>1</v>
      </c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</row>
    <row r="117" spans="1:86" ht="20.100000000000001" customHeight="1">
      <c r="A117" s="1"/>
      <c r="B117" s="5"/>
      <c r="C117" s="1"/>
      <c r="D117" s="1" t="s">
        <v>431</v>
      </c>
      <c r="E117" s="1" t="s">
        <v>432</v>
      </c>
      <c r="F117" s="1"/>
      <c r="G117" s="1" t="s">
        <v>433</v>
      </c>
      <c r="H117" s="1" t="s">
        <v>406</v>
      </c>
      <c r="I117" s="1" t="s">
        <v>434</v>
      </c>
      <c r="J117" s="1">
        <v>1</v>
      </c>
      <c r="K117" s="1" t="s">
        <v>435</v>
      </c>
      <c r="L117" s="25"/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500</v>
      </c>
      <c r="T117" s="1" t="s">
        <v>419</v>
      </c>
      <c r="U117" s="1" t="s">
        <v>436</v>
      </c>
      <c r="V117" s="1"/>
      <c r="W117" s="1"/>
      <c r="X117" s="1"/>
      <c r="Y117" s="1">
        <v>172</v>
      </c>
      <c r="Z117" s="1" t="s">
        <v>421</v>
      </c>
      <c r="AA117" s="1" t="s">
        <v>158</v>
      </c>
      <c r="AB117" s="1"/>
      <c r="AC117" s="1"/>
      <c r="AD117" s="1"/>
      <c r="AE117" s="25">
        <v>0</v>
      </c>
      <c r="AF117" s="1">
        <f>SUMPRODUCT(AJ117:ZZ117,AJ6:ZZ6)*J117</f>
        <v>0</v>
      </c>
      <c r="AG117" s="1">
        <f t="shared" si="4"/>
        <v>0</v>
      </c>
      <c r="AH117" s="1" t="s">
        <v>437</v>
      </c>
      <c r="AI117" s="1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</row>
    <row r="118" spans="1:86" ht="20.100000000000001" customHeight="1">
      <c r="A118" s="1"/>
      <c r="B118" s="5"/>
      <c r="C118" s="1" t="s">
        <v>170</v>
      </c>
      <c r="D118" s="1"/>
      <c r="E118" s="1"/>
      <c r="F118" s="1"/>
      <c r="G118" s="1"/>
      <c r="H118" s="1"/>
      <c r="I118" s="1"/>
      <c r="J118" s="1"/>
      <c r="K118" s="1"/>
      <c r="L118" s="25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25"/>
      <c r="AF118" s="1"/>
      <c r="AG118" s="1"/>
      <c r="AH118" s="1"/>
      <c r="AI118" s="1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>
        <v>1</v>
      </c>
      <c r="AX118" s="3"/>
      <c r="AY118" s="3">
        <v>1</v>
      </c>
      <c r="AZ118" s="3"/>
      <c r="BA118" s="4"/>
      <c r="BB118" s="3"/>
      <c r="BC118" s="3"/>
      <c r="BD118" s="3"/>
      <c r="BE118" s="3"/>
      <c r="BF118" s="4"/>
      <c r="BG118" s="4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>
        <v>1</v>
      </c>
      <c r="CC118" s="3"/>
      <c r="CD118" s="3"/>
      <c r="CE118" s="3"/>
      <c r="CF118" s="3"/>
      <c r="CG118" s="3"/>
      <c r="CH118" s="3"/>
    </row>
    <row r="119" spans="1:86" ht="24" customHeight="1">
      <c r="A119" s="2" t="s">
        <v>438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4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4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</row>
    <row r="120" spans="1:86" ht="20.100000000000001" customHeight="1">
      <c r="A120" s="1"/>
      <c r="B120" s="5" t="s">
        <v>439</v>
      </c>
      <c r="C120" s="1"/>
      <c r="D120" s="1" t="s">
        <v>440</v>
      </c>
      <c r="E120" s="1" t="s">
        <v>441</v>
      </c>
      <c r="F120" s="1" t="s">
        <v>442</v>
      </c>
      <c r="G120" s="1" t="s">
        <v>443</v>
      </c>
      <c r="H120" s="1" t="s">
        <v>338</v>
      </c>
      <c r="I120" s="1" t="s">
        <v>444</v>
      </c>
      <c r="J120" s="1">
        <v>1</v>
      </c>
      <c r="K120" s="1" t="s">
        <v>445</v>
      </c>
      <c r="L120" s="25"/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8000</v>
      </c>
      <c r="T120" s="1" t="s">
        <v>446</v>
      </c>
      <c r="U120" s="1" t="s">
        <v>447</v>
      </c>
      <c r="V120" s="1"/>
      <c r="W120" s="1"/>
      <c r="X120" s="1"/>
      <c r="Y120" s="1">
        <v>167</v>
      </c>
      <c r="Z120" s="1" t="s">
        <v>157</v>
      </c>
      <c r="AA120" s="1" t="s">
        <v>158</v>
      </c>
      <c r="AB120" s="1"/>
      <c r="AC120" s="1"/>
      <c r="AD120" s="1"/>
      <c r="AE120" s="25">
        <v>0</v>
      </c>
      <c r="AF120" s="1">
        <f>SUMPRODUCT(AJ120:ZZ120,AJ6:ZZ6)*J120</f>
        <v>3080</v>
      </c>
      <c r="AG120" s="1">
        <f>0-AF120</f>
        <v>-3080</v>
      </c>
      <c r="AH120" s="1"/>
      <c r="AI120" s="1"/>
      <c r="AJ120" s="3">
        <v>1</v>
      </c>
      <c r="AK120" s="3">
        <v>1</v>
      </c>
      <c r="AL120" s="3">
        <v>1</v>
      </c>
      <c r="AM120" s="3">
        <v>1</v>
      </c>
      <c r="AN120" s="3">
        <v>1</v>
      </c>
      <c r="AO120" s="3">
        <v>1</v>
      </c>
      <c r="AP120" s="3">
        <v>1</v>
      </c>
      <c r="AQ120" s="3">
        <v>1</v>
      </c>
      <c r="AR120" s="3">
        <v>1</v>
      </c>
      <c r="AS120" s="3">
        <v>1</v>
      </c>
      <c r="AT120" s="3">
        <v>1</v>
      </c>
      <c r="AU120" s="3">
        <v>1</v>
      </c>
      <c r="AV120" s="3">
        <v>1</v>
      </c>
      <c r="AW120" s="3"/>
      <c r="AX120" s="3">
        <v>1</v>
      </c>
      <c r="AY120" s="3"/>
      <c r="AZ120" s="3">
        <v>1</v>
      </c>
      <c r="BA120" s="4">
        <v>1</v>
      </c>
      <c r="BB120" s="3">
        <v>1</v>
      </c>
      <c r="BC120" s="4">
        <v>1</v>
      </c>
      <c r="BD120" s="4">
        <v>1</v>
      </c>
      <c r="BE120" s="4">
        <v>1</v>
      </c>
      <c r="BF120" s="4">
        <v>1</v>
      </c>
      <c r="BG120" s="4">
        <v>1</v>
      </c>
      <c r="BH120" s="3">
        <v>1</v>
      </c>
      <c r="BI120" s="3">
        <v>1</v>
      </c>
      <c r="BJ120" s="3">
        <v>1</v>
      </c>
      <c r="BK120" s="3">
        <v>1</v>
      </c>
      <c r="BL120" s="3">
        <v>1</v>
      </c>
      <c r="BM120" s="3">
        <v>1</v>
      </c>
      <c r="BN120" s="3">
        <v>1</v>
      </c>
      <c r="BO120" s="3">
        <v>1</v>
      </c>
      <c r="BP120" s="3">
        <v>1</v>
      </c>
      <c r="BQ120" s="3">
        <v>1</v>
      </c>
      <c r="BR120" s="3">
        <v>1</v>
      </c>
      <c r="BS120" s="3">
        <v>1</v>
      </c>
      <c r="BT120" s="3">
        <v>1</v>
      </c>
      <c r="BU120" s="3">
        <v>1</v>
      </c>
      <c r="BV120" s="3">
        <v>1</v>
      </c>
      <c r="BW120" s="3">
        <v>1</v>
      </c>
      <c r="BX120" s="3">
        <v>1</v>
      </c>
      <c r="BY120" s="3">
        <v>1</v>
      </c>
      <c r="BZ120" s="3">
        <v>1</v>
      </c>
      <c r="CA120" s="3"/>
      <c r="CB120" s="3"/>
      <c r="CC120" s="3">
        <v>1</v>
      </c>
      <c r="CD120" s="3">
        <v>1</v>
      </c>
      <c r="CE120" s="3">
        <v>1</v>
      </c>
      <c r="CF120" s="3">
        <v>1</v>
      </c>
      <c r="CG120" s="3">
        <v>1</v>
      </c>
      <c r="CH120" s="3">
        <v>1</v>
      </c>
    </row>
    <row r="121" spans="1:86" ht="20.100000000000001" customHeight="1">
      <c r="A121" s="1"/>
      <c r="B121" s="5"/>
      <c r="C121" s="1" t="s">
        <v>170</v>
      </c>
      <c r="D121" s="1"/>
      <c r="E121" s="1"/>
      <c r="F121" s="1"/>
      <c r="G121" s="1"/>
      <c r="H121" s="1"/>
      <c r="I121" s="1"/>
      <c r="J121" s="1"/>
      <c r="K121" s="1"/>
      <c r="L121" s="25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25"/>
      <c r="AF121" s="1"/>
      <c r="AG121" s="1"/>
      <c r="AH121" s="1"/>
      <c r="AI121" s="1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>
        <v>1</v>
      </c>
      <c r="AX121" s="3"/>
      <c r="AY121" s="3">
        <v>1</v>
      </c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>
        <v>1</v>
      </c>
      <c r="CC121" s="3"/>
      <c r="CD121" s="3"/>
      <c r="CE121" s="3"/>
      <c r="CF121" s="3"/>
      <c r="CG121" s="3"/>
      <c r="CH121" s="3"/>
    </row>
    <row r="122" spans="1:86" ht="24" customHeight="1">
      <c r="A122" s="2" t="s">
        <v>448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4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4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</row>
    <row r="123" spans="1:86" ht="20.100000000000001" customHeight="1">
      <c r="A123" s="1"/>
      <c r="B123" s="5" t="s">
        <v>449</v>
      </c>
      <c r="C123" s="1"/>
      <c r="D123" s="1" t="s">
        <v>450</v>
      </c>
      <c r="E123" s="1" t="s">
        <v>451</v>
      </c>
      <c r="F123" s="1" t="s">
        <v>452</v>
      </c>
      <c r="G123" s="1" t="s">
        <v>453</v>
      </c>
      <c r="H123" s="1" t="s">
        <v>380</v>
      </c>
      <c r="I123" s="1" t="s">
        <v>454</v>
      </c>
      <c r="J123" s="1">
        <v>1</v>
      </c>
      <c r="K123" s="1" t="s">
        <v>455</v>
      </c>
      <c r="L123" s="25"/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2500</v>
      </c>
      <c r="T123" s="1" t="s">
        <v>456</v>
      </c>
      <c r="U123" s="1" t="s">
        <v>384</v>
      </c>
      <c r="V123" s="1"/>
      <c r="W123" s="1"/>
      <c r="X123" s="1"/>
      <c r="Y123" s="1">
        <v>166</v>
      </c>
      <c r="Z123" s="1" t="s">
        <v>157</v>
      </c>
      <c r="AA123" s="1" t="s">
        <v>158</v>
      </c>
      <c r="AB123" s="1"/>
      <c r="AC123" s="1"/>
      <c r="AD123" s="1"/>
      <c r="AE123" s="25">
        <v>0</v>
      </c>
      <c r="AF123" s="1">
        <f>SUMPRODUCT(AJ123:ZZ123,AJ6:ZZ6)*J123</f>
        <v>0</v>
      </c>
      <c r="AG123" s="1">
        <f>0-AF123</f>
        <v>0</v>
      </c>
      <c r="AH123" s="1"/>
      <c r="AI123" s="1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</row>
    <row r="124" spans="1:86" ht="20.100000000000001" customHeight="1">
      <c r="A124" s="10"/>
      <c r="B124" s="11"/>
      <c r="C124" s="10" t="s">
        <v>170</v>
      </c>
      <c r="D124" s="10"/>
      <c r="E124" s="10"/>
      <c r="F124" s="10"/>
      <c r="G124" s="10"/>
      <c r="H124" s="10"/>
      <c r="I124" s="10"/>
      <c r="J124" s="10"/>
      <c r="K124" s="10"/>
      <c r="L124" s="26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26"/>
      <c r="AF124" s="10"/>
      <c r="AG124" s="10"/>
      <c r="AH124" s="10"/>
      <c r="AI124" s="10"/>
      <c r="AJ124" s="12">
        <v>1</v>
      </c>
      <c r="AK124" s="12">
        <v>1</v>
      </c>
      <c r="AL124" s="12">
        <v>1</v>
      </c>
      <c r="AM124" s="12">
        <v>1</v>
      </c>
      <c r="AN124" s="12">
        <v>1</v>
      </c>
      <c r="AO124" s="12">
        <v>1</v>
      </c>
      <c r="AP124" s="12">
        <v>1</v>
      </c>
      <c r="AQ124" s="12">
        <v>1</v>
      </c>
      <c r="AR124" s="12">
        <v>1</v>
      </c>
      <c r="AS124" s="12">
        <v>1</v>
      </c>
      <c r="AT124" s="12">
        <v>1</v>
      </c>
      <c r="AU124" s="12">
        <v>1</v>
      </c>
      <c r="AV124" s="12">
        <v>1</v>
      </c>
      <c r="AW124" s="12">
        <v>1</v>
      </c>
      <c r="AX124" s="12">
        <v>1</v>
      </c>
      <c r="AY124" s="12">
        <v>1</v>
      </c>
      <c r="AZ124" s="12">
        <v>1</v>
      </c>
      <c r="BA124" s="13">
        <v>1</v>
      </c>
      <c r="BB124" s="12">
        <v>1</v>
      </c>
      <c r="BC124" s="13">
        <v>1</v>
      </c>
      <c r="BD124" s="13">
        <v>1</v>
      </c>
      <c r="BE124" s="13">
        <v>1</v>
      </c>
      <c r="BF124" s="13">
        <v>1</v>
      </c>
      <c r="BG124" s="13">
        <v>1</v>
      </c>
      <c r="BH124" s="12">
        <v>1</v>
      </c>
      <c r="BI124" s="12">
        <v>1</v>
      </c>
      <c r="BJ124" s="12">
        <v>1</v>
      </c>
      <c r="BK124" s="12">
        <v>1</v>
      </c>
      <c r="BL124" s="12">
        <v>1</v>
      </c>
      <c r="BM124" s="12">
        <v>1</v>
      </c>
      <c r="BN124" s="12">
        <v>1</v>
      </c>
      <c r="BO124" s="12">
        <v>1</v>
      </c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>
        <v>1</v>
      </c>
      <c r="CC124" s="12"/>
      <c r="CD124" s="12"/>
      <c r="CE124" s="12"/>
      <c r="CF124" s="12"/>
      <c r="CG124" s="12"/>
      <c r="CH124" s="12"/>
    </row>
    <row r="125" spans="1:86" ht="20.100000000000001" customHeight="1">
      <c r="A125" s="1"/>
      <c r="B125" s="5" t="s">
        <v>457</v>
      </c>
      <c r="C125" s="1"/>
      <c r="D125" s="1" t="s">
        <v>458</v>
      </c>
      <c r="E125" s="1" t="s">
        <v>459</v>
      </c>
      <c r="F125" s="1" t="s">
        <v>460</v>
      </c>
      <c r="G125" s="1"/>
      <c r="H125" s="1" t="s">
        <v>461</v>
      </c>
      <c r="I125" s="1" t="s">
        <v>462</v>
      </c>
      <c r="J125" s="1">
        <v>37</v>
      </c>
      <c r="K125" s="1" t="s">
        <v>463</v>
      </c>
      <c r="L125" s="25"/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/>
      <c r="U125" s="1"/>
      <c r="V125" s="1"/>
      <c r="W125" s="1"/>
      <c r="X125" s="1"/>
      <c r="Y125" s="1">
        <v>9</v>
      </c>
      <c r="Z125" s="1" t="s">
        <v>157</v>
      </c>
      <c r="AA125" s="1" t="s">
        <v>197</v>
      </c>
      <c r="AB125" s="1"/>
      <c r="AC125" s="1"/>
      <c r="AD125" s="1"/>
      <c r="AE125" s="25">
        <v>0</v>
      </c>
      <c r="AF125" s="1">
        <f>SUMPRODUCT(AJ125:ZZ125,AJ6:ZZ6)*J125</f>
        <v>45140</v>
      </c>
      <c r="AG125" s="1">
        <f>0-AF125</f>
        <v>-45140</v>
      </c>
      <c r="AH125" s="8" t="s">
        <v>464</v>
      </c>
      <c r="AI125" s="1"/>
      <c r="AJ125" s="3">
        <v>1</v>
      </c>
      <c r="AK125" s="3">
        <v>1</v>
      </c>
      <c r="AL125" s="3">
        <v>1</v>
      </c>
      <c r="AM125" s="3">
        <v>1</v>
      </c>
      <c r="AN125" s="3">
        <v>1</v>
      </c>
      <c r="AO125" s="3">
        <v>1</v>
      </c>
      <c r="AP125" s="3">
        <v>1</v>
      </c>
      <c r="AQ125" s="3">
        <v>1</v>
      </c>
      <c r="AR125" s="3">
        <v>1</v>
      </c>
      <c r="AS125" s="3">
        <v>1</v>
      </c>
      <c r="AT125" s="3">
        <v>1</v>
      </c>
      <c r="AU125" s="3">
        <v>1</v>
      </c>
      <c r="AV125" s="3">
        <v>1</v>
      </c>
      <c r="AW125" s="3">
        <v>1</v>
      </c>
      <c r="AX125" s="3">
        <v>1</v>
      </c>
      <c r="AY125" s="3">
        <v>1</v>
      </c>
      <c r="AZ125" s="3">
        <v>1</v>
      </c>
      <c r="BA125" s="4">
        <v>1</v>
      </c>
      <c r="BB125" s="3">
        <v>1</v>
      </c>
      <c r="BC125" s="4">
        <v>1</v>
      </c>
      <c r="BD125" s="4">
        <v>1</v>
      </c>
      <c r="BE125" s="4">
        <v>1</v>
      </c>
      <c r="BF125" s="4">
        <v>1</v>
      </c>
      <c r="BG125" s="4">
        <v>1</v>
      </c>
      <c r="BH125" s="3">
        <v>1</v>
      </c>
      <c r="BI125" s="3">
        <v>1</v>
      </c>
      <c r="BJ125" s="3">
        <v>1</v>
      </c>
      <c r="BK125" s="3">
        <v>1</v>
      </c>
      <c r="BL125" s="3">
        <v>1</v>
      </c>
      <c r="BM125" s="3">
        <v>1</v>
      </c>
      <c r="BN125" s="3">
        <v>1</v>
      </c>
      <c r="BO125" s="3">
        <v>1</v>
      </c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4"/>
      <c r="CC125" s="3"/>
      <c r="CD125" s="3"/>
      <c r="CE125" s="3"/>
      <c r="CF125" s="3"/>
      <c r="CG125" s="3"/>
      <c r="CH125" s="3"/>
    </row>
    <row r="126" spans="1:86" ht="20.100000000000001" customHeight="1">
      <c r="A126" s="1"/>
      <c r="B126" s="5"/>
      <c r="C126" s="1" t="s">
        <v>170</v>
      </c>
      <c r="D126" s="1"/>
      <c r="E126" s="1"/>
      <c r="F126" s="1"/>
      <c r="G126" s="1"/>
      <c r="H126" s="1"/>
      <c r="I126" s="1"/>
      <c r="J126" s="1"/>
      <c r="K126" s="1"/>
      <c r="L126" s="25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25"/>
      <c r="AF126" s="1"/>
      <c r="AG126" s="1"/>
      <c r="AH126" s="1"/>
      <c r="AI126" s="1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4">
        <v>1</v>
      </c>
      <c r="CC126" s="3"/>
      <c r="CD126" s="3"/>
      <c r="CE126" s="3"/>
      <c r="CF126" s="3"/>
      <c r="CG126" s="3"/>
      <c r="CH126" s="3"/>
    </row>
    <row r="127" spans="1:86" ht="24" customHeight="1">
      <c r="A127" s="2" t="s">
        <v>465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4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4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</row>
    <row r="128" spans="1:86" ht="20.100000000000001" customHeight="1">
      <c r="A128" s="1"/>
      <c r="B128" s="5" t="s">
        <v>466</v>
      </c>
      <c r="C128" s="1"/>
      <c r="D128" s="1" t="s">
        <v>467</v>
      </c>
      <c r="E128" s="1" t="s">
        <v>468</v>
      </c>
      <c r="F128" s="1" t="s">
        <v>469</v>
      </c>
      <c r="G128" s="1" t="s">
        <v>470</v>
      </c>
      <c r="H128" s="1" t="s">
        <v>471</v>
      </c>
      <c r="I128" s="1" t="s">
        <v>472</v>
      </c>
      <c r="J128" s="1">
        <v>1</v>
      </c>
      <c r="K128" s="1" t="s">
        <v>473</v>
      </c>
      <c r="L128" s="25"/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4000</v>
      </c>
      <c r="T128" s="1" t="s">
        <v>474</v>
      </c>
      <c r="U128" s="1" t="s">
        <v>475</v>
      </c>
      <c r="V128" s="1"/>
      <c r="W128" s="1"/>
      <c r="X128" s="1"/>
      <c r="Y128" s="1">
        <v>204</v>
      </c>
      <c r="Z128" s="1" t="s">
        <v>157</v>
      </c>
      <c r="AA128" s="1" t="s">
        <v>476</v>
      </c>
      <c r="AB128" s="1"/>
      <c r="AC128" s="1"/>
      <c r="AD128" s="1"/>
      <c r="AE128" s="25">
        <v>0</v>
      </c>
      <c r="AF128" s="1">
        <f>SUMPRODUCT(AJ128:ZZ128,AJ6:ZZ6)*J128</f>
        <v>3080</v>
      </c>
      <c r="AG128" s="1">
        <f>0-AF128</f>
        <v>-3080</v>
      </c>
      <c r="AH128" s="1"/>
      <c r="AI128" s="1"/>
      <c r="AJ128" s="3">
        <v>1</v>
      </c>
      <c r="AK128" s="3">
        <v>1</v>
      </c>
      <c r="AL128" s="3">
        <v>1</v>
      </c>
      <c r="AM128" s="3">
        <v>1</v>
      </c>
      <c r="AN128" s="3">
        <v>1</v>
      </c>
      <c r="AO128" s="3">
        <v>1</v>
      </c>
      <c r="AP128" s="3">
        <v>1</v>
      </c>
      <c r="AQ128" s="3">
        <v>1</v>
      </c>
      <c r="AR128" s="3">
        <v>1</v>
      </c>
      <c r="AS128" s="3">
        <v>1</v>
      </c>
      <c r="AT128" s="3">
        <v>1</v>
      </c>
      <c r="AU128" s="3">
        <v>1</v>
      </c>
      <c r="AV128" s="3">
        <v>1</v>
      </c>
      <c r="AW128" s="3"/>
      <c r="AX128" s="3">
        <v>1</v>
      </c>
      <c r="AY128" s="3"/>
      <c r="AZ128" s="3">
        <v>1</v>
      </c>
      <c r="BA128" s="4">
        <v>1</v>
      </c>
      <c r="BB128" s="3">
        <v>1</v>
      </c>
      <c r="BC128" s="4">
        <v>1</v>
      </c>
      <c r="BD128" s="4">
        <v>1</v>
      </c>
      <c r="BE128" s="4">
        <v>1</v>
      </c>
      <c r="BF128" s="4">
        <v>1</v>
      </c>
      <c r="BG128" s="4">
        <v>1</v>
      </c>
      <c r="BH128" s="3">
        <v>1</v>
      </c>
      <c r="BI128" s="3">
        <v>1</v>
      </c>
      <c r="BJ128" s="3">
        <v>1</v>
      </c>
      <c r="BK128" s="3">
        <v>1</v>
      </c>
      <c r="BL128" s="3">
        <v>1</v>
      </c>
      <c r="BM128" s="3">
        <v>1</v>
      </c>
      <c r="BN128" s="3">
        <v>1</v>
      </c>
      <c r="BO128" s="3">
        <v>1</v>
      </c>
      <c r="BP128" s="3">
        <v>1</v>
      </c>
      <c r="BQ128" s="3">
        <v>1</v>
      </c>
      <c r="BR128" s="3">
        <v>1</v>
      </c>
      <c r="BS128" s="3">
        <v>1</v>
      </c>
      <c r="BT128" s="3">
        <v>1</v>
      </c>
      <c r="BU128" s="3">
        <v>1</v>
      </c>
      <c r="BV128" s="3">
        <v>1</v>
      </c>
      <c r="BW128" s="3">
        <v>1</v>
      </c>
      <c r="BX128" s="3">
        <v>1</v>
      </c>
      <c r="BY128" s="3">
        <v>1</v>
      </c>
      <c r="BZ128" s="3">
        <v>1</v>
      </c>
      <c r="CA128" s="3"/>
      <c r="CB128" s="3"/>
      <c r="CC128" s="3">
        <v>1</v>
      </c>
      <c r="CD128" s="3">
        <v>1</v>
      </c>
      <c r="CE128" s="3">
        <v>1</v>
      </c>
      <c r="CF128" s="3">
        <v>1</v>
      </c>
      <c r="CG128" s="3">
        <v>1</v>
      </c>
      <c r="CH128" s="3">
        <v>1</v>
      </c>
    </row>
    <row r="129" spans="1:86" ht="20.100000000000001" customHeight="1">
      <c r="A129" s="1"/>
      <c r="B129" s="5"/>
      <c r="C129" s="1"/>
      <c r="D129" s="1" t="s">
        <v>467</v>
      </c>
      <c r="E129" s="1" t="s">
        <v>468</v>
      </c>
      <c r="F129" s="1" t="s">
        <v>469</v>
      </c>
      <c r="G129" s="1" t="s">
        <v>477</v>
      </c>
      <c r="H129" s="1" t="s">
        <v>471</v>
      </c>
      <c r="I129" s="1" t="s">
        <v>472</v>
      </c>
      <c r="J129" s="1">
        <v>1</v>
      </c>
      <c r="K129" s="1" t="s">
        <v>473</v>
      </c>
      <c r="L129" s="25"/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4000</v>
      </c>
      <c r="T129" s="1" t="s">
        <v>474</v>
      </c>
      <c r="U129" s="1" t="s">
        <v>475</v>
      </c>
      <c r="V129" s="1"/>
      <c r="W129" s="1"/>
      <c r="X129" s="1"/>
      <c r="Y129" s="1">
        <v>204</v>
      </c>
      <c r="Z129" s="1" t="s">
        <v>157</v>
      </c>
      <c r="AA129" s="1" t="s">
        <v>476</v>
      </c>
      <c r="AB129" s="1"/>
      <c r="AC129" s="1"/>
      <c r="AD129" s="1"/>
      <c r="AE129" s="25">
        <v>0</v>
      </c>
      <c r="AF129" s="1">
        <f>SUMPRODUCT(AJ129:ZZ129,AJ6:ZZ6)*J129</f>
        <v>0</v>
      </c>
      <c r="AG129" s="1">
        <f>0-AF129</f>
        <v>0</v>
      </c>
      <c r="AH129" s="1"/>
      <c r="AI129" s="1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</row>
    <row r="130" spans="1:86" ht="20.100000000000001" customHeight="1">
      <c r="A130" s="1"/>
      <c r="B130" s="5"/>
      <c r="C130" s="1"/>
      <c r="D130" s="1" t="s">
        <v>467</v>
      </c>
      <c r="E130" s="1" t="s">
        <v>468</v>
      </c>
      <c r="F130" s="1" t="s">
        <v>469</v>
      </c>
      <c r="G130" s="1" t="s">
        <v>478</v>
      </c>
      <c r="H130" s="1" t="s">
        <v>471</v>
      </c>
      <c r="I130" s="1" t="s">
        <v>472</v>
      </c>
      <c r="J130" s="1">
        <v>1</v>
      </c>
      <c r="K130" s="1" t="s">
        <v>473</v>
      </c>
      <c r="L130" s="25"/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500</v>
      </c>
      <c r="T130" s="1" t="s">
        <v>479</v>
      </c>
      <c r="U130" s="1" t="s">
        <v>475</v>
      </c>
      <c r="V130" s="1"/>
      <c r="W130" s="1"/>
      <c r="X130" s="1"/>
      <c r="Y130" s="1">
        <v>204</v>
      </c>
      <c r="Z130" s="1" t="s">
        <v>157</v>
      </c>
      <c r="AA130" s="1" t="s">
        <v>476</v>
      </c>
      <c r="AB130" s="1"/>
      <c r="AC130" s="1"/>
      <c r="AD130" s="1"/>
      <c r="AE130" s="25">
        <v>0</v>
      </c>
      <c r="AF130" s="1">
        <f>SUMPRODUCT(AJ130:ZZ130,AJ6:ZZ6)*J130</f>
        <v>12</v>
      </c>
      <c r="AG130" s="1">
        <f>0-AF130</f>
        <v>-12</v>
      </c>
      <c r="AH130" s="8" t="s">
        <v>480</v>
      </c>
      <c r="AI130" s="1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>
        <v>1</v>
      </c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</row>
    <row r="131" spans="1:86" ht="20.100000000000001" customHeight="1">
      <c r="A131" s="10"/>
      <c r="B131" s="11"/>
      <c r="C131" s="10" t="s">
        <v>170</v>
      </c>
      <c r="D131" s="10"/>
      <c r="E131" s="10"/>
      <c r="F131" s="10"/>
      <c r="G131" s="10"/>
      <c r="H131" s="10"/>
      <c r="I131" s="10"/>
      <c r="J131" s="10"/>
      <c r="K131" s="10"/>
      <c r="L131" s="26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26"/>
      <c r="AF131" s="10"/>
      <c r="AG131" s="10"/>
      <c r="AH131" s="10"/>
      <c r="AI131" s="10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>
        <v>1</v>
      </c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>
        <v>1</v>
      </c>
      <c r="CC131" s="12"/>
      <c r="CD131" s="12"/>
      <c r="CE131" s="12"/>
      <c r="CF131" s="12"/>
      <c r="CG131" s="12"/>
      <c r="CH131" s="12"/>
    </row>
    <row r="132" spans="1:86" ht="20.100000000000001" customHeight="1">
      <c r="A132" s="1"/>
      <c r="B132" s="5" t="s">
        <v>481</v>
      </c>
      <c r="C132" s="1"/>
      <c r="D132" s="1" t="s">
        <v>482</v>
      </c>
      <c r="E132" s="1" t="s">
        <v>483</v>
      </c>
      <c r="F132" s="1" t="s">
        <v>484</v>
      </c>
      <c r="G132" s="1" t="s">
        <v>485</v>
      </c>
      <c r="H132" s="1" t="s">
        <v>471</v>
      </c>
      <c r="I132" s="1" t="s">
        <v>486</v>
      </c>
      <c r="J132" s="1">
        <v>1</v>
      </c>
      <c r="K132" s="1" t="s">
        <v>487</v>
      </c>
      <c r="L132" s="25"/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8000</v>
      </c>
      <c r="T132" s="1" t="s">
        <v>488</v>
      </c>
      <c r="U132" s="1" t="s">
        <v>475</v>
      </c>
      <c r="V132" s="1"/>
      <c r="W132" s="1"/>
      <c r="X132" s="1"/>
      <c r="Y132" s="1">
        <v>170</v>
      </c>
      <c r="Z132" s="1" t="s">
        <v>157</v>
      </c>
      <c r="AA132" s="1" t="s">
        <v>158</v>
      </c>
      <c r="AB132" s="1"/>
      <c r="AC132" s="1"/>
      <c r="AD132" s="1"/>
      <c r="AE132" s="25">
        <v>0</v>
      </c>
      <c r="AF132" s="1">
        <f>SUMPRODUCT(AJ132:ZZ132,AJ6:ZZ6)*J132</f>
        <v>3092</v>
      </c>
      <c r="AG132" s="1">
        <f>0-AF132</f>
        <v>-3092</v>
      </c>
      <c r="AH132" s="1"/>
      <c r="AI132" s="1"/>
      <c r="AJ132" s="3">
        <v>1</v>
      </c>
      <c r="AK132" s="3">
        <v>1</v>
      </c>
      <c r="AL132" s="3">
        <v>1</v>
      </c>
      <c r="AM132" s="3">
        <v>1</v>
      </c>
      <c r="AN132" s="3">
        <v>1</v>
      </c>
      <c r="AO132" s="3">
        <v>1</v>
      </c>
      <c r="AP132" s="3">
        <v>1</v>
      </c>
      <c r="AQ132" s="3">
        <v>1</v>
      </c>
      <c r="AR132" s="3">
        <v>1</v>
      </c>
      <c r="AS132" s="3">
        <v>1</v>
      </c>
      <c r="AT132" s="3">
        <v>1</v>
      </c>
      <c r="AU132" s="3">
        <v>1</v>
      </c>
      <c r="AV132" s="3">
        <v>1</v>
      </c>
      <c r="AW132" s="3">
        <v>1</v>
      </c>
      <c r="AX132" s="3">
        <v>1</v>
      </c>
      <c r="AY132" s="3"/>
      <c r="AZ132" s="3">
        <v>1</v>
      </c>
      <c r="BA132" s="4">
        <v>1</v>
      </c>
      <c r="BB132" s="3">
        <v>1</v>
      </c>
      <c r="BC132" s="4">
        <v>1</v>
      </c>
      <c r="BD132" s="4">
        <v>1</v>
      </c>
      <c r="BE132" s="4">
        <v>1</v>
      </c>
      <c r="BF132" s="4">
        <v>1</v>
      </c>
      <c r="BG132" s="4">
        <v>1</v>
      </c>
      <c r="BH132" s="3">
        <v>1</v>
      </c>
      <c r="BI132" s="3">
        <v>1</v>
      </c>
      <c r="BJ132" s="3">
        <v>1</v>
      </c>
      <c r="BK132" s="3">
        <v>1</v>
      </c>
      <c r="BL132" s="3">
        <v>1</v>
      </c>
      <c r="BM132" s="3">
        <v>1</v>
      </c>
      <c r="BN132" s="3">
        <v>1</v>
      </c>
      <c r="BO132" s="3">
        <v>1</v>
      </c>
      <c r="BP132" s="3">
        <v>1</v>
      </c>
      <c r="BQ132" s="3">
        <v>1</v>
      </c>
      <c r="BR132" s="3">
        <v>1</v>
      </c>
      <c r="BS132" s="3">
        <v>1</v>
      </c>
      <c r="BT132" s="3">
        <v>1</v>
      </c>
      <c r="BU132" s="3">
        <v>1</v>
      </c>
      <c r="BV132" s="3">
        <v>1</v>
      </c>
      <c r="BW132" s="3">
        <v>1</v>
      </c>
      <c r="BX132" s="3">
        <v>1</v>
      </c>
      <c r="BY132" s="3">
        <v>1</v>
      </c>
      <c r="BZ132" s="3">
        <v>1</v>
      </c>
      <c r="CA132" s="3"/>
      <c r="CB132" s="3"/>
      <c r="CC132" s="3">
        <v>1</v>
      </c>
      <c r="CD132" s="3">
        <v>1</v>
      </c>
      <c r="CE132" s="3">
        <v>1</v>
      </c>
      <c r="CF132" s="3">
        <v>1</v>
      </c>
      <c r="CG132" s="3">
        <v>1</v>
      </c>
      <c r="CH132" s="3">
        <v>1</v>
      </c>
    </row>
    <row r="133" spans="1:86" ht="20.100000000000001" customHeight="1">
      <c r="A133" s="10"/>
      <c r="B133" s="11"/>
      <c r="C133" s="10" t="s">
        <v>170</v>
      </c>
      <c r="D133" s="10"/>
      <c r="E133" s="10"/>
      <c r="F133" s="10"/>
      <c r="G133" s="10"/>
      <c r="H133" s="10"/>
      <c r="I133" s="10"/>
      <c r="J133" s="10"/>
      <c r="K133" s="10"/>
      <c r="L133" s="26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26"/>
      <c r="AF133" s="10"/>
      <c r="AG133" s="10"/>
      <c r="AH133" s="10"/>
      <c r="AI133" s="10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>
        <v>1</v>
      </c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>
        <v>1</v>
      </c>
      <c r="CC133" s="12"/>
      <c r="CD133" s="12"/>
      <c r="CE133" s="12"/>
      <c r="CF133" s="12"/>
      <c r="CG133" s="12"/>
      <c r="CH133" s="12"/>
    </row>
    <row r="134" spans="1:86" ht="20.100000000000001" customHeight="1">
      <c r="A134" s="1"/>
      <c r="B134" s="5" t="s">
        <v>489</v>
      </c>
      <c r="C134" s="1"/>
      <c r="D134" s="1" t="s">
        <v>490</v>
      </c>
      <c r="E134" s="1" t="s">
        <v>491</v>
      </c>
      <c r="F134" s="1" t="s">
        <v>492</v>
      </c>
      <c r="G134" s="1" t="s">
        <v>493</v>
      </c>
      <c r="H134" s="1" t="s">
        <v>494</v>
      </c>
      <c r="I134" s="1" t="s">
        <v>495</v>
      </c>
      <c r="J134" s="1">
        <v>1</v>
      </c>
      <c r="K134" s="1" t="s">
        <v>496</v>
      </c>
      <c r="L134" s="25"/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1600</v>
      </c>
      <c r="T134" s="1" t="s">
        <v>497</v>
      </c>
      <c r="U134" s="1" t="s">
        <v>428</v>
      </c>
      <c r="V134" s="1"/>
      <c r="W134" s="1"/>
      <c r="X134" s="1"/>
      <c r="Y134" s="1">
        <v>207</v>
      </c>
      <c r="Z134" s="1" t="s">
        <v>157</v>
      </c>
      <c r="AA134" s="1" t="s">
        <v>476</v>
      </c>
      <c r="AB134" s="1"/>
      <c r="AC134" s="1"/>
      <c r="AD134" s="1"/>
      <c r="AE134" s="25">
        <v>0</v>
      </c>
      <c r="AF134" s="1">
        <f>SUMPRODUCT(AJ134:ZZ134,AJ6:ZZ6)*J134</f>
        <v>0</v>
      </c>
      <c r="AG134" s="1">
        <f>0-AF134</f>
        <v>0</v>
      </c>
      <c r="AH134" s="1"/>
      <c r="AI134" s="1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</row>
    <row r="135" spans="1:86" ht="20.100000000000001" customHeight="1">
      <c r="A135" s="1"/>
      <c r="B135" s="5"/>
      <c r="C135" s="1"/>
      <c r="D135" s="1" t="s">
        <v>490</v>
      </c>
      <c r="E135" s="1" t="s">
        <v>491</v>
      </c>
      <c r="F135" s="1" t="s">
        <v>492</v>
      </c>
      <c r="G135" s="1" t="s">
        <v>498</v>
      </c>
      <c r="H135" s="1" t="s">
        <v>494</v>
      </c>
      <c r="I135" s="1" t="s">
        <v>495</v>
      </c>
      <c r="J135" s="1">
        <v>1</v>
      </c>
      <c r="K135" s="1" t="s">
        <v>496</v>
      </c>
      <c r="L135" s="25"/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2333</v>
      </c>
      <c r="T135" s="1" t="s">
        <v>499</v>
      </c>
      <c r="U135" s="1" t="s">
        <v>323</v>
      </c>
      <c r="V135" s="1"/>
      <c r="W135" s="1"/>
      <c r="X135" s="1"/>
      <c r="Y135" s="1">
        <v>207</v>
      </c>
      <c r="Z135" s="1" t="s">
        <v>157</v>
      </c>
      <c r="AA135" s="1" t="s">
        <v>476</v>
      </c>
      <c r="AB135" s="1"/>
      <c r="AC135" s="1"/>
      <c r="AD135" s="1"/>
      <c r="AE135" s="25">
        <v>0</v>
      </c>
      <c r="AF135" s="1">
        <f>SUMPRODUCT(AJ135:ZZ135,AJ6:ZZ6)*J135</f>
        <v>3092</v>
      </c>
      <c r="AG135" s="1">
        <f>0-AF135</f>
        <v>-3092</v>
      </c>
      <c r="AH135" s="1"/>
      <c r="AI135" s="1"/>
      <c r="AJ135" s="3">
        <v>1</v>
      </c>
      <c r="AK135" s="3">
        <v>1</v>
      </c>
      <c r="AL135" s="3">
        <v>1</v>
      </c>
      <c r="AM135" s="3">
        <v>1</v>
      </c>
      <c r="AN135" s="3">
        <v>1</v>
      </c>
      <c r="AO135" s="3">
        <v>1</v>
      </c>
      <c r="AP135" s="3">
        <v>1</v>
      </c>
      <c r="AQ135" s="3">
        <v>1</v>
      </c>
      <c r="AR135" s="3">
        <v>1</v>
      </c>
      <c r="AS135" s="3">
        <v>1</v>
      </c>
      <c r="AT135" s="3">
        <v>1</v>
      </c>
      <c r="AU135" s="3">
        <v>1</v>
      </c>
      <c r="AV135" s="3">
        <v>1</v>
      </c>
      <c r="AW135" s="3">
        <v>1</v>
      </c>
      <c r="AX135" s="3">
        <v>1</v>
      </c>
      <c r="AY135" s="3"/>
      <c r="AZ135" s="3">
        <v>1</v>
      </c>
      <c r="BA135" s="4">
        <v>1</v>
      </c>
      <c r="BB135" s="3">
        <v>1</v>
      </c>
      <c r="BC135" s="4">
        <v>1</v>
      </c>
      <c r="BD135" s="4">
        <v>1</v>
      </c>
      <c r="BE135" s="4">
        <v>1</v>
      </c>
      <c r="BF135" s="4">
        <v>1</v>
      </c>
      <c r="BG135" s="4">
        <v>1</v>
      </c>
      <c r="BH135" s="3">
        <v>1</v>
      </c>
      <c r="BI135" s="3">
        <v>1</v>
      </c>
      <c r="BJ135" s="3">
        <v>1</v>
      </c>
      <c r="BK135" s="3">
        <v>1</v>
      </c>
      <c r="BL135" s="3">
        <v>1</v>
      </c>
      <c r="BM135" s="3">
        <v>1</v>
      </c>
      <c r="BN135" s="3">
        <v>1</v>
      </c>
      <c r="BO135" s="3">
        <v>1</v>
      </c>
      <c r="BP135" s="3">
        <v>1</v>
      </c>
      <c r="BQ135" s="3">
        <v>1</v>
      </c>
      <c r="BR135" s="3">
        <v>1</v>
      </c>
      <c r="BS135" s="3">
        <v>1</v>
      </c>
      <c r="BT135" s="3">
        <v>1</v>
      </c>
      <c r="BU135" s="3">
        <v>1</v>
      </c>
      <c r="BV135" s="3">
        <v>1</v>
      </c>
      <c r="BW135" s="3">
        <v>1</v>
      </c>
      <c r="BX135" s="3">
        <v>1</v>
      </c>
      <c r="BY135" s="3">
        <v>1</v>
      </c>
      <c r="BZ135" s="3">
        <v>1</v>
      </c>
      <c r="CA135" s="3"/>
      <c r="CB135" s="3"/>
      <c r="CC135" s="3">
        <v>1</v>
      </c>
      <c r="CD135" s="3">
        <v>1</v>
      </c>
      <c r="CE135" s="3">
        <v>1</v>
      </c>
      <c r="CF135" s="3">
        <v>1</v>
      </c>
      <c r="CG135" s="3">
        <v>1</v>
      </c>
      <c r="CH135" s="3">
        <v>1</v>
      </c>
    </row>
    <row r="136" spans="1:86" ht="20.100000000000001" customHeight="1">
      <c r="A136" s="1"/>
      <c r="B136" s="5"/>
      <c r="C136" s="1"/>
      <c r="D136" s="1" t="s">
        <v>490</v>
      </c>
      <c r="E136" s="1" t="s">
        <v>491</v>
      </c>
      <c r="F136" s="1" t="s">
        <v>492</v>
      </c>
      <c r="G136" s="1" t="s">
        <v>500</v>
      </c>
      <c r="H136" s="1" t="s">
        <v>494</v>
      </c>
      <c r="I136" s="1" t="s">
        <v>495</v>
      </c>
      <c r="J136" s="1">
        <v>1</v>
      </c>
      <c r="K136" s="1" t="s">
        <v>496</v>
      </c>
      <c r="L136" s="25"/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2067</v>
      </c>
      <c r="T136" s="1" t="s">
        <v>501</v>
      </c>
      <c r="U136" s="1" t="s">
        <v>323</v>
      </c>
      <c r="V136" s="1"/>
      <c r="W136" s="1"/>
      <c r="X136" s="1"/>
      <c r="Y136" s="1">
        <v>207</v>
      </c>
      <c r="Z136" s="1" t="s">
        <v>157</v>
      </c>
      <c r="AA136" s="1" t="s">
        <v>476</v>
      </c>
      <c r="AB136" s="1"/>
      <c r="AC136" s="1"/>
      <c r="AD136" s="1"/>
      <c r="AE136" s="25">
        <v>0</v>
      </c>
      <c r="AF136" s="1">
        <f>SUMPRODUCT(AJ136:ZZ136,AJ6:ZZ6)*J136</f>
        <v>0</v>
      </c>
      <c r="AG136" s="1">
        <f>0-AF136</f>
        <v>0</v>
      </c>
      <c r="AH136" s="1"/>
      <c r="AI136" s="1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</row>
    <row r="137" spans="1:86" ht="20.100000000000001" customHeight="1">
      <c r="A137" s="1"/>
      <c r="B137" s="5"/>
      <c r="C137" s="1"/>
      <c r="D137" s="1" t="s">
        <v>490</v>
      </c>
      <c r="E137" s="1" t="s">
        <v>491</v>
      </c>
      <c r="F137" s="1" t="s">
        <v>492</v>
      </c>
      <c r="G137" s="1" t="s">
        <v>502</v>
      </c>
      <c r="H137" s="1" t="s">
        <v>494</v>
      </c>
      <c r="I137" s="1" t="s">
        <v>495</v>
      </c>
      <c r="J137" s="1">
        <v>1</v>
      </c>
      <c r="K137" s="1" t="s">
        <v>496</v>
      </c>
      <c r="L137" s="25"/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2000</v>
      </c>
      <c r="T137" s="1" t="s">
        <v>503</v>
      </c>
      <c r="U137" s="1" t="s">
        <v>428</v>
      </c>
      <c r="V137" s="1"/>
      <c r="W137" s="1"/>
      <c r="X137" s="1"/>
      <c r="Y137" s="1">
        <v>207</v>
      </c>
      <c r="Z137" s="1" t="s">
        <v>157</v>
      </c>
      <c r="AA137" s="1" t="s">
        <v>476</v>
      </c>
      <c r="AB137" s="1"/>
      <c r="AC137" s="1"/>
      <c r="AD137" s="1"/>
      <c r="AE137" s="25">
        <v>0</v>
      </c>
      <c r="AF137" s="1">
        <f>SUMPRODUCT(AJ137:ZZ137,AJ6:ZZ6)*J137</f>
        <v>0</v>
      </c>
      <c r="AG137" s="1">
        <f>0-AF137</f>
        <v>0</v>
      </c>
      <c r="AH137" s="1"/>
      <c r="AI137" s="1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</row>
    <row r="138" spans="1:86" ht="20.100000000000001" customHeight="1">
      <c r="A138" s="10"/>
      <c r="B138" s="11"/>
      <c r="C138" s="10" t="s">
        <v>170</v>
      </c>
      <c r="D138" s="10"/>
      <c r="E138" s="10"/>
      <c r="F138" s="10"/>
      <c r="G138" s="10"/>
      <c r="H138" s="10"/>
      <c r="I138" s="10"/>
      <c r="J138" s="10"/>
      <c r="K138" s="10"/>
      <c r="L138" s="26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26"/>
      <c r="AF138" s="10"/>
      <c r="AG138" s="10"/>
      <c r="AH138" s="10"/>
      <c r="AI138" s="10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>
        <v>1</v>
      </c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>
        <v>1</v>
      </c>
      <c r="CC138" s="12"/>
      <c r="CD138" s="12"/>
      <c r="CE138" s="12"/>
      <c r="CF138" s="12"/>
      <c r="CG138" s="12"/>
      <c r="CH138" s="12"/>
    </row>
    <row r="139" spans="1:86" ht="20.100000000000001" customHeight="1">
      <c r="A139" s="1"/>
      <c r="B139" s="5" t="s">
        <v>504</v>
      </c>
      <c r="C139" s="1"/>
      <c r="D139" s="1" t="s">
        <v>505</v>
      </c>
      <c r="E139" s="1" t="s">
        <v>506</v>
      </c>
      <c r="F139" s="1" t="s">
        <v>507</v>
      </c>
      <c r="G139" s="1" t="s">
        <v>508</v>
      </c>
      <c r="H139" s="1" t="s">
        <v>509</v>
      </c>
      <c r="I139" s="1" t="s">
        <v>510</v>
      </c>
      <c r="J139" s="1">
        <v>1</v>
      </c>
      <c r="K139" s="1" t="s">
        <v>511</v>
      </c>
      <c r="L139" s="25"/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1495</v>
      </c>
      <c r="T139" s="1" t="s">
        <v>512</v>
      </c>
      <c r="U139" s="1" t="s">
        <v>428</v>
      </c>
      <c r="V139" s="1"/>
      <c r="W139" s="1"/>
      <c r="X139" s="1"/>
      <c r="Y139" s="1">
        <v>209</v>
      </c>
      <c r="Z139" s="1" t="s">
        <v>157</v>
      </c>
      <c r="AA139" s="1" t="s">
        <v>476</v>
      </c>
      <c r="AB139" s="1"/>
      <c r="AC139" s="1"/>
      <c r="AD139" s="1"/>
      <c r="AE139" s="25">
        <v>0</v>
      </c>
      <c r="AF139" s="1">
        <f>SUMPRODUCT(AJ139:ZZ139,AJ6:ZZ6)*J139</f>
        <v>0</v>
      </c>
      <c r="AG139" s="1">
        <f t="shared" ref="AG139:AG147" si="5">0-AF139</f>
        <v>0</v>
      </c>
      <c r="AH139" s="8" t="s">
        <v>513</v>
      </c>
      <c r="AI139" s="1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</row>
    <row r="140" spans="1:86" ht="20.100000000000001" customHeight="1">
      <c r="A140" s="1"/>
      <c r="B140" s="5"/>
      <c r="C140" s="1"/>
      <c r="D140" s="1" t="s">
        <v>514</v>
      </c>
      <c r="E140" s="1" t="s">
        <v>506</v>
      </c>
      <c r="F140" s="1" t="s">
        <v>507</v>
      </c>
      <c r="G140" s="1" t="s">
        <v>515</v>
      </c>
      <c r="H140" s="1" t="s">
        <v>516</v>
      </c>
      <c r="I140" s="1" t="s">
        <v>517</v>
      </c>
      <c r="J140" s="1">
        <v>1</v>
      </c>
      <c r="K140" s="1" t="s">
        <v>518</v>
      </c>
      <c r="L140" s="25"/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8000</v>
      </c>
      <c r="T140" s="1" t="s">
        <v>383</v>
      </c>
      <c r="U140" s="1" t="s">
        <v>475</v>
      </c>
      <c r="V140" s="1"/>
      <c r="W140" s="1"/>
      <c r="X140" s="1"/>
      <c r="Y140" s="1">
        <v>209</v>
      </c>
      <c r="Z140" s="1" t="s">
        <v>421</v>
      </c>
      <c r="AA140" s="1" t="s">
        <v>476</v>
      </c>
      <c r="AB140" s="1"/>
      <c r="AC140" s="1"/>
      <c r="AD140" s="1"/>
      <c r="AE140" s="25">
        <v>0</v>
      </c>
      <c r="AF140" s="1">
        <f>SUMPRODUCT(AJ140:ZZ140,AJ6:ZZ6)*J140</f>
        <v>0</v>
      </c>
      <c r="AG140" s="1">
        <f t="shared" si="5"/>
        <v>0</v>
      </c>
      <c r="AH140" s="9" t="s">
        <v>519</v>
      </c>
      <c r="AI140" s="1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</row>
    <row r="141" spans="1:86" ht="20.100000000000001" customHeight="1">
      <c r="A141" s="1"/>
      <c r="B141" s="5"/>
      <c r="C141" s="1"/>
      <c r="D141" s="1" t="s">
        <v>505</v>
      </c>
      <c r="E141" s="1" t="s">
        <v>506</v>
      </c>
      <c r="F141" s="1" t="s">
        <v>507</v>
      </c>
      <c r="G141" s="1" t="s">
        <v>520</v>
      </c>
      <c r="H141" s="1" t="s">
        <v>509</v>
      </c>
      <c r="I141" s="1" t="s">
        <v>510</v>
      </c>
      <c r="J141" s="1">
        <v>1</v>
      </c>
      <c r="K141" s="1" t="s">
        <v>511</v>
      </c>
      <c r="L141" s="25"/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1000</v>
      </c>
      <c r="T141" s="1" t="s">
        <v>521</v>
      </c>
      <c r="U141" s="1" t="s">
        <v>428</v>
      </c>
      <c r="V141" s="1"/>
      <c r="W141" s="1"/>
      <c r="X141" s="1"/>
      <c r="Y141" s="1">
        <v>209</v>
      </c>
      <c r="Z141" s="1" t="s">
        <v>157</v>
      </c>
      <c r="AA141" s="1" t="s">
        <v>476</v>
      </c>
      <c r="AB141" s="1"/>
      <c r="AC141" s="1"/>
      <c r="AD141" s="1"/>
      <c r="AE141" s="25">
        <v>0</v>
      </c>
      <c r="AF141" s="1">
        <f>SUMPRODUCT(AJ141:ZZ141,AJ6:ZZ6)*J141</f>
        <v>3092</v>
      </c>
      <c r="AG141" s="1">
        <f t="shared" si="5"/>
        <v>-3092</v>
      </c>
      <c r="AH141" s="1"/>
      <c r="AI141" s="1"/>
      <c r="AJ141" s="3">
        <v>1</v>
      </c>
      <c r="AK141" s="3">
        <v>1</v>
      </c>
      <c r="AL141" s="3">
        <v>1</v>
      </c>
      <c r="AM141" s="3">
        <v>1</v>
      </c>
      <c r="AN141" s="3">
        <v>1</v>
      </c>
      <c r="AO141" s="3">
        <v>1</v>
      </c>
      <c r="AP141" s="3">
        <v>1</v>
      </c>
      <c r="AQ141" s="3">
        <v>1</v>
      </c>
      <c r="AR141" s="3">
        <v>1</v>
      </c>
      <c r="AS141" s="3">
        <v>1</v>
      </c>
      <c r="AT141" s="3">
        <v>1</v>
      </c>
      <c r="AU141" s="3">
        <v>1</v>
      </c>
      <c r="AV141" s="3">
        <v>1</v>
      </c>
      <c r="AW141" s="3">
        <v>1</v>
      </c>
      <c r="AX141" s="3">
        <v>1</v>
      </c>
      <c r="AY141" s="3"/>
      <c r="AZ141" s="3">
        <v>1</v>
      </c>
      <c r="BA141" s="4">
        <v>1</v>
      </c>
      <c r="BB141" s="3">
        <v>1</v>
      </c>
      <c r="BC141" s="4">
        <v>1</v>
      </c>
      <c r="BD141" s="4">
        <v>1</v>
      </c>
      <c r="BE141" s="4">
        <v>1</v>
      </c>
      <c r="BF141" s="4">
        <v>1</v>
      </c>
      <c r="BG141" s="4">
        <v>1</v>
      </c>
      <c r="BH141" s="3">
        <v>1</v>
      </c>
      <c r="BI141" s="3">
        <v>1</v>
      </c>
      <c r="BJ141" s="3">
        <v>1</v>
      </c>
      <c r="BK141" s="3">
        <v>1</v>
      </c>
      <c r="BL141" s="3">
        <v>1</v>
      </c>
      <c r="BM141" s="3">
        <v>1</v>
      </c>
      <c r="BN141" s="3">
        <v>1</v>
      </c>
      <c r="BO141" s="3">
        <v>1</v>
      </c>
      <c r="BP141" s="3">
        <v>1</v>
      </c>
      <c r="BQ141" s="3">
        <v>1</v>
      </c>
      <c r="BR141" s="3">
        <v>1</v>
      </c>
      <c r="BS141" s="3">
        <v>1</v>
      </c>
      <c r="BT141" s="3">
        <v>1</v>
      </c>
      <c r="BU141" s="3">
        <v>1</v>
      </c>
      <c r="BV141" s="3">
        <v>1</v>
      </c>
      <c r="BW141" s="3">
        <v>1</v>
      </c>
      <c r="BX141" s="3">
        <v>1</v>
      </c>
      <c r="BY141" s="3">
        <v>1</v>
      </c>
      <c r="BZ141" s="3">
        <v>1</v>
      </c>
      <c r="CA141" s="3"/>
      <c r="CB141" s="3"/>
      <c r="CC141" s="3">
        <v>1</v>
      </c>
      <c r="CD141" s="3">
        <v>1</v>
      </c>
      <c r="CE141" s="3">
        <v>1</v>
      </c>
      <c r="CF141" s="3">
        <v>1</v>
      </c>
      <c r="CG141" s="3">
        <v>1</v>
      </c>
      <c r="CH141" s="3">
        <v>1</v>
      </c>
    </row>
    <row r="142" spans="1:86" ht="20.100000000000001" customHeight="1">
      <c r="A142" s="1"/>
      <c r="B142" s="5"/>
      <c r="C142" s="1"/>
      <c r="D142" s="1" t="s">
        <v>505</v>
      </c>
      <c r="E142" s="1" t="s">
        <v>506</v>
      </c>
      <c r="F142" s="1" t="s">
        <v>507</v>
      </c>
      <c r="G142" s="1" t="s">
        <v>522</v>
      </c>
      <c r="H142" s="1" t="s">
        <v>509</v>
      </c>
      <c r="I142" s="1" t="s">
        <v>510</v>
      </c>
      <c r="J142" s="1">
        <v>1</v>
      </c>
      <c r="K142" s="1" t="s">
        <v>511</v>
      </c>
      <c r="L142" s="25"/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1500</v>
      </c>
      <c r="T142" s="1" t="s">
        <v>523</v>
      </c>
      <c r="U142" s="1" t="s">
        <v>475</v>
      </c>
      <c r="V142" s="1"/>
      <c r="W142" s="1"/>
      <c r="X142" s="1"/>
      <c r="Y142" s="1">
        <v>209</v>
      </c>
      <c r="Z142" s="1" t="s">
        <v>157</v>
      </c>
      <c r="AA142" s="1" t="s">
        <v>476</v>
      </c>
      <c r="AB142" s="1"/>
      <c r="AC142" s="1"/>
      <c r="AD142" s="1"/>
      <c r="AE142" s="25">
        <v>0</v>
      </c>
      <c r="AF142" s="1">
        <f>SUMPRODUCT(AJ142:ZZ142,AJ6:ZZ6)*J142</f>
        <v>0</v>
      </c>
      <c r="AG142" s="1">
        <f t="shared" si="5"/>
        <v>0</v>
      </c>
      <c r="AH142" s="1"/>
      <c r="AI142" s="1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</row>
    <row r="143" spans="1:86" ht="20.100000000000001" customHeight="1">
      <c r="A143" s="1"/>
      <c r="B143" s="5"/>
      <c r="C143" s="1"/>
      <c r="D143" s="1" t="s">
        <v>505</v>
      </c>
      <c r="E143" s="1" t="s">
        <v>506</v>
      </c>
      <c r="F143" s="1" t="s">
        <v>507</v>
      </c>
      <c r="G143" s="1" t="s">
        <v>524</v>
      </c>
      <c r="H143" s="1" t="s">
        <v>509</v>
      </c>
      <c r="I143" s="1" t="s">
        <v>510</v>
      </c>
      <c r="J143" s="1">
        <v>1</v>
      </c>
      <c r="K143" s="1" t="s">
        <v>511</v>
      </c>
      <c r="L143" s="25"/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1000</v>
      </c>
      <c r="T143" s="1" t="s">
        <v>525</v>
      </c>
      <c r="U143" s="1" t="s">
        <v>526</v>
      </c>
      <c r="V143" s="1"/>
      <c r="W143" s="1"/>
      <c r="X143" s="1"/>
      <c r="Y143" s="1">
        <v>209</v>
      </c>
      <c r="Z143" s="1" t="s">
        <v>157</v>
      </c>
      <c r="AA143" s="1" t="s">
        <v>476</v>
      </c>
      <c r="AB143" s="1"/>
      <c r="AC143" s="1"/>
      <c r="AD143" s="1"/>
      <c r="AE143" s="25">
        <v>0</v>
      </c>
      <c r="AF143" s="1">
        <f>SUMPRODUCT(AJ143:ZZ143,AJ6:ZZ6)*J143</f>
        <v>0</v>
      </c>
      <c r="AG143" s="1">
        <f t="shared" si="5"/>
        <v>0</v>
      </c>
      <c r="AH143" s="1"/>
      <c r="AI143" s="1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</row>
    <row r="144" spans="1:86" ht="20.100000000000001" customHeight="1">
      <c r="A144" s="1"/>
      <c r="B144" s="5"/>
      <c r="C144" s="1"/>
      <c r="D144" s="1" t="s">
        <v>505</v>
      </c>
      <c r="E144" s="1" t="s">
        <v>506</v>
      </c>
      <c r="F144" s="1" t="s">
        <v>507</v>
      </c>
      <c r="G144" s="1" t="s">
        <v>527</v>
      </c>
      <c r="H144" s="1" t="s">
        <v>509</v>
      </c>
      <c r="I144" s="1" t="s">
        <v>510</v>
      </c>
      <c r="J144" s="1">
        <v>1</v>
      </c>
      <c r="K144" s="1" t="s">
        <v>511</v>
      </c>
      <c r="L144" s="25"/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1000</v>
      </c>
      <c r="T144" s="1" t="s">
        <v>525</v>
      </c>
      <c r="U144" s="1" t="s">
        <v>526</v>
      </c>
      <c r="V144" s="1"/>
      <c r="W144" s="1"/>
      <c r="X144" s="1"/>
      <c r="Y144" s="1">
        <v>209</v>
      </c>
      <c r="Z144" s="1" t="s">
        <v>157</v>
      </c>
      <c r="AA144" s="1" t="s">
        <v>476</v>
      </c>
      <c r="AB144" s="1"/>
      <c r="AC144" s="1"/>
      <c r="AD144" s="1"/>
      <c r="AE144" s="25">
        <v>0</v>
      </c>
      <c r="AF144" s="1">
        <f>SUMPRODUCT(AJ144:ZZ144,AJ6:ZZ6)*J144</f>
        <v>0</v>
      </c>
      <c r="AG144" s="1">
        <f t="shared" si="5"/>
        <v>0</v>
      </c>
      <c r="AH144" s="1"/>
      <c r="AI144" s="1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</row>
    <row r="145" spans="1:86" ht="20.100000000000001" customHeight="1">
      <c r="A145" s="1"/>
      <c r="B145" s="5"/>
      <c r="C145" s="1"/>
      <c r="D145" s="1" t="s">
        <v>505</v>
      </c>
      <c r="E145" s="1" t="s">
        <v>506</v>
      </c>
      <c r="F145" s="1" t="s">
        <v>507</v>
      </c>
      <c r="G145" s="1" t="s">
        <v>528</v>
      </c>
      <c r="H145" s="1" t="s">
        <v>509</v>
      </c>
      <c r="I145" s="1" t="s">
        <v>510</v>
      </c>
      <c r="J145" s="1">
        <v>1</v>
      </c>
      <c r="K145" s="1" t="s">
        <v>511</v>
      </c>
      <c r="L145" s="25"/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500</v>
      </c>
      <c r="T145" s="1" t="s">
        <v>529</v>
      </c>
      <c r="U145" s="1" t="s">
        <v>526</v>
      </c>
      <c r="V145" s="1"/>
      <c r="W145" s="1"/>
      <c r="X145" s="1"/>
      <c r="Y145" s="1">
        <v>209</v>
      </c>
      <c r="Z145" s="1" t="s">
        <v>157</v>
      </c>
      <c r="AA145" s="1" t="s">
        <v>476</v>
      </c>
      <c r="AB145" s="1"/>
      <c r="AC145" s="1"/>
      <c r="AD145" s="1"/>
      <c r="AE145" s="25">
        <v>0</v>
      </c>
      <c r="AF145" s="1">
        <f>SUMPRODUCT(AJ145:ZZ145,AJ6:ZZ6)*J145</f>
        <v>0</v>
      </c>
      <c r="AG145" s="1">
        <f t="shared" si="5"/>
        <v>0</v>
      </c>
      <c r="AH145" s="1"/>
      <c r="AI145" s="1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</row>
    <row r="146" spans="1:86" ht="20.100000000000001" customHeight="1">
      <c r="A146" s="1"/>
      <c r="B146" s="5"/>
      <c r="C146" s="1"/>
      <c r="D146" s="1" t="s">
        <v>505</v>
      </c>
      <c r="E146" s="1" t="s">
        <v>506</v>
      </c>
      <c r="F146" s="1" t="s">
        <v>507</v>
      </c>
      <c r="G146" s="1" t="s">
        <v>530</v>
      </c>
      <c r="H146" s="1" t="s">
        <v>509</v>
      </c>
      <c r="I146" s="1" t="s">
        <v>510</v>
      </c>
      <c r="J146" s="1">
        <v>1</v>
      </c>
      <c r="K146" s="1" t="s">
        <v>511</v>
      </c>
      <c r="L146" s="25"/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500</v>
      </c>
      <c r="T146" s="1" t="s">
        <v>531</v>
      </c>
      <c r="U146" s="1" t="s">
        <v>475</v>
      </c>
      <c r="V146" s="1"/>
      <c r="W146" s="1"/>
      <c r="X146" s="1"/>
      <c r="Y146" s="1">
        <v>209</v>
      </c>
      <c r="Z146" s="1" t="s">
        <v>157</v>
      </c>
      <c r="AA146" s="1" t="s">
        <v>476</v>
      </c>
      <c r="AB146" s="1"/>
      <c r="AC146" s="1"/>
      <c r="AD146" s="1"/>
      <c r="AE146" s="25">
        <v>0</v>
      </c>
      <c r="AF146" s="1">
        <f>SUMPRODUCT(AJ146:ZZ146,AJ6:ZZ6)*J146</f>
        <v>0</v>
      </c>
      <c r="AG146" s="1">
        <f t="shared" si="5"/>
        <v>0</v>
      </c>
      <c r="AH146" s="1"/>
      <c r="AI146" s="1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</row>
    <row r="147" spans="1:86" ht="20.100000000000001" customHeight="1">
      <c r="A147" s="1"/>
      <c r="B147" s="5"/>
      <c r="C147" s="1"/>
      <c r="D147" s="1" t="s">
        <v>505</v>
      </c>
      <c r="E147" s="1" t="s">
        <v>506</v>
      </c>
      <c r="F147" s="1" t="s">
        <v>507</v>
      </c>
      <c r="G147" s="1" t="s">
        <v>532</v>
      </c>
      <c r="H147" s="1" t="s">
        <v>509</v>
      </c>
      <c r="I147" s="1" t="s">
        <v>510</v>
      </c>
      <c r="J147" s="1">
        <v>1</v>
      </c>
      <c r="K147" s="6" t="s">
        <v>511</v>
      </c>
      <c r="L147" s="25"/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1005</v>
      </c>
      <c r="T147" s="1" t="s">
        <v>533</v>
      </c>
      <c r="U147" s="1" t="s">
        <v>428</v>
      </c>
      <c r="V147" s="1"/>
      <c r="W147" s="1"/>
      <c r="X147" s="1"/>
      <c r="Y147" s="1">
        <v>209</v>
      </c>
      <c r="Z147" s="1" t="s">
        <v>157</v>
      </c>
      <c r="AA147" s="1" t="s">
        <v>476</v>
      </c>
      <c r="AB147" s="1"/>
      <c r="AC147" s="1"/>
      <c r="AD147" s="1"/>
      <c r="AE147" s="25">
        <v>0</v>
      </c>
      <c r="AF147" s="1">
        <f>SUMPRODUCT(AJ147:ZZ147,AJ6:ZZ6)*J147</f>
        <v>0</v>
      </c>
      <c r="AG147" s="1">
        <f t="shared" si="5"/>
        <v>0</v>
      </c>
      <c r="AH147" s="1"/>
      <c r="AI147" s="1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</row>
    <row r="148" spans="1:86" ht="20.100000000000001" customHeight="1">
      <c r="A148" s="10"/>
      <c r="B148" s="11"/>
      <c r="C148" s="10" t="s">
        <v>170</v>
      </c>
      <c r="D148" s="10"/>
      <c r="E148" s="10"/>
      <c r="F148" s="10"/>
      <c r="G148" s="10"/>
      <c r="H148" s="10"/>
      <c r="I148" s="10"/>
      <c r="J148" s="10"/>
      <c r="K148" s="10"/>
      <c r="L148" s="26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26"/>
      <c r="AF148" s="10"/>
      <c r="AG148" s="10"/>
      <c r="AH148" s="10"/>
      <c r="AI148" s="10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>
        <v>1</v>
      </c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>
        <v>1</v>
      </c>
      <c r="CC148" s="12"/>
      <c r="CD148" s="12"/>
      <c r="CE148" s="12"/>
      <c r="CF148" s="12"/>
      <c r="CG148" s="12"/>
      <c r="CH148" s="12"/>
    </row>
    <row r="149" spans="1:86" ht="20.100000000000001" customHeight="1">
      <c r="A149" s="1"/>
      <c r="B149" s="5" t="s">
        <v>534</v>
      </c>
      <c r="C149" s="1"/>
      <c r="D149" s="1" t="s">
        <v>535</v>
      </c>
      <c r="E149" s="1" t="s">
        <v>536</v>
      </c>
      <c r="F149" s="1" t="s">
        <v>537</v>
      </c>
      <c r="G149" s="1" t="s">
        <v>538</v>
      </c>
      <c r="H149" s="1" t="s">
        <v>494</v>
      </c>
      <c r="I149" s="1" t="s">
        <v>539</v>
      </c>
      <c r="J149" s="1">
        <v>1</v>
      </c>
      <c r="K149" s="1" t="s">
        <v>540</v>
      </c>
      <c r="L149" s="25"/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870</v>
      </c>
      <c r="T149" s="1" t="s">
        <v>541</v>
      </c>
      <c r="U149" s="1"/>
      <c r="V149" s="1"/>
      <c r="W149" s="1"/>
      <c r="X149" s="1"/>
      <c r="Y149" s="1">
        <v>211</v>
      </c>
      <c r="Z149" s="1" t="s">
        <v>157</v>
      </c>
      <c r="AA149" s="1" t="s">
        <v>476</v>
      </c>
      <c r="AB149" s="1"/>
      <c r="AC149" s="1"/>
      <c r="AD149" s="1"/>
      <c r="AE149" s="25">
        <v>0</v>
      </c>
      <c r="AF149" s="1">
        <f>SUMPRODUCT(AJ149:ZZ149,AJ6:ZZ6)*J149</f>
        <v>0</v>
      </c>
      <c r="AG149" s="1">
        <f t="shared" ref="AG149:AG157" si="6">0-AF149</f>
        <v>0</v>
      </c>
      <c r="AH149" s="1"/>
      <c r="AI149" s="1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</row>
    <row r="150" spans="1:86" ht="20.100000000000001" customHeight="1">
      <c r="A150" s="1"/>
      <c r="B150" s="5"/>
      <c r="C150" s="1"/>
      <c r="D150" s="1" t="s">
        <v>542</v>
      </c>
      <c r="E150" s="1" t="s">
        <v>536</v>
      </c>
      <c r="F150" s="1" t="s">
        <v>537</v>
      </c>
      <c r="G150" s="1" t="s">
        <v>543</v>
      </c>
      <c r="H150" s="1" t="s">
        <v>406</v>
      </c>
      <c r="I150" s="1" t="s">
        <v>544</v>
      </c>
      <c r="J150" s="1">
        <v>1</v>
      </c>
      <c r="K150" s="1" t="s">
        <v>545</v>
      </c>
      <c r="L150" s="25"/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8000</v>
      </c>
      <c r="T150" s="1" t="s">
        <v>488</v>
      </c>
      <c r="U150" s="1" t="s">
        <v>546</v>
      </c>
      <c r="V150" s="1"/>
      <c r="W150" s="1"/>
      <c r="X150" s="1"/>
      <c r="Y150" s="1">
        <v>211</v>
      </c>
      <c r="Z150" s="1" t="s">
        <v>421</v>
      </c>
      <c r="AA150" s="1" t="s">
        <v>476</v>
      </c>
      <c r="AB150" s="1"/>
      <c r="AC150" s="1"/>
      <c r="AD150" s="1"/>
      <c r="AE150" s="25">
        <v>0</v>
      </c>
      <c r="AF150" s="1">
        <f>SUMPRODUCT(AJ150:ZZ150,AJ6:ZZ6)*J150</f>
        <v>0</v>
      </c>
      <c r="AG150" s="1">
        <f t="shared" si="6"/>
        <v>0</v>
      </c>
      <c r="AH150" s="9" t="s">
        <v>519</v>
      </c>
      <c r="AI150" s="1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</row>
    <row r="151" spans="1:86" ht="20.100000000000001" customHeight="1">
      <c r="A151" s="1"/>
      <c r="B151" s="5"/>
      <c r="C151" s="1"/>
      <c r="D151" s="1" t="s">
        <v>535</v>
      </c>
      <c r="E151" s="1" t="s">
        <v>536</v>
      </c>
      <c r="F151" s="1" t="s">
        <v>537</v>
      </c>
      <c r="G151" s="1" t="s">
        <v>547</v>
      </c>
      <c r="H151" s="1" t="s">
        <v>494</v>
      </c>
      <c r="I151" s="1" t="s">
        <v>539</v>
      </c>
      <c r="J151" s="1">
        <v>1</v>
      </c>
      <c r="K151" s="1" t="s">
        <v>540</v>
      </c>
      <c r="L151" s="25"/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600</v>
      </c>
      <c r="T151" s="1" t="s">
        <v>548</v>
      </c>
      <c r="U151" s="1"/>
      <c r="V151" s="1"/>
      <c r="W151" s="1"/>
      <c r="X151" s="1"/>
      <c r="Y151" s="1">
        <v>211</v>
      </c>
      <c r="Z151" s="1" t="s">
        <v>157</v>
      </c>
      <c r="AA151" s="1" t="s">
        <v>476</v>
      </c>
      <c r="AB151" s="1"/>
      <c r="AC151" s="1"/>
      <c r="AD151" s="1"/>
      <c r="AE151" s="25">
        <v>0</v>
      </c>
      <c r="AF151" s="1">
        <f>SUMPRODUCT(AJ151:ZZ151,AJ6:ZZ6)*J151</f>
        <v>0</v>
      </c>
      <c r="AG151" s="1">
        <f t="shared" si="6"/>
        <v>0</v>
      </c>
      <c r="AH151" s="1"/>
      <c r="AI151" s="1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</row>
    <row r="152" spans="1:86" ht="20.100000000000001" customHeight="1">
      <c r="A152" s="1"/>
      <c r="B152" s="5"/>
      <c r="C152" s="1"/>
      <c r="D152" s="1" t="s">
        <v>535</v>
      </c>
      <c r="E152" s="1" t="s">
        <v>536</v>
      </c>
      <c r="F152" s="1" t="s">
        <v>537</v>
      </c>
      <c r="G152" s="1" t="s">
        <v>549</v>
      </c>
      <c r="H152" s="1" t="s">
        <v>494</v>
      </c>
      <c r="I152" s="1" t="s">
        <v>539</v>
      </c>
      <c r="J152" s="1">
        <v>1</v>
      </c>
      <c r="K152" s="1" t="s">
        <v>540</v>
      </c>
      <c r="L152" s="25"/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1800</v>
      </c>
      <c r="T152" s="1" t="s">
        <v>550</v>
      </c>
      <c r="U152" s="1"/>
      <c r="V152" s="1"/>
      <c r="W152" s="1"/>
      <c r="X152" s="1"/>
      <c r="Y152" s="1">
        <v>211</v>
      </c>
      <c r="Z152" s="1" t="s">
        <v>157</v>
      </c>
      <c r="AA152" s="1" t="s">
        <v>476</v>
      </c>
      <c r="AB152" s="1"/>
      <c r="AC152" s="1"/>
      <c r="AD152" s="1"/>
      <c r="AE152" s="25">
        <v>0</v>
      </c>
      <c r="AF152" s="1">
        <f>SUMPRODUCT(AJ152:ZZ152,AJ6:ZZ6)*J152</f>
        <v>3092</v>
      </c>
      <c r="AG152" s="1">
        <f t="shared" si="6"/>
        <v>-3092</v>
      </c>
      <c r="AH152" s="1"/>
      <c r="AI152" s="1"/>
      <c r="AJ152" s="3">
        <v>1</v>
      </c>
      <c r="AK152" s="3">
        <v>1</v>
      </c>
      <c r="AL152" s="3">
        <v>1</v>
      </c>
      <c r="AM152" s="3">
        <v>1</v>
      </c>
      <c r="AN152" s="3">
        <v>1</v>
      </c>
      <c r="AO152" s="3">
        <v>1</v>
      </c>
      <c r="AP152" s="3">
        <v>1</v>
      </c>
      <c r="AQ152" s="3">
        <v>1</v>
      </c>
      <c r="AR152" s="3">
        <v>1</v>
      </c>
      <c r="AS152" s="3">
        <v>1</v>
      </c>
      <c r="AT152" s="3">
        <v>1</v>
      </c>
      <c r="AU152" s="3">
        <v>1</v>
      </c>
      <c r="AV152" s="3">
        <v>1</v>
      </c>
      <c r="AW152" s="3">
        <v>1</v>
      </c>
      <c r="AX152" s="3">
        <v>1</v>
      </c>
      <c r="AY152" s="3"/>
      <c r="AZ152" s="3">
        <v>1</v>
      </c>
      <c r="BA152" s="4">
        <v>1</v>
      </c>
      <c r="BB152" s="3">
        <v>1</v>
      </c>
      <c r="BC152" s="4">
        <v>1</v>
      </c>
      <c r="BD152" s="4">
        <v>1</v>
      </c>
      <c r="BE152" s="4">
        <v>1</v>
      </c>
      <c r="BF152" s="4">
        <v>1</v>
      </c>
      <c r="BG152" s="4">
        <v>1</v>
      </c>
      <c r="BH152" s="3">
        <v>1</v>
      </c>
      <c r="BI152" s="3">
        <v>1</v>
      </c>
      <c r="BJ152" s="3">
        <v>1</v>
      </c>
      <c r="BK152" s="3">
        <v>1</v>
      </c>
      <c r="BL152" s="3">
        <v>1</v>
      </c>
      <c r="BM152" s="3">
        <v>1</v>
      </c>
      <c r="BN152" s="3">
        <v>1</v>
      </c>
      <c r="BO152" s="3">
        <v>1</v>
      </c>
      <c r="BP152" s="3">
        <v>1</v>
      </c>
      <c r="BQ152" s="3">
        <v>1</v>
      </c>
      <c r="BR152" s="3">
        <v>1</v>
      </c>
      <c r="BS152" s="3">
        <v>1</v>
      </c>
      <c r="BT152" s="3">
        <v>1</v>
      </c>
      <c r="BU152" s="3">
        <v>1</v>
      </c>
      <c r="BV152" s="3">
        <v>1</v>
      </c>
      <c r="BW152" s="3">
        <v>1</v>
      </c>
      <c r="BX152" s="3">
        <v>1</v>
      </c>
      <c r="BY152" s="3">
        <v>1</v>
      </c>
      <c r="BZ152" s="3">
        <v>1</v>
      </c>
      <c r="CA152" s="3"/>
      <c r="CB152" s="3"/>
      <c r="CC152" s="3">
        <v>1</v>
      </c>
      <c r="CD152" s="3">
        <v>1</v>
      </c>
      <c r="CE152" s="3">
        <v>1</v>
      </c>
      <c r="CF152" s="3">
        <v>1</v>
      </c>
      <c r="CG152" s="3">
        <v>1</v>
      </c>
      <c r="CH152" s="3">
        <v>1</v>
      </c>
    </row>
    <row r="153" spans="1:86" ht="20.100000000000001" customHeight="1">
      <c r="A153" s="1"/>
      <c r="B153" s="5"/>
      <c r="C153" s="1"/>
      <c r="D153" s="1" t="s">
        <v>535</v>
      </c>
      <c r="E153" s="1" t="s">
        <v>536</v>
      </c>
      <c r="F153" s="1" t="s">
        <v>537</v>
      </c>
      <c r="G153" s="1" t="s">
        <v>551</v>
      </c>
      <c r="H153" s="1" t="s">
        <v>494</v>
      </c>
      <c r="I153" s="1" t="s">
        <v>539</v>
      </c>
      <c r="J153" s="1">
        <v>1</v>
      </c>
      <c r="K153" s="1" t="s">
        <v>540</v>
      </c>
      <c r="L153" s="25"/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1800</v>
      </c>
      <c r="T153" s="1" t="s">
        <v>550</v>
      </c>
      <c r="U153" s="1"/>
      <c r="V153" s="1"/>
      <c r="W153" s="1"/>
      <c r="X153" s="1"/>
      <c r="Y153" s="1">
        <v>211</v>
      </c>
      <c r="Z153" s="1" t="s">
        <v>157</v>
      </c>
      <c r="AA153" s="1" t="s">
        <v>476</v>
      </c>
      <c r="AB153" s="1"/>
      <c r="AC153" s="1"/>
      <c r="AD153" s="1"/>
      <c r="AE153" s="25">
        <v>0</v>
      </c>
      <c r="AF153" s="1">
        <f>SUMPRODUCT(AJ153:ZZ153,AJ6:ZZ6)*J153</f>
        <v>0</v>
      </c>
      <c r="AG153" s="1">
        <f t="shared" si="6"/>
        <v>0</v>
      </c>
      <c r="AH153" s="1"/>
      <c r="AI153" s="1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</row>
    <row r="154" spans="1:86" ht="20.100000000000001" customHeight="1">
      <c r="A154" s="1"/>
      <c r="B154" s="5"/>
      <c r="C154" s="1"/>
      <c r="D154" s="1" t="s">
        <v>535</v>
      </c>
      <c r="E154" s="1" t="s">
        <v>536</v>
      </c>
      <c r="F154" s="1" t="s">
        <v>537</v>
      </c>
      <c r="G154" s="1" t="s">
        <v>552</v>
      </c>
      <c r="H154" s="1" t="s">
        <v>494</v>
      </c>
      <c r="I154" s="1" t="s">
        <v>539</v>
      </c>
      <c r="J154" s="1">
        <v>1</v>
      </c>
      <c r="K154" s="1" t="s">
        <v>540</v>
      </c>
      <c r="L154" s="25"/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250</v>
      </c>
      <c r="T154" s="1" t="s">
        <v>553</v>
      </c>
      <c r="U154" s="1"/>
      <c r="V154" s="1"/>
      <c r="W154" s="1"/>
      <c r="X154" s="1"/>
      <c r="Y154" s="1">
        <v>211</v>
      </c>
      <c r="Z154" s="1" t="s">
        <v>157</v>
      </c>
      <c r="AA154" s="1" t="s">
        <v>476</v>
      </c>
      <c r="AB154" s="1"/>
      <c r="AC154" s="1"/>
      <c r="AD154" s="1"/>
      <c r="AE154" s="25">
        <v>0</v>
      </c>
      <c r="AF154" s="1">
        <f>SUMPRODUCT(AJ154:ZZ154,AJ6:ZZ6)*J154</f>
        <v>0</v>
      </c>
      <c r="AG154" s="1">
        <f t="shared" si="6"/>
        <v>0</v>
      </c>
      <c r="AH154" s="1"/>
      <c r="AI154" s="1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</row>
    <row r="155" spans="1:86" ht="20.100000000000001" customHeight="1">
      <c r="A155" s="1"/>
      <c r="B155" s="5"/>
      <c r="C155" s="1"/>
      <c r="D155" s="1" t="s">
        <v>535</v>
      </c>
      <c r="E155" s="1" t="s">
        <v>536</v>
      </c>
      <c r="F155" s="1" t="s">
        <v>537</v>
      </c>
      <c r="G155" s="1" t="s">
        <v>554</v>
      </c>
      <c r="H155" s="1" t="s">
        <v>494</v>
      </c>
      <c r="I155" s="1" t="s">
        <v>539</v>
      </c>
      <c r="J155" s="1">
        <v>1</v>
      </c>
      <c r="K155" s="6" t="s">
        <v>540</v>
      </c>
      <c r="L155" s="25"/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2430</v>
      </c>
      <c r="T155" s="1" t="s">
        <v>555</v>
      </c>
      <c r="U155" s="1"/>
      <c r="V155" s="1"/>
      <c r="W155" s="1"/>
      <c r="X155" s="1"/>
      <c r="Y155" s="1">
        <v>211</v>
      </c>
      <c r="Z155" s="1" t="s">
        <v>157</v>
      </c>
      <c r="AA155" s="1" t="s">
        <v>476</v>
      </c>
      <c r="AB155" s="1"/>
      <c r="AC155" s="1"/>
      <c r="AD155" s="1"/>
      <c r="AE155" s="25">
        <v>0</v>
      </c>
      <c r="AF155" s="1">
        <f>SUMPRODUCT(AJ155:ZZ155,AJ6:ZZ6)*J155</f>
        <v>0</v>
      </c>
      <c r="AG155" s="1">
        <f t="shared" si="6"/>
        <v>0</v>
      </c>
      <c r="AH155" s="1"/>
      <c r="AI155" s="1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</row>
    <row r="156" spans="1:86" ht="20.100000000000001" customHeight="1">
      <c r="A156" s="1"/>
      <c r="B156" s="5"/>
      <c r="C156" s="1"/>
      <c r="D156" s="1" t="s">
        <v>535</v>
      </c>
      <c r="E156" s="1" t="s">
        <v>536</v>
      </c>
      <c r="F156" s="1" t="s">
        <v>537</v>
      </c>
      <c r="G156" s="1" t="s">
        <v>556</v>
      </c>
      <c r="H156" s="1" t="s">
        <v>494</v>
      </c>
      <c r="I156" s="1" t="s">
        <v>539</v>
      </c>
      <c r="J156" s="1">
        <v>1</v>
      </c>
      <c r="K156" s="6" t="s">
        <v>540</v>
      </c>
      <c r="L156" s="25"/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250</v>
      </c>
      <c r="T156" s="1" t="s">
        <v>557</v>
      </c>
      <c r="U156" s="1"/>
      <c r="V156" s="1"/>
      <c r="W156" s="1"/>
      <c r="X156" s="1"/>
      <c r="Y156" s="1">
        <v>211</v>
      </c>
      <c r="Z156" s="1" t="s">
        <v>157</v>
      </c>
      <c r="AA156" s="1" t="s">
        <v>476</v>
      </c>
      <c r="AB156" s="1"/>
      <c r="AC156" s="1"/>
      <c r="AD156" s="1"/>
      <c r="AE156" s="25">
        <v>0</v>
      </c>
      <c r="AF156" s="1">
        <f>SUMPRODUCT(AJ156:ZZ156,AJ6:ZZ6)*J156</f>
        <v>0</v>
      </c>
      <c r="AG156" s="1">
        <f t="shared" si="6"/>
        <v>0</v>
      </c>
      <c r="AH156" s="1"/>
      <c r="AI156" s="1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</row>
    <row r="157" spans="1:86" ht="20.100000000000001" customHeight="1">
      <c r="A157" s="1"/>
      <c r="B157" s="5"/>
      <c r="C157" s="1"/>
      <c r="D157" s="1" t="s">
        <v>535</v>
      </c>
      <c r="E157" s="1" t="s">
        <v>536</v>
      </c>
      <c r="F157" s="1" t="s">
        <v>537</v>
      </c>
      <c r="G157" s="1" t="s">
        <v>558</v>
      </c>
      <c r="H157" s="1" t="s">
        <v>559</v>
      </c>
      <c r="I157" s="1" t="s">
        <v>560</v>
      </c>
      <c r="J157" s="1">
        <v>1</v>
      </c>
      <c r="K157" s="1" t="s">
        <v>561</v>
      </c>
      <c r="L157" s="25"/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500</v>
      </c>
      <c r="T157" s="1" t="s">
        <v>562</v>
      </c>
      <c r="U157" s="1" t="s">
        <v>447</v>
      </c>
      <c r="V157" s="1"/>
      <c r="W157" s="1"/>
      <c r="X157" s="1"/>
      <c r="Y157" s="1">
        <v>211</v>
      </c>
      <c r="Z157" s="1" t="s">
        <v>421</v>
      </c>
      <c r="AA157" s="1" t="s">
        <v>476</v>
      </c>
      <c r="AB157" s="1"/>
      <c r="AC157" s="1"/>
      <c r="AD157" s="1"/>
      <c r="AE157" s="25">
        <v>0</v>
      </c>
      <c r="AF157" s="1">
        <f>SUMPRODUCT(AJ157:ZZ157,AJ6:ZZ6)*J157</f>
        <v>0</v>
      </c>
      <c r="AG157" s="1">
        <f t="shared" si="6"/>
        <v>0</v>
      </c>
      <c r="AH157" s="1" t="s">
        <v>563</v>
      </c>
      <c r="AI157" s="1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</row>
    <row r="158" spans="1:86" ht="20.100000000000001" customHeight="1">
      <c r="A158" s="10"/>
      <c r="B158" s="11"/>
      <c r="C158" s="10" t="s">
        <v>170</v>
      </c>
      <c r="D158" s="10"/>
      <c r="E158" s="10"/>
      <c r="F158" s="10"/>
      <c r="G158" s="10"/>
      <c r="H158" s="10"/>
      <c r="I158" s="10"/>
      <c r="J158" s="10"/>
      <c r="K158" s="10"/>
      <c r="L158" s="26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26"/>
      <c r="AF158" s="10"/>
      <c r="AG158" s="10"/>
      <c r="AH158" s="10"/>
      <c r="AI158" s="10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>
        <v>1</v>
      </c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>
        <v>1</v>
      </c>
      <c r="CC158" s="12"/>
      <c r="CD158" s="12"/>
      <c r="CE158" s="12"/>
      <c r="CF158" s="12"/>
      <c r="CG158" s="12"/>
      <c r="CH158" s="12"/>
    </row>
    <row r="159" spans="1:86" ht="20.100000000000001" customHeight="1">
      <c r="A159" s="1"/>
      <c r="B159" s="5" t="s">
        <v>564</v>
      </c>
      <c r="C159" s="1"/>
      <c r="D159" s="1" t="s">
        <v>565</v>
      </c>
      <c r="E159" s="1" t="s">
        <v>566</v>
      </c>
      <c r="F159" s="1" t="s">
        <v>567</v>
      </c>
      <c r="G159" s="1" t="s">
        <v>568</v>
      </c>
      <c r="H159" s="1" t="s">
        <v>509</v>
      </c>
      <c r="I159" s="1" t="s">
        <v>569</v>
      </c>
      <c r="J159" s="1">
        <v>1</v>
      </c>
      <c r="K159" s="1" t="s">
        <v>570</v>
      </c>
      <c r="L159" s="25"/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2000</v>
      </c>
      <c r="T159" s="1" t="s">
        <v>571</v>
      </c>
      <c r="U159" s="1" t="s">
        <v>546</v>
      </c>
      <c r="V159" s="1"/>
      <c r="W159" s="1"/>
      <c r="X159" s="1"/>
      <c r="Y159" s="1">
        <v>212</v>
      </c>
      <c r="Z159" s="1" t="s">
        <v>157</v>
      </c>
      <c r="AA159" s="1" t="s">
        <v>476</v>
      </c>
      <c r="AB159" s="1"/>
      <c r="AC159" s="1"/>
      <c r="AD159" s="1"/>
      <c r="AE159" s="25">
        <v>0</v>
      </c>
      <c r="AF159" s="1">
        <f>SUMPRODUCT(AJ159:ZZ159,AJ6:ZZ6)*J159</f>
        <v>3092</v>
      </c>
      <c r="AG159" s="1">
        <f t="shared" ref="AG159:AG165" si="7">0-AF159</f>
        <v>-3092</v>
      </c>
      <c r="AH159" s="1"/>
      <c r="AI159" s="1"/>
      <c r="AJ159" s="3">
        <v>1</v>
      </c>
      <c r="AK159" s="3">
        <v>1</v>
      </c>
      <c r="AL159" s="3">
        <v>1</v>
      </c>
      <c r="AM159" s="3">
        <v>1</v>
      </c>
      <c r="AN159" s="3">
        <v>1</v>
      </c>
      <c r="AO159" s="3">
        <v>1</v>
      </c>
      <c r="AP159" s="3">
        <v>1</v>
      </c>
      <c r="AQ159" s="3">
        <v>1</v>
      </c>
      <c r="AR159" s="3">
        <v>1</v>
      </c>
      <c r="AS159" s="3">
        <v>1</v>
      </c>
      <c r="AT159" s="3">
        <v>1</v>
      </c>
      <c r="AU159" s="3">
        <v>1</v>
      </c>
      <c r="AV159" s="3">
        <v>1</v>
      </c>
      <c r="AW159" s="3">
        <v>1</v>
      </c>
      <c r="AX159" s="3">
        <v>1</v>
      </c>
      <c r="AY159" s="3"/>
      <c r="AZ159" s="3">
        <v>1</v>
      </c>
      <c r="BA159" s="4">
        <v>1</v>
      </c>
      <c r="BB159" s="3">
        <v>1</v>
      </c>
      <c r="BC159" s="4">
        <v>1</v>
      </c>
      <c r="BD159" s="4">
        <v>1</v>
      </c>
      <c r="BE159" s="4">
        <v>1</v>
      </c>
      <c r="BF159" s="4">
        <v>1</v>
      </c>
      <c r="BG159" s="4">
        <v>1</v>
      </c>
      <c r="BH159" s="3">
        <v>1</v>
      </c>
      <c r="BI159" s="3">
        <v>1</v>
      </c>
      <c r="BJ159" s="3">
        <v>1</v>
      </c>
      <c r="BK159" s="3">
        <v>1</v>
      </c>
      <c r="BL159" s="3">
        <v>1</v>
      </c>
      <c r="BM159" s="3">
        <v>1</v>
      </c>
      <c r="BN159" s="3">
        <v>1</v>
      </c>
      <c r="BO159" s="3">
        <v>1</v>
      </c>
      <c r="BP159" s="3">
        <v>1</v>
      </c>
      <c r="BQ159" s="3">
        <v>1</v>
      </c>
      <c r="BR159" s="3">
        <v>1</v>
      </c>
      <c r="BS159" s="3">
        <v>1</v>
      </c>
      <c r="BT159" s="3">
        <v>1</v>
      </c>
      <c r="BU159" s="3">
        <v>1</v>
      </c>
      <c r="BV159" s="3">
        <v>1</v>
      </c>
      <c r="BW159" s="3">
        <v>1</v>
      </c>
      <c r="BX159" s="3">
        <v>1</v>
      </c>
      <c r="BY159" s="3">
        <v>1</v>
      </c>
      <c r="BZ159" s="3">
        <v>1</v>
      </c>
      <c r="CA159" s="3"/>
      <c r="CB159" s="3"/>
      <c r="CC159" s="3">
        <v>1</v>
      </c>
      <c r="CD159" s="3">
        <v>1</v>
      </c>
      <c r="CE159" s="3">
        <v>1</v>
      </c>
      <c r="CF159" s="3">
        <v>1</v>
      </c>
      <c r="CG159" s="3">
        <v>1</v>
      </c>
      <c r="CH159" s="3">
        <v>1</v>
      </c>
    </row>
    <row r="160" spans="1:86" ht="20.100000000000001" customHeight="1">
      <c r="A160" s="1"/>
      <c r="B160" s="5"/>
      <c r="C160" s="1"/>
      <c r="D160" s="1" t="s">
        <v>565</v>
      </c>
      <c r="E160" s="1" t="s">
        <v>566</v>
      </c>
      <c r="F160" s="1" t="s">
        <v>567</v>
      </c>
      <c r="G160" s="1" t="s">
        <v>572</v>
      </c>
      <c r="H160" s="1" t="s">
        <v>509</v>
      </c>
      <c r="I160" s="1" t="s">
        <v>569</v>
      </c>
      <c r="J160" s="1">
        <v>1</v>
      </c>
      <c r="K160" s="1" t="s">
        <v>570</v>
      </c>
      <c r="L160" s="25"/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1000</v>
      </c>
      <c r="T160" s="1" t="s">
        <v>573</v>
      </c>
      <c r="U160" s="1" t="s">
        <v>410</v>
      </c>
      <c r="V160" s="1"/>
      <c r="W160" s="1"/>
      <c r="X160" s="1"/>
      <c r="Y160" s="1">
        <v>212</v>
      </c>
      <c r="Z160" s="1" t="s">
        <v>157</v>
      </c>
      <c r="AA160" s="1" t="s">
        <v>476</v>
      </c>
      <c r="AB160" s="1"/>
      <c r="AC160" s="1"/>
      <c r="AD160" s="1"/>
      <c r="AE160" s="25">
        <v>0</v>
      </c>
      <c r="AF160" s="1">
        <f>SUMPRODUCT(AJ160:ZZ160,AJ6:ZZ6)*J160</f>
        <v>0</v>
      </c>
      <c r="AG160" s="1">
        <f t="shared" si="7"/>
        <v>0</v>
      </c>
      <c r="AH160" s="1"/>
      <c r="AI160" s="1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</row>
    <row r="161" spans="1:86" ht="20.100000000000001" customHeight="1">
      <c r="A161" s="1"/>
      <c r="B161" s="5"/>
      <c r="C161" s="1"/>
      <c r="D161" s="1" t="s">
        <v>565</v>
      </c>
      <c r="E161" s="1" t="s">
        <v>566</v>
      </c>
      <c r="F161" s="1" t="s">
        <v>567</v>
      </c>
      <c r="G161" s="1" t="s">
        <v>574</v>
      </c>
      <c r="H161" s="1" t="s">
        <v>509</v>
      </c>
      <c r="I161" s="1" t="s">
        <v>569</v>
      </c>
      <c r="J161" s="1">
        <v>1</v>
      </c>
      <c r="K161" s="1" t="s">
        <v>570</v>
      </c>
      <c r="L161" s="25"/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1000</v>
      </c>
      <c r="T161" s="1" t="s">
        <v>575</v>
      </c>
      <c r="U161" s="1" t="s">
        <v>526</v>
      </c>
      <c r="V161" s="1"/>
      <c r="W161" s="1"/>
      <c r="X161" s="1"/>
      <c r="Y161" s="1">
        <v>212</v>
      </c>
      <c r="Z161" s="1" t="s">
        <v>157</v>
      </c>
      <c r="AA161" s="1" t="s">
        <v>476</v>
      </c>
      <c r="AB161" s="1"/>
      <c r="AC161" s="1"/>
      <c r="AD161" s="1"/>
      <c r="AE161" s="25">
        <v>0</v>
      </c>
      <c r="AF161" s="1">
        <f>SUMPRODUCT(AJ161:ZZ161,AJ6:ZZ6)*J161</f>
        <v>0</v>
      </c>
      <c r="AG161" s="1">
        <f t="shared" si="7"/>
        <v>0</v>
      </c>
      <c r="AH161" s="1"/>
      <c r="AI161" s="1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</row>
    <row r="162" spans="1:86" ht="20.100000000000001" customHeight="1">
      <c r="A162" s="1"/>
      <c r="B162" s="5"/>
      <c r="C162" s="1"/>
      <c r="D162" s="1" t="s">
        <v>565</v>
      </c>
      <c r="E162" s="1" t="s">
        <v>566</v>
      </c>
      <c r="F162" s="1" t="s">
        <v>567</v>
      </c>
      <c r="G162" s="1" t="s">
        <v>576</v>
      </c>
      <c r="H162" s="1" t="s">
        <v>509</v>
      </c>
      <c r="I162" s="1" t="s">
        <v>569</v>
      </c>
      <c r="J162" s="1">
        <v>1</v>
      </c>
      <c r="K162" s="1" t="s">
        <v>570</v>
      </c>
      <c r="L162" s="25"/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1000</v>
      </c>
      <c r="T162" s="1" t="s">
        <v>573</v>
      </c>
      <c r="U162" s="1" t="s">
        <v>410</v>
      </c>
      <c r="V162" s="1"/>
      <c r="W162" s="1"/>
      <c r="X162" s="1"/>
      <c r="Y162" s="1">
        <v>212</v>
      </c>
      <c r="Z162" s="1" t="s">
        <v>157</v>
      </c>
      <c r="AA162" s="1" t="s">
        <v>476</v>
      </c>
      <c r="AB162" s="1"/>
      <c r="AC162" s="1"/>
      <c r="AD162" s="1"/>
      <c r="AE162" s="25">
        <v>0</v>
      </c>
      <c r="AF162" s="1">
        <f>SUMPRODUCT(AJ162:ZZ162,AJ6:ZZ6)*J162</f>
        <v>0</v>
      </c>
      <c r="AG162" s="1">
        <f t="shared" si="7"/>
        <v>0</v>
      </c>
      <c r="AH162" s="1"/>
      <c r="AI162" s="1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</row>
    <row r="163" spans="1:86" ht="20.100000000000001" customHeight="1">
      <c r="A163" s="1"/>
      <c r="B163" s="5"/>
      <c r="C163" s="1"/>
      <c r="D163" s="1" t="s">
        <v>565</v>
      </c>
      <c r="E163" s="1" t="s">
        <v>566</v>
      </c>
      <c r="F163" s="1" t="s">
        <v>567</v>
      </c>
      <c r="G163" s="1" t="s">
        <v>577</v>
      </c>
      <c r="H163" s="1" t="s">
        <v>509</v>
      </c>
      <c r="I163" s="1" t="s">
        <v>569</v>
      </c>
      <c r="J163" s="1">
        <v>1</v>
      </c>
      <c r="K163" s="1" t="s">
        <v>570</v>
      </c>
      <c r="L163" s="25"/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1000</v>
      </c>
      <c r="T163" s="1" t="s">
        <v>575</v>
      </c>
      <c r="U163" s="1" t="s">
        <v>526</v>
      </c>
      <c r="V163" s="1"/>
      <c r="W163" s="1"/>
      <c r="X163" s="1"/>
      <c r="Y163" s="1">
        <v>212</v>
      </c>
      <c r="Z163" s="1" t="s">
        <v>157</v>
      </c>
      <c r="AA163" s="1" t="s">
        <v>476</v>
      </c>
      <c r="AB163" s="1"/>
      <c r="AC163" s="1"/>
      <c r="AD163" s="1"/>
      <c r="AE163" s="25">
        <v>0</v>
      </c>
      <c r="AF163" s="1">
        <f>SUMPRODUCT(AJ163:ZZ163,AJ6:ZZ6)*J163</f>
        <v>0</v>
      </c>
      <c r="AG163" s="1">
        <f t="shared" si="7"/>
        <v>0</v>
      </c>
      <c r="AH163" s="1"/>
      <c r="AI163" s="1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</row>
    <row r="164" spans="1:86" ht="20.100000000000001" customHeight="1">
      <c r="A164" s="1"/>
      <c r="B164" s="5"/>
      <c r="C164" s="1"/>
      <c r="D164" s="1" t="s">
        <v>565</v>
      </c>
      <c r="E164" s="1" t="s">
        <v>566</v>
      </c>
      <c r="F164" s="1" t="s">
        <v>567</v>
      </c>
      <c r="G164" s="1" t="s">
        <v>578</v>
      </c>
      <c r="H164" s="1" t="s">
        <v>509</v>
      </c>
      <c r="I164" s="1" t="s">
        <v>569</v>
      </c>
      <c r="J164" s="1">
        <v>1</v>
      </c>
      <c r="K164" s="1" t="s">
        <v>570</v>
      </c>
      <c r="L164" s="25"/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1000</v>
      </c>
      <c r="T164" s="1" t="s">
        <v>573</v>
      </c>
      <c r="U164" s="1" t="s">
        <v>410</v>
      </c>
      <c r="V164" s="1"/>
      <c r="W164" s="1"/>
      <c r="X164" s="1"/>
      <c r="Y164" s="1">
        <v>212</v>
      </c>
      <c r="Z164" s="1" t="s">
        <v>157</v>
      </c>
      <c r="AA164" s="1" t="s">
        <v>476</v>
      </c>
      <c r="AB164" s="1"/>
      <c r="AC164" s="1"/>
      <c r="AD164" s="1"/>
      <c r="AE164" s="25">
        <v>0</v>
      </c>
      <c r="AF164" s="1">
        <f>SUMPRODUCT(AJ164:ZZ164,AJ6:ZZ6)*J164</f>
        <v>0</v>
      </c>
      <c r="AG164" s="1">
        <f t="shared" si="7"/>
        <v>0</v>
      </c>
      <c r="AH164" s="1"/>
      <c r="AI164" s="1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</row>
    <row r="165" spans="1:86" ht="20.100000000000001" customHeight="1">
      <c r="A165" s="1"/>
      <c r="B165" s="5"/>
      <c r="C165" s="1"/>
      <c r="D165" s="1" t="s">
        <v>565</v>
      </c>
      <c r="E165" s="1" t="s">
        <v>566</v>
      </c>
      <c r="F165" s="1" t="s">
        <v>567</v>
      </c>
      <c r="G165" s="1" t="s">
        <v>579</v>
      </c>
      <c r="H165" s="1" t="s">
        <v>509</v>
      </c>
      <c r="I165" s="1" t="s">
        <v>569</v>
      </c>
      <c r="J165" s="1">
        <v>1</v>
      </c>
      <c r="K165" s="1" t="s">
        <v>570</v>
      </c>
      <c r="L165" s="25"/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1000</v>
      </c>
      <c r="T165" s="1" t="s">
        <v>575</v>
      </c>
      <c r="U165" s="1" t="s">
        <v>526</v>
      </c>
      <c r="V165" s="1"/>
      <c r="W165" s="1"/>
      <c r="X165" s="1"/>
      <c r="Y165" s="1">
        <v>212</v>
      </c>
      <c r="Z165" s="1" t="s">
        <v>157</v>
      </c>
      <c r="AA165" s="1" t="s">
        <v>476</v>
      </c>
      <c r="AB165" s="1"/>
      <c r="AC165" s="1"/>
      <c r="AD165" s="1"/>
      <c r="AE165" s="25">
        <v>0</v>
      </c>
      <c r="AF165" s="1">
        <f>SUMPRODUCT(AJ165:ZZ165,AJ6:ZZ6)*J165</f>
        <v>0</v>
      </c>
      <c r="AG165" s="1">
        <f t="shared" si="7"/>
        <v>0</v>
      </c>
      <c r="AH165" s="1"/>
      <c r="AI165" s="1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</row>
    <row r="166" spans="1:86" ht="20.100000000000001" customHeight="1">
      <c r="A166" s="10"/>
      <c r="B166" s="11"/>
      <c r="C166" s="10" t="s">
        <v>170</v>
      </c>
      <c r="D166" s="10"/>
      <c r="E166" s="10"/>
      <c r="F166" s="10"/>
      <c r="G166" s="10"/>
      <c r="H166" s="10"/>
      <c r="I166" s="10"/>
      <c r="J166" s="10"/>
      <c r="K166" s="10"/>
      <c r="L166" s="26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26"/>
      <c r="AF166" s="10"/>
      <c r="AG166" s="10"/>
      <c r="AH166" s="10"/>
      <c r="AI166" s="10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>
        <v>1</v>
      </c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>
        <v>1</v>
      </c>
      <c r="CC166" s="12"/>
      <c r="CD166" s="12"/>
      <c r="CE166" s="12"/>
      <c r="CF166" s="12"/>
      <c r="CG166" s="12"/>
      <c r="CH166" s="12"/>
    </row>
    <row r="167" spans="1:86" ht="20.100000000000001" customHeight="1">
      <c r="A167" s="1"/>
      <c r="B167" s="5" t="s">
        <v>580</v>
      </c>
      <c r="C167" s="1"/>
      <c r="D167" s="1" t="s">
        <v>581</v>
      </c>
      <c r="E167" s="1" t="s">
        <v>582</v>
      </c>
      <c r="F167" s="1" t="s">
        <v>583</v>
      </c>
      <c r="G167" s="1" t="s">
        <v>584</v>
      </c>
      <c r="H167" s="1" t="s">
        <v>406</v>
      </c>
      <c r="I167" s="1" t="s">
        <v>585</v>
      </c>
      <c r="J167" s="1">
        <v>1</v>
      </c>
      <c r="K167" s="1" t="s">
        <v>586</v>
      </c>
      <c r="L167" s="25"/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8000</v>
      </c>
      <c r="T167" s="1" t="s">
        <v>446</v>
      </c>
      <c r="U167" s="1" t="s">
        <v>587</v>
      </c>
      <c r="V167" s="1"/>
      <c r="W167" s="1"/>
      <c r="X167" s="1"/>
      <c r="Y167" s="1">
        <v>208</v>
      </c>
      <c r="Z167" s="1" t="s">
        <v>157</v>
      </c>
      <c r="AA167" s="1" t="s">
        <v>476</v>
      </c>
      <c r="AB167" s="1"/>
      <c r="AC167" s="1"/>
      <c r="AD167" s="1"/>
      <c r="AE167" s="25">
        <v>0</v>
      </c>
      <c r="AF167" s="1">
        <f>SUMPRODUCT(AJ167:ZZ167,AJ6:ZZ6)*J167</f>
        <v>3092</v>
      </c>
      <c r="AG167" s="1">
        <f t="shared" ref="AG167:AG176" si="8">0-AF167</f>
        <v>-3092</v>
      </c>
      <c r="AH167" s="1"/>
      <c r="AI167" s="1"/>
      <c r="AJ167" s="3">
        <v>1</v>
      </c>
      <c r="AK167" s="3">
        <v>1</v>
      </c>
      <c r="AL167" s="3">
        <v>1</v>
      </c>
      <c r="AM167" s="3">
        <v>1</v>
      </c>
      <c r="AN167" s="3">
        <v>1</v>
      </c>
      <c r="AO167" s="3">
        <v>1</v>
      </c>
      <c r="AP167" s="3">
        <v>1</v>
      </c>
      <c r="AQ167" s="3">
        <v>1</v>
      </c>
      <c r="AR167" s="3">
        <v>1</v>
      </c>
      <c r="AS167" s="3">
        <v>1</v>
      </c>
      <c r="AT167" s="3">
        <v>1</v>
      </c>
      <c r="AU167" s="3">
        <v>1</v>
      </c>
      <c r="AV167" s="3">
        <v>1</v>
      </c>
      <c r="AW167" s="3">
        <v>1</v>
      </c>
      <c r="AX167" s="3">
        <v>1</v>
      </c>
      <c r="AY167" s="3"/>
      <c r="AZ167" s="3">
        <v>1</v>
      </c>
      <c r="BA167" s="4">
        <v>1</v>
      </c>
      <c r="BB167" s="3">
        <v>1</v>
      </c>
      <c r="BC167" s="4">
        <v>1</v>
      </c>
      <c r="BD167" s="4">
        <v>1</v>
      </c>
      <c r="BE167" s="4">
        <v>1</v>
      </c>
      <c r="BF167" s="4">
        <v>1</v>
      </c>
      <c r="BG167" s="4">
        <v>1</v>
      </c>
      <c r="BH167" s="3">
        <v>1</v>
      </c>
      <c r="BI167" s="3">
        <v>1</v>
      </c>
      <c r="BJ167" s="3">
        <v>1</v>
      </c>
      <c r="BK167" s="3">
        <v>1</v>
      </c>
      <c r="BL167" s="3">
        <v>1</v>
      </c>
      <c r="BM167" s="3">
        <v>1</v>
      </c>
      <c r="BN167" s="3">
        <v>1</v>
      </c>
      <c r="BO167" s="3">
        <v>1</v>
      </c>
      <c r="BP167" s="3">
        <v>1</v>
      </c>
      <c r="BQ167" s="3">
        <v>1</v>
      </c>
      <c r="BR167" s="3">
        <v>1</v>
      </c>
      <c r="BS167" s="3">
        <v>1</v>
      </c>
      <c r="BT167" s="3">
        <v>1</v>
      </c>
      <c r="BU167" s="3">
        <v>1</v>
      </c>
      <c r="BV167" s="3">
        <v>1</v>
      </c>
      <c r="BW167" s="3">
        <v>1</v>
      </c>
      <c r="BX167" s="3">
        <v>1</v>
      </c>
      <c r="BY167" s="3">
        <v>1</v>
      </c>
      <c r="BZ167" s="3">
        <v>1</v>
      </c>
      <c r="CA167" s="3"/>
      <c r="CB167" s="3"/>
      <c r="CC167" s="3">
        <v>1</v>
      </c>
      <c r="CD167" s="3">
        <v>1</v>
      </c>
      <c r="CE167" s="3">
        <v>1</v>
      </c>
      <c r="CF167" s="3">
        <v>1</v>
      </c>
      <c r="CG167" s="3">
        <v>1</v>
      </c>
      <c r="CH167" s="3">
        <v>1</v>
      </c>
    </row>
    <row r="168" spans="1:86" ht="20.100000000000001" customHeight="1">
      <c r="A168" s="1"/>
      <c r="B168" s="5"/>
      <c r="C168" s="1"/>
      <c r="D168" s="1" t="s">
        <v>581</v>
      </c>
      <c r="E168" s="1" t="s">
        <v>582</v>
      </c>
      <c r="F168" s="1" t="s">
        <v>583</v>
      </c>
      <c r="G168" s="1" t="s">
        <v>588</v>
      </c>
      <c r="H168" s="1" t="s">
        <v>589</v>
      </c>
      <c r="I168" s="1" t="s">
        <v>590</v>
      </c>
      <c r="J168" s="1">
        <v>1</v>
      </c>
      <c r="K168" s="1" t="s">
        <v>591</v>
      </c>
      <c r="L168" s="25"/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130</v>
      </c>
      <c r="T168" s="1" t="s">
        <v>592</v>
      </c>
      <c r="U168" s="1" t="s">
        <v>546</v>
      </c>
      <c r="V168" s="1"/>
      <c r="W168" s="1"/>
      <c r="X168" s="1"/>
      <c r="Y168" s="1">
        <v>208</v>
      </c>
      <c r="Z168" s="1" t="s">
        <v>421</v>
      </c>
      <c r="AA168" s="1" t="s">
        <v>476</v>
      </c>
      <c r="AB168" s="1"/>
      <c r="AC168" s="1"/>
      <c r="AD168" s="1"/>
      <c r="AE168" s="25">
        <v>0</v>
      </c>
      <c r="AF168" s="1">
        <f>SUMPRODUCT(AJ168:ZZ168,AJ6:ZZ6)*J168</f>
        <v>0</v>
      </c>
      <c r="AG168" s="1">
        <f t="shared" si="8"/>
        <v>0</v>
      </c>
      <c r="AH168" s="9" t="s">
        <v>593</v>
      </c>
      <c r="AI168" s="1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</row>
    <row r="169" spans="1:86" ht="20.100000000000001" customHeight="1">
      <c r="A169" s="1"/>
      <c r="B169" s="5"/>
      <c r="C169" s="1"/>
      <c r="D169" s="1" t="s">
        <v>581</v>
      </c>
      <c r="E169" s="1" t="s">
        <v>582</v>
      </c>
      <c r="F169" s="1" t="s">
        <v>583</v>
      </c>
      <c r="G169" s="1" t="s">
        <v>594</v>
      </c>
      <c r="H169" s="1" t="s">
        <v>589</v>
      </c>
      <c r="I169" s="1" t="s">
        <v>590</v>
      </c>
      <c r="J169" s="1">
        <v>1</v>
      </c>
      <c r="K169" s="1" t="s">
        <v>591</v>
      </c>
      <c r="L169" s="25"/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19</v>
      </c>
      <c r="T169" s="1" t="s">
        <v>595</v>
      </c>
      <c r="U169" s="1" t="s">
        <v>546</v>
      </c>
      <c r="V169" s="1"/>
      <c r="W169" s="1"/>
      <c r="X169" s="1"/>
      <c r="Y169" s="1">
        <v>208</v>
      </c>
      <c r="Z169" s="1" t="s">
        <v>421</v>
      </c>
      <c r="AA169" s="1" t="s">
        <v>476</v>
      </c>
      <c r="AB169" s="1"/>
      <c r="AC169" s="1"/>
      <c r="AD169" s="1"/>
      <c r="AE169" s="25">
        <v>0</v>
      </c>
      <c r="AF169" s="1">
        <f>SUMPRODUCT(AJ169:ZZ169,AJ6:ZZ6)*J169</f>
        <v>0</v>
      </c>
      <c r="AG169" s="1">
        <f t="shared" si="8"/>
        <v>0</v>
      </c>
      <c r="AH169" s="9" t="s">
        <v>593</v>
      </c>
      <c r="AI169" s="1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</row>
    <row r="170" spans="1:86" ht="20.100000000000001" customHeight="1">
      <c r="A170" s="1"/>
      <c r="B170" s="5"/>
      <c r="C170" s="1"/>
      <c r="D170" s="1" t="s">
        <v>581</v>
      </c>
      <c r="E170" s="1" t="s">
        <v>582</v>
      </c>
      <c r="F170" s="1" t="s">
        <v>583</v>
      </c>
      <c r="G170" s="1" t="s">
        <v>596</v>
      </c>
      <c r="H170" s="1" t="s">
        <v>589</v>
      </c>
      <c r="I170" s="1" t="s">
        <v>590</v>
      </c>
      <c r="J170" s="1">
        <v>1</v>
      </c>
      <c r="K170" s="1" t="s">
        <v>591</v>
      </c>
      <c r="L170" s="25"/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162</v>
      </c>
      <c r="T170" s="1" t="s">
        <v>597</v>
      </c>
      <c r="U170" s="1" t="s">
        <v>546</v>
      </c>
      <c r="V170" s="1"/>
      <c r="W170" s="1"/>
      <c r="X170" s="1"/>
      <c r="Y170" s="1">
        <v>208</v>
      </c>
      <c r="Z170" s="1" t="s">
        <v>421</v>
      </c>
      <c r="AA170" s="1" t="s">
        <v>476</v>
      </c>
      <c r="AB170" s="1"/>
      <c r="AC170" s="1"/>
      <c r="AD170" s="1"/>
      <c r="AE170" s="25">
        <v>0</v>
      </c>
      <c r="AF170" s="1">
        <f>SUMPRODUCT(AJ170:ZZ170,AJ6:ZZ6)*J170</f>
        <v>0</v>
      </c>
      <c r="AG170" s="1">
        <f t="shared" si="8"/>
        <v>0</v>
      </c>
      <c r="AH170" s="9" t="s">
        <v>593</v>
      </c>
      <c r="AI170" s="1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</row>
    <row r="171" spans="1:86" ht="20.100000000000001" customHeight="1">
      <c r="A171" s="1"/>
      <c r="B171" s="5"/>
      <c r="C171" s="1"/>
      <c r="D171" s="6" t="s">
        <v>581</v>
      </c>
      <c r="E171" s="1" t="s">
        <v>582</v>
      </c>
      <c r="F171" s="1" t="s">
        <v>583</v>
      </c>
      <c r="G171" s="1" t="s">
        <v>598</v>
      </c>
      <c r="H171" s="1" t="s">
        <v>589</v>
      </c>
      <c r="I171" s="1" t="s">
        <v>590</v>
      </c>
      <c r="J171" s="1">
        <v>1</v>
      </c>
      <c r="K171" s="1" t="s">
        <v>591</v>
      </c>
      <c r="L171" s="25"/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385</v>
      </c>
      <c r="T171" s="1" t="s">
        <v>599</v>
      </c>
      <c r="U171" s="1" t="s">
        <v>600</v>
      </c>
      <c r="V171" s="1"/>
      <c r="W171" s="1"/>
      <c r="X171" s="1"/>
      <c r="Y171" s="1">
        <v>208</v>
      </c>
      <c r="Z171" s="1" t="s">
        <v>421</v>
      </c>
      <c r="AA171" s="1" t="s">
        <v>476</v>
      </c>
      <c r="AB171" s="1"/>
      <c r="AC171" s="1"/>
      <c r="AD171" s="1"/>
      <c r="AE171" s="25">
        <v>0</v>
      </c>
      <c r="AF171" s="1">
        <f>SUMPRODUCT(AJ171:ZZ171,AJ6:ZZ6)*J171</f>
        <v>0</v>
      </c>
      <c r="AG171" s="1">
        <f t="shared" si="8"/>
        <v>0</v>
      </c>
      <c r="AH171" s="9" t="s">
        <v>593</v>
      </c>
      <c r="AI171" s="1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</row>
    <row r="172" spans="1:86" ht="20.100000000000001" customHeight="1">
      <c r="A172" s="1"/>
      <c r="B172" s="5"/>
      <c r="C172" s="1"/>
      <c r="D172" s="6" t="s">
        <v>581</v>
      </c>
      <c r="E172" s="1" t="s">
        <v>582</v>
      </c>
      <c r="F172" s="1" t="s">
        <v>583</v>
      </c>
      <c r="G172" s="1" t="s">
        <v>601</v>
      </c>
      <c r="H172" s="1" t="s">
        <v>589</v>
      </c>
      <c r="I172" s="1" t="s">
        <v>590</v>
      </c>
      <c r="J172" s="1">
        <v>1</v>
      </c>
      <c r="K172" s="1" t="s">
        <v>591</v>
      </c>
      <c r="L172" s="25"/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395</v>
      </c>
      <c r="T172" s="1" t="s">
        <v>602</v>
      </c>
      <c r="U172" s="1" t="s">
        <v>526</v>
      </c>
      <c r="V172" s="1"/>
      <c r="W172" s="1"/>
      <c r="X172" s="1"/>
      <c r="Y172" s="1">
        <v>208</v>
      </c>
      <c r="Z172" s="1" t="s">
        <v>421</v>
      </c>
      <c r="AA172" s="1" t="s">
        <v>476</v>
      </c>
      <c r="AB172" s="1"/>
      <c r="AC172" s="1"/>
      <c r="AD172" s="1"/>
      <c r="AE172" s="25">
        <v>0</v>
      </c>
      <c r="AF172" s="1">
        <f>SUMPRODUCT(AJ172:ZZ172,AJ6:ZZ6)*J172</f>
        <v>0</v>
      </c>
      <c r="AG172" s="1">
        <f t="shared" si="8"/>
        <v>0</v>
      </c>
      <c r="AH172" s="9" t="s">
        <v>593</v>
      </c>
      <c r="AI172" s="1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</row>
    <row r="173" spans="1:86" ht="20.100000000000001" customHeight="1">
      <c r="A173" s="1"/>
      <c r="B173" s="5"/>
      <c r="C173" s="1"/>
      <c r="D173" s="6" t="s">
        <v>581</v>
      </c>
      <c r="E173" s="1" t="s">
        <v>582</v>
      </c>
      <c r="F173" s="1" t="s">
        <v>583</v>
      </c>
      <c r="G173" s="1" t="s">
        <v>603</v>
      </c>
      <c r="H173" s="1" t="s">
        <v>589</v>
      </c>
      <c r="I173" s="1" t="s">
        <v>590</v>
      </c>
      <c r="J173" s="1">
        <v>1</v>
      </c>
      <c r="K173" s="1" t="s">
        <v>591</v>
      </c>
      <c r="L173" s="25"/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570</v>
      </c>
      <c r="T173" s="1" t="s">
        <v>604</v>
      </c>
      <c r="U173" s="1" t="s">
        <v>195</v>
      </c>
      <c r="V173" s="1"/>
      <c r="W173" s="1"/>
      <c r="X173" s="1"/>
      <c r="Y173" s="1">
        <v>208</v>
      </c>
      <c r="Z173" s="1" t="s">
        <v>421</v>
      </c>
      <c r="AA173" s="1" t="s">
        <v>476</v>
      </c>
      <c r="AB173" s="1"/>
      <c r="AC173" s="1"/>
      <c r="AD173" s="1"/>
      <c r="AE173" s="25">
        <v>0</v>
      </c>
      <c r="AF173" s="1">
        <f>SUMPRODUCT(AJ173:ZZ173,AJ6:ZZ6)*J173</f>
        <v>0</v>
      </c>
      <c r="AG173" s="1">
        <f t="shared" si="8"/>
        <v>0</v>
      </c>
      <c r="AH173" s="9" t="s">
        <v>593</v>
      </c>
      <c r="AI173" s="1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</row>
    <row r="174" spans="1:86" ht="20.100000000000001" customHeight="1">
      <c r="A174" s="1"/>
      <c r="B174" s="5"/>
      <c r="C174" s="1"/>
      <c r="D174" s="6" t="s">
        <v>581</v>
      </c>
      <c r="E174" s="1" t="s">
        <v>582</v>
      </c>
      <c r="F174" s="1" t="s">
        <v>583</v>
      </c>
      <c r="G174" s="1" t="s">
        <v>605</v>
      </c>
      <c r="H174" s="1" t="s">
        <v>589</v>
      </c>
      <c r="I174" s="1" t="s">
        <v>590</v>
      </c>
      <c r="J174" s="1">
        <v>1</v>
      </c>
      <c r="K174" s="1" t="s">
        <v>591</v>
      </c>
      <c r="L174" s="25"/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1000</v>
      </c>
      <c r="T174" s="1" t="s">
        <v>427</v>
      </c>
      <c r="U174" s="1" t="s">
        <v>428</v>
      </c>
      <c r="V174" s="1"/>
      <c r="W174" s="1"/>
      <c r="X174" s="1"/>
      <c r="Y174" s="1">
        <v>208</v>
      </c>
      <c r="Z174" s="1" t="s">
        <v>421</v>
      </c>
      <c r="AA174" s="1" t="s">
        <v>476</v>
      </c>
      <c r="AB174" s="1"/>
      <c r="AC174" s="1"/>
      <c r="AD174" s="1"/>
      <c r="AE174" s="25">
        <v>0</v>
      </c>
      <c r="AF174" s="1">
        <f>SUMPRODUCT(AJ174:ZZ174,AJ6:ZZ6)*J174</f>
        <v>0</v>
      </c>
      <c r="AG174" s="1">
        <f t="shared" si="8"/>
        <v>0</v>
      </c>
      <c r="AH174" s="9" t="s">
        <v>593</v>
      </c>
      <c r="AI174" s="1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</row>
    <row r="175" spans="1:86" ht="20.100000000000001" customHeight="1">
      <c r="A175" s="1"/>
      <c r="B175" s="5"/>
      <c r="C175" s="1"/>
      <c r="D175" s="6" t="s">
        <v>581</v>
      </c>
      <c r="E175" s="1" t="s">
        <v>582</v>
      </c>
      <c r="F175" s="1" t="s">
        <v>583</v>
      </c>
      <c r="G175" s="1" t="s">
        <v>606</v>
      </c>
      <c r="H175" s="1" t="s">
        <v>589</v>
      </c>
      <c r="I175" s="1" t="s">
        <v>590</v>
      </c>
      <c r="J175" s="1">
        <v>1</v>
      </c>
      <c r="K175" s="6" t="s">
        <v>591</v>
      </c>
      <c r="L175" s="25"/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2500</v>
      </c>
      <c r="T175" s="1" t="s">
        <v>456</v>
      </c>
      <c r="U175" s="1" t="s">
        <v>428</v>
      </c>
      <c r="V175" s="1"/>
      <c r="W175" s="1"/>
      <c r="X175" s="1"/>
      <c r="Y175" s="1">
        <v>208</v>
      </c>
      <c r="Z175" s="1" t="s">
        <v>421</v>
      </c>
      <c r="AA175" s="1" t="s">
        <v>476</v>
      </c>
      <c r="AB175" s="1"/>
      <c r="AC175" s="1"/>
      <c r="AD175" s="1"/>
      <c r="AE175" s="25">
        <v>0</v>
      </c>
      <c r="AF175" s="1">
        <f>SUMPRODUCT(AJ175:ZZ175,AJ6:ZZ6)*J175</f>
        <v>0</v>
      </c>
      <c r="AG175" s="1">
        <f t="shared" si="8"/>
        <v>0</v>
      </c>
      <c r="AH175" s="9" t="s">
        <v>593</v>
      </c>
      <c r="AI175" s="1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</row>
    <row r="176" spans="1:86" ht="20.100000000000001" customHeight="1">
      <c r="A176" s="1"/>
      <c r="B176" s="5"/>
      <c r="C176" s="1"/>
      <c r="D176" s="6" t="s">
        <v>581</v>
      </c>
      <c r="E176" s="1" t="s">
        <v>582</v>
      </c>
      <c r="F176" s="1" t="s">
        <v>583</v>
      </c>
      <c r="G176" s="1" t="s">
        <v>606</v>
      </c>
      <c r="H176" s="1" t="s">
        <v>589</v>
      </c>
      <c r="I176" s="1" t="s">
        <v>590</v>
      </c>
      <c r="J176" s="1">
        <v>1</v>
      </c>
      <c r="K176" s="6" t="s">
        <v>591</v>
      </c>
      <c r="L176" s="25"/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1500</v>
      </c>
      <c r="T176" s="1" t="s">
        <v>607</v>
      </c>
      <c r="U176" s="1" t="s">
        <v>436</v>
      </c>
      <c r="V176" s="1"/>
      <c r="W176" s="1"/>
      <c r="X176" s="1"/>
      <c r="Y176" s="1">
        <v>208</v>
      </c>
      <c r="Z176" s="1" t="s">
        <v>421</v>
      </c>
      <c r="AA176" s="1" t="s">
        <v>476</v>
      </c>
      <c r="AB176" s="1"/>
      <c r="AC176" s="1"/>
      <c r="AD176" s="1"/>
      <c r="AE176" s="25">
        <v>0</v>
      </c>
      <c r="AF176" s="1">
        <f>SUMPRODUCT(AJ176:ZZ176,AJ6:ZZ6)*J176</f>
        <v>0</v>
      </c>
      <c r="AG176" s="1">
        <f t="shared" si="8"/>
        <v>0</v>
      </c>
      <c r="AH176" s="9" t="s">
        <v>593</v>
      </c>
      <c r="AI176" s="1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</row>
    <row r="177" spans="1:86" ht="20.100000000000001" customHeight="1">
      <c r="A177" s="10"/>
      <c r="B177" s="11"/>
      <c r="C177" s="10" t="s">
        <v>170</v>
      </c>
      <c r="D177" s="10"/>
      <c r="E177" s="10"/>
      <c r="F177" s="10"/>
      <c r="G177" s="10"/>
      <c r="H177" s="10"/>
      <c r="I177" s="10"/>
      <c r="J177" s="10"/>
      <c r="K177" s="10"/>
      <c r="L177" s="26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26"/>
      <c r="AF177" s="10"/>
      <c r="AG177" s="10"/>
      <c r="AH177" s="10"/>
      <c r="AI177" s="10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>
        <v>1</v>
      </c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>
        <v>1</v>
      </c>
      <c r="CC177" s="12"/>
      <c r="CD177" s="12"/>
      <c r="CE177" s="12"/>
      <c r="CF177" s="12"/>
      <c r="CG177" s="12"/>
      <c r="CH177" s="12"/>
    </row>
    <row r="178" spans="1:86" ht="20.100000000000001" customHeight="1">
      <c r="A178" s="1"/>
      <c r="B178" s="5" t="s">
        <v>608</v>
      </c>
      <c r="C178" s="1"/>
      <c r="D178" s="1" t="s">
        <v>609</v>
      </c>
      <c r="E178" s="1" t="s">
        <v>610</v>
      </c>
      <c r="F178" s="1" t="s">
        <v>611</v>
      </c>
      <c r="G178" s="1" t="s">
        <v>612</v>
      </c>
      <c r="H178" s="1" t="s">
        <v>559</v>
      </c>
      <c r="I178" s="1" t="s">
        <v>613</v>
      </c>
      <c r="J178" s="1">
        <v>1</v>
      </c>
      <c r="K178" s="1" t="s">
        <v>614</v>
      </c>
      <c r="L178" s="25"/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500</v>
      </c>
      <c r="T178" s="1" t="s">
        <v>419</v>
      </c>
      <c r="U178" s="1" t="s">
        <v>615</v>
      </c>
      <c r="V178" s="1"/>
      <c r="W178" s="1"/>
      <c r="X178" s="1"/>
      <c r="Y178" s="1">
        <v>210</v>
      </c>
      <c r="Z178" s="1" t="s">
        <v>157</v>
      </c>
      <c r="AA178" s="1" t="s">
        <v>476</v>
      </c>
      <c r="AB178" s="1"/>
      <c r="AC178" s="1"/>
      <c r="AD178" s="1"/>
      <c r="AE178" s="25">
        <v>0</v>
      </c>
      <c r="AF178" s="1">
        <f>SUMPRODUCT(AJ178:ZZ178,AJ6:ZZ6)*J178</f>
        <v>0</v>
      </c>
      <c r="AG178" s="1">
        <f t="shared" ref="AG178:AG195" si="9">0-AF178</f>
        <v>0</v>
      </c>
      <c r="AH178" s="8" t="s">
        <v>616</v>
      </c>
      <c r="AI178" s="1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</row>
    <row r="179" spans="1:86" ht="20.100000000000001" customHeight="1">
      <c r="A179" s="1"/>
      <c r="B179" s="5"/>
      <c r="C179" s="1"/>
      <c r="D179" s="1" t="s">
        <v>609</v>
      </c>
      <c r="E179" s="1" t="s">
        <v>610</v>
      </c>
      <c r="F179" s="1" t="s">
        <v>611</v>
      </c>
      <c r="G179" s="1" t="s">
        <v>617</v>
      </c>
      <c r="H179" s="1" t="s">
        <v>559</v>
      </c>
      <c r="I179" s="1" t="s">
        <v>613</v>
      </c>
      <c r="J179" s="1">
        <v>1</v>
      </c>
      <c r="K179" s="1" t="s">
        <v>614</v>
      </c>
      <c r="L179" s="25"/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817</v>
      </c>
      <c r="T179" s="1" t="s">
        <v>618</v>
      </c>
      <c r="U179" s="1" t="s">
        <v>587</v>
      </c>
      <c r="V179" s="1"/>
      <c r="W179" s="1"/>
      <c r="X179" s="1"/>
      <c r="Y179" s="1">
        <v>210</v>
      </c>
      <c r="Z179" s="1" t="s">
        <v>157</v>
      </c>
      <c r="AA179" s="1" t="s">
        <v>476</v>
      </c>
      <c r="AB179" s="1"/>
      <c r="AC179" s="1"/>
      <c r="AD179" s="1"/>
      <c r="AE179" s="25">
        <v>0</v>
      </c>
      <c r="AF179" s="1">
        <f>SUMPRODUCT(AJ179:ZZ179,AJ6:ZZ6)*J179</f>
        <v>3092</v>
      </c>
      <c r="AG179" s="1">
        <f t="shared" si="9"/>
        <v>-3092</v>
      </c>
      <c r="AH179" s="1"/>
      <c r="AI179" s="1"/>
      <c r="AJ179" s="3">
        <v>1</v>
      </c>
      <c r="AK179" s="3">
        <v>1</v>
      </c>
      <c r="AL179" s="3">
        <v>1</v>
      </c>
      <c r="AM179" s="3">
        <v>1</v>
      </c>
      <c r="AN179" s="3">
        <v>1</v>
      </c>
      <c r="AO179" s="3">
        <v>1</v>
      </c>
      <c r="AP179" s="3">
        <v>1</v>
      </c>
      <c r="AQ179" s="3">
        <v>1</v>
      </c>
      <c r="AR179" s="3">
        <v>1</v>
      </c>
      <c r="AS179" s="3">
        <v>1</v>
      </c>
      <c r="AT179" s="3">
        <v>1</v>
      </c>
      <c r="AU179" s="3">
        <v>1</v>
      </c>
      <c r="AV179" s="3">
        <v>1</v>
      </c>
      <c r="AW179" s="3">
        <v>1</v>
      </c>
      <c r="AX179" s="3">
        <v>1</v>
      </c>
      <c r="AY179" s="3"/>
      <c r="AZ179" s="3">
        <v>1</v>
      </c>
      <c r="BA179" s="4">
        <v>1</v>
      </c>
      <c r="BB179" s="3">
        <v>1</v>
      </c>
      <c r="BC179" s="4">
        <v>1</v>
      </c>
      <c r="BD179" s="4">
        <v>1</v>
      </c>
      <c r="BE179" s="4">
        <v>1</v>
      </c>
      <c r="BF179" s="4">
        <v>1</v>
      </c>
      <c r="BG179" s="4">
        <v>1</v>
      </c>
      <c r="BH179" s="3">
        <v>1</v>
      </c>
      <c r="BI179" s="3">
        <v>1</v>
      </c>
      <c r="BJ179" s="3">
        <v>1</v>
      </c>
      <c r="BK179" s="3">
        <v>1</v>
      </c>
      <c r="BL179" s="3">
        <v>1</v>
      </c>
      <c r="BM179" s="3">
        <v>1</v>
      </c>
      <c r="BN179" s="3">
        <v>1</v>
      </c>
      <c r="BO179" s="3">
        <v>1</v>
      </c>
      <c r="BP179" s="3">
        <v>1</v>
      </c>
      <c r="BQ179" s="3">
        <v>1</v>
      </c>
      <c r="BR179" s="3">
        <v>1</v>
      </c>
      <c r="BS179" s="3">
        <v>1</v>
      </c>
      <c r="BT179" s="3">
        <v>1</v>
      </c>
      <c r="BU179" s="3">
        <v>1</v>
      </c>
      <c r="BV179" s="3">
        <v>1</v>
      </c>
      <c r="BW179" s="3">
        <v>1</v>
      </c>
      <c r="BX179" s="3">
        <v>1</v>
      </c>
      <c r="BY179" s="3">
        <v>1</v>
      </c>
      <c r="BZ179" s="3">
        <v>1</v>
      </c>
      <c r="CA179" s="3">
        <v>1</v>
      </c>
      <c r="CB179" s="3"/>
      <c r="CC179" s="3">
        <v>1</v>
      </c>
      <c r="CD179" s="3">
        <v>1</v>
      </c>
      <c r="CE179" s="3">
        <v>1</v>
      </c>
      <c r="CF179" s="3">
        <v>1</v>
      </c>
      <c r="CG179" s="3">
        <v>1</v>
      </c>
      <c r="CH179" s="3">
        <v>1</v>
      </c>
    </row>
    <row r="180" spans="1:86" ht="20.100000000000001" customHeight="1">
      <c r="A180" s="1"/>
      <c r="B180" s="5"/>
      <c r="C180" s="1"/>
      <c r="D180" s="1" t="s">
        <v>609</v>
      </c>
      <c r="E180" s="1" t="s">
        <v>610</v>
      </c>
      <c r="F180" s="1" t="s">
        <v>611</v>
      </c>
      <c r="G180" s="1" t="s">
        <v>619</v>
      </c>
      <c r="H180" s="1" t="s">
        <v>559</v>
      </c>
      <c r="I180" s="1" t="s">
        <v>613</v>
      </c>
      <c r="J180" s="1">
        <v>1</v>
      </c>
      <c r="K180" s="1" t="s">
        <v>614</v>
      </c>
      <c r="L180" s="25"/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1000</v>
      </c>
      <c r="T180" s="1" t="s">
        <v>618</v>
      </c>
      <c r="U180" s="1" t="s">
        <v>587</v>
      </c>
      <c r="V180" s="1"/>
      <c r="W180" s="1"/>
      <c r="X180" s="1"/>
      <c r="Y180" s="1">
        <v>210</v>
      </c>
      <c r="Z180" s="1" t="s">
        <v>157</v>
      </c>
      <c r="AA180" s="1" t="s">
        <v>476</v>
      </c>
      <c r="AB180" s="1"/>
      <c r="AC180" s="1"/>
      <c r="AD180" s="1"/>
      <c r="AE180" s="25">
        <v>0</v>
      </c>
      <c r="AF180" s="1">
        <f>SUMPRODUCT(AJ180:ZZ180,AJ6:ZZ6)*J180</f>
        <v>0</v>
      </c>
      <c r="AG180" s="1">
        <f t="shared" si="9"/>
        <v>0</v>
      </c>
      <c r="AH180" s="1"/>
      <c r="AI180" s="1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</row>
    <row r="181" spans="1:86" ht="20.100000000000001" customHeight="1">
      <c r="A181" s="1"/>
      <c r="B181" s="5"/>
      <c r="C181" s="1"/>
      <c r="D181" s="1" t="s">
        <v>609</v>
      </c>
      <c r="E181" s="1" t="s">
        <v>610</v>
      </c>
      <c r="F181" s="1" t="s">
        <v>611</v>
      </c>
      <c r="G181" s="1" t="s">
        <v>620</v>
      </c>
      <c r="H181" s="1" t="s">
        <v>559</v>
      </c>
      <c r="I181" s="1" t="s">
        <v>613</v>
      </c>
      <c r="J181" s="1">
        <v>1</v>
      </c>
      <c r="K181" s="1" t="s">
        <v>614</v>
      </c>
      <c r="L181" s="25"/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1000</v>
      </c>
      <c r="T181" s="1" t="s">
        <v>618</v>
      </c>
      <c r="U181" s="1" t="s">
        <v>587</v>
      </c>
      <c r="V181" s="1"/>
      <c r="W181" s="1"/>
      <c r="X181" s="1"/>
      <c r="Y181" s="1">
        <v>210</v>
      </c>
      <c r="Z181" s="1" t="s">
        <v>157</v>
      </c>
      <c r="AA181" s="1" t="s">
        <v>476</v>
      </c>
      <c r="AB181" s="1"/>
      <c r="AC181" s="1"/>
      <c r="AD181" s="1"/>
      <c r="AE181" s="25">
        <v>0</v>
      </c>
      <c r="AF181" s="1">
        <f>SUMPRODUCT(AJ181:ZZ181,AJ6:ZZ6)*J181</f>
        <v>0</v>
      </c>
      <c r="AG181" s="1">
        <f t="shared" si="9"/>
        <v>0</v>
      </c>
      <c r="AH181" s="1"/>
      <c r="AI181" s="1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</row>
    <row r="182" spans="1:86" ht="20.100000000000001" customHeight="1">
      <c r="A182" s="1"/>
      <c r="B182" s="5"/>
      <c r="C182" s="1"/>
      <c r="D182" s="1" t="s">
        <v>609</v>
      </c>
      <c r="E182" s="1" t="s">
        <v>610</v>
      </c>
      <c r="F182" s="1" t="s">
        <v>611</v>
      </c>
      <c r="G182" s="1" t="s">
        <v>621</v>
      </c>
      <c r="H182" s="1" t="s">
        <v>559</v>
      </c>
      <c r="I182" s="1" t="s">
        <v>613</v>
      </c>
      <c r="J182" s="1">
        <v>1</v>
      </c>
      <c r="K182" s="1" t="s">
        <v>614</v>
      </c>
      <c r="L182" s="25"/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1000</v>
      </c>
      <c r="T182" s="1" t="s">
        <v>618</v>
      </c>
      <c r="U182" s="1" t="s">
        <v>587</v>
      </c>
      <c r="V182" s="1"/>
      <c r="W182" s="1"/>
      <c r="X182" s="1"/>
      <c r="Y182" s="1">
        <v>210</v>
      </c>
      <c r="Z182" s="1" t="s">
        <v>157</v>
      </c>
      <c r="AA182" s="1" t="s">
        <v>476</v>
      </c>
      <c r="AB182" s="1"/>
      <c r="AC182" s="1"/>
      <c r="AD182" s="1"/>
      <c r="AE182" s="25">
        <v>0</v>
      </c>
      <c r="AF182" s="1">
        <f>SUMPRODUCT(AJ182:ZZ182,AJ6:ZZ6)*J182</f>
        <v>0</v>
      </c>
      <c r="AG182" s="1">
        <f t="shared" si="9"/>
        <v>0</v>
      </c>
      <c r="AH182" s="1"/>
      <c r="AI182" s="1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</row>
    <row r="183" spans="1:86" ht="20.100000000000001" customHeight="1">
      <c r="A183" s="1"/>
      <c r="B183" s="5"/>
      <c r="C183" s="1"/>
      <c r="D183" s="1" t="s">
        <v>609</v>
      </c>
      <c r="E183" s="1" t="s">
        <v>610</v>
      </c>
      <c r="F183" s="1" t="s">
        <v>611</v>
      </c>
      <c r="G183" s="1" t="s">
        <v>622</v>
      </c>
      <c r="H183" s="1" t="s">
        <v>559</v>
      </c>
      <c r="I183" s="1" t="s">
        <v>613</v>
      </c>
      <c r="J183" s="1">
        <v>1</v>
      </c>
      <c r="K183" s="1" t="s">
        <v>614</v>
      </c>
      <c r="L183" s="25"/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1000</v>
      </c>
      <c r="T183" s="1" t="s">
        <v>618</v>
      </c>
      <c r="U183" s="1" t="s">
        <v>587</v>
      </c>
      <c r="V183" s="1"/>
      <c r="W183" s="1"/>
      <c r="X183" s="1"/>
      <c r="Y183" s="1">
        <v>210</v>
      </c>
      <c r="Z183" s="1" t="s">
        <v>157</v>
      </c>
      <c r="AA183" s="1" t="s">
        <v>476</v>
      </c>
      <c r="AB183" s="1"/>
      <c r="AC183" s="1"/>
      <c r="AD183" s="1"/>
      <c r="AE183" s="25">
        <v>0</v>
      </c>
      <c r="AF183" s="1">
        <f>SUMPRODUCT(AJ183:ZZ183,AJ6:ZZ6)*J183</f>
        <v>0</v>
      </c>
      <c r="AG183" s="1">
        <f t="shared" si="9"/>
        <v>0</v>
      </c>
      <c r="AH183" s="1"/>
      <c r="AI183" s="1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</row>
    <row r="184" spans="1:86" ht="20.100000000000001" customHeight="1">
      <c r="A184" s="1"/>
      <c r="B184" s="5"/>
      <c r="C184" s="1"/>
      <c r="D184" s="1" t="s">
        <v>609</v>
      </c>
      <c r="E184" s="1" t="s">
        <v>610</v>
      </c>
      <c r="F184" s="1" t="s">
        <v>611</v>
      </c>
      <c r="G184" s="1" t="s">
        <v>623</v>
      </c>
      <c r="H184" s="1" t="s">
        <v>559</v>
      </c>
      <c r="I184" s="1" t="s">
        <v>613</v>
      </c>
      <c r="J184" s="1">
        <v>1</v>
      </c>
      <c r="K184" s="1" t="s">
        <v>614</v>
      </c>
      <c r="L184" s="25"/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590</v>
      </c>
      <c r="T184" s="1" t="s">
        <v>618</v>
      </c>
      <c r="U184" s="1" t="s">
        <v>587</v>
      </c>
      <c r="V184" s="1"/>
      <c r="W184" s="1"/>
      <c r="X184" s="1"/>
      <c r="Y184" s="1">
        <v>210</v>
      </c>
      <c r="Z184" s="1" t="s">
        <v>157</v>
      </c>
      <c r="AA184" s="1" t="s">
        <v>476</v>
      </c>
      <c r="AB184" s="1"/>
      <c r="AC184" s="1"/>
      <c r="AD184" s="1"/>
      <c r="AE184" s="25">
        <v>0</v>
      </c>
      <c r="AF184" s="1">
        <f>SUMPRODUCT(AJ184:ZZ184,AJ6:ZZ6)*J184</f>
        <v>0</v>
      </c>
      <c r="AG184" s="1">
        <f t="shared" si="9"/>
        <v>0</v>
      </c>
      <c r="AH184" s="1"/>
      <c r="AI184" s="1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</row>
    <row r="185" spans="1:86" ht="20.100000000000001" customHeight="1">
      <c r="A185" s="1"/>
      <c r="B185" s="5"/>
      <c r="C185" s="1"/>
      <c r="D185" s="1" t="s">
        <v>609</v>
      </c>
      <c r="E185" s="1" t="s">
        <v>610</v>
      </c>
      <c r="F185" s="1" t="s">
        <v>611</v>
      </c>
      <c r="G185" s="1" t="s">
        <v>624</v>
      </c>
      <c r="H185" s="1" t="s">
        <v>559</v>
      </c>
      <c r="I185" s="1" t="s">
        <v>613</v>
      </c>
      <c r="J185" s="1">
        <v>1</v>
      </c>
      <c r="K185" s="1" t="s">
        <v>614</v>
      </c>
      <c r="L185" s="25"/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112</v>
      </c>
      <c r="T185" s="1" t="s">
        <v>625</v>
      </c>
      <c r="U185" s="1" t="s">
        <v>626</v>
      </c>
      <c r="V185" s="1"/>
      <c r="W185" s="1"/>
      <c r="X185" s="1"/>
      <c r="Y185" s="1">
        <v>210</v>
      </c>
      <c r="Z185" s="1" t="s">
        <v>157</v>
      </c>
      <c r="AA185" s="1" t="s">
        <v>476</v>
      </c>
      <c r="AB185" s="1"/>
      <c r="AC185" s="1"/>
      <c r="AD185" s="1"/>
      <c r="AE185" s="25">
        <v>0</v>
      </c>
      <c r="AF185" s="1">
        <f>SUMPRODUCT(AJ185:ZZ185,AJ6:ZZ6)*J185</f>
        <v>0</v>
      </c>
      <c r="AG185" s="1">
        <f t="shared" si="9"/>
        <v>0</v>
      </c>
      <c r="AH185" s="1"/>
      <c r="AI185" s="1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</row>
    <row r="186" spans="1:86" ht="20.100000000000001" customHeight="1">
      <c r="A186" s="1"/>
      <c r="B186" s="5"/>
      <c r="C186" s="1"/>
      <c r="D186" s="1" t="s">
        <v>609</v>
      </c>
      <c r="E186" s="1" t="s">
        <v>610</v>
      </c>
      <c r="F186" s="1" t="s">
        <v>611</v>
      </c>
      <c r="G186" s="1" t="s">
        <v>627</v>
      </c>
      <c r="H186" s="1" t="s">
        <v>559</v>
      </c>
      <c r="I186" s="1" t="s">
        <v>613</v>
      </c>
      <c r="J186" s="1">
        <v>1</v>
      </c>
      <c r="K186" s="1" t="s">
        <v>614</v>
      </c>
      <c r="L186" s="25"/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567</v>
      </c>
      <c r="T186" s="1" t="s">
        <v>618</v>
      </c>
      <c r="U186" s="1" t="s">
        <v>587</v>
      </c>
      <c r="V186" s="1"/>
      <c r="W186" s="1"/>
      <c r="X186" s="1"/>
      <c r="Y186" s="1">
        <v>210</v>
      </c>
      <c r="Z186" s="1" t="s">
        <v>157</v>
      </c>
      <c r="AA186" s="1" t="s">
        <v>476</v>
      </c>
      <c r="AB186" s="1"/>
      <c r="AC186" s="1"/>
      <c r="AD186" s="1"/>
      <c r="AE186" s="25">
        <v>0</v>
      </c>
      <c r="AF186" s="1">
        <f>SUMPRODUCT(AJ186:ZZ186,AJ6:ZZ6)*J186</f>
        <v>0</v>
      </c>
      <c r="AG186" s="1">
        <f t="shared" si="9"/>
        <v>0</v>
      </c>
      <c r="AH186" s="1"/>
      <c r="AI186" s="1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</row>
    <row r="187" spans="1:86" ht="20.100000000000001" customHeight="1">
      <c r="A187" s="1"/>
      <c r="B187" s="5"/>
      <c r="C187" s="1"/>
      <c r="D187" s="1" t="s">
        <v>609</v>
      </c>
      <c r="E187" s="1" t="s">
        <v>610</v>
      </c>
      <c r="F187" s="1" t="s">
        <v>611</v>
      </c>
      <c r="G187" s="1" t="s">
        <v>628</v>
      </c>
      <c r="H187" s="1" t="s">
        <v>559</v>
      </c>
      <c r="I187" s="1" t="s">
        <v>613</v>
      </c>
      <c r="J187" s="1">
        <v>1</v>
      </c>
      <c r="K187" s="1" t="s">
        <v>614</v>
      </c>
      <c r="L187" s="25"/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1000</v>
      </c>
      <c r="T187" s="1" t="s">
        <v>618</v>
      </c>
      <c r="U187" s="1" t="s">
        <v>587</v>
      </c>
      <c r="V187" s="1"/>
      <c r="W187" s="1"/>
      <c r="X187" s="1"/>
      <c r="Y187" s="1">
        <v>210</v>
      </c>
      <c r="Z187" s="1" t="s">
        <v>157</v>
      </c>
      <c r="AA187" s="1" t="s">
        <v>476</v>
      </c>
      <c r="AB187" s="1"/>
      <c r="AC187" s="1"/>
      <c r="AD187" s="1"/>
      <c r="AE187" s="25">
        <v>0</v>
      </c>
      <c r="AF187" s="1">
        <f>SUMPRODUCT(AJ187:ZZ187,AJ6:ZZ6)*J187</f>
        <v>0</v>
      </c>
      <c r="AG187" s="1">
        <f t="shared" si="9"/>
        <v>0</v>
      </c>
      <c r="AH187" s="1"/>
      <c r="AI187" s="1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</row>
    <row r="188" spans="1:86" ht="20.100000000000001" customHeight="1">
      <c r="A188" s="1"/>
      <c r="B188" s="5"/>
      <c r="C188" s="1"/>
      <c r="D188" s="1" t="s">
        <v>609</v>
      </c>
      <c r="E188" s="1" t="s">
        <v>610</v>
      </c>
      <c r="F188" s="1" t="s">
        <v>611</v>
      </c>
      <c r="G188" s="1" t="s">
        <v>629</v>
      </c>
      <c r="H188" s="1" t="s">
        <v>559</v>
      </c>
      <c r="I188" s="1" t="s">
        <v>613</v>
      </c>
      <c r="J188" s="1">
        <v>1</v>
      </c>
      <c r="K188" s="1" t="s">
        <v>614</v>
      </c>
      <c r="L188" s="25"/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460</v>
      </c>
      <c r="T188" s="1" t="s">
        <v>618</v>
      </c>
      <c r="U188" s="1" t="s">
        <v>587</v>
      </c>
      <c r="V188" s="1"/>
      <c r="W188" s="1"/>
      <c r="X188" s="1"/>
      <c r="Y188" s="1">
        <v>210</v>
      </c>
      <c r="Z188" s="1" t="s">
        <v>157</v>
      </c>
      <c r="AA188" s="1" t="s">
        <v>476</v>
      </c>
      <c r="AB188" s="1"/>
      <c r="AC188" s="1"/>
      <c r="AD188" s="1"/>
      <c r="AE188" s="25">
        <v>0</v>
      </c>
      <c r="AF188" s="1">
        <f>SUMPRODUCT(AJ188:ZZ188,AJ6:ZZ6)*J188</f>
        <v>0</v>
      </c>
      <c r="AG188" s="1">
        <f t="shared" si="9"/>
        <v>0</v>
      </c>
      <c r="AH188" s="1"/>
      <c r="AI188" s="1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</row>
    <row r="189" spans="1:86" ht="20.100000000000001" customHeight="1">
      <c r="A189" s="1"/>
      <c r="B189" s="5"/>
      <c r="C189" s="1"/>
      <c r="D189" s="1" t="s">
        <v>609</v>
      </c>
      <c r="E189" s="1" t="s">
        <v>610</v>
      </c>
      <c r="F189" s="1" t="s">
        <v>611</v>
      </c>
      <c r="G189" s="1" t="s">
        <v>630</v>
      </c>
      <c r="H189" s="1" t="s">
        <v>559</v>
      </c>
      <c r="I189" s="1" t="s">
        <v>613</v>
      </c>
      <c r="J189" s="1">
        <v>1</v>
      </c>
      <c r="K189" s="1" t="s">
        <v>614</v>
      </c>
      <c r="L189" s="25"/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454</v>
      </c>
      <c r="T189" s="1" t="s">
        <v>618</v>
      </c>
      <c r="U189" s="1" t="s">
        <v>587</v>
      </c>
      <c r="V189" s="1"/>
      <c r="W189" s="1"/>
      <c r="X189" s="1"/>
      <c r="Y189" s="1">
        <v>210</v>
      </c>
      <c r="Z189" s="1" t="s">
        <v>157</v>
      </c>
      <c r="AA189" s="1" t="s">
        <v>476</v>
      </c>
      <c r="AB189" s="1"/>
      <c r="AC189" s="1"/>
      <c r="AD189" s="1"/>
      <c r="AE189" s="25">
        <v>0</v>
      </c>
      <c r="AF189" s="1">
        <f>SUMPRODUCT(AJ189:ZZ189,AJ6:ZZ6)*J189</f>
        <v>0</v>
      </c>
      <c r="AG189" s="1">
        <f t="shared" si="9"/>
        <v>0</v>
      </c>
      <c r="AH189" s="1"/>
      <c r="AI189" s="1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</row>
    <row r="190" spans="1:86" ht="20.100000000000001" customHeight="1">
      <c r="A190" s="1"/>
      <c r="B190" s="5"/>
      <c r="C190" s="1"/>
      <c r="D190" s="1" t="s">
        <v>631</v>
      </c>
      <c r="E190" s="1" t="s">
        <v>610</v>
      </c>
      <c r="F190" s="1" t="s">
        <v>611</v>
      </c>
      <c r="G190" s="1" t="s">
        <v>632</v>
      </c>
      <c r="H190" s="1" t="s">
        <v>406</v>
      </c>
      <c r="I190" s="1" t="s">
        <v>633</v>
      </c>
      <c r="J190" s="1">
        <v>1</v>
      </c>
      <c r="K190" s="1" t="s">
        <v>634</v>
      </c>
      <c r="L190" s="25"/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7845</v>
      </c>
      <c r="T190" s="1" t="s">
        <v>635</v>
      </c>
      <c r="U190" s="1" t="s">
        <v>475</v>
      </c>
      <c r="V190" s="1"/>
      <c r="W190" s="1"/>
      <c r="X190" s="1"/>
      <c r="Y190" s="1">
        <v>210</v>
      </c>
      <c r="Z190" s="1" t="s">
        <v>421</v>
      </c>
      <c r="AA190" s="1" t="s">
        <v>476</v>
      </c>
      <c r="AB190" s="1"/>
      <c r="AC190" s="1"/>
      <c r="AD190" s="1"/>
      <c r="AE190" s="25">
        <v>0</v>
      </c>
      <c r="AF190" s="1">
        <f>SUMPRODUCT(AJ190:ZZ190,AJ6:ZZ6)*J190</f>
        <v>0</v>
      </c>
      <c r="AG190" s="1">
        <f t="shared" si="9"/>
        <v>0</v>
      </c>
      <c r="AH190" s="1" t="s">
        <v>563</v>
      </c>
      <c r="AI190" s="1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</row>
    <row r="191" spans="1:86" ht="20.100000000000001" customHeight="1">
      <c r="A191" s="1"/>
      <c r="B191" s="5"/>
      <c r="C191" s="1"/>
      <c r="D191" s="1" t="s">
        <v>631</v>
      </c>
      <c r="E191" s="1" t="s">
        <v>610</v>
      </c>
      <c r="F191" s="1" t="s">
        <v>611</v>
      </c>
      <c r="G191" s="1" t="s">
        <v>636</v>
      </c>
      <c r="H191" s="1" t="s">
        <v>406</v>
      </c>
      <c r="I191" s="1" t="s">
        <v>633</v>
      </c>
      <c r="J191" s="1">
        <v>1</v>
      </c>
      <c r="K191" s="1" t="s">
        <v>634</v>
      </c>
      <c r="L191" s="25"/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200</v>
      </c>
      <c r="T191" s="1" t="s">
        <v>637</v>
      </c>
      <c r="U191" s="1" t="s">
        <v>410</v>
      </c>
      <c r="V191" s="1"/>
      <c r="W191" s="1"/>
      <c r="X191" s="1"/>
      <c r="Y191" s="1">
        <v>210</v>
      </c>
      <c r="Z191" s="1" t="s">
        <v>421</v>
      </c>
      <c r="AA191" s="1" t="s">
        <v>476</v>
      </c>
      <c r="AB191" s="1"/>
      <c r="AC191" s="1"/>
      <c r="AD191" s="1"/>
      <c r="AE191" s="25">
        <v>0</v>
      </c>
      <c r="AF191" s="1">
        <f>SUMPRODUCT(AJ191:ZZ191,AJ6:ZZ6)*J191</f>
        <v>0</v>
      </c>
      <c r="AG191" s="1">
        <f t="shared" si="9"/>
        <v>0</v>
      </c>
      <c r="AH191" s="1" t="s">
        <v>563</v>
      </c>
      <c r="AI191" s="1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</row>
    <row r="192" spans="1:86" ht="20.100000000000001" customHeight="1">
      <c r="A192" s="1"/>
      <c r="B192" s="5"/>
      <c r="C192" s="1"/>
      <c r="D192" s="1" t="s">
        <v>609</v>
      </c>
      <c r="E192" s="1" t="s">
        <v>610</v>
      </c>
      <c r="F192" s="1" t="s">
        <v>611</v>
      </c>
      <c r="G192" s="1" t="s">
        <v>638</v>
      </c>
      <c r="H192" s="1" t="s">
        <v>639</v>
      </c>
      <c r="I192" s="1" t="s">
        <v>640</v>
      </c>
      <c r="J192" s="1">
        <v>1</v>
      </c>
      <c r="K192" s="1" t="s">
        <v>641</v>
      </c>
      <c r="L192" s="25"/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8000</v>
      </c>
      <c r="T192" s="1" t="s">
        <v>383</v>
      </c>
      <c r="U192" s="1" t="s">
        <v>410</v>
      </c>
      <c r="V192" s="1"/>
      <c r="W192" s="1"/>
      <c r="X192" s="1"/>
      <c r="Y192" s="1">
        <v>210</v>
      </c>
      <c r="Z192" s="1" t="s">
        <v>421</v>
      </c>
      <c r="AA192" s="1" t="s">
        <v>476</v>
      </c>
      <c r="AB192" s="1"/>
      <c r="AC192" s="1"/>
      <c r="AD192" s="1"/>
      <c r="AE192" s="25">
        <v>0</v>
      </c>
      <c r="AF192" s="1">
        <f>SUMPRODUCT(AJ192:ZZ192,AJ6:ZZ6)*J192</f>
        <v>0</v>
      </c>
      <c r="AG192" s="1">
        <f t="shared" si="9"/>
        <v>0</v>
      </c>
      <c r="AH192" s="1" t="s">
        <v>563</v>
      </c>
      <c r="AI192" s="1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</row>
    <row r="193" spans="1:86" ht="20.100000000000001" customHeight="1">
      <c r="A193" s="1"/>
      <c r="B193" s="5"/>
      <c r="C193" s="1"/>
      <c r="D193" s="1" t="s">
        <v>609</v>
      </c>
      <c r="E193" s="1" t="s">
        <v>610</v>
      </c>
      <c r="F193" s="1" t="s">
        <v>611</v>
      </c>
      <c r="G193" s="1" t="s">
        <v>642</v>
      </c>
      <c r="H193" s="1" t="s">
        <v>589</v>
      </c>
      <c r="I193" s="1" t="s">
        <v>643</v>
      </c>
      <c r="J193" s="1">
        <v>1</v>
      </c>
      <c r="K193" s="1" t="s">
        <v>644</v>
      </c>
      <c r="L193" s="25"/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3000</v>
      </c>
      <c r="T193" s="1" t="s">
        <v>645</v>
      </c>
      <c r="U193" s="1" t="s">
        <v>526</v>
      </c>
      <c r="V193" s="1"/>
      <c r="W193" s="1"/>
      <c r="X193" s="1"/>
      <c r="Y193" s="1">
        <v>210</v>
      </c>
      <c r="Z193" s="1" t="s">
        <v>421</v>
      </c>
      <c r="AA193" s="1" t="s">
        <v>476</v>
      </c>
      <c r="AB193" s="1"/>
      <c r="AC193" s="1"/>
      <c r="AD193" s="1"/>
      <c r="AE193" s="25">
        <v>0</v>
      </c>
      <c r="AF193" s="1">
        <f>SUMPRODUCT(AJ193:ZZ193,AJ6:ZZ6)*J193</f>
        <v>0</v>
      </c>
      <c r="AG193" s="1">
        <f t="shared" si="9"/>
        <v>0</v>
      </c>
      <c r="AH193" s="1" t="s">
        <v>563</v>
      </c>
      <c r="AI193" s="1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</row>
    <row r="194" spans="1:86" ht="20.100000000000001" customHeight="1">
      <c r="A194" s="1"/>
      <c r="B194" s="5"/>
      <c r="C194" s="1"/>
      <c r="D194" s="1" t="s">
        <v>609</v>
      </c>
      <c r="E194" s="1" t="s">
        <v>610</v>
      </c>
      <c r="F194" s="1" t="s">
        <v>611</v>
      </c>
      <c r="G194" s="1" t="s">
        <v>646</v>
      </c>
      <c r="H194" s="1" t="s">
        <v>589</v>
      </c>
      <c r="I194" s="1" t="s">
        <v>643</v>
      </c>
      <c r="J194" s="1">
        <v>1</v>
      </c>
      <c r="K194" s="1" t="s">
        <v>644</v>
      </c>
      <c r="L194" s="25"/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2730</v>
      </c>
      <c r="T194" s="1" t="s">
        <v>647</v>
      </c>
      <c r="U194" s="1" t="s">
        <v>195</v>
      </c>
      <c r="V194" s="1"/>
      <c r="W194" s="1"/>
      <c r="X194" s="1"/>
      <c r="Y194" s="1">
        <v>210</v>
      </c>
      <c r="Z194" s="1" t="s">
        <v>421</v>
      </c>
      <c r="AA194" s="1" t="s">
        <v>476</v>
      </c>
      <c r="AB194" s="1"/>
      <c r="AC194" s="1"/>
      <c r="AD194" s="1"/>
      <c r="AE194" s="25">
        <v>0</v>
      </c>
      <c r="AF194" s="1">
        <f>SUMPRODUCT(AJ194:ZZ194,AJ6:ZZ6)*J194</f>
        <v>0</v>
      </c>
      <c r="AG194" s="1">
        <f t="shared" si="9"/>
        <v>0</v>
      </c>
      <c r="AH194" s="1" t="s">
        <v>563</v>
      </c>
      <c r="AI194" s="1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</row>
    <row r="195" spans="1:86" ht="20.100000000000001" customHeight="1">
      <c r="A195" s="1"/>
      <c r="B195" s="5"/>
      <c r="C195" s="1"/>
      <c r="D195" s="1" t="s">
        <v>609</v>
      </c>
      <c r="E195" s="1" t="s">
        <v>610</v>
      </c>
      <c r="F195" s="1" t="s">
        <v>611</v>
      </c>
      <c r="G195" s="1" t="s">
        <v>648</v>
      </c>
      <c r="H195" s="1" t="s">
        <v>589</v>
      </c>
      <c r="I195" s="1" t="s">
        <v>643</v>
      </c>
      <c r="J195" s="1">
        <v>1</v>
      </c>
      <c r="K195" s="1" t="s">
        <v>644</v>
      </c>
      <c r="L195" s="25"/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2270</v>
      </c>
      <c r="T195" s="1" t="s">
        <v>649</v>
      </c>
      <c r="U195" s="1" t="s">
        <v>650</v>
      </c>
      <c r="V195" s="1"/>
      <c r="W195" s="1"/>
      <c r="X195" s="1"/>
      <c r="Y195" s="1">
        <v>210</v>
      </c>
      <c r="Z195" s="1" t="s">
        <v>421</v>
      </c>
      <c r="AA195" s="1" t="s">
        <v>476</v>
      </c>
      <c r="AB195" s="1"/>
      <c r="AC195" s="1"/>
      <c r="AD195" s="1"/>
      <c r="AE195" s="25">
        <v>0</v>
      </c>
      <c r="AF195" s="1">
        <f>SUMPRODUCT(AJ195:ZZ195,AJ6:ZZ6)*J195</f>
        <v>0</v>
      </c>
      <c r="AG195" s="1">
        <f t="shared" si="9"/>
        <v>0</v>
      </c>
      <c r="AH195" s="1" t="s">
        <v>563</v>
      </c>
      <c r="AI195" s="1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</row>
    <row r="196" spans="1:86" ht="20.100000000000001" customHeight="1">
      <c r="A196" s="10"/>
      <c r="B196" s="11"/>
      <c r="C196" s="10" t="s">
        <v>170</v>
      </c>
      <c r="D196" s="10"/>
      <c r="E196" s="10"/>
      <c r="F196" s="10"/>
      <c r="G196" s="10"/>
      <c r="H196" s="10"/>
      <c r="I196" s="10"/>
      <c r="J196" s="10"/>
      <c r="K196" s="10"/>
      <c r="L196" s="26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26"/>
      <c r="AF196" s="10"/>
      <c r="AG196" s="10"/>
      <c r="AH196" s="10"/>
      <c r="AI196" s="10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>
        <v>1</v>
      </c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>
        <v>1</v>
      </c>
      <c r="CC196" s="12"/>
      <c r="CD196" s="12"/>
      <c r="CE196" s="12"/>
      <c r="CF196" s="12"/>
      <c r="CG196" s="12"/>
      <c r="CH196" s="12"/>
    </row>
    <row r="197" spans="1:86" ht="20.100000000000001" customHeight="1">
      <c r="A197" s="1"/>
      <c r="B197" s="5" t="s">
        <v>651</v>
      </c>
      <c r="C197" s="1"/>
      <c r="D197" s="1" t="s">
        <v>652</v>
      </c>
      <c r="E197" s="1" t="s">
        <v>653</v>
      </c>
      <c r="F197" s="1" t="s">
        <v>654</v>
      </c>
      <c r="G197" s="1" t="s">
        <v>655</v>
      </c>
      <c r="H197" s="1" t="s">
        <v>406</v>
      </c>
      <c r="I197" s="1" t="s">
        <v>656</v>
      </c>
      <c r="J197" s="1">
        <v>1</v>
      </c>
      <c r="K197" s="1" t="s">
        <v>657</v>
      </c>
      <c r="L197" s="25"/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1836</v>
      </c>
      <c r="T197" s="1" t="s">
        <v>658</v>
      </c>
      <c r="U197" s="1" t="s">
        <v>587</v>
      </c>
      <c r="V197" s="1"/>
      <c r="W197" s="1"/>
      <c r="X197" s="1"/>
      <c r="Y197" s="1">
        <v>213</v>
      </c>
      <c r="Z197" s="1" t="s">
        <v>157</v>
      </c>
      <c r="AA197" s="1" t="s">
        <v>476</v>
      </c>
      <c r="AB197" s="1"/>
      <c r="AC197" s="1"/>
      <c r="AD197" s="1"/>
      <c r="AE197" s="25">
        <v>0</v>
      </c>
      <c r="AF197" s="1">
        <f>SUMPRODUCT(AJ197:ZZ197,AJ6:ZZ6)*J197</f>
        <v>0</v>
      </c>
      <c r="AG197" s="1">
        <f t="shared" ref="AG197:AG211" si="10">0-AF197</f>
        <v>0</v>
      </c>
      <c r="AH197" s="8" t="s">
        <v>659</v>
      </c>
      <c r="AI197" s="1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</row>
    <row r="198" spans="1:86" ht="20.100000000000001" customHeight="1">
      <c r="A198" s="1"/>
      <c r="B198" s="5"/>
      <c r="C198" s="1"/>
      <c r="D198" s="1" t="s">
        <v>652</v>
      </c>
      <c r="E198" s="1" t="s">
        <v>653</v>
      </c>
      <c r="F198" s="1" t="s">
        <v>654</v>
      </c>
      <c r="G198" s="1" t="s">
        <v>660</v>
      </c>
      <c r="H198" s="1" t="s">
        <v>406</v>
      </c>
      <c r="I198" s="1" t="s">
        <v>656</v>
      </c>
      <c r="J198" s="1">
        <v>1</v>
      </c>
      <c r="K198" s="1" t="s">
        <v>657</v>
      </c>
      <c r="L198" s="25"/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6164</v>
      </c>
      <c r="T198" s="1" t="s">
        <v>661</v>
      </c>
      <c r="U198" s="1" t="s">
        <v>587</v>
      </c>
      <c r="V198" s="1"/>
      <c r="W198" s="1"/>
      <c r="X198" s="1"/>
      <c r="Y198" s="1">
        <v>213</v>
      </c>
      <c r="Z198" s="1" t="s">
        <v>157</v>
      </c>
      <c r="AA198" s="1" t="s">
        <v>476</v>
      </c>
      <c r="AB198" s="1"/>
      <c r="AC198" s="1"/>
      <c r="AD198" s="1"/>
      <c r="AE198" s="25">
        <v>0</v>
      </c>
      <c r="AF198" s="1">
        <f>SUMPRODUCT(AJ198:ZZ198,AJ6:ZZ6)*J198</f>
        <v>3092</v>
      </c>
      <c r="AG198" s="1">
        <f t="shared" si="10"/>
        <v>-3092</v>
      </c>
      <c r="AH198" s="1"/>
      <c r="AI198" s="1"/>
      <c r="AJ198" s="3">
        <v>1</v>
      </c>
      <c r="AK198" s="3">
        <v>1</v>
      </c>
      <c r="AL198" s="3">
        <v>1</v>
      </c>
      <c r="AM198" s="3">
        <v>1</v>
      </c>
      <c r="AN198" s="3">
        <v>1</v>
      </c>
      <c r="AO198" s="3">
        <v>1</v>
      </c>
      <c r="AP198" s="3">
        <v>1</v>
      </c>
      <c r="AQ198" s="3">
        <v>1</v>
      </c>
      <c r="AR198" s="3">
        <v>1</v>
      </c>
      <c r="AS198" s="3">
        <v>1</v>
      </c>
      <c r="AT198" s="3">
        <v>1</v>
      </c>
      <c r="AU198" s="3">
        <v>1</v>
      </c>
      <c r="AV198" s="3">
        <v>1</v>
      </c>
      <c r="AW198" s="3">
        <v>1</v>
      </c>
      <c r="AX198" s="3">
        <v>1</v>
      </c>
      <c r="AY198" s="3"/>
      <c r="AZ198" s="3">
        <v>1</v>
      </c>
      <c r="BA198" s="4">
        <v>1</v>
      </c>
      <c r="BB198" s="3">
        <v>1</v>
      </c>
      <c r="BC198" s="4">
        <v>1</v>
      </c>
      <c r="BD198" s="4">
        <v>1</v>
      </c>
      <c r="BE198" s="4">
        <v>1</v>
      </c>
      <c r="BF198" s="4">
        <v>1</v>
      </c>
      <c r="BG198" s="4">
        <v>1</v>
      </c>
      <c r="BH198" s="3">
        <v>1</v>
      </c>
      <c r="BI198" s="3">
        <v>1</v>
      </c>
      <c r="BJ198" s="3">
        <v>1</v>
      </c>
      <c r="BK198" s="3">
        <v>1</v>
      </c>
      <c r="BL198" s="3">
        <v>1</v>
      </c>
      <c r="BM198" s="3">
        <v>1</v>
      </c>
      <c r="BN198" s="3">
        <v>1</v>
      </c>
      <c r="BO198" s="3">
        <v>1</v>
      </c>
      <c r="BP198" s="3">
        <v>1</v>
      </c>
      <c r="BQ198" s="3">
        <v>1</v>
      </c>
      <c r="BR198" s="3">
        <v>1</v>
      </c>
      <c r="BS198" s="3">
        <v>1</v>
      </c>
      <c r="BT198" s="3">
        <v>1</v>
      </c>
      <c r="BU198" s="3">
        <v>1</v>
      </c>
      <c r="BV198" s="3">
        <v>1</v>
      </c>
      <c r="BW198" s="3">
        <v>1</v>
      </c>
      <c r="BX198" s="3">
        <v>1</v>
      </c>
      <c r="BY198" s="3">
        <v>1</v>
      </c>
      <c r="BZ198" s="3">
        <v>1</v>
      </c>
      <c r="CA198" s="3">
        <v>1</v>
      </c>
      <c r="CB198" s="3"/>
      <c r="CC198" s="3">
        <v>1</v>
      </c>
      <c r="CD198" s="3">
        <v>1</v>
      </c>
      <c r="CE198" s="3">
        <v>1</v>
      </c>
      <c r="CF198" s="3">
        <v>1</v>
      </c>
      <c r="CG198" s="3">
        <v>1</v>
      </c>
      <c r="CH198" s="3">
        <v>1</v>
      </c>
    </row>
    <row r="199" spans="1:86" ht="20.100000000000001" customHeight="1">
      <c r="A199" s="1"/>
      <c r="B199" s="5"/>
      <c r="C199" s="1"/>
      <c r="D199" s="1" t="s">
        <v>662</v>
      </c>
      <c r="E199" s="1" t="s">
        <v>653</v>
      </c>
      <c r="F199" s="1" t="s">
        <v>654</v>
      </c>
      <c r="G199" s="1" t="s">
        <v>663</v>
      </c>
      <c r="H199" s="1" t="s">
        <v>559</v>
      </c>
      <c r="I199" s="1" t="s">
        <v>664</v>
      </c>
      <c r="J199" s="1">
        <v>1</v>
      </c>
      <c r="K199" s="1" t="s">
        <v>665</v>
      </c>
      <c r="L199" s="25"/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1000</v>
      </c>
      <c r="T199" s="1" t="s">
        <v>446</v>
      </c>
      <c r="U199" s="1" t="s">
        <v>587</v>
      </c>
      <c r="V199" s="1"/>
      <c r="W199" s="1"/>
      <c r="X199" s="1"/>
      <c r="Y199" s="1">
        <v>213</v>
      </c>
      <c r="Z199" s="1" t="s">
        <v>421</v>
      </c>
      <c r="AA199" s="1" t="s">
        <v>476</v>
      </c>
      <c r="AB199" s="1"/>
      <c r="AC199" s="1"/>
      <c r="AD199" s="1"/>
      <c r="AE199" s="25">
        <v>0</v>
      </c>
      <c r="AF199" s="1">
        <f>SUMPRODUCT(AJ199:ZZ199,AJ6:ZZ6)*J199</f>
        <v>0</v>
      </c>
      <c r="AG199" s="1">
        <f t="shared" si="10"/>
        <v>0</v>
      </c>
      <c r="AH199" s="1" t="s">
        <v>563</v>
      </c>
      <c r="AI199" s="1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</row>
    <row r="200" spans="1:86" ht="20.100000000000001" customHeight="1">
      <c r="A200" s="1"/>
      <c r="B200" s="5"/>
      <c r="C200" s="1"/>
      <c r="D200" s="1" t="s">
        <v>662</v>
      </c>
      <c r="E200" s="1" t="s">
        <v>653</v>
      </c>
      <c r="F200" s="1" t="s">
        <v>654</v>
      </c>
      <c r="G200" s="1" t="s">
        <v>666</v>
      </c>
      <c r="H200" s="1" t="s">
        <v>559</v>
      </c>
      <c r="I200" s="1" t="s">
        <v>664</v>
      </c>
      <c r="J200" s="1">
        <v>1</v>
      </c>
      <c r="K200" s="1" t="s">
        <v>665</v>
      </c>
      <c r="L200" s="25"/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1000</v>
      </c>
      <c r="T200" s="1" t="s">
        <v>446</v>
      </c>
      <c r="U200" s="1" t="s">
        <v>587</v>
      </c>
      <c r="V200" s="1"/>
      <c r="W200" s="1"/>
      <c r="X200" s="1"/>
      <c r="Y200" s="1">
        <v>213</v>
      </c>
      <c r="Z200" s="1" t="s">
        <v>421</v>
      </c>
      <c r="AA200" s="1" t="s">
        <v>476</v>
      </c>
      <c r="AB200" s="1"/>
      <c r="AC200" s="1"/>
      <c r="AD200" s="1"/>
      <c r="AE200" s="25">
        <v>0</v>
      </c>
      <c r="AF200" s="1">
        <f>SUMPRODUCT(AJ200:ZZ200,AJ6:ZZ6)*J200</f>
        <v>0</v>
      </c>
      <c r="AG200" s="1">
        <f t="shared" si="10"/>
        <v>0</v>
      </c>
      <c r="AH200" s="1" t="s">
        <v>563</v>
      </c>
      <c r="AI200" s="1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</row>
    <row r="201" spans="1:86" ht="20.100000000000001" customHeight="1">
      <c r="A201" s="1"/>
      <c r="B201" s="5"/>
      <c r="C201" s="1"/>
      <c r="D201" s="1" t="s">
        <v>662</v>
      </c>
      <c r="E201" s="1" t="s">
        <v>653</v>
      </c>
      <c r="F201" s="1" t="s">
        <v>654</v>
      </c>
      <c r="G201" s="1" t="s">
        <v>667</v>
      </c>
      <c r="H201" s="1" t="s">
        <v>559</v>
      </c>
      <c r="I201" s="1" t="s">
        <v>664</v>
      </c>
      <c r="J201" s="1">
        <v>1</v>
      </c>
      <c r="K201" s="1" t="s">
        <v>665</v>
      </c>
      <c r="L201" s="25"/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1000</v>
      </c>
      <c r="T201" s="1" t="s">
        <v>446</v>
      </c>
      <c r="U201" s="1" t="s">
        <v>587</v>
      </c>
      <c r="V201" s="1"/>
      <c r="W201" s="1"/>
      <c r="X201" s="1"/>
      <c r="Y201" s="1">
        <v>213</v>
      </c>
      <c r="Z201" s="1" t="s">
        <v>421</v>
      </c>
      <c r="AA201" s="1" t="s">
        <v>476</v>
      </c>
      <c r="AB201" s="1"/>
      <c r="AC201" s="1"/>
      <c r="AD201" s="1"/>
      <c r="AE201" s="25">
        <v>0</v>
      </c>
      <c r="AF201" s="1">
        <f>SUMPRODUCT(AJ201:ZZ201,AJ6:ZZ6)*J201</f>
        <v>0</v>
      </c>
      <c r="AG201" s="1">
        <f t="shared" si="10"/>
        <v>0</v>
      </c>
      <c r="AH201" s="1" t="s">
        <v>563</v>
      </c>
      <c r="AI201" s="1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</row>
    <row r="202" spans="1:86" ht="20.100000000000001" customHeight="1">
      <c r="A202" s="1"/>
      <c r="B202" s="5"/>
      <c r="C202" s="1"/>
      <c r="D202" s="1" t="s">
        <v>662</v>
      </c>
      <c r="E202" s="1" t="s">
        <v>653</v>
      </c>
      <c r="F202" s="1" t="s">
        <v>654</v>
      </c>
      <c r="G202" s="1" t="s">
        <v>668</v>
      </c>
      <c r="H202" s="1" t="s">
        <v>559</v>
      </c>
      <c r="I202" s="1" t="s">
        <v>664</v>
      </c>
      <c r="J202" s="1">
        <v>1</v>
      </c>
      <c r="K202" s="1" t="s">
        <v>665</v>
      </c>
      <c r="L202" s="25"/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1000</v>
      </c>
      <c r="T202" s="1" t="s">
        <v>446</v>
      </c>
      <c r="U202" s="1" t="s">
        <v>587</v>
      </c>
      <c r="V202" s="1"/>
      <c r="W202" s="1"/>
      <c r="X202" s="1"/>
      <c r="Y202" s="1">
        <v>213</v>
      </c>
      <c r="Z202" s="1" t="s">
        <v>421</v>
      </c>
      <c r="AA202" s="1" t="s">
        <v>476</v>
      </c>
      <c r="AB202" s="1"/>
      <c r="AC202" s="1"/>
      <c r="AD202" s="1"/>
      <c r="AE202" s="25">
        <v>0</v>
      </c>
      <c r="AF202" s="1">
        <f>SUMPRODUCT(AJ202:ZZ202,AJ6:ZZ6)*J202</f>
        <v>0</v>
      </c>
      <c r="AG202" s="1">
        <f t="shared" si="10"/>
        <v>0</v>
      </c>
      <c r="AH202" s="1" t="s">
        <v>563</v>
      </c>
      <c r="AI202" s="1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</row>
    <row r="203" spans="1:86" ht="20.100000000000001" customHeight="1">
      <c r="A203" s="1"/>
      <c r="B203" s="5"/>
      <c r="C203" s="1"/>
      <c r="D203" s="1" t="s">
        <v>662</v>
      </c>
      <c r="E203" s="1" t="s">
        <v>653</v>
      </c>
      <c r="F203" s="1" t="s">
        <v>654</v>
      </c>
      <c r="G203" s="1" t="s">
        <v>669</v>
      </c>
      <c r="H203" s="1" t="s">
        <v>559</v>
      </c>
      <c r="I203" s="1" t="s">
        <v>664</v>
      </c>
      <c r="J203" s="1">
        <v>1</v>
      </c>
      <c r="K203" s="1" t="s">
        <v>665</v>
      </c>
      <c r="L203" s="25"/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1000</v>
      </c>
      <c r="T203" s="1" t="s">
        <v>446</v>
      </c>
      <c r="U203" s="1" t="s">
        <v>587</v>
      </c>
      <c r="V203" s="1"/>
      <c r="W203" s="1"/>
      <c r="X203" s="1"/>
      <c r="Y203" s="1">
        <v>213</v>
      </c>
      <c r="Z203" s="1" t="s">
        <v>421</v>
      </c>
      <c r="AA203" s="1" t="s">
        <v>476</v>
      </c>
      <c r="AB203" s="1"/>
      <c r="AC203" s="1"/>
      <c r="AD203" s="1"/>
      <c r="AE203" s="25">
        <v>0</v>
      </c>
      <c r="AF203" s="1">
        <f>SUMPRODUCT(AJ203:ZZ203,AJ6:ZZ6)*J203</f>
        <v>0</v>
      </c>
      <c r="AG203" s="1">
        <f t="shared" si="10"/>
        <v>0</v>
      </c>
      <c r="AH203" s="1" t="s">
        <v>563</v>
      </c>
      <c r="AI203" s="1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</row>
    <row r="204" spans="1:86" ht="20.100000000000001" customHeight="1">
      <c r="A204" s="1"/>
      <c r="B204" s="5"/>
      <c r="C204" s="1"/>
      <c r="D204" s="1" t="s">
        <v>662</v>
      </c>
      <c r="E204" s="1" t="s">
        <v>653</v>
      </c>
      <c r="F204" s="1" t="s">
        <v>654</v>
      </c>
      <c r="G204" s="1" t="s">
        <v>670</v>
      </c>
      <c r="H204" s="1" t="s">
        <v>559</v>
      </c>
      <c r="I204" s="1" t="s">
        <v>664</v>
      </c>
      <c r="J204" s="1">
        <v>1</v>
      </c>
      <c r="K204" s="1" t="s">
        <v>665</v>
      </c>
      <c r="L204" s="25"/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1000</v>
      </c>
      <c r="T204" s="1" t="s">
        <v>446</v>
      </c>
      <c r="U204" s="1" t="s">
        <v>587</v>
      </c>
      <c r="V204" s="1"/>
      <c r="W204" s="1"/>
      <c r="X204" s="1"/>
      <c r="Y204" s="1">
        <v>213</v>
      </c>
      <c r="Z204" s="1" t="s">
        <v>421</v>
      </c>
      <c r="AA204" s="1" t="s">
        <v>476</v>
      </c>
      <c r="AB204" s="1"/>
      <c r="AC204" s="1"/>
      <c r="AD204" s="1"/>
      <c r="AE204" s="25">
        <v>0</v>
      </c>
      <c r="AF204" s="1">
        <f>SUMPRODUCT(AJ204:ZZ204,AJ6:ZZ6)*J204</f>
        <v>0</v>
      </c>
      <c r="AG204" s="1">
        <f t="shared" si="10"/>
        <v>0</v>
      </c>
      <c r="AH204" s="1" t="s">
        <v>563</v>
      </c>
      <c r="AI204" s="1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</row>
    <row r="205" spans="1:86" ht="20.100000000000001" customHeight="1">
      <c r="A205" s="1"/>
      <c r="B205" s="5"/>
      <c r="C205" s="1"/>
      <c r="D205" s="1" t="s">
        <v>662</v>
      </c>
      <c r="E205" s="1" t="s">
        <v>653</v>
      </c>
      <c r="F205" s="1" t="s">
        <v>654</v>
      </c>
      <c r="G205" s="1" t="s">
        <v>671</v>
      </c>
      <c r="H205" s="1" t="s">
        <v>559</v>
      </c>
      <c r="I205" s="1" t="s">
        <v>664</v>
      </c>
      <c r="J205" s="1">
        <v>1</v>
      </c>
      <c r="K205" s="1" t="s">
        <v>665</v>
      </c>
      <c r="L205" s="25"/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1000</v>
      </c>
      <c r="T205" s="1" t="s">
        <v>446</v>
      </c>
      <c r="U205" s="1" t="s">
        <v>587</v>
      </c>
      <c r="V205" s="1"/>
      <c r="W205" s="1"/>
      <c r="X205" s="1"/>
      <c r="Y205" s="1">
        <v>213</v>
      </c>
      <c r="Z205" s="1" t="s">
        <v>421</v>
      </c>
      <c r="AA205" s="1" t="s">
        <v>476</v>
      </c>
      <c r="AB205" s="1"/>
      <c r="AC205" s="1"/>
      <c r="AD205" s="1"/>
      <c r="AE205" s="25">
        <v>0</v>
      </c>
      <c r="AF205" s="1">
        <f>SUMPRODUCT(AJ205:ZZ205,AJ6:ZZ6)*J205</f>
        <v>0</v>
      </c>
      <c r="AG205" s="1">
        <f t="shared" si="10"/>
        <v>0</v>
      </c>
      <c r="AH205" s="1" t="s">
        <v>563</v>
      </c>
      <c r="AI205" s="1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</row>
    <row r="206" spans="1:86" ht="20.100000000000001" customHeight="1">
      <c r="A206" s="1"/>
      <c r="B206" s="5"/>
      <c r="C206" s="1"/>
      <c r="D206" s="1" t="s">
        <v>662</v>
      </c>
      <c r="E206" s="1" t="s">
        <v>653</v>
      </c>
      <c r="F206" s="1" t="s">
        <v>654</v>
      </c>
      <c r="G206" s="1" t="s">
        <v>672</v>
      </c>
      <c r="H206" s="1" t="s">
        <v>559</v>
      </c>
      <c r="I206" s="1" t="s">
        <v>664</v>
      </c>
      <c r="J206" s="1">
        <v>1</v>
      </c>
      <c r="K206" s="1" t="s">
        <v>665</v>
      </c>
      <c r="L206" s="25"/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1000</v>
      </c>
      <c r="T206" s="1" t="s">
        <v>446</v>
      </c>
      <c r="U206" s="1" t="s">
        <v>587</v>
      </c>
      <c r="V206" s="1"/>
      <c r="W206" s="1"/>
      <c r="X206" s="1"/>
      <c r="Y206" s="1">
        <v>213</v>
      </c>
      <c r="Z206" s="1" t="s">
        <v>421</v>
      </c>
      <c r="AA206" s="1" t="s">
        <v>476</v>
      </c>
      <c r="AB206" s="1"/>
      <c r="AC206" s="1"/>
      <c r="AD206" s="1"/>
      <c r="AE206" s="25">
        <v>0</v>
      </c>
      <c r="AF206" s="1">
        <f>SUMPRODUCT(AJ206:ZZ206,AJ6:ZZ6)*J206</f>
        <v>0</v>
      </c>
      <c r="AG206" s="1">
        <f t="shared" si="10"/>
        <v>0</v>
      </c>
      <c r="AH206" s="1" t="s">
        <v>563</v>
      </c>
      <c r="AI206" s="1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</row>
    <row r="207" spans="1:86" ht="20.100000000000001" customHeight="1">
      <c r="A207" s="1"/>
      <c r="B207" s="5"/>
      <c r="C207" s="1"/>
      <c r="D207" s="1" t="s">
        <v>662</v>
      </c>
      <c r="E207" s="1" t="s">
        <v>653</v>
      </c>
      <c r="F207" s="1" t="s">
        <v>654</v>
      </c>
      <c r="G207" s="1" t="s">
        <v>673</v>
      </c>
      <c r="H207" s="1" t="s">
        <v>494</v>
      </c>
      <c r="I207" s="1" t="s">
        <v>674</v>
      </c>
      <c r="J207" s="1">
        <v>1</v>
      </c>
      <c r="K207" s="1" t="s">
        <v>675</v>
      </c>
      <c r="L207" s="25"/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3739</v>
      </c>
      <c r="T207" s="1" t="s">
        <v>676</v>
      </c>
      <c r="U207" s="1"/>
      <c r="V207" s="1"/>
      <c r="W207" s="1"/>
      <c r="X207" s="1"/>
      <c r="Y207" s="1">
        <v>213</v>
      </c>
      <c r="Z207" s="1" t="s">
        <v>421</v>
      </c>
      <c r="AA207" s="1" t="s">
        <v>476</v>
      </c>
      <c r="AB207" s="1"/>
      <c r="AC207" s="1"/>
      <c r="AD207" s="1"/>
      <c r="AE207" s="25">
        <v>0</v>
      </c>
      <c r="AF207" s="1">
        <f>SUMPRODUCT(AJ207:ZZ207,AJ6:ZZ6)*J207</f>
        <v>0</v>
      </c>
      <c r="AG207" s="1">
        <f t="shared" si="10"/>
        <v>0</v>
      </c>
      <c r="AH207" s="1" t="s">
        <v>563</v>
      </c>
      <c r="AI207" s="1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</row>
    <row r="208" spans="1:86" ht="20.100000000000001" customHeight="1">
      <c r="A208" s="1"/>
      <c r="B208" s="5"/>
      <c r="C208" s="1"/>
      <c r="D208" s="1" t="s">
        <v>662</v>
      </c>
      <c r="E208" s="1" t="s">
        <v>653</v>
      </c>
      <c r="F208" s="1" t="s">
        <v>654</v>
      </c>
      <c r="G208" s="1" t="s">
        <v>554</v>
      </c>
      <c r="H208" s="1" t="s">
        <v>494</v>
      </c>
      <c r="I208" s="1" t="s">
        <v>674</v>
      </c>
      <c r="J208" s="1">
        <v>1</v>
      </c>
      <c r="K208" s="1" t="s">
        <v>675</v>
      </c>
      <c r="L208" s="25"/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2198</v>
      </c>
      <c r="T208" s="1" t="s">
        <v>677</v>
      </c>
      <c r="U208" s="1"/>
      <c r="V208" s="1"/>
      <c r="W208" s="1"/>
      <c r="X208" s="1"/>
      <c r="Y208" s="1">
        <v>213</v>
      </c>
      <c r="Z208" s="1" t="s">
        <v>421</v>
      </c>
      <c r="AA208" s="1" t="s">
        <v>476</v>
      </c>
      <c r="AB208" s="1"/>
      <c r="AC208" s="1"/>
      <c r="AD208" s="1"/>
      <c r="AE208" s="25">
        <v>0</v>
      </c>
      <c r="AF208" s="1">
        <f>SUMPRODUCT(AJ208:ZZ208,AJ6:ZZ6)*J208</f>
        <v>0</v>
      </c>
      <c r="AG208" s="1">
        <f t="shared" si="10"/>
        <v>0</v>
      </c>
      <c r="AH208" s="1" t="s">
        <v>563</v>
      </c>
      <c r="AI208" s="1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</row>
    <row r="209" spans="1:86" ht="20.100000000000001" customHeight="1">
      <c r="A209" s="1"/>
      <c r="B209" s="5"/>
      <c r="C209" s="1"/>
      <c r="D209" s="1" t="s">
        <v>662</v>
      </c>
      <c r="E209" s="1" t="s">
        <v>653</v>
      </c>
      <c r="F209" s="1" t="s">
        <v>654</v>
      </c>
      <c r="G209" s="1" t="s">
        <v>678</v>
      </c>
      <c r="H209" s="1" t="s">
        <v>494</v>
      </c>
      <c r="I209" s="1" t="s">
        <v>674</v>
      </c>
      <c r="J209" s="1">
        <v>1</v>
      </c>
      <c r="K209" s="1" t="s">
        <v>675</v>
      </c>
      <c r="L209" s="25"/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1213</v>
      </c>
      <c r="T209" s="1" t="s">
        <v>679</v>
      </c>
      <c r="U209" s="1"/>
      <c r="V209" s="1"/>
      <c r="W209" s="1"/>
      <c r="X209" s="1"/>
      <c r="Y209" s="1">
        <v>213</v>
      </c>
      <c r="Z209" s="1" t="s">
        <v>421</v>
      </c>
      <c r="AA209" s="1" t="s">
        <v>476</v>
      </c>
      <c r="AB209" s="1"/>
      <c r="AC209" s="1"/>
      <c r="AD209" s="1"/>
      <c r="AE209" s="25">
        <v>0</v>
      </c>
      <c r="AF209" s="1">
        <f>SUMPRODUCT(AJ209:ZZ209,AJ6:ZZ6)*J209</f>
        <v>0</v>
      </c>
      <c r="AG209" s="1">
        <f t="shared" si="10"/>
        <v>0</v>
      </c>
      <c r="AH209" s="1" t="s">
        <v>563</v>
      </c>
      <c r="AI209" s="1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</row>
    <row r="210" spans="1:86" ht="20.100000000000001" customHeight="1">
      <c r="A210" s="1"/>
      <c r="B210" s="5"/>
      <c r="C210" s="1"/>
      <c r="D210" s="1" t="s">
        <v>662</v>
      </c>
      <c r="E210" s="1" t="s">
        <v>653</v>
      </c>
      <c r="F210" s="1" t="s">
        <v>654</v>
      </c>
      <c r="G210" s="1" t="s">
        <v>612</v>
      </c>
      <c r="H210" s="1" t="s">
        <v>559</v>
      </c>
      <c r="I210" s="1" t="s">
        <v>664</v>
      </c>
      <c r="J210" s="1">
        <v>1</v>
      </c>
      <c r="K210" s="1" t="s">
        <v>665</v>
      </c>
      <c r="L210" s="25"/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500</v>
      </c>
      <c r="T210" s="1" t="s">
        <v>419</v>
      </c>
      <c r="U210" s="1" t="s">
        <v>615</v>
      </c>
      <c r="V210" s="1"/>
      <c r="W210" s="1"/>
      <c r="X210" s="1"/>
      <c r="Y210" s="1">
        <v>213</v>
      </c>
      <c r="Z210" s="1" t="s">
        <v>421</v>
      </c>
      <c r="AA210" s="1" t="s">
        <v>476</v>
      </c>
      <c r="AB210" s="1"/>
      <c r="AC210" s="1"/>
      <c r="AD210" s="1"/>
      <c r="AE210" s="25">
        <v>0</v>
      </c>
      <c r="AF210" s="1">
        <f>SUMPRODUCT(AJ210:ZZ210,AJ6:ZZ6)*J210</f>
        <v>0</v>
      </c>
      <c r="AG210" s="1">
        <f t="shared" si="10"/>
        <v>0</v>
      </c>
      <c r="AH210" s="1" t="s">
        <v>563</v>
      </c>
      <c r="AI210" s="1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</row>
    <row r="211" spans="1:86" ht="20.100000000000001" customHeight="1">
      <c r="A211" s="1"/>
      <c r="B211" s="5"/>
      <c r="C211" s="1"/>
      <c r="D211" s="1" t="s">
        <v>662</v>
      </c>
      <c r="E211" s="1" t="s">
        <v>653</v>
      </c>
      <c r="F211" s="1" t="s">
        <v>654</v>
      </c>
      <c r="G211" s="1" t="s">
        <v>680</v>
      </c>
      <c r="H211" s="1" t="s">
        <v>494</v>
      </c>
      <c r="I211" s="1" t="s">
        <v>674</v>
      </c>
      <c r="J211" s="1">
        <v>1</v>
      </c>
      <c r="K211" s="6" t="s">
        <v>675</v>
      </c>
      <c r="L211" s="25"/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850</v>
      </c>
      <c r="T211" s="1" t="s">
        <v>681</v>
      </c>
      <c r="U211" s="1"/>
      <c r="V211" s="1"/>
      <c r="W211" s="1"/>
      <c r="X211" s="1"/>
      <c r="Y211" s="1">
        <v>213</v>
      </c>
      <c r="Z211" s="1" t="s">
        <v>421</v>
      </c>
      <c r="AA211" s="1" t="s">
        <v>476</v>
      </c>
      <c r="AB211" s="1"/>
      <c r="AC211" s="1"/>
      <c r="AD211" s="1"/>
      <c r="AE211" s="25">
        <v>0</v>
      </c>
      <c r="AF211" s="1">
        <f>SUMPRODUCT(AJ211:ZZ211,AJ6:ZZ6)*J211</f>
        <v>0</v>
      </c>
      <c r="AG211" s="1">
        <f t="shared" si="10"/>
        <v>0</v>
      </c>
      <c r="AH211" s="1" t="s">
        <v>563</v>
      </c>
      <c r="AI211" s="1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</row>
    <row r="212" spans="1:86" ht="20.100000000000001" customHeight="1">
      <c r="A212" s="10"/>
      <c r="B212" s="11"/>
      <c r="C212" s="10" t="s">
        <v>170</v>
      </c>
      <c r="D212" s="10"/>
      <c r="E212" s="10"/>
      <c r="F212" s="10"/>
      <c r="G212" s="10"/>
      <c r="H212" s="10"/>
      <c r="I212" s="10"/>
      <c r="J212" s="10"/>
      <c r="K212" s="10"/>
      <c r="L212" s="26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26"/>
      <c r="AF212" s="10"/>
      <c r="AG212" s="10"/>
      <c r="AH212" s="10"/>
      <c r="AI212" s="10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>
        <v>1</v>
      </c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>
        <v>1</v>
      </c>
      <c r="CC212" s="12"/>
      <c r="CD212" s="12"/>
      <c r="CE212" s="12"/>
      <c r="CF212" s="12"/>
      <c r="CG212" s="12"/>
      <c r="CH212" s="12"/>
    </row>
    <row r="213" spans="1:86" ht="20.100000000000001" customHeight="1">
      <c r="A213" s="1"/>
      <c r="B213" s="5" t="s">
        <v>682</v>
      </c>
      <c r="C213" s="1"/>
      <c r="D213" s="1" t="s">
        <v>683</v>
      </c>
      <c r="E213" s="1" t="s">
        <v>684</v>
      </c>
      <c r="F213" s="1" t="s">
        <v>685</v>
      </c>
      <c r="G213" s="1" t="s">
        <v>686</v>
      </c>
      <c r="H213" s="1" t="s">
        <v>509</v>
      </c>
      <c r="I213" s="1" t="s">
        <v>687</v>
      </c>
      <c r="J213" s="1">
        <v>1</v>
      </c>
      <c r="K213" s="1" t="s">
        <v>688</v>
      </c>
      <c r="L213" s="25"/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6000</v>
      </c>
      <c r="T213" s="1" t="s">
        <v>689</v>
      </c>
      <c r="U213" s="1" t="s">
        <v>410</v>
      </c>
      <c r="V213" s="1"/>
      <c r="W213" s="1"/>
      <c r="X213" s="1"/>
      <c r="Y213" s="1">
        <v>149</v>
      </c>
      <c r="Z213" s="1" t="s">
        <v>157</v>
      </c>
      <c r="AA213" s="1" t="s">
        <v>158</v>
      </c>
      <c r="AB213" s="1"/>
      <c r="AC213" s="1"/>
      <c r="AD213" s="1"/>
      <c r="AE213" s="25">
        <v>0</v>
      </c>
      <c r="AF213" s="1">
        <f>SUMPRODUCT(AJ213:ZZ213,AJ6:ZZ6)*J213</f>
        <v>0</v>
      </c>
      <c r="AG213" s="1">
        <f>0-AF213</f>
        <v>0</v>
      </c>
      <c r="AH213" s="1"/>
      <c r="AI213" s="1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</row>
    <row r="214" spans="1:86" ht="20.100000000000001" customHeight="1">
      <c r="A214" s="1"/>
      <c r="B214" s="5"/>
      <c r="C214" s="1"/>
      <c r="D214" s="1" t="s">
        <v>683</v>
      </c>
      <c r="E214" s="1" t="s">
        <v>684</v>
      </c>
      <c r="F214" s="1" t="s">
        <v>685</v>
      </c>
      <c r="G214" s="1" t="s">
        <v>690</v>
      </c>
      <c r="H214" s="1" t="s">
        <v>509</v>
      </c>
      <c r="I214" s="1" t="s">
        <v>687</v>
      </c>
      <c r="J214" s="1">
        <v>1</v>
      </c>
      <c r="K214" s="1" t="s">
        <v>688</v>
      </c>
      <c r="L214" s="25"/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2000</v>
      </c>
      <c r="T214" s="1" t="s">
        <v>571</v>
      </c>
      <c r="U214" s="1" t="s">
        <v>323</v>
      </c>
      <c r="V214" s="1"/>
      <c r="W214" s="1"/>
      <c r="X214" s="1"/>
      <c r="Y214" s="1">
        <v>149</v>
      </c>
      <c r="Z214" s="1" t="s">
        <v>157</v>
      </c>
      <c r="AA214" s="1" t="s">
        <v>158</v>
      </c>
      <c r="AB214" s="1"/>
      <c r="AC214" s="1"/>
      <c r="AD214" s="1"/>
      <c r="AE214" s="25">
        <v>0</v>
      </c>
      <c r="AF214" s="1">
        <f>SUMPRODUCT(AJ214:ZZ214,AJ6:ZZ6)*J214</f>
        <v>3092</v>
      </c>
      <c r="AG214" s="1">
        <f>0-AF214</f>
        <v>-3092</v>
      </c>
      <c r="AH214" s="1"/>
      <c r="AI214" s="1"/>
      <c r="AJ214" s="3">
        <v>1</v>
      </c>
      <c r="AK214" s="3">
        <v>1</v>
      </c>
      <c r="AL214" s="3">
        <v>1</v>
      </c>
      <c r="AM214" s="3">
        <v>1</v>
      </c>
      <c r="AN214" s="3">
        <v>1</v>
      </c>
      <c r="AO214" s="3">
        <v>1</v>
      </c>
      <c r="AP214" s="3">
        <v>1</v>
      </c>
      <c r="AQ214" s="3">
        <v>1</v>
      </c>
      <c r="AR214" s="3">
        <v>1</v>
      </c>
      <c r="AS214" s="3">
        <v>1</v>
      </c>
      <c r="AT214" s="3">
        <v>1</v>
      </c>
      <c r="AU214" s="3">
        <v>1</v>
      </c>
      <c r="AV214" s="3">
        <v>1</v>
      </c>
      <c r="AW214" s="3">
        <v>1</v>
      </c>
      <c r="AX214" s="3">
        <v>1</v>
      </c>
      <c r="AY214" s="3"/>
      <c r="AZ214" s="3">
        <v>1</v>
      </c>
      <c r="BA214" s="4">
        <v>1</v>
      </c>
      <c r="BB214" s="3">
        <v>1</v>
      </c>
      <c r="BC214" s="4">
        <v>1</v>
      </c>
      <c r="BD214" s="4">
        <v>1</v>
      </c>
      <c r="BE214" s="4">
        <v>1</v>
      </c>
      <c r="BF214" s="4">
        <v>1</v>
      </c>
      <c r="BG214" s="4">
        <v>1</v>
      </c>
      <c r="BH214" s="3">
        <v>1</v>
      </c>
      <c r="BI214" s="3">
        <v>1</v>
      </c>
      <c r="BJ214" s="3">
        <v>1</v>
      </c>
      <c r="BK214" s="3">
        <v>1</v>
      </c>
      <c r="BL214" s="3">
        <v>1</v>
      </c>
      <c r="BM214" s="3">
        <v>1</v>
      </c>
      <c r="BN214" s="3">
        <v>1</v>
      </c>
      <c r="BO214" s="3">
        <v>1</v>
      </c>
      <c r="BP214" s="3">
        <v>1</v>
      </c>
      <c r="BQ214" s="3">
        <v>1</v>
      </c>
      <c r="BR214" s="3">
        <v>1</v>
      </c>
      <c r="BS214" s="3">
        <v>1</v>
      </c>
      <c r="BT214" s="3">
        <v>1</v>
      </c>
      <c r="BU214" s="3">
        <v>1</v>
      </c>
      <c r="BV214" s="3">
        <v>1</v>
      </c>
      <c r="BW214" s="3">
        <v>1</v>
      </c>
      <c r="BX214" s="3">
        <v>1</v>
      </c>
      <c r="BY214" s="3">
        <v>1</v>
      </c>
      <c r="BZ214" s="3">
        <v>1</v>
      </c>
      <c r="CA214" s="3">
        <v>1</v>
      </c>
      <c r="CB214" s="3"/>
      <c r="CC214" s="3">
        <v>1</v>
      </c>
      <c r="CD214" s="3">
        <v>1</v>
      </c>
      <c r="CE214" s="3">
        <v>1</v>
      </c>
      <c r="CF214" s="3">
        <v>1</v>
      </c>
      <c r="CG214" s="3">
        <v>1</v>
      </c>
      <c r="CH214" s="3">
        <v>1</v>
      </c>
    </row>
    <row r="215" spans="1:86" ht="20.100000000000001" customHeight="1">
      <c r="A215" s="10"/>
      <c r="B215" s="11"/>
      <c r="C215" s="10" t="s">
        <v>170</v>
      </c>
      <c r="D215" s="10"/>
      <c r="E215" s="10"/>
      <c r="F215" s="10"/>
      <c r="G215" s="10"/>
      <c r="H215" s="10"/>
      <c r="I215" s="10"/>
      <c r="J215" s="10"/>
      <c r="K215" s="10"/>
      <c r="L215" s="26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26"/>
      <c r="AF215" s="10"/>
      <c r="AG215" s="10"/>
      <c r="AH215" s="10"/>
      <c r="AI215" s="10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>
        <v>1</v>
      </c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>
        <v>1</v>
      </c>
      <c r="CC215" s="12"/>
      <c r="CD215" s="12"/>
      <c r="CE215" s="12"/>
      <c r="CF215" s="12"/>
      <c r="CG215" s="12"/>
      <c r="CH215" s="12"/>
    </row>
    <row r="216" spans="1:86" ht="20.100000000000001" customHeight="1">
      <c r="A216" s="1"/>
      <c r="B216" s="5" t="s">
        <v>691</v>
      </c>
      <c r="C216" s="1"/>
      <c r="D216" s="1" t="s">
        <v>692</v>
      </c>
      <c r="E216" s="1" t="s">
        <v>693</v>
      </c>
      <c r="F216" s="1" t="s">
        <v>694</v>
      </c>
      <c r="G216" s="1" t="s">
        <v>695</v>
      </c>
      <c r="H216" s="1" t="s">
        <v>406</v>
      </c>
      <c r="I216" s="1" t="s">
        <v>696</v>
      </c>
      <c r="J216" s="1">
        <v>1</v>
      </c>
      <c r="K216" s="1" t="s">
        <v>697</v>
      </c>
      <c r="L216" s="27"/>
      <c r="M216" s="6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2500</v>
      </c>
      <c r="T216" s="1" t="s">
        <v>698</v>
      </c>
      <c r="U216" s="1" t="s">
        <v>410</v>
      </c>
      <c r="V216" s="1"/>
      <c r="W216" s="1"/>
      <c r="X216" s="1"/>
      <c r="Y216" s="1">
        <v>316</v>
      </c>
      <c r="Z216" s="1" t="s">
        <v>157</v>
      </c>
      <c r="AA216" s="1" t="s">
        <v>476</v>
      </c>
      <c r="AB216" s="1"/>
      <c r="AC216" s="1"/>
      <c r="AD216" s="1"/>
      <c r="AE216" s="25">
        <v>0</v>
      </c>
      <c r="AF216" s="1">
        <f>SUMPRODUCT(AJ216:ZZ216,AJ6:ZZ6)*J216</f>
        <v>0</v>
      </c>
      <c r="AG216" s="1">
        <f t="shared" ref="AG216:AG221" si="11">0-AF216</f>
        <v>0</v>
      </c>
      <c r="AH216" s="8" t="s">
        <v>699</v>
      </c>
      <c r="AI216" s="1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</row>
    <row r="217" spans="1:86" ht="20.100000000000001" customHeight="1">
      <c r="A217" s="1"/>
      <c r="B217" s="5"/>
      <c r="C217" s="1"/>
      <c r="D217" s="1" t="s">
        <v>692</v>
      </c>
      <c r="E217" s="1" t="s">
        <v>693</v>
      </c>
      <c r="F217" s="1" t="s">
        <v>694</v>
      </c>
      <c r="G217" s="1" t="s">
        <v>700</v>
      </c>
      <c r="H217" s="1" t="s">
        <v>406</v>
      </c>
      <c r="I217" s="1" t="s">
        <v>696</v>
      </c>
      <c r="J217" s="1">
        <v>1</v>
      </c>
      <c r="K217" s="1" t="s">
        <v>697</v>
      </c>
      <c r="L217" s="25"/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2500</v>
      </c>
      <c r="T217" s="1" t="s">
        <v>701</v>
      </c>
      <c r="U217" s="1" t="s">
        <v>436</v>
      </c>
      <c r="V217" s="1"/>
      <c r="W217" s="1"/>
      <c r="X217" s="1"/>
      <c r="Y217" s="1">
        <v>316</v>
      </c>
      <c r="Z217" s="1" t="s">
        <v>157</v>
      </c>
      <c r="AA217" s="1" t="s">
        <v>476</v>
      </c>
      <c r="AB217" s="1"/>
      <c r="AC217" s="1"/>
      <c r="AD217" s="1"/>
      <c r="AE217" s="25">
        <v>0</v>
      </c>
      <c r="AF217" s="1">
        <f>SUMPRODUCT(AJ217:ZZ217,AJ6:ZZ6)*J217</f>
        <v>3092</v>
      </c>
      <c r="AG217" s="1">
        <f t="shared" si="11"/>
        <v>-3092</v>
      </c>
      <c r="AH217" s="1"/>
      <c r="AI217" s="1"/>
      <c r="AJ217" s="3">
        <v>1</v>
      </c>
      <c r="AK217" s="3">
        <v>1</v>
      </c>
      <c r="AL217" s="3">
        <v>1</v>
      </c>
      <c r="AM217" s="3">
        <v>1</v>
      </c>
      <c r="AN217" s="3">
        <v>1</v>
      </c>
      <c r="AO217" s="3">
        <v>1</v>
      </c>
      <c r="AP217" s="3">
        <v>1</v>
      </c>
      <c r="AQ217" s="3">
        <v>1</v>
      </c>
      <c r="AR217" s="3">
        <v>1</v>
      </c>
      <c r="AS217" s="3">
        <v>1</v>
      </c>
      <c r="AT217" s="3">
        <v>1</v>
      </c>
      <c r="AU217" s="3">
        <v>1</v>
      </c>
      <c r="AV217" s="3">
        <v>1</v>
      </c>
      <c r="AW217" s="3">
        <v>1</v>
      </c>
      <c r="AX217" s="3">
        <v>1</v>
      </c>
      <c r="AY217" s="3"/>
      <c r="AZ217" s="3">
        <v>1</v>
      </c>
      <c r="BA217" s="4">
        <v>1</v>
      </c>
      <c r="BB217" s="3">
        <v>1</v>
      </c>
      <c r="BC217" s="4">
        <v>1</v>
      </c>
      <c r="BD217" s="4">
        <v>1</v>
      </c>
      <c r="BE217" s="4">
        <v>1</v>
      </c>
      <c r="BF217" s="4">
        <v>1</v>
      </c>
      <c r="BG217" s="4">
        <v>1</v>
      </c>
      <c r="BH217" s="3">
        <v>1</v>
      </c>
      <c r="BI217" s="3">
        <v>1</v>
      </c>
      <c r="BJ217" s="3">
        <v>1</v>
      </c>
      <c r="BK217" s="3">
        <v>1</v>
      </c>
      <c r="BL217" s="3">
        <v>1</v>
      </c>
      <c r="BM217" s="3">
        <v>1</v>
      </c>
      <c r="BN217" s="3">
        <v>1</v>
      </c>
      <c r="BO217" s="3">
        <v>1</v>
      </c>
      <c r="BP217" s="3">
        <v>1</v>
      </c>
      <c r="BQ217" s="3">
        <v>1</v>
      </c>
      <c r="BR217" s="3">
        <v>1</v>
      </c>
      <c r="BS217" s="3">
        <v>1</v>
      </c>
      <c r="BT217" s="3">
        <v>1</v>
      </c>
      <c r="BU217" s="3">
        <v>1</v>
      </c>
      <c r="BV217" s="3">
        <v>1</v>
      </c>
      <c r="BW217" s="3">
        <v>1</v>
      </c>
      <c r="BX217" s="3">
        <v>1</v>
      </c>
      <c r="BY217" s="3">
        <v>1</v>
      </c>
      <c r="BZ217" s="3">
        <v>1</v>
      </c>
      <c r="CA217" s="3">
        <v>1</v>
      </c>
      <c r="CB217" s="3"/>
      <c r="CC217" s="3">
        <v>1</v>
      </c>
      <c r="CD217" s="3">
        <v>1</v>
      </c>
      <c r="CE217" s="3">
        <v>1</v>
      </c>
      <c r="CF217" s="3">
        <v>1</v>
      </c>
      <c r="CG217" s="3">
        <v>1</v>
      </c>
      <c r="CH217" s="3">
        <v>1</v>
      </c>
    </row>
    <row r="218" spans="1:86" ht="20.100000000000001" customHeight="1">
      <c r="A218" s="1"/>
      <c r="B218" s="5"/>
      <c r="C218" s="1"/>
      <c r="D218" s="1" t="s">
        <v>692</v>
      </c>
      <c r="E218" s="1" t="s">
        <v>693</v>
      </c>
      <c r="F218" s="1" t="s">
        <v>694</v>
      </c>
      <c r="G218" s="1" t="s">
        <v>702</v>
      </c>
      <c r="H218" s="1" t="s">
        <v>406</v>
      </c>
      <c r="I218" s="1" t="s">
        <v>696</v>
      </c>
      <c r="J218" s="1">
        <v>1</v>
      </c>
      <c r="K218" s="1" t="s">
        <v>697</v>
      </c>
      <c r="L218" s="25"/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3000</v>
      </c>
      <c r="T218" s="1" t="s">
        <v>703</v>
      </c>
      <c r="U218" s="1" t="s">
        <v>615</v>
      </c>
      <c r="V218" s="1"/>
      <c r="W218" s="1"/>
      <c r="X218" s="1"/>
      <c r="Y218" s="1">
        <v>316</v>
      </c>
      <c r="Z218" s="1" t="s">
        <v>157</v>
      </c>
      <c r="AA218" s="1" t="s">
        <v>476</v>
      </c>
      <c r="AB218" s="1"/>
      <c r="AC218" s="1"/>
      <c r="AD218" s="1"/>
      <c r="AE218" s="25">
        <v>0</v>
      </c>
      <c r="AF218" s="1">
        <f>SUMPRODUCT(AJ218:ZZ218,AJ6:ZZ6)*J218</f>
        <v>0</v>
      </c>
      <c r="AG218" s="1">
        <f t="shared" si="11"/>
        <v>0</v>
      </c>
      <c r="AH218" s="1"/>
      <c r="AI218" s="1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</row>
    <row r="219" spans="1:86" ht="20.100000000000001" customHeight="1">
      <c r="A219" s="1"/>
      <c r="B219" s="5"/>
      <c r="C219" s="1"/>
      <c r="D219" s="1" t="s">
        <v>704</v>
      </c>
      <c r="E219" s="1" t="s">
        <v>693</v>
      </c>
      <c r="F219" s="1" t="s">
        <v>694</v>
      </c>
      <c r="G219" s="1" t="s">
        <v>705</v>
      </c>
      <c r="H219" s="1" t="s">
        <v>494</v>
      </c>
      <c r="I219" s="1" t="s">
        <v>706</v>
      </c>
      <c r="J219" s="1">
        <v>1</v>
      </c>
      <c r="K219" s="1" t="s">
        <v>707</v>
      </c>
      <c r="L219" s="25"/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2357</v>
      </c>
      <c r="T219" s="1" t="s">
        <v>708</v>
      </c>
      <c r="U219" s="1"/>
      <c r="V219" s="1"/>
      <c r="W219" s="1"/>
      <c r="X219" s="1"/>
      <c r="Y219" s="1">
        <v>316</v>
      </c>
      <c r="Z219" s="1" t="s">
        <v>157</v>
      </c>
      <c r="AA219" s="1" t="s">
        <v>476</v>
      </c>
      <c r="AB219" s="1"/>
      <c r="AC219" s="1"/>
      <c r="AD219" s="1"/>
      <c r="AE219" s="25">
        <v>0</v>
      </c>
      <c r="AF219" s="1">
        <f>SUMPRODUCT(AJ219:ZZ219,AJ6:ZZ6)*J219</f>
        <v>0</v>
      </c>
      <c r="AG219" s="1">
        <f t="shared" si="11"/>
        <v>0</v>
      </c>
      <c r="AH219" s="1" t="s">
        <v>563</v>
      </c>
      <c r="AI219" s="1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</row>
    <row r="220" spans="1:86" ht="20.100000000000001" customHeight="1">
      <c r="A220" s="1"/>
      <c r="B220" s="5"/>
      <c r="C220" s="1"/>
      <c r="D220" s="1" t="s">
        <v>704</v>
      </c>
      <c r="E220" s="1" t="s">
        <v>693</v>
      </c>
      <c r="F220" s="1" t="s">
        <v>694</v>
      </c>
      <c r="G220" s="1" t="s">
        <v>709</v>
      </c>
      <c r="H220" s="1" t="s">
        <v>494</v>
      </c>
      <c r="I220" s="1" t="s">
        <v>706</v>
      </c>
      <c r="J220" s="1">
        <v>1</v>
      </c>
      <c r="K220" s="1" t="s">
        <v>707</v>
      </c>
      <c r="L220" s="25"/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2000</v>
      </c>
      <c r="T220" s="1" t="s">
        <v>503</v>
      </c>
      <c r="U220" s="1"/>
      <c r="V220" s="1"/>
      <c r="W220" s="1"/>
      <c r="X220" s="1"/>
      <c r="Y220" s="1">
        <v>316</v>
      </c>
      <c r="Z220" s="1" t="s">
        <v>157</v>
      </c>
      <c r="AA220" s="1" t="s">
        <v>476</v>
      </c>
      <c r="AB220" s="1"/>
      <c r="AC220" s="1"/>
      <c r="AD220" s="1"/>
      <c r="AE220" s="25">
        <v>0</v>
      </c>
      <c r="AF220" s="1">
        <f>SUMPRODUCT(AJ220:ZZ220,AJ6:ZZ6)*J220</f>
        <v>0</v>
      </c>
      <c r="AG220" s="1">
        <f t="shared" si="11"/>
        <v>0</v>
      </c>
      <c r="AH220" s="1" t="s">
        <v>563</v>
      </c>
      <c r="AI220" s="1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</row>
    <row r="221" spans="1:86" ht="20.100000000000001" customHeight="1">
      <c r="A221" s="1"/>
      <c r="B221" s="5"/>
      <c r="C221" s="1"/>
      <c r="D221" s="1" t="s">
        <v>704</v>
      </c>
      <c r="E221" s="1" t="s">
        <v>693</v>
      </c>
      <c r="F221" s="1" t="s">
        <v>694</v>
      </c>
      <c r="G221" s="1" t="s">
        <v>554</v>
      </c>
      <c r="H221" s="1" t="s">
        <v>494</v>
      </c>
      <c r="I221" s="1" t="s">
        <v>706</v>
      </c>
      <c r="J221" s="1">
        <v>1</v>
      </c>
      <c r="K221" s="6" t="s">
        <v>707</v>
      </c>
      <c r="L221" s="25"/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3689</v>
      </c>
      <c r="T221" s="1" t="s">
        <v>710</v>
      </c>
      <c r="U221" s="1"/>
      <c r="V221" s="1"/>
      <c r="W221" s="1"/>
      <c r="X221" s="1"/>
      <c r="Y221" s="1">
        <v>316</v>
      </c>
      <c r="Z221" s="1" t="s">
        <v>157</v>
      </c>
      <c r="AA221" s="1" t="s">
        <v>476</v>
      </c>
      <c r="AB221" s="1"/>
      <c r="AC221" s="1"/>
      <c r="AD221" s="1"/>
      <c r="AE221" s="25">
        <v>0</v>
      </c>
      <c r="AF221" s="1">
        <f>SUMPRODUCT(AJ221:ZZ221,AJ6:ZZ6)*J221</f>
        <v>0</v>
      </c>
      <c r="AG221" s="1">
        <f t="shared" si="11"/>
        <v>0</v>
      </c>
      <c r="AH221" s="1" t="s">
        <v>563</v>
      </c>
      <c r="AI221" s="1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</row>
    <row r="222" spans="1:86" ht="20.100000000000001" customHeight="1">
      <c r="A222" s="10"/>
      <c r="B222" s="11"/>
      <c r="C222" s="10" t="s">
        <v>170</v>
      </c>
      <c r="D222" s="10"/>
      <c r="E222" s="10"/>
      <c r="F222" s="10"/>
      <c r="G222" s="10"/>
      <c r="H222" s="10"/>
      <c r="I222" s="10"/>
      <c r="J222" s="10"/>
      <c r="K222" s="10"/>
      <c r="L222" s="26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26"/>
      <c r="AF222" s="10"/>
      <c r="AG222" s="10"/>
      <c r="AH222" s="10"/>
      <c r="AI222" s="10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>
        <v>1</v>
      </c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BZ222" s="12"/>
      <c r="CA222" s="12"/>
      <c r="CB222" s="12">
        <v>1</v>
      </c>
      <c r="CC222" s="12"/>
      <c r="CD222" s="12"/>
      <c r="CE222" s="12"/>
      <c r="CF222" s="12"/>
      <c r="CG222" s="12"/>
      <c r="CH222" s="12"/>
    </row>
    <row r="223" spans="1:86" ht="20.100000000000001" customHeight="1">
      <c r="A223" s="1"/>
      <c r="B223" s="5" t="s">
        <v>711</v>
      </c>
      <c r="C223" s="1"/>
      <c r="D223" s="1" t="s">
        <v>712</v>
      </c>
      <c r="E223" s="1" t="s">
        <v>713</v>
      </c>
      <c r="F223" s="1" t="s">
        <v>714</v>
      </c>
      <c r="G223" s="1" t="s">
        <v>715</v>
      </c>
      <c r="H223" s="1" t="s">
        <v>191</v>
      </c>
      <c r="I223" s="1" t="s">
        <v>716</v>
      </c>
      <c r="J223" s="1">
        <v>1</v>
      </c>
      <c r="K223" s="1" t="s">
        <v>717</v>
      </c>
      <c r="L223" s="25"/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8000</v>
      </c>
      <c r="T223" s="1" t="s">
        <v>383</v>
      </c>
      <c r="U223" s="1" t="s">
        <v>323</v>
      </c>
      <c r="V223" s="1"/>
      <c r="W223" s="1"/>
      <c r="X223" s="6"/>
      <c r="Y223" s="1">
        <v>203</v>
      </c>
      <c r="Z223" s="1" t="s">
        <v>157</v>
      </c>
      <c r="AA223" s="1" t="s">
        <v>476</v>
      </c>
      <c r="AB223" s="1"/>
      <c r="AC223" s="1"/>
      <c r="AD223" s="1"/>
      <c r="AE223" s="25">
        <v>0</v>
      </c>
      <c r="AF223" s="1">
        <f>SUMPRODUCT(AJ223:ZZ223,AJ6:ZZ6)*J223</f>
        <v>3080</v>
      </c>
      <c r="AG223" s="1">
        <f>0-AF223</f>
        <v>-3080</v>
      </c>
      <c r="AH223" s="1"/>
      <c r="AI223" s="1"/>
      <c r="AJ223" s="3">
        <v>1</v>
      </c>
      <c r="AK223" s="3">
        <v>1</v>
      </c>
      <c r="AL223" s="3">
        <v>1</v>
      </c>
      <c r="AM223" s="3">
        <v>1</v>
      </c>
      <c r="AN223" s="3">
        <v>1</v>
      </c>
      <c r="AO223" s="3">
        <v>1</v>
      </c>
      <c r="AP223" s="3">
        <v>1</v>
      </c>
      <c r="AQ223" s="3">
        <v>1</v>
      </c>
      <c r="AR223" s="3">
        <v>1</v>
      </c>
      <c r="AS223" s="3">
        <v>1</v>
      </c>
      <c r="AT223" s="3">
        <v>1</v>
      </c>
      <c r="AU223" s="3">
        <v>1</v>
      </c>
      <c r="AV223" s="3">
        <v>1</v>
      </c>
      <c r="AW223" s="3"/>
      <c r="AX223" s="3">
        <v>1</v>
      </c>
      <c r="AY223" s="3"/>
      <c r="AZ223" s="3">
        <v>1</v>
      </c>
      <c r="BA223" s="4">
        <v>1</v>
      </c>
      <c r="BB223" s="3">
        <v>1</v>
      </c>
      <c r="BC223" s="4">
        <v>1</v>
      </c>
      <c r="BD223" s="4">
        <v>1</v>
      </c>
      <c r="BE223" s="4">
        <v>1</v>
      </c>
      <c r="BF223" s="4">
        <v>1</v>
      </c>
      <c r="BG223" s="4">
        <v>1</v>
      </c>
      <c r="BH223" s="3">
        <v>1</v>
      </c>
      <c r="BI223" s="3">
        <v>1</v>
      </c>
      <c r="BJ223" s="3">
        <v>1</v>
      </c>
      <c r="BK223" s="3">
        <v>1</v>
      </c>
      <c r="BL223" s="3">
        <v>1</v>
      </c>
      <c r="BM223" s="3">
        <v>1</v>
      </c>
      <c r="BN223" s="3">
        <v>1</v>
      </c>
      <c r="BO223" s="3">
        <v>1</v>
      </c>
      <c r="BP223" s="3">
        <v>1</v>
      </c>
      <c r="BQ223" s="3">
        <v>1</v>
      </c>
      <c r="BR223" s="3">
        <v>1</v>
      </c>
      <c r="BS223" s="3">
        <v>1</v>
      </c>
      <c r="BT223" s="3">
        <v>1</v>
      </c>
      <c r="BU223" s="3">
        <v>1</v>
      </c>
      <c r="BV223" s="3">
        <v>1</v>
      </c>
      <c r="BW223" s="3">
        <v>1</v>
      </c>
      <c r="BX223" s="3">
        <v>1</v>
      </c>
      <c r="BY223" s="3">
        <v>1</v>
      </c>
      <c r="BZ223" s="3">
        <v>1</v>
      </c>
      <c r="CA223" s="3">
        <v>1</v>
      </c>
      <c r="CB223" s="3"/>
      <c r="CC223" s="3">
        <v>1</v>
      </c>
      <c r="CD223" s="3">
        <v>1</v>
      </c>
      <c r="CE223" s="3">
        <v>1</v>
      </c>
      <c r="CF223" s="3">
        <v>1</v>
      </c>
      <c r="CG223" s="3">
        <v>1</v>
      </c>
      <c r="CH223" s="3">
        <v>1</v>
      </c>
    </row>
    <row r="224" spans="1:86" ht="20.100000000000001" customHeight="1">
      <c r="A224" s="10"/>
      <c r="B224" s="11"/>
      <c r="C224" s="10" t="s">
        <v>170</v>
      </c>
      <c r="D224" s="10"/>
      <c r="E224" s="10"/>
      <c r="F224" s="10"/>
      <c r="G224" s="10"/>
      <c r="H224" s="10"/>
      <c r="I224" s="10"/>
      <c r="J224" s="10"/>
      <c r="K224" s="10"/>
      <c r="L224" s="26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26"/>
      <c r="AF224" s="10"/>
      <c r="AG224" s="10"/>
      <c r="AH224" s="10"/>
      <c r="AI224" s="10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>
        <v>1</v>
      </c>
      <c r="AX224" s="12"/>
      <c r="AY224" s="12">
        <v>1</v>
      </c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BZ224" s="12"/>
      <c r="CA224" s="12"/>
      <c r="CB224" s="12">
        <v>1</v>
      </c>
      <c r="CC224" s="12"/>
      <c r="CD224" s="12"/>
      <c r="CE224" s="12"/>
      <c r="CF224" s="12"/>
      <c r="CG224" s="12"/>
      <c r="CH224" s="12"/>
    </row>
    <row r="225" spans="1:86" ht="20.100000000000001" customHeight="1">
      <c r="A225" s="1"/>
      <c r="B225" s="5" t="s">
        <v>718</v>
      </c>
      <c r="C225" s="1"/>
      <c r="D225" s="1" t="s">
        <v>719</v>
      </c>
      <c r="E225" s="1" t="s">
        <v>720</v>
      </c>
      <c r="F225" s="1" t="s">
        <v>721</v>
      </c>
      <c r="G225" s="1" t="s">
        <v>722</v>
      </c>
      <c r="H225" s="1" t="s">
        <v>406</v>
      </c>
      <c r="I225" s="1" t="s">
        <v>723</v>
      </c>
      <c r="J225" s="1">
        <v>1</v>
      </c>
      <c r="K225" s="1" t="s">
        <v>724</v>
      </c>
      <c r="L225" s="25"/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8000</v>
      </c>
      <c r="T225" s="1" t="s">
        <v>725</v>
      </c>
      <c r="U225" s="1" t="s">
        <v>587</v>
      </c>
      <c r="V225" s="1"/>
      <c r="W225" s="1"/>
      <c r="X225" s="1"/>
      <c r="Y225" s="1">
        <v>157</v>
      </c>
      <c r="Z225" s="1" t="s">
        <v>157</v>
      </c>
      <c r="AA225" s="1" t="s">
        <v>158</v>
      </c>
      <c r="AB225" s="1"/>
      <c r="AC225" s="1"/>
      <c r="AD225" s="1"/>
      <c r="AE225" s="25">
        <v>0</v>
      </c>
      <c r="AF225" s="1">
        <f>SUMPRODUCT(AJ225:ZZ225,AJ6:ZZ6)*J225</f>
        <v>3092</v>
      </c>
      <c r="AG225" s="1">
        <f>0-AF225</f>
        <v>-3092</v>
      </c>
      <c r="AH225" s="1"/>
      <c r="AI225" s="1"/>
      <c r="AJ225" s="3">
        <v>1</v>
      </c>
      <c r="AK225" s="3">
        <v>1</v>
      </c>
      <c r="AL225" s="3">
        <v>1</v>
      </c>
      <c r="AM225" s="3">
        <v>1</v>
      </c>
      <c r="AN225" s="3">
        <v>1</v>
      </c>
      <c r="AO225" s="3">
        <v>1</v>
      </c>
      <c r="AP225" s="3">
        <v>1</v>
      </c>
      <c r="AQ225" s="3">
        <v>1</v>
      </c>
      <c r="AR225" s="3">
        <v>1</v>
      </c>
      <c r="AS225" s="3">
        <v>1</v>
      </c>
      <c r="AT225" s="3">
        <v>1</v>
      </c>
      <c r="AU225" s="3">
        <v>1</v>
      </c>
      <c r="AV225" s="3">
        <v>1</v>
      </c>
      <c r="AW225" s="3">
        <v>1</v>
      </c>
      <c r="AX225" s="3">
        <v>1</v>
      </c>
      <c r="AY225" s="3"/>
      <c r="AZ225" s="3">
        <v>1</v>
      </c>
      <c r="BA225" s="4">
        <v>1</v>
      </c>
      <c r="BB225" s="3">
        <v>1</v>
      </c>
      <c r="BC225" s="4">
        <v>1</v>
      </c>
      <c r="BD225" s="4">
        <v>1</v>
      </c>
      <c r="BE225" s="4">
        <v>1</v>
      </c>
      <c r="BF225" s="4">
        <v>1</v>
      </c>
      <c r="BG225" s="4">
        <v>1</v>
      </c>
      <c r="BH225" s="3">
        <v>1</v>
      </c>
      <c r="BI225" s="3">
        <v>1</v>
      </c>
      <c r="BJ225" s="3">
        <v>1</v>
      </c>
      <c r="BK225" s="3">
        <v>1</v>
      </c>
      <c r="BL225" s="3">
        <v>1</v>
      </c>
      <c r="BM225" s="3">
        <v>1</v>
      </c>
      <c r="BN225" s="3">
        <v>1</v>
      </c>
      <c r="BO225" s="3">
        <v>1</v>
      </c>
      <c r="BP225" s="3">
        <v>1</v>
      </c>
      <c r="BQ225" s="3">
        <v>1</v>
      </c>
      <c r="BR225" s="3">
        <v>1</v>
      </c>
      <c r="BS225" s="3">
        <v>1</v>
      </c>
      <c r="BT225" s="3">
        <v>1</v>
      </c>
      <c r="BU225" s="3">
        <v>1</v>
      </c>
      <c r="BV225" s="3">
        <v>1</v>
      </c>
      <c r="BW225" s="3">
        <v>1</v>
      </c>
      <c r="BX225" s="3">
        <v>1</v>
      </c>
      <c r="BY225" s="3">
        <v>1</v>
      </c>
      <c r="BZ225" s="3">
        <v>1</v>
      </c>
      <c r="CA225" s="3">
        <v>1</v>
      </c>
      <c r="CB225" s="3"/>
      <c r="CC225" s="3">
        <v>1</v>
      </c>
      <c r="CD225" s="3">
        <v>1</v>
      </c>
      <c r="CE225" s="3">
        <v>1</v>
      </c>
      <c r="CF225" s="3">
        <v>1</v>
      </c>
      <c r="CG225" s="3">
        <v>1</v>
      </c>
      <c r="CH225" s="3">
        <v>1</v>
      </c>
    </row>
    <row r="226" spans="1:86" ht="20.100000000000001" customHeight="1">
      <c r="A226" s="1"/>
      <c r="B226" s="5"/>
      <c r="C226" s="1"/>
      <c r="D226" s="1" t="s">
        <v>726</v>
      </c>
      <c r="E226" s="1" t="s">
        <v>720</v>
      </c>
      <c r="F226" s="1" t="s">
        <v>721</v>
      </c>
      <c r="G226" s="1" t="s">
        <v>727</v>
      </c>
      <c r="H226" s="1" t="s">
        <v>416</v>
      </c>
      <c r="I226" s="1" t="s">
        <v>728</v>
      </c>
      <c r="J226" s="1">
        <v>1</v>
      </c>
      <c r="K226" s="1" t="s">
        <v>729</v>
      </c>
      <c r="L226" s="25"/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8000</v>
      </c>
      <c r="T226" s="1" t="s">
        <v>383</v>
      </c>
      <c r="U226" s="1" t="s">
        <v>447</v>
      </c>
      <c r="V226" s="1"/>
      <c r="W226" s="1"/>
      <c r="X226" s="1"/>
      <c r="Y226" s="1">
        <v>157</v>
      </c>
      <c r="Z226" s="1" t="s">
        <v>421</v>
      </c>
      <c r="AA226" s="1" t="s">
        <v>158</v>
      </c>
      <c r="AB226" s="1"/>
      <c r="AC226" s="1"/>
      <c r="AD226" s="1"/>
      <c r="AE226" s="25">
        <v>0</v>
      </c>
      <c r="AF226" s="1">
        <f>SUMPRODUCT(AJ226:ZZ226,AJ6:ZZ6)*J226</f>
        <v>0</v>
      </c>
      <c r="AG226" s="1">
        <f>0-AF226</f>
        <v>0</v>
      </c>
      <c r="AH226" s="1" t="s">
        <v>563</v>
      </c>
      <c r="AI226" s="1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</row>
    <row r="227" spans="1:86" ht="20.100000000000001" customHeight="1">
      <c r="A227" s="1"/>
      <c r="B227" s="5"/>
      <c r="C227" s="1"/>
      <c r="D227" s="1" t="s">
        <v>730</v>
      </c>
      <c r="E227" s="1" t="s">
        <v>720</v>
      </c>
      <c r="F227" s="1" t="s">
        <v>721</v>
      </c>
      <c r="G227" s="1" t="s">
        <v>731</v>
      </c>
      <c r="H227" s="1" t="s">
        <v>732</v>
      </c>
      <c r="I227" s="1" t="s">
        <v>733</v>
      </c>
      <c r="J227" s="1">
        <v>1</v>
      </c>
      <c r="K227" s="1" t="s">
        <v>734</v>
      </c>
      <c r="L227" s="25"/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8000</v>
      </c>
      <c r="T227" s="1" t="s">
        <v>735</v>
      </c>
      <c r="U227" s="1" t="s">
        <v>736</v>
      </c>
      <c r="V227" s="1"/>
      <c r="W227" s="1"/>
      <c r="X227" s="1"/>
      <c r="Y227" s="1">
        <v>157</v>
      </c>
      <c r="Z227" s="1" t="s">
        <v>421</v>
      </c>
      <c r="AA227" s="1" t="s">
        <v>158</v>
      </c>
      <c r="AB227" s="1"/>
      <c r="AC227" s="1"/>
      <c r="AD227" s="1"/>
      <c r="AE227" s="25">
        <v>0</v>
      </c>
      <c r="AF227" s="1">
        <f>SUMPRODUCT(AJ227:ZZ227,AJ6:ZZ6)*J227</f>
        <v>0</v>
      </c>
      <c r="AG227" s="1">
        <f>0-AF227</f>
        <v>0</v>
      </c>
      <c r="AH227" s="1" t="s">
        <v>563</v>
      </c>
      <c r="AI227" s="1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</row>
    <row r="228" spans="1:86" ht="20.100000000000001" customHeight="1">
      <c r="A228" s="1"/>
      <c r="B228" s="5"/>
      <c r="C228" s="1"/>
      <c r="D228" s="1" t="s">
        <v>737</v>
      </c>
      <c r="E228" s="1" t="s">
        <v>738</v>
      </c>
      <c r="F228" s="1" t="s">
        <v>721</v>
      </c>
      <c r="G228" s="1" t="s">
        <v>739</v>
      </c>
      <c r="H228" s="1" t="s">
        <v>732</v>
      </c>
      <c r="I228" s="1" t="s">
        <v>740</v>
      </c>
      <c r="J228" s="1">
        <v>1</v>
      </c>
      <c r="K228" s="1" t="s">
        <v>741</v>
      </c>
      <c r="L228" s="25"/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8000</v>
      </c>
      <c r="T228" s="1" t="s">
        <v>742</v>
      </c>
      <c r="U228" s="1" t="s">
        <v>743</v>
      </c>
      <c r="V228" s="1"/>
      <c r="W228" s="1"/>
      <c r="X228" s="1"/>
      <c r="Y228" s="1">
        <v>157</v>
      </c>
      <c r="Z228" s="1" t="s">
        <v>421</v>
      </c>
      <c r="AA228" s="1" t="s">
        <v>158</v>
      </c>
      <c r="AB228" s="1"/>
      <c r="AC228" s="1"/>
      <c r="AD228" s="1"/>
      <c r="AE228" s="25">
        <v>0</v>
      </c>
      <c r="AF228" s="1">
        <f>SUMPRODUCT(AJ228:ZZ228,AJ6:ZZ6)*J228</f>
        <v>0</v>
      </c>
      <c r="AG228" s="1">
        <f>0-AF228</f>
        <v>0</v>
      </c>
      <c r="AH228" s="1" t="s">
        <v>563</v>
      </c>
      <c r="AI228" s="1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</row>
    <row r="229" spans="1:86" ht="20.100000000000001" customHeight="1">
      <c r="A229" s="10"/>
      <c r="B229" s="11"/>
      <c r="C229" s="10" t="s">
        <v>170</v>
      </c>
      <c r="D229" s="10"/>
      <c r="E229" s="10"/>
      <c r="F229" s="10"/>
      <c r="G229" s="10"/>
      <c r="H229" s="10"/>
      <c r="I229" s="10"/>
      <c r="J229" s="10"/>
      <c r="K229" s="10"/>
      <c r="L229" s="26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26"/>
      <c r="AF229" s="10"/>
      <c r="AG229" s="10"/>
      <c r="AH229" s="10"/>
      <c r="AI229" s="10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>
        <v>1</v>
      </c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BZ229" s="12"/>
      <c r="CA229" s="12"/>
      <c r="CB229" s="12">
        <v>1</v>
      </c>
      <c r="CC229" s="12"/>
      <c r="CD229" s="12"/>
      <c r="CE229" s="12"/>
      <c r="CF229" s="12"/>
      <c r="CG229" s="12"/>
      <c r="CH229" s="12"/>
    </row>
    <row r="230" spans="1:86" ht="20.100000000000001" customHeight="1">
      <c r="A230" s="1"/>
      <c r="B230" s="5" t="s">
        <v>744</v>
      </c>
      <c r="C230" s="1"/>
      <c r="D230" s="1" t="s">
        <v>745</v>
      </c>
      <c r="E230" s="1" t="s">
        <v>746</v>
      </c>
      <c r="F230" s="1" t="s">
        <v>747</v>
      </c>
      <c r="G230" s="1" t="s">
        <v>748</v>
      </c>
      <c r="H230" s="1" t="s">
        <v>416</v>
      </c>
      <c r="I230" s="1" t="s">
        <v>749</v>
      </c>
      <c r="J230" s="1">
        <v>1</v>
      </c>
      <c r="K230" s="1" t="s">
        <v>750</v>
      </c>
      <c r="L230" s="25"/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8000</v>
      </c>
      <c r="T230" s="1" t="s">
        <v>383</v>
      </c>
      <c r="U230" s="1" t="s">
        <v>587</v>
      </c>
      <c r="V230" s="1"/>
      <c r="W230" s="1"/>
      <c r="X230" s="1"/>
      <c r="Y230" s="1">
        <v>147</v>
      </c>
      <c r="Z230" s="1" t="s">
        <v>157</v>
      </c>
      <c r="AA230" s="1" t="s">
        <v>158</v>
      </c>
      <c r="AB230" s="1"/>
      <c r="AC230" s="1"/>
      <c r="AD230" s="1"/>
      <c r="AE230" s="25">
        <v>0</v>
      </c>
      <c r="AF230" s="1">
        <f>SUMPRODUCT(AJ230:ZZ230,AJ6:ZZ6)*J230</f>
        <v>3092</v>
      </c>
      <c r="AG230" s="1">
        <f>0-AF230</f>
        <v>-3092</v>
      </c>
      <c r="AH230" s="1"/>
      <c r="AI230" s="1"/>
      <c r="AJ230" s="3">
        <v>1</v>
      </c>
      <c r="AK230" s="3">
        <v>1</v>
      </c>
      <c r="AL230" s="3">
        <v>1</v>
      </c>
      <c r="AM230" s="3">
        <v>1</v>
      </c>
      <c r="AN230" s="3">
        <v>1</v>
      </c>
      <c r="AO230" s="3">
        <v>1</v>
      </c>
      <c r="AP230" s="3">
        <v>1</v>
      </c>
      <c r="AQ230" s="3">
        <v>1</v>
      </c>
      <c r="AR230" s="3">
        <v>1</v>
      </c>
      <c r="AS230" s="3">
        <v>1</v>
      </c>
      <c r="AT230" s="3">
        <v>1</v>
      </c>
      <c r="AU230" s="3">
        <v>1</v>
      </c>
      <c r="AV230" s="3">
        <v>1</v>
      </c>
      <c r="AW230" s="3">
        <v>1</v>
      </c>
      <c r="AX230" s="3">
        <v>1</v>
      </c>
      <c r="AY230" s="3"/>
      <c r="AZ230" s="3">
        <v>1</v>
      </c>
      <c r="BA230" s="4">
        <v>1</v>
      </c>
      <c r="BB230" s="3">
        <v>1</v>
      </c>
      <c r="BC230" s="4">
        <v>1</v>
      </c>
      <c r="BD230" s="4">
        <v>1</v>
      </c>
      <c r="BE230" s="4">
        <v>1</v>
      </c>
      <c r="BF230" s="4">
        <v>1</v>
      </c>
      <c r="BG230" s="4">
        <v>1</v>
      </c>
      <c r="BH230" s="3">
        <v>1</v>
      </c>
      <c r="BI230" s="3">
        <v>1</v>
      </c>
      <c r="BJ230" s="3">
        <v>1</v>
      </c>
      <c r="BK230" s="3">
        <v>1</v>
      </c>
      <c r="BL230" s="3">
        <v>1</v>
      </c>
      <c r="BM230" s="3">
        <v>1</v>
      </c>
      <c r="BN230" s="3">
        <v>1</v>
      </c>
      <c r="BO230" s="3">
        <v>1</v>
      </c>
      <c r="BP230" s="3">
        <v>1</v>
      </c>
      <c r="BQ230" s="3">
        <v>1</v>
      </c>
      <c r="BR230" s="3">
        <v>1</v>
      </c>
      <c r="BS230" s="3">
        <v>1</v>
      </c>
      <c r="BT230" s="3">
        <v>1</v>
      </c>
      <c r="BU230" s="3">
        <v>1</v>
      </c>
      <c r="BV230" s="3">
        <v>1</v>
      </c>
      <c r="BW230" s="3">
        <v>1</v>
      </c>
      <c r="BX230" s="3">
        <v>1</v>
      </c>
      <c r="BY230" s="3">
        <v>1</v>
      </c>
      <c r="BZ230" s="3">
        <v>1</v>
      </c>
      <c r="CA230" s="3">
        <v>1</v>
      </c>
      <c r="CB230" s="3"/>
      <c r="CC230" s="3">
        <v>1</v>
      </c>
      <c r="CD230" s="3">
        <v>1</v>
      </c>
      <c r="CE230" s="3">
        <v>1</v>
      </c>
      <c r="CF230" s="3">
        <v>1</v>
      </c>
      <c r="CG230" s="3">
        <v>1</v>
      </c>
      <c r="CH230" s="3">
        <v>1</v>
      </c>
    </row>
    <row r="231" spans="1:86" ht="20.100000000000001" customHeight="1">
      <c r="A231" s="1"/>
      <c r="B231" s="5"/>
      <c r="C231" s="1"/>
      <c r="D231" s="1" t="s">
        <v>751</v>
      </c>
      <c r="E231" s="1" t="s">
        <v>746</v>
      </c>
      <c r="F231" s="1" t="s">
        <v>747</v>
      </c>
      <c r="G231" s="1" t="s">
        <v>752</v>
      </c>
      <c r="H231" s="1" t="s">
        <v>406</v>
      </c>
      <c r="I231" s="1" t="s">
        <v>753</v>
      </c>
      <c r="J231" s="1">
        <v>1</v>
      </c>
      <c r="K231" s="1" t="s">
        <v>754</v>
      </c>
      <c r="L231" s="25"/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8000</v>
      </c>
      <c r="T231" s="1" t="s">
        <v>725</v>
      </c>
      <c r="U231" s="1" t="s">
        <v>587</v>
      </c>
      <c r="V231" s="1"/>
      <c r="W231" s="1"/>
      <c r="X231" s="1"/>
      <c r="Y231" s="1">
        <v>147</v>
      </c>
      <c r="Z231" s="1" t="s">
        <v>421</v>
      </c>
      <c r="AA231" s="1" t="s">
        <v>158</v>
      </c>
      <c r="AB231" s="1"/>
      <c r="AC231" s="1"/>
      <c r="AD231" s="1"/>
      <c r="AE231" s="25">
        <v>0</v>
      </c>
      <c r="AF231" s="1">
        <f>SUMPRODUCT(AJ231:ZZ231,AJ6:ZZ6)*J231</f>
        <v>0</v>
      </c>
      <c r="AG231" s="1">
        <f>0-AF231</f>
        <v>0</v>
      </c>
      <c r="AH231" s="1" t="s">
        <v>563</v>
      </c>
      <c r="AI231" s="1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</row>
    <row r="232" spans="1:86" ht="20.100000000000001" customHeight="1">
      <c r="A232" s="10"/>
      <c r="B232" s="11"/>
      <c r="C232" s="10" t="s">
        <v>170</v>
      </c>
      <c r="D232" s="10"/>
      <c r="E232" s="10"/>
      <c r="F232" s="10"/>
      <c r="G232" s="10"/>
      <c r="H232" s="10"/>
      <c r="I232" s="10"/>
      <c r="J232" s="10"/>
      <c r="K232" s="10"/>
      <c r="L232" s="26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26"/>
      <c r="AF232" s="10"/>
      <c r="AG232" s="10"/>
      <c r="AH232" s="10"/>
      <c r="AI232" s="10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>
        <v>1</v>
      </c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BZ232" s="12"/>
      <c r="CA232" s="12"/>
      <c r="CB232" s="12">
        <v>1</v>
      </c>
      <c r="CC232" s="12"/>
      <c r="CD232" s="12"/>
      <c r="CE232" s="12"/>
      <c r="CF232" s="12"/>
      <c r="CG232" s="12"/>
      <c r="CH232" s="12"/>
    </row>
    <row r="233" spans="1:86" ht="20.100000000000001" customHeight="1">
      <c r="A233" s="1"/>
      <c r="B233" s="5" t="s">
        <v>755</v>
      </c>
      <c r="C233" s="1"/>
      <c r="D233" s="1" t="s">
        <v>756</v>
      </c>
      <c r="E233" s="1" t="s">
        <v>757</v>
      </c>
      <c r="F233" s="1" t="s">
        <v>758</v>
      </c>
      <c r="G233" s="1" t="s">
        <v>759</v>
      </c>
      <c r="H233" s="1" t="s">
        <v>589</v>
      </c>
      <c r="I233" s="1" t="s">
        <v>760</v>
      </c>
      <c r="J233" s="1">
        <v>1</v>
      </c>
      <c r="K233" s="1" t="s">
        <v>761</v>
      </c>
      <c r="L233" s="25"/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7300</v>
      </c>
      <c r="T233" s="1" t="s">
        <v>762</v>
      </c>
      <c r="U233" s="1" t="s">
        <v>410</v>
      </c>
      <c r="V233" s="1"/>
      <c r="W233" s="1"/>
      <c r="X233" s="1"/>
      <c r="Y233" s="1">
        <v>156</v>
      </c>
      <c r="Z233" s="1" t="s">
        <v>157</v>
      </c>
      <c r="AA233" s="1" t="s">
        <v>158</v>
      </c>
      <c r="AB233" s="1"/>
      <c r="AC233" s="1"/>
      <c r="AD233" s="1"/>
      <c r="AE233" s="25">
        <v>0</v>
      </c>
      <c r="AF233" s="1">
        <f>SUMPRODUCT(AJ233:ZZ233,AJ6:ZZ6)*J233</f>
        <v>3092</v>
      </c>
      <c r="AG233" s="1">
        <f>0-AF233</f>
        <v>-3092</v>
      </c>
      <c r="AH233" s="1"/>
      <c r="AI233" s="1"/>
      <c r="AJ233" s="3">
        <v>1</v>
      </c>
      <c r="AK233" s="3">
        <v>1</v>
      </c>
      <c r="AL233" s="3">
        <v>1</v>
      </c>
      <c r="AM233" s="3">
        <v>1</v>
      </c>
      <c r="AN233" s="3">
        <v>1</v>
      </c>
      <c r="AO233" s="3">
        <v>1</v>
      </c>
      <c r="AP233" s="3">
        <v>1</v>
      </c>
      <c r="AQ233" s="3">
        <v>1</v>
      </c>
      <c r="AR233" s="3">
        <v>1</v>
      </c>
      <c r="AS233" s="3">
        <v>1</v>
      </c>
      <c r="AT233" s="3">
        <v>1</v>
      </c>
      <c r="AU233" s="3">
        <v>1</v>
      </c>
      <c r="AV233" s="3">
        <v>1</v>
      </c>
      <c r="AW233" s="3">
        <v>1</v>
      </c>
      <c r="AX233" s="3">
        <v>1</v>
      </c>
      <c r="AY233" s="3"/>
      <c r="AZ233" s="3">
        <v>1</v>
      </c>
      <c r="BA233" s="4">
        <v>1</v>
      </c>
      <c r="BB233" s="3">
        <v>1</v>
      </c>
      <c r="BC233" s="4">
        <v>1</v>
      </c>
      <c r="BD233" s="4">
        <v>1</v>
      </c>
      <c r="BE233" s="4">
        <v>1</v>
      </c>
      <c r="BF233" s="4">
        <v>1</v>
      </c>
      <c r="BG233" s="4">
        <v>1</v>
      </c>
      <c r="BH233" s="3">
        <v>1</v>
      </c>
      <c r="BI233" s="3">
        <v>1</v>
      </c>
      <c r="BJ233" s="3">
        <v>1</v>
      </c>
      <c r="BK233" s="3">
        <v>1</v>
      </c>
      <c r="BL233" s="3">
        <v>1</v>
      </c>
      <c r="BM233" s="3">
        <v>1</v>
      </c>
      <c r="BN233" s="3">
        <v>1</v>
      </c>
      <c r="BO233" s="3">
        <v>1</v>
      </c>
      <c r="BP233" s="3">
        <v>1</v>
      </c>
      <c r="BQ233" s="3">
        <v>1</v>
      </c>
      <c r="BR233" s="3">
        <v>1</v>
      </c>
      <c r="BS233" s="3">
        <v>1</v>
      </c>
      <c r="BT233" s="3">
        <v>1</v>
      </c>
      <c r="BU233" s="3">
        <v>1</v>
      </c>
      <c r="BV233" s="3">
        <v>1</v>
      </c>
      <c r="BW233" s="3">
        <v>1</v>
      </c>
      <c r="BX233" s="3">
        <v>1</v>
      </c>
      <c r="BY233" s="3">
        <v>1</v>
      </c>
      <c r="BZ233" s="3">
        <v>1</v>
      </c>
      <c r="CA233" s="3">
        <v>1</v>
      </c>
      <c r="CB233" s="3"/>
      <c r="CC233" s="3">
        <v>1</v>
      </c>
      <c r="CD233" s="3">
        <v>1</v>
      </c>
      <c r="CE233" s="3">
        <v>1</v>
      </c>
      <c r="CF233" s="3">
        <v>1</v>
      </c>
      <c r="CG233" s="3">
        <v>1</v>
      </c>
      <c r="CH233" s="3">
        <v>1</v>
      </c>
    </row>
    <row r="234" spans="1:86" ht="20.100000000000001" customHeight="1">
      <c r="A234" s="1"/>
      <c r="B234" s="5"/>
      <c r="C234" s="1"/>
      <c r="D234" s="1" t="s">
        <v>756</v>
      </c>
      <c r="E234" s="1" t="s">
        <v>757</v>
      </c>
      <c r="F234" s="1" t="s">
        <v>758</v>
      </c>
      <c r="G234" s="1" t="s">
        <v>763</v>
      </c>
      <c r="H234" s="1" t="s">
        <v>589</v>
      </c>
      <c r="I234" s="1" t="s">
        <v>760</v>
      </c>
      <c r="J234" s="1">
        <v>1</v>
      </c>
      <c r="K234" s="1" t="s">
        <v>761</v>
      </c>
      <c r="L234" s="25"/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158</v>
      </c>
      <c r="T234" s="1" t="s">
        <v>764</v>
      </c>
      <c r="U234" s="1" t="s">
        <v>410</v>
      </c>
      <c r="V234" s="1"/>
      <c r="W234" s="1"/>
      <c r="X234" s="1"/>
      <c r="Y234" s="1">
        <v>156</v>
      </c>
      <c r="Z234" s="1" t="s">
        <v>157</v>
      </c>
      <c r="AA234" s="1" t="s">
        <v>158</v>
      </c>
      <c r="AB234" s="1"/>
      <c r="AC234" s="1"/>
      <c r="AD234" s="1"/>
      <c r="AE234" s="25">
        <v>0</v>
      </c>
      <c r="AF234" s="1">
        <f>SUMPRODUCT(AJ234:ZZ234,AJ6:ZZ6)*J234</f>
        <v>0</v>
      </c>
      <c r="AG234" s="1">
        <f>0-AF234</f>
        <v>0</v>
      </c>
      <c r="AH234" s="1"/>
      <c r="AI234" s="1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</row>
    <row r="235" spans="1:86" ht="20.100000000000001" customHeight="1">
      <c r="A235" s="1"/>
      <c r="B235" s="5"/>
      <c r="C235" s="1"/>
      <c r="D235" s="1" t="s">
        <v>765</v>
      </c>
      <c r="E235" s="1" t="s">
        <v>757</v>
      </c>
      <c r="F235" s="1" t="s">
        <v>758</v>
      </c>
      <c r="G235" s="1" t="s">
        <v>766</v>
      </c>
      <c r="H235" s="1" t="s">
        <v>406</v>
      </c>
      <c r="I235" s="1" t="s">
        <v>767</v>
      </c>
      <c r="J235" s="1">
        <v>1</v>
      </c>
      <c r="K235" s="1" t="s">
        <v>768</v>
      </c>
      <c r="L235" s="25"/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8000</v>
      </c>
      <c r="T235" s="1" t="s">
        <v>735</v>
      </c>
      <c r="U235" s="1" t="s">
        <v>447</v>
      </c>
      <c r="V235" s="1"/>
      <c r="W235" s="1"/>
      <c r="X235" s="1"/>
      <c r="Y235" s="1">
        <v>156</v>
      </c>
      <c r="Z235" s="1" t="s">
        <v>157</v>
      </c>
      <c r="AA235" s="1" t="s">
        <v>158</v>
      </c>
      <c r="AB235" s="1"/>
      <c r="AC235" s="1"/>
      <c r="AD235" s="1"/>
      <c r="AE235" s="25">
        <v>0</v>
      </c>
      <c r="AF235" s="1">
        <f>SUMPRODUCT(AJ235:ZZ235,AJ6:ZZ6)*J235</f>
        <v>0</v>
      </c>
      <c r="AG235" s="1">
        <f>0-AF235</f>
        <v>0</v>
      </c>
      <c r="AH235" s="1" t="s">
        <v>563</v>
      </c>
      <c r="AI235" s="1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</row>
    <row r="236" spans="1:86" ht="20.100000000000001" customHeight="1">
      <c r="A236" s="10"/>
      <c r="B236" s="11"/>
      <c r="C236" s="10" t="s">
        <v>170</v>
      </c>
      <c r="D236" s="10"/>
      <c r="E236" s="10"/>
      <c r="F236" s="10"/>
      <c r="G236" s="10"/>
      <c r="H236" s="10"/>
      <c r="I236" s="10"/>
      <c r="J236" s="10"/>
      <c r="K236" s="10"/>
      <c r="L236" s="26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26"/>
      <c r="AF236" s="10"/>
      <c r="AG236" s="10"/>
      <c r="AH236" s="10"/>
      <c r="AI236" s="10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>
        <v>1</v>
      </c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  <c r="CA236" s="12"/>
      <c r="CB236" s="12">
        <v>1</v>
      </c>
      <c r="CC236" s="12"/>
      <c r="CD236" s="12"/>
      <c r="CE236" s="12"/>
      <c r="CF236" s="12"/>
      <c r="CG236" s="12"/>
      <c r="CH236" s="12"/>
    </row>
    <row r="237" spans="1:86" ht="20.100000000000001" customHeight="1">
      <c r="A237" s="1"/>
      <c r="B237" s="5" t="s">
        <v>769</v>
      </c>
      <c r="C237" s="1"/>
      <c r="D237" s="1" t="s">
        <v>770</v>
      </c>
      <c r="E237" s="1" t="s">
        <v>771</v>
      </c>
      <c r="F237" s="1" t="s">
        <v>772</v>
      </c>
      <c r="G237" s="1" t="s">
        <v>773</v>
      </c>
      <c r="H237" s="1" t="s">
        <v>406</v>
      </c>
      <c r="I237" s="1" t="s">
        <v>774</v>
      </c>
      <c r="J237" s="1">
        <v>1</v>
      </c>
      <c r="K237" s="1" t="s">
        <v>775</v>
      </c>
      <c r="L237" s="25"/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8000</v>
      </c>
      <c r="T237" s="1" t="s">
        <v>735</v>
      </c>
      <c r="U237" s="1" t="s">
        <v>447</v>
      </c>
      <c r="V237" s="1"/>
      <c r="W237" s="1"/>
      <c r="X237" s="1"/>
      <c r="Y237" s="1">
        <v>158</v>
      </c>
      <c r="Z237" s="1" t="s">
        <v>157</v>
      </c>
      <c r="AA237" s="1" t="s">
        <v>158</v>
      </c>
      <c r="AB237" s="1"/>
      <c r="AC237" s="1"/>
      <c r="AD237" s="1"/>
      <c r="AE237" s="25">
        <v>0</v>
      </c>
      <c r="AF237" s="1">
        <f>SUMPRODUCT(AJ237:ZZ237,AJ6:ZZ6)*J237</f>
        <v>3092</v>
      </c>
      <c r="AG237" s="1">
        <f>0-AF237</f>
        <v>-3092</v>
      </c>
      <c r="AH237" s="1"/>
      <c r="AI237" s="1"/>
      <c r="AJ237" s="3">
        <v>1</v>
      </c>
      <c r="AK237" s="3">
        <v>1</v>
      </c>
      <c r="AL237" s="3">
        <v>1</v>
      </c>
      <c r="AM237" s="3">
        <v>1</v>
      </c>
      <c r="AN237" s="3">
        <v>1</v>
      </c>
      <c r="AO237" s="3">
        <v>1</v>
      </c>
      <c r="AP237" s="3">
        <v>1</v>
      </c>
      <c r="AQ237" s="3">
        <v>1</v>
      </c>
      <c r="AR237" s="3">
        <v>1</v>
      </c>
      <c r="AS237" s="3">
        <v>1</v>
      </c>
      <c r="AT237" s="3">
        <v>1</v>
      </c>
      <c r="AU237" s="3">
        <v>1</v>
      </c>
      <c r="AV237" s="3">
        <v>1</v>
      </c>
      <c r="AW237" s="3">
        <v>1</v>
      </c>
      <c r="AX237" s="3">
        <v>1</v>
      </c>
      <c r="AY237" s="3"/>
      <c r="AZ237" s="3">
        <v>1</v>
      </c>
      <c r="BA237" s="4">
        <v>1</v>
      </c>
      <c r="BB237" s="3">
        <v>1</v>
      </c>
      <c r="BC237" s="4">
        <v>1</v>
      </c>
      <c r="BD237" s="4">
        <v>1</v>
      </c>
      <c r="BE237" s="4">
        <v>1</v>
      </c>
      <c r="BF237" s="4">
        <v>1</v>
      </c>
      <c r="BG237" s="4">
        <v>1</v>
      </c>
      <c r="BH237" s="3">
        <v>1</v>
      </c>
      <c r="BI237" s="3">
        <v>1</v>
      </c>
      <c r="BJ237" s="3">
        <v>1</v>
      </c>
      <c r="BK237" s="3">
        <v>1</v>
      </c>
      <c r="BL237" s="3">
        <v>1</v>
      </c>
      <c r="BM237" s="3">
        <v>1</v>
      </c>
      <c r="BN237" s="3">
        <v>1</v>
      </c>
      <c r="BO237" s="3">
        <v>1</v>
      </c>
      <c r="BP237" s="3">
        <v>1</v>
      </c>
      <c r="BQ237" s="3">
        <v>1</v>
      </c>
      <c r="BR237" s="3">
        <v>1</v>
      </c>
      <c r="BS237" s="3">
        <v>1</v>
      </c>
      <c r="BT237" s="3">
        <v>1</v>
      </c>
      <c r="BU237" s="3">
        <v>1</v>
      </c>
      <c r="BV237" s="3">
        <v>1</v>
      </c>
      <c r="BW237" s="3">
        <v>1</v>
      </c>
      <c r="BX237" s="3">
        <v>1</v>
      </c>
      <c r="BY237" s="3">
        <v>1</v>
      </c>
      <c r="BZ237" s="3">
        <v>1</v>
      </c>
      <c r="CA237" s="3">
        <v>1</v>
      </c>
      <c r="CB237" s="3"/>
      <c r="CC237" s="3">
        <v>1</v>
      </c>
      <c r="CD237" s="3">
        <v>1</v>
      </c>
      <c r="CE237" s="3">
        <v>1</v>
      </c>
      <c r="CF237" s="3">
        <v>1</v>
      </c>
      <c r="CG237" s="3">
        <v>1</v>
      </c>
      <c r="CH237" s="3">
        <v>1</v>
      </c>
    </row>
    <row r="238" spans="1:86" ht="20.100000000000001" customHeight="1">
      <c r="A238" s="1"/>
      <c r="B238" s="5"/>
      <c r="C238" s="1"/>
      <c r="D238" s="1"/>
      <c r="E238" s="1" t="s">
        <v>771</v>
      </c>
      <c r="F238" s="1" t="s">
        <v>772</v>
      </c>
      <c r="G238" s="1" t="s">
        <v>776</v>
      </c>
      <c r="H238" s="1" t="s">
        <v>589</v>
      </c>
      <c r="I238" s="1" t="s">
        <v>777</v>
      </c>
      <c r="J238" s="1">
        <v>1</v>
      </c>
      <c r="K238" s="1" t="s">
        <v>778</v>
      </c>
      <c r="L238" s="25"/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5000</v>
      </c>
      <c r="T238" s="1" t="s">
        <v>779</v>
      </c>
      <c r="U238" s="1" t="s">
        <v>323</v>
      </c>
      <c r="V238" s="1"/>
      <c r="W238" s="1"/>
      <c r="X238" s="1"/>
      <c r="Y238" s="1">
        <v>158</v>
      </c>
      <c r="Z238" s="1" t="s">
        <v>421</v>
      </c>
      <c r="AA238" s="1" t="s">
        <v>158</v>
      </c>
      <c r="AB238" s="1"/>
      <c r="AC238" s="1"/>
      <c r="AD238" s="1"/>
      <c r="AE238" s="25">
        <v>0</v>
      </c>
      <c r="AF238" s="1">
        <f>SUMPRODUCT(AJ238:ZZ238,AJ6:ZZ6)*J238</f>
        <v>0</v>
      </c>
      <c r="AG238" s="1">
        <f>0-AF238</f>
        <v>0</v>
      </c>
      <c r="AH238" s="1" t="s">
        <v>563</v>
      </c>
      <c r="AI238" s="1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</row>
    <row r="239" spans="1:86" ht="20.100000000000001" customHeight="1">
      <c r="A239" s="1"/>
      <c r="B239" s="5"/>
      <c r="C239" s="1"/>
      <c r="D239" s="1"/>
      <c r="E239" s="1" t="s">
        <v>771</v>
      </c>
      <c r="F239" s="1" t="s">
        <v>772</v>
      </c>
      <c r="G239" s="1" t="s">
        <v>780</v>
      </c>
      <c r="H239" s="1" t="s">
        <v>589</v>
      </c>
      <c r="I239" s="1" t="s">
        <v>777</v>
      </c>
      <c r="J239" s="1">
        <v>1</v>
      </c>
      <c r="K239" s="1" t="s">
        <v>778</v>
      </c>
      <c r="L239" s="25"/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3000</v>
      </c>
      <c r="T239" s="1" t="s">
        <v>645</v>
      </c>
      <c r="U239" s="1" t="s">
        <v>323</v>
      </c>
      <c r="V239" s="1"/>
      <c r="W239" s="1"/>
      <c r="X239" s="1"/>
      <c r="Y239" s="1">
        <v>158</v>
      </c>
      <c r="Z239" s="1" t="s">
        <v>421</v>
      </c>
      <c r="AA239" s="1" t="s">
        <v>158</v>
      </c>
      <c r="AB239" s="1"/>
      <c r="AC239" s="1"/>
      <c r="AD239" s="1"/>
      <c r="AE239" s="25">
        <v>0</v>
      </c>
      <c r="AF239" s="1">
        <f>SUMPRODUCT(AJ239:ZZ239,AJ6:ZZ6)*J239</f>
        <v>0</v>
      </c>
      <c r="AG239" s="1">
        <f>0-AF239</f>
        <v>0</v>
      </c>
      <c r="AH239" s="1" t="s">
        <v>563</v>
      </c>
      <c r="AI239" s="1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</row>
    <row r="240" spans="1:86" ht="20.100000000000001" customHeight="1">
      <c r="A240" s="10"/>
      <c r="B240" s="11"/>
      <c r="C240" s="10" t="s">
        <v>170</v>
      </c>
      <c r="D240" s="10"/>
      <c r="E240" s="10"/>
      <c r="F240" s="10"/>
      <c r="G240" s="10"/>
      <c r="H240" s="10"/>
      <c r="I240" s="10"/>
      <c r="J240" s="10"/>
      <c r="K240" s="10"/>
      <c r="L240" s="26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26"/>
      <c r="AF240" s="10"/>
      <c r="AG240" s="10"/>
      <c r="AH240" s="10"/>
      <c r="AI240" s="10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>
        <v>1</v>
      </c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BZ240" s="12"/>
      <c r="CA240" s="12"/>
      <c r="CB240" s="12">
        <v>1</v>
      </c>
      <c r="CC240" s="12"/>
      <c r="CD240" s="12"/>
      <c r="CE240" s="12"/>
      <c r="CF240" s="12"/>
      <c r="CG240" s="12"/>
      <c r="CH240" s="12"/>
    </row>
    <row r="241" spans="1:86" ht="20.100000000000001" customHeight="1">
      <c r="A241" s="1"/>
      <c r="B241" s="5" t="s">
        <v>781</v>
      </c>
      <c r="C241" s="1"/>
      <c r="D241" s="1" t="s">
        <v>782</v>
      </c>
      <c r="E241" s="1" t="s">
        <v>783</v>
      </c>
      <c r="F241" s="1" t="s">
        <v>784</v>
      </c>
      <c r="G241" s="1" t="s">
        <v>785</v>
      </c>
      <c r="H241" s="1" t="s">
        <v>639</v>
      </c>
      <c r="I241" s="1" t="s">
        <v>786</v>
      </c>
      <c r="J241" s="1">
        <v>1</v>
      </c>
      <c r="K241" s="1" t="s">
        <v>787</v>
      </c>
      <c r="L241" s="25"/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8000</v>
      </c>
      <c r="T241" s="1" t="s">
        <v>383</v>
      </c>
      <c r="U241" s="1" t="s">
        <v>323</v>
      </c>
      <c r="V241" s="1"/>
      <c r="W241" s="1"/>
      <c r="X241" s="1"/>
      <c r="Y241" s="1">
        <v>176</v>
      </c>
      <c r="Z241" s="1" t="s">
        <v>421</v>
      </c>
      <c r="AA241" s="1" t="s">
        <v>158</v>
      </c>
      <c r="AB241" s="1"/>
      <c r="AC241" s="1"/>
      <c r="AD241" s="1"/>
      <c r="AE241" s="25">
        <v>0</v>
      </c>
      <c r="AF241" s="1">
        <f>SUMPRODUCT(AJ241:ZZ241,AJ6:ZZ6)*J241</f>
        <v>3092</v>
      </c>
      <c r="AG241" s="1">
        <f>0-AF241</f>
        <v>-3092</v>
      </c>
      <c r="AH241" s="1"/>
      <c r="AI241" s="1"/>
      <c r="AJ241" s="3">
        <v>1</v>
      </c>
      <c r="AK241" s="3">
        <v>1</v>
      </c>
      <c r="AL241" s="3">
        <v>1</v>
      </c>
      <c r="AM241" s="3">
        <v>1</v>
      </c>
      <c r="AN241" s="3">
        <v>1</v>
      </c>
      <c r="AO241" s="3">
        <v>1</v>
      </c>
      <c r="AP241" s="3">
        <v>1</v>
      </c>
      <c r="AQ241" s="3">
        <v>1</v>
      </c>
      <c r="AR241" s="3">
        <v>1</v>
      </c>
      <c r="AS241" s="3">
        <v>1</v>
      </c>
      <c r="AT241" s="3">
        <v>1</v>
      </c>
      <c r="AU241" s="3">
        <v>1</v>
      </c>
      <c r="AV241" s="3">
        <v>1</v>
      </c>
      <c r="AW241" s="3">
        <v>1</v>
      </c>
      <c r="AX241" s="3">
        <v>1</v>
      </c>
      <c r="AY241" s="3"/>
      <c r="AZ241" s="3">
        <v>1</v>
      </c>
      <c r="BA241" s="4">
        <v>1</v>
      </c>
      <c r="BB241" s="3">
        <v>1</v>
      </c>
      <c r="BC241" s="4">
        <v>1</v>
      </c>
      <c r="BD241" s="4">
        <v>1</v>
      </c>
      <c r="BE241" s="4">
        <v>1</v>
      </c>
      <c r="BF241" s="4">
        <v>1</v>
      </c>
      <c r="BG241" s="4">
        <v>1</v>
      </c>
      <c r="BH241" s="3">
        <v>1</v>
      </c>
      <c r="BI241" s="3">
        <v>1</v>
      </c>
      <c r="BJ241" s="3">
        <v>1</v>
      </c>
      <c r="BK241" s="3">
        <v>1</v>
      </c>
      <c r="BL241" s="3">
        <v>1</v>
      </c>
      <c r="BM241" s="3">
        <v>1</v>
      </c>
      <c r="BN241" s="3">
        <v>1</v>
      </c>
      <c r="BO241" s="3">
        <v>1</v>
      </c>
      <c r="BP241" s="3">
        <v>1</v>
      </c>
      <c r="BQ241" s="3">
        <v>1</v>
      </c>
      <c r="BR241" s="3">
        <v>1</v>
      </c>
      <c r="BS241" s="3">
        <v>1</v>
      </c>
      <c r="BT241" s="3">
        <v>1</v>
      </c>
      <c r="BU241" s="3">
        <v>1</v>
      </c>
      <c r="BV241" s="3">
        <v>1</v>
      </c>
      <c r="BW241" s="3">
        <v>1</v>
      </c>
      <c r="BX241" s="3">
        <v>1</v>
      </c>
      <c r="BY241" s="3">
        <v>1</v>
      </c>
      <c r="BZ241" s="3">
        <v>1</v>
      </c>
      <c r="CA241" s="3">
        <v>1</v>
      </c>
      <c r="CB241" s="3"/>
      <c r="CC241" s="3">
        <v>1</v>
      </c>
      <c r="CD241" s="3">
        <v>1</v>
      </c>
      <c r="CE241" s="3">
        <v>1</v>
      </c>
      <c r="CF241" s="3">
        <v>1</v>
      </c>
      <c r="CG241" s="3">
        <v>1</v>
      </c>
      <c r="CH241" s="3">
        <v>1</v>
      </c>
    </row>
    <row r="242" spans="1:86" ht="20.100000000000001" customHeight="1">
      <c r="A242" s="1"/>
      <c r="B242" s="5"/>
      <c r="C242" s="1"/>
      <c r="D242" s="1" t="s">
        <v>788</v>
      </c>
      <c r="E242" s="1" t="s">
        <v>789</v>
      </c>
      <c r="F242" s="1" t="s">
        <v>784</v>
      </c>
      <c r="G242" s="1" t="s">
        <v>790</v>
      </c>
      <c r="H242" s="1" t="s">
        <v>791</v>
      </c>
      <c r="I242" s="1" t="s">
        <v>792</v>
      </c>
      <c r="J242" s="1">
        <v>1</v>
      </c>
      <c r="K242" s="1" t="s">
        <v>793</v>
      </c>
      <c r="L242" s="25"/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8000</v>
      </c>
      <c r="T242" s="1" t="s">
        <v>794</v>
      </c>
      <c r="U242" s="1" t="s">
        <v>795</v>
      </c>
      <c r="V242" s="1"/>
      <c r="W242" s="1"/>
      <c r="X242" s="1"/>
      <c r="Y242" s="1">
        <v>176</v>
      </c>
      <c r="Z242" s="1" t="s">
        <v>157</v>
      </c>
      <c r="AA242" s="1" t="s">
        <v>158</v>
      </c>
      <c r="AB242" s="1"/>
      <c r="AC242" s="1"/>
      <c r="AD242" s="1"/>
      <c r="AE242" s="25">
        <v>0</v>
      </c>
      <c r="AF242" s="1">
        <f>SUMPRODUCT(AJ242:ZZ242,AJ6:ZZ6)*J242</f>
        <v>0</v>
      </c>
      <c r="AG242" s="1">
        <f>0-AF242</f>
        <v>0</v>
      </c>
      <c r="AH242" s="1" t="s">
        <v>563</v>
      </c>
      <c r="AI242" s="1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</row>
    <row r="243" spans="1:86" ht="20.100000000000001" customHeight="1">
      <c r="A243" s="1"/>
      <c r="B243" s="5"/>
      <c r="C243" s="1" t="s">
        <v>170</v>
      </c>
      <c r="D243" s="1"/>
      <c r="E243" s="1"/>
      <c r="F243" s="1"/>
      <c r="G243" s="1"/>
      <c r="H243" s="1"/>
      <c r="I243" s="1"/>
      <c r="J243" s="1"/>
      <c r="K243" s="1"/>
      <c r="L243" s="25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25"/>
      <c r="AF243" s="1"/>
      <c r="AG243" s="1"/>
      <c r="AH243" s="1"/>
      <c r="AI243" s="1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>
        <v>1</v>
      </c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>
        <v>1</v>
      </c>
      <c r="CC243" s="3"/>
      <c r="CD243" s="3"/>
      <c r="CE243" s="3"/>
      <c r="CF243" s="3"/>
      <c r="CG243" s="3"/>
      <c r="CH243" s="3"/>
    </row>
    <row r="244" spans="1:86" ht="24" customHeight="1">
      <c r="A244" s="2" t="s">
        <v>796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4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4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</row>
    <row r="245" spans="1:86" ht="20.100000000000001" customHeight="1">
      <c r="A245" s="1"/>
      <c r="B245" s="5" t="s">
        <v>797</v>
      </c>
      <c r="C245" s="1"/>
      <c r="D245" s="1" t="s">
        <v>798</v>
      </c>
      <c r="E245" s="1" t="s">
        <v>799</v>
      </c>
      <c r="F245" s="1" t="s">
        <v>800</v>
      </c>
      <c r="G245" s="1"/>
      <c r="H245" s="1" t="s">
        <v>416</v>
      </c>
      <c r="I245" s="1" t="s">
        <v>801</v>
      </c>
      <c r="J245" s="1">
        <v>9</v>
      </c>
      <c r="K245" s="1" t="s">
        <v>802</v>
      </c>
      <c r="L245" s="25">
        <v>45000</v>
      </c>
      <c r="M245" s="1">
        <v>45000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45000</v>
      </c>
      <c r="T245" s="1"/>
      <c r="U245" s="1"/>
      <c r="V245" s="1"/>
      <c r="W245" s="1"/>
      <c r="X245" s="1"/>
      <c r="Y245" s="1">
        <v>148</v>
      </c>
      <c r="Z245" s="1" t="s">
        <v>157</v>
      </c>
      <c r="AA245" s="1" t="s">
        <v>158</v>
      </c>
      <c r="AB245" s="1"/>
      <c r="AC245" s="1"/>
      <c r="AD245" s="1"/>
      <c r="AE245" s="25">
        <v>45000</v>
      </c>
      <c r="AF245" s="1">
        <f>SUMPRODUCT(AJ245:ZZ245,AJ6:ZZ6)*J245</f>
        <v>5076</v>
      </c>
      <c r="AG245" s="1">
        <f>45000-AF245</f>
        <v>39924</v>
      </c>
      <c r="AH245" s="1"/>
      <c r="AI245" s="1"/>
      <c r="AJ245" s="3">
        <v>1</v>
      </c>
      <c r="AK245" s="3">
        <v>1</v>
      </c>
      <c r="AL245" s="3">
        <v>1</v>
      </c>
      <c r="AM245" s="3">
        <v>1</v>
      </c>
      <c r="AN245" s="3">
        <v>1</v>
      </c>
      <c r="AO245" s="3">
        <v>1</v>
      </c>
      <c r="AP245" s="3">
        <v>1</v>
      </c>
      <c r="AQ245" s="3">
        <v>1</v>
      </c>
      <c r="AR245" s="3">
        <v>1</v>
      </c>
      <c r="AS245" s="3">
        <v>1</v>
      </c>
      <c r="AT245" s="3">
        <v>1</v>
      </c>
      <c r="AU245" s="3">
        <v>1</v>
      </c>
      <c r="AV245" s="3">
        <v>1</v>
      </c>
      <c r="AW245" s="3"/>
      <c r="AX245" s="3"/>
      <c r="AY245" s="3"/>
      <c r="AZ245" s="3"/>
      <c r="BA245" s="4">
        <v>1</v>
      </c>
      <c r="BB245" s="3"/>
      <c r="BC245" s="4">
        <v>1</v>
      </c>
      <c r="BD245" s="4">
        <v>1</v>
      </c>
      <c r="BE245" s="4">
        <v>1</v>
      </c>
      <c r="BF245" s="4">
        <v>1</v>
      </c>
      <c r="BG245" s="4">
        <v>1</v>
      </c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</row>
    <row r="246" spans="1:86" ht="20.100000000000001" customHeight="1">
      <c r="A246" s="1"/>
      <c r="B246" s="5"/>
      <c r="C246" s="1"/>
      <c r="D246" s="1" t="s">
        <v>803</v>
      </c>
      <c r="E246" s="1" t="s">
        <v>804</v>
      </c>
      <c r="F246" s="1" t="s">
        <v>805</v>
      </c>
      <c r="G246" s="1"/>
      <c r="H246" s="1" t="s">
        <v>416</v>
      </c>
      <c r="I246" s="1" t="s">
        <v>806</v>
      </c>
      <c r="J246" s="1">
        <v>9</v>
      </c>
      <c r="K246" s="1"/>
      <c r="L246" s="25"/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/>
      <c r="U246" s="1"/>
      <c r="V246" s="1"/>
      <c r="W246" s="1"/>
      <c r="X246" s="1"/>
      <c r="Y246" s="1">
        <v>150</v>
      </c>
      <c r="Z246" s="1" t="s">
        <v>157</v>
      </c>
      <c r="AA246" s="1" t="s">
        <v>197</v>
      </c>
      <c r="AB246" s="1"/>
      <c r="AC246" s="1"/>
      <c r="AD246" s="1"/>
      <c r="AE246" s="25">
        <v>0</v>
      </c>
      <c r="AF246" s="1">
        <f>SUMPRODUCT(AJ246:ZZ246,AJ6:ZZ6)*J246</f>
        <v>22752</v>
      </c>
      <c r="AG246" s="1">
        <f>0-AF246</f>
        <v>-22752</v>
      </c>
      <c r="AH246" s="1"/>
      <c r="AI246" s="1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>
        <v>1</v>
      </c>
      <c r="AX246" s="3">
        <v>1</v>
      </c>
      <c r="AY246" s="3"/>
      <c r="AZ246" s="3">
        <v>1</v>
      </c>
      <c r="BA246" s="3"/>
      <c r="BB246" s="3">
        <v>1</v>
      </c>
      <c r="BC246" s="3"/>
      <c r="BD246" s="3"/>
      <c r="BE246" s="3"/>
      <c r="BF246" s="3"/>
      <c r="BG246" s="3"/>
      <c r="BH246" s="3">
        <v>1</v>
      </c>
      <c r="BI246" s="3">
        <v>1</v>
      </c>
      <c r="BJ246" s="3">
        <v>1</v>
      </c>
      <c r="BK246" s="3">
        <v>1</v>
      </c>
      <c r="BL246" s="3">
        <v>1</v>
      </c>
      <c r="BM246" s="3">
        <v>1</v>
      </c>
      <c r="BN246" s="3">
        <v>1</v>
      </c>
      <c r="BO246" s="3">
        <v>1</v>
      </c>
      <c r="BP246" s="3">
        <v>1</v>
      </c>
      <c r="BQ246" s="3">
        <v>1</v>
      </c>
      <c r="BR246" s="3">
        <v>1</v>
      </c>
      <c r="BS246" s="3">
        <v>1</v>
      </c>
      <c r="BT246" s="3">
        <v>1</v>
      </c>
      <c r="BU246" s="3">
        <v>1</v>
      </c>
      <c r="BV246" s="3">
        <v>1</v>
      </c>
      <c r="BW246" s="3">
        <v>1</v>
      </c>
      <c r="BX246" s="3">
        <v>1</v>
      </c>
      <c r="BY246" s="3">
        <v>1</v>
      </c>
      <c r="BZ246" s="3">
        <v>1</v>
      </c>
      <c r="CA246" s="3"/>
      <c r="CB246" s="3"/>
      <c r="CC246" s="3">
        <v>1</v>
      </c>
      <c r="CD246" s="3">
        <v>1</v>
      </c>
      <c r="CE246" s="3">
        <v>1</v>
      </c>
      <c r="CF246" s="3">
        <v>1</v>
      </c>
      <c r="CG246" s="3">
        <v>1</v>
      </c>
      <c r="CH246" s="3">
        <v>1</v>
      </c>
    </row>
    <row r="247" spans="1:86" ht="20.100000000000001" customHeight="1">
      <c r="A247" s="10"/>
      <c r="B247" s="11"/>
      <c r="C247" s="10" t="s">
        <v>170</v>
      </c>
      <c r="D247" s="10"/>
      <c r="E247" s="10"/>
      <c r="F247" s="10"/>
      <c r="G247" s="10"/>
      <c r="H247" s="10"/>
      <c r="I247" s="10"/>
      <c r="J247" s="10"/>
      <c r="K247" s="10"/>
      <c r="L247" s="26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26"/>
      <c r="AF247" s="10"/>
      <c r="AG247" s="10"/>
      <c r="AH247" s="10"/>
      <c r="AI247" s="10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>
        <v>1</v>
      </c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BZ247" s="12"/>
      <c r="CA247" s="12">
        <v>1</v>
      </c>
      <c r="CB247" s="12">
        <v>1</v>
      </c>
      <c r="CC247" s="12"/>
      <c r="CD247" s="12"/>
      <c r="CE247" s="12"/>
      <c r="CF247" s="12"/>
      <c r="CG247" s="12"/>
      <c r="CH247" s="12"/>
    </row>
    <row r="248" spans="1:86" ht="20.100000000000001" customHeight="1">
      <c r="A248" s="1"/>
      <c r="B248" s="5" t="s">
        <v>807</v>
      </c>
      <c r="C248" s="1"/>
      <c r="D248" s="1" t="s">
        <v>808</v>
      </c>
      <c r="E248" s="1" t="s">
        <v>809</v>
      </c>
      <c r="F248" s="1" t="s">
        <v>810</v>
      </c>
      <c r="G248" s="1"/>
      <c r="H248" s="1" t="s">
        <v>406</v>
      </c>
      <c r="I248" s="1" t="s">
        <v>811</v>
      </c>
      <c r="J248" s="1">
        <v>1</v>
      </c>
      <c r="K248" s="1"/>
      <c r="L248" s="25"/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/>
      <c r="U248" s="1"/>
      <c r="V248" s="1"/>
      <c r="W248" s="1"/>
      <c r="X248" s="1"/>
      <c r="Y248" s="1">
        <v>255</v>
      </c>
      <c r="Z248" s="1" t="s">
        <v>157</v>
      </c>
      <c r="AA248" s="1" t="s">
        <v>158</v>
      </c>
      <c r="AB248" s="1"/>
      <c r="AC248" s="1"/>
      <c r="AD248" s="1"/>
      <c r="AE248" s="25">
        <v>0</v>
      </c>
      <c r="AF248" s="1">
        <f>SUMPRODUCT(AJ248:ZZ248,AJ6:ZZ6)*J248</f>
        <v>564</v>
      </c>
      <c r="AG248" s="1">
        <f>0-AF248</f>
        <v>-564</v>
      </c>
      <c r="AH248" s="1"/>
      <c r="AI248" s="1"/>
      <c r="AJ248" s="3">
        <v>1</v>
      </c>
      <c r="AK248" s="3">
        <v>1</v>
      </c>
      <c r="AL248" s="3">
        <v>1</v>
      </c>
      <c r="AM248" s="3">
        <v>1</v>
      </c>
      <c r="AN248" s="3">
        <v>1</v>
      </c>
      <c r="AO248" s="3">
        <v>1</v>
      </c>
      <c r="AP248" s="3">
        <v>1</v>
      </c>
      <c r="AQ248" s="3">
        <v>1</v>
      </c>
      <c r="AR248" s="3">
        <v>1</v>
      </c>
      <c r="AS248" s="3">
        <v>1</v>
      </c>
      <c r="AT248" s="3">
        <v>1</v>
      </c>
      <c r="AU248" s="3">
        <v>1</v>
      </c>
      <c r="AV248" s="3">
        <v>1</v>
      </c>
      <c r="AW248" s="3"/>
      <c r="AX248" s="3"/>
      <c r="AY248" s="3"/>
      <c r="AZ248" s="3"/>
      <c r="BA248" s="4">
        <v>1</v>
      </c>
      <c r="BB248" s="3"/>
      <c r="BC248" s="4">
        <v>1</v>
      </c>
      <c r="BD248" s="4">
        <v>1</v>
      </c>
      <c r="BE248" s="4">
        <v>1</v>
      </c>
      <c r="BF248" s="4">
        <v>1</v>
      </c>
      <c r="BG248" s="4">
        <v>1</v>
      </c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</row>
    <row r="249" spans="1:86" ht="20.100000000000001" customHeight="1">
      <c r="A249" s="1"/>
      <c r="B249" s="5"/>
      <c r="C249" s="1"/>
      <c r="D249" s="1" t="s">
        <v>812</v>
      </c>
      <c r="E249" s="1" t="s">
        <v>813</v>
      </c>
      <c r="F249" s="1" t="s">
        <v>810</v>
      </c>
      <c r="G249" s="1"/>
      <c r="H249" s="1" t="s">
        <v>406</v>
      </c>
      <c r="I249" s="1" t="s">
        <v>814</v>
      </c>
      <c r="J249" s="1">
        <v>1</v>
      </c>
      <c r="K249" s="1"/>
      <c r="L249" s="25"/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/>
      <c r="U249" s="1"/>
      <c r="V249" s="1"/>
      <c r="W249" s="1"/>
      <c r="X249" s="1"/>
      <c r="Y249" s="1">
        <v>255</v>
      </c>
      <c r="Z249" s="1" t="s">
        <v>157</v>
      </c>
      <c r="AA249" s="1" t="s">
        <v>158</v>
      </c>
      <c r="AB249" s="1"/>
      <c r="AC249" s="1"/>
      <c r="AD249" s="1"/>
      <c r="AE249" s="25">
        <v>0</v>
      </c>
      <c r="AF249" s="1">
        <f>SUMPRODUCT(AJ249:ZZ249,AJ6:ZZ6)*J249</f>
        <v>2528</v>
      </c>
      <c r="AG249" s="1">
        <f>0-AF249</f>
        <v>-2528</v>
      </c>
      <c r="AH249" s="1"/>
      <c r="AI249" s="1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>
        <v>1</v>
      </c>
      <c r="AX249" s="3">
        <v>1</v>
      </c>
      <c r="AY249" s="3"/>
      <c r="AZ249" s="3">
        <v>1</v>
      </c>
      <c r="BA249" s="3"/>
      <c r="BB249" s="3">
        <v>1</v>
      </c>
      <c r="BC249" s="3"/>
      <c r="BD249" s="3"/>
      <c r="BE249" s="3"/>
      <c r="BF249" s="3"/>
      <c r="BG249" s="3"/>
      <c r="BH249" s="3">
        <v>1</v>
      </c>
      <c r="BI249" s="3">
        <v>1</v>
      </c>
      <c r="BJ249" s="3">
        <v>1</v>
      </c>
      <c r="BK249" s="3">
        <v>1</v>
      </c>
      <c r="BL249" s="3">
        <v>1</v>
      </c>
      <c r="BM249" s="3">
        <v>1</v>
      </c>
      <c r="BN249" s="3">
        <v>1</v>
      </c>
      <c r="BO249" s="3">
        <v>1</v>
      </c>
      <c r="BP249" s="3">
        <v>1</v>
      </c>
      <c r="BQ249" s="3">
        <v>1</v>
      </c>
      <c r="BR249" s="3">
        <v>1</v>
      </c>
      <c r="BS249" s="3">
        <v>1</v>
      </c>
      <c r="BT249" s="3">
        <v>1</v>
      </c>
      <c r="BU249" s="3">
        <v>1</v>
      </c>
      <c r="BV249" s="3">
        <v>1</v>
      </c>
      <c r="BW249" s="3">
        <v>1</v>
      </c>
      <c r="BX249" s="3">
        <v>1</v>
      </c>
      <c r="BY249" s="3">
        <v>1</v>
      </c>
      <c r="BZ249" s="3">
        <v>1</v>
      </c>
      <c r="CA249" s="3"/>
      <c r="CB249" s="3"/>
      <c r="CC249" s="3">
        <v>1</v>
      </c>
      <c r="CD249" s="3">
        <v>1</v>
      </c>
      <c r="CE249" s="3">
        <v>1</v>
      </c>
      <c r="CF249" s="3">
        <v>1</v>
      </c>
      <c r="CG249" s="3">
        <v>1</v>
      </c>
      <c r="CH249" s="3">
        <v>1</v>
      </c>
    </row>
    <row r="250" spans="1:86" ht="20.100000000000001" customHeight="1">
      <c r="A250" s="10"/>
      <c r="B250" s="11"/>
      <c r="C250" s="10" t="s">
        <v>170</v>
      </c>
      <c r="D250" s="10"/>
      <c r="E250" s="10"/>
      <c r="F250" s="10"/>
      <c r="G250" s="10"/>
      <c r="H250" s="10"/>
      <c r="I250" s="10"/>
      <c r="J250" s="10"/>
      <c r="K250" s="10"/>
      <c r="L250" s="26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26"/>
      <c r="AF250" s="10"/>
      <c r="AG250" s="10"/>
      <c r="AH250" s="10"/>
      <c r="AI250" s="10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>
        <v>1</v>
      </c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BZ250" s="12"/>
      <c r="CA250" s="12">
        <v>1</v>
      </c>
      <c r="CB250" s="12">
        <v>1</v>
      </c>
      <c r="CC250" s="12"/>
      <c r="CD250" s="12"/>
      <c r="CE250" s="12"/>
      <c r="CF250" s="12"/>
      <c r="CG250" s="12"/>
      <c r="CH250" s="12"/>
    </row>
    <row r="251" spans="1:86" ht="20.100000000000001" customHeight="1">
      <c r="A251" s="1"/>
      <c r="B251" s="5" t="s">
        <v>815</v>
      </c>
      <c r="C251" s="1"/>
      <c r="D251" s="1" t="s">
        <v>816</v>
      </c>
      <c r="E251" s="1" t="s">
        <v>817</v>
      </c>
      <c r="F251" s="1" t="s">
        <v>818</v>
      </c>
      <c r="G251" s="1"/>
      <c r="H251" s="1" t="s">
        <v>406</v>
      </c>
      <c r="I251" s="1" t="s">
        <v>819</v>
      </c>
      <c r="J251" s="1">
        <v>1</v>
      </c>
      <c r="K251" s="1"/>
      <c r="L251" s="25"/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/>
      <c r="U251" s="1"/>
      <c r="V251" s="1"/>
      <c r="W251" s="1"/>
      <c r="X251" s="1"/>
      <c r="Y251" s="1">
        <v>131</v>
      </c>
      <c r="Z251" s="1" t="s">
        <v>157</v>
      </c>
      <c r="AA251" s="1" t="s">
        <v>197</v>
      </c>
      <c r="AB251" s="1"/>
      <c r="AC251" s="1"/>
      <c r="AD251" s="1"/>
      <c r="AE251" s="25">
        <v>0</v>
      </c>
      <c r="AF251" s="1">
        <f>SUMPRODUCT(AJ251:ZZ251,AJ6:ZZ6)*J251</f>
        <v>564</v>
      </c>
      <c r="AG251" s="1">
        <f>0-AF251</f>
        <v>-564</v>
      </c>
      <c r="AH251" s="1"/>
      <c r="AI251" s="1"/>
      <c r="AJ251" s="3">
        <v>1</v>
      </c>
      <c r="AK251" s="3">
        <v>1</v>
      </c>
      <c r="AL251" s="3">
        <v>1</v>
      </c>
      <c r="AM251" s="3">
        <v>1</v>
      </c>
      <c r="AN251" s="3">
        <v>1</v>
      </c>
      <c r="AO251" s="3">
        <v>1</v>
      </c>
      <c r="AP251" s="3">
        <v>1</v>
      </c>
      <c r="AQ251" s="3">
        <v>1</v>
      </c>
      <c r="AR251" s="3">
        <v>1</v>
      </c>
      <c r="AS251" s="3">
        <v>1</v>
      </c>
      <c r="AT251" s="3">
        <v>1</v>
      </c>
      <c r="AU251" s="3">
        <v>1</v>
      </c>
      <c r="AV251" s="3">
        <v>1</v>
      </c>
      <c r="AW251" s="3"/>
      <c r="AX251" s="3"/>
      <c r="AY251" s="3"/>
      <c r="AZ251" s="3"/>
      <c r="BA251" s="4">
        <v>1</v>
      </c>
      <c r="BB251" s="3"/>
      <c r="BC251" s="4">
        <v>1</v>
      </c>
      <c r="BD251" s="4">
        <v>1</v>
      </c>
      <c r="BE251" s="4">
        <v>1</v>
      </c>
      <c r="BF251" s="4">
        <v>1</v>
      </c>
      <c r="BG251" s="4">
        <v>1</v>
      </c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</row>
    <row r="252" spans="1:86" ht="20.100000000000001" customHeight="1">
      <c r="A252" s="1"/>
      <c r="B252" s="5"/>
      <c r="C252" s="1"/>
      <c r="D252" s="1" t="s">
        <v>812</v>
      </c>
      <c r="E252" s="1" t="s">
        <v>813</v>
      </c>
      <c r="F252" s="1" t="s">
        <v>810</v>
      </c>
      <c r="G252" s="1"/>
      <c r="H252" s="1" t="s">
        <v>406</v>
      </c>
      <c r="I252" s="1" t="s">
        <v>814</v>
      </c>
      <c r="J252" s="1">
        <v>1</v>
      </c>
      <c r="K252" s="1"/>
      <c r="L252" s="25"/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/>
      <c r="U252" s="1"/>
      <c r="V252" s="1"/>
      <c r="W252" s="1"/>
      <c r="X252" s="1"/>
      <c r="Y252" s="1">
        <v>255</v>
      </c>
      <c r="Z252" s="1" t="s">
        <v>157</v>
      </c>
      <c r="AA252" s="1" t="s">
        <v>158</v>
      </c>
      <c r="AB252" s="1"/>
      <c r="AC252" s="1"/>
      <c r="AD252" s="1"/>
      <c r="AE252" s="25">
        <v>0</v>
      </c>
      <c r="AF252" s="1">
        <f>SUMPRODUCT(AJ252:ZZ252,AJ6:ZZ6)*J252</f>
        <v>2528</v>
      </c>
      <c r="AG252" s="1">
        <f>0-AF252</f>
        <v>-2528</v>
      </c>
      <c r="AH252" s="1"/>
      <c r="AI252" s="1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>
        <v>1</v>
      </c>
      <c r="AX252" s="3">
        <v>1</v>
      </c>
      <c r="AY252" s="3"/>
      <c r="AZ252" s="3">
        <v>1</v>
      </c>
      <c r="BA252" s="3"/>
      <c r="BB252" s="3">
        <v>1</v>
      </c>
      <c r="BC252" s="3"/>
      <c r="BD252" s="3"/>
      <c r="BE252" s="3"/>
      <c r="BF252" s="3"/>
      <c r="BG252" s="3"/>
      <c r="BH252" s="3">
        <v>1</v>
      </c>
      <c r="BI252" s="3">
        <v>1</v>
      </c>
      <c r="BJ252" s="3">
        <v>1</v>
      </c>
      <c r="BK252" s="3">
        <v>1</v>
      </c>
      <c r="BL252" s="3">
        <v>1</v>
      </c>
      <c r="BM252" s="3">
        <v>1</v>
      </c>
      <c r="BN252" s="3">
        <v>1</v>
      </c>
      <c r="BO252" s="3">
        <v>1</v>
      </c>
      <c r="BP252" s="3">
        <v>1</v>
      </c>
      <c r="BQ252" s="3">
        <v>1</v>
      </c>
      <c r="BR252" s="3">
        <v>1</v>
      </c>
      <c r="BS252" s="3">
        <v>1</v>
      </c>
      <c r="BT252" s="3">
        <v>1</v>
      </c>
      <c r="BU252" s="3">
        <v>1</v>
      </c>
      <c r="BV252" s="3">
        <v>1</v>
      </c>
      <c r="BW252" s="3">
        <v>1</v>
      </c>
      <c r="BX252" s="3">
        <v>1</v>
      </c>
      <c r="BY252" s="3">
        <v>1</v>
      </c>
      <c r="BZ252" s="3">
        <v>1</v>
      </c>
      <c r="CA252" s="3"/>
      <c r="CB252" s="3"/>
      <c r="CC252" s="3">
        <v>1</v>
      </c>
      <c r="CD252" s="3">
        <v>1</v>
      </c>
      <c r="CE252" s="3">
        <v>1</v>
      </c>
      <c r="CF252" s="3">
        <v>1</v>
      </c>
      <c r="CG252" s="3">
        <v>1</v>
      </c>
      <c r="CH252" s="3">
        <v>1</v>
      </c>
    </row>
    <row r="253" spans="1:86" ht="20.100000000000001" customHeight="1">
      <c r="A253" s="10"/>
      <c r="B253" s="11"/>
      <c r="C253" s="10" t="s">
        <v>170</v>
      </c>
      <c r="D253" s="10"/>
      <c r="E253" s="10"/>
      <c r="F253" s="10"/>
      <c r="G253" s="10"/>
      <c r="H253" s="10"/>
      <c r="I253" s="10"/>
      <c r="J253" s="10"/>
      <c r="K253" s="10"/>
      <c r="L253" s="26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26"/>
      <c r="AF253" s="10"/>
      <c r="AG253" s="10"/>
      <c r="AH253" s="10"/>
      <c r="AI253" s="10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>
        <v>1</v>
      </c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12">
        <v>1</v>
      </c>
      <c r="CB253" s="12">
        <v>1</v>
      </c>
      <c r="CC253" s="12"/>
      <c r="CD253" s="12"/>
      <c r="CE253" s="12"/>
      <c r="CF253" s="12"/>
      <c r="CG253" s="12"/>
      <c r="CH253" s="12"/>
    </row>
    <row r="254" spans="1:86" ht="20.100000000000001" customHeight="1">
      <c r="A254" s="1"/>
      <c r="B254" s="5" t="s">
        <v>820</v>
      </c>
      <c r="C254" s="1"/>
      <c r="D254" s="1" t="s">
        <v>821</v>
      </c>
      <c r="E254" s="1" t="s">
        <v>822</v>
      </c>
      <c r="F254" s="1" t="s">
        <v>823</v>
      </c>
      <c r="G254" s="1"/>
      <c r="H254" s="1" t="s">
        <v>406</v>
      </c>
      <c r="I254" s="1" t="s">
        <v>824</v>
      </c>
      <c r="J254" s="1">
        <v>1</v>
      </c>
      <c r="K254" s="1" t="s">
        <v>825</v>
      </c>
      <c r="L254" s="25">
        <v>5000</v>
      </c>
      <c r="M254" s="1">
        <v>5000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5000</v>
      </c>
      <c r="T254" s="1"/>
      <c r="U254" s="1"/>
      <c r="V254" s="1"/>
      <c r="W254" s="1"/>
      <c r="X254" s="1"/>
      <c r="Y254" s="1">
        <v>251</v>
      </c>
      <c r="Z254" s="1" t="s">
        <v>157</v>
      </c>
      <c r="AA254" s="1" t="s">
        <v>197</v>
      </c>
      <c r="AB254" s="1"/>
      <c r="AC254" s="1"/>
      <c r="AD254" s="1"/>
      <c r="AE254" s="25">
        <v>5000</v>
      </c>
      <c r="AF254" s="1">
        <f>SUMPRODUCT(AJ254:ZZ254,AJ6:ZZ6)*J254</f>
        <v>564</v>
      </c>
      <c r="AG254" s="1">
        <f>5000-AF254</f>
        <v>4436</v>
      </c>
      <c r="AH254" s="1"/>
      <c r="AI254" s="1"/>
      <c r="AJ254" s="3">
        <v>1</v>
      </c>
      <c r="AK254" s="3">
        <v>1</v>
      </c>
      <c r="AL254" s="3">
        <v>1</v>
      </c>
      <c r="AM254" s="3">
        <v>1</v>
      </c>
      <c r="AN254" s="3">
        <v>1</v>
      </c>
      <c r="AO254" s="3">
        <v>1</v>
      </c>
      <c r="AP254" s="3">
        <v>1</v>
      </c>
      <c r="AQ254" s="3">
        <v>1</v>
      </c>
      <c r="AR254" s="3">
        <v>1</v>
      </c>
      <c r="AS254" s="3">
        <v>1</v>
      </c>
      <c r="AT254" s="3">
        <v>1</v>
      </c>
      <c r="AU254" s="3">
        <v>1</v>
      </c>
      <c r="AV254" s="3">
        <v>1</v>
      </c>
      <c r="AW254" s="3"/>
      <c r="AX254" s="3"/>
      <c r="AY254" s="3"/>
      <c r="AZ254" s="3"/>
      <c r="BA254" s="4">
        <v>1</v>
      </c>
      <c r="BB254" s="3"/>
      <c r="BC254" s="4">
        <v>1</v>
      </c>
      <c r="BD254" s="4">
        <v>1</v>
      </c>
      <c r="BE254" s="4">
        <v>1</v>
      </c>
      <c r="BF254" s="4">
        <v>1</v>
      </c>
      <c r="BG254" s="4">
        <v>1</v>
      </c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</row>
    <row r="255" spans="1:86" ht="20.100000000000001" customHeight="1">
      <c r="A255" s="10"/>
      <c r="B255" s="11"/>
      <c r="C255" s="10" t="s">
        <v>170</v>
      </c>
      <c r="D255" s="10"/>
      <c r="E255" s="10"/>
      <c r="F255" s="10"/>
      <c r="G255" s="10"/>
      <c r="H255" s="10"/>
      <c r="I255" s="10"/>
      <c r="J255" s="10"/>
      <c r="K255" s="10"/>
      <c r="L255" s="26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26"/>
      <c r="AF255" s="10"/>
      <c r="AG255" s="10"/>
      <c r="AH255" s="10"/>
      <c r="AI255" s="10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>
        <v>1</v>
      </c>
      <c r="AX255" s="12">
        <v>1</v>
      </c>
      <c r="AY255" s="12">
        <v>1</v>
      </c>
      <c r="AZ255" s="12">
        <v>1</v>
      </c>
      <c r="BA255" s="12"/>
      <c r="BB255" s="12">
        <v>1</v>
      </c>
      <c r="BC255" s="12"/>
      <c r="BD255" s="12"/>
      <c r="BE255" s="12"/>
      <c r="BF255" s="12"/>
      <c r="BG255" s="12"/>
      <c r="BH255" s="12">
        <v>1</v>
      </c>
      <c r="BI255" s="12">
        <v>1</v>
      </c>
      <c r="BJ255" s="12">
        <v>1</v>
      </c>
      <c r="BK255" s="12">
        <v>1</v>
      </c>
      <c r="BL255" s="12">
        <v>1</v>
      </c>
      <c r="BM255" s="12">
        <v>1</v>
      </c>
      <c r="BN255" s="12">
        <v>1</v>
      </c>
      <c r="BO255" s="12">
        <v>1</v>
      </c>
      <c r="BP255" s="12">
        <v>1</v>
      </c>
      <c r="BQ255" s="12">
        <v>1</v>
      </c>
      <c r="BR255" s="12">
        <v>1</v>
      </c>
      <c r="BS255" s="12">
        <v>1</v>
      </c>
      <c r="BT255" s="12">
        <v>1</v>
      </c>
      <c r="BU255" s="12">
        <v>1</v>
      </c>
      <c r="BV255" s="12">
        <v>1</v>
      </c>
      <c r="BW255" s="12">
        <v>1</v>
      </c>
      <c r="BX255" s="12">
        <v>1</v>
      </c>
      <c r="BY255" s="12">
        <v>1</v>
      </c>
      <c r="BZ255" s="12">
        <v>1</v>
      </c>
      <c r="CA255" s="12">
        <v>1</v>
      </c>
      <c r="CB255" s="12">
        <v>1</v>
      </c>
      <c r="CC255" s="12">
        <v>1</v>
      </c>
      <c r="CD255" s="12">
        <v>1</v>
      </c>
      <c r="CE255" s="12">
        <v>1</v>
      </c>
      <c r="CF255" s="12">
        <v>1</v>
      </c>
      <c r="CG255" s="12">
        <v>1</v>
      </c>
      <c r="CH255" s="12">
        <v>1</v>
      </c>
    </row>
    <row r="256" spans="1:86" ht="20.100000000000001" customHeight="1">
      <c r="A256" s="1"/>
      <c r="B256" s="5" t="s">
        <v>826</v>
      </c>
      <c r="C256" s="1"/>
      <c r="D256" s="1" t="s">
        <v>827</v>
      </c>
      <c r="E256" s="1" t="s">
        <v>828</v>
      </c>
      <c r="F256" s="1" t="s">
        <v>823</v>
      </c>
      <c r="G256" s="1"/>
      <c r="H256" s="1" t="s">
        <v>406</v>
      </c>
      <c r="I256" s="1" t="s">
        <v>829</v>
      </c>
      <c r="J256" s="1">
        <v>2</v>
      </c>
      <c r="K256" s="1"/>
      <c r="L256" s="25"/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/>
      <c r="U256" s="1"/>
      <c r="V256" s="1"/>
      <c r="W256" s="1"/>
      <c r="X256" s="1"/>
      <c r="Y256" s="1">
        <v>54</v>
      </c>
      <c r="Z256" s="1" t="s">
        <v>157</v>
      </c>
      <c r="AA256" s="1" t="s">
        <v>197</v>
      </c>
      <c r="AB256" s="1"/>
      <c r="AC256" s="1"/>
      <c r="AD256" s="1"/>
      <c r="AE256" s="25">
        <v>0</v>
      </c>
      <c r="AF256" s="1">
        <f>SUMPRODUCT(AJ256:ZZ256,AJ6:ZZ6)*J256</f>
        <v>1128</v>
      </c>
      <c r="AG256" s="1">
        <f>0-AF256</f>
        <v>-1128</v>
      </c>
      <c r="AH256" s="1"/>
      <c r="AI256" s="1"/>
      <c r="AJ256" s="3">
        <v>1</v>
      </c>
      <c r="AK256" s="3">
        <v>1</v>
      </c>
      <c r="AL256" s="3">
        <v>1</v>
      </c>
      <c r="AM256" s="3">
        <v>1</v>
      </c>
      <c r="AN256" s="3">
        <v>1</v>
      </c>
      <c r="AO256" s="3">
        <v>1</v>
      </c>
      <c r="AP256" s="3">
        <v>1</v>
      </c>
      <c r="AQ256" s="3">
        <v>1</v>
      </c>
      <c r="AR256" s="3">
        <v>1</v>
      </c>
      <c r="AS256" s="3">
        <v>1</v>
      </c>
      <c r="AT256" s="3">
        <v>1</v>
      </c>
      <c r="AU256" s="3">
        <v>1</v>
      </c>
      <c r="AV256" s="3">
        <v>1</v>
      </c>
      <c r="AW256" s="3"/>
      <c r="AX256" s="3"/>
      <c r="AY256" s="3"/>
      <c r="AZ256" s="3"/>
      <c r="BA256" s="4">
        <v>1</v>
      </c>
      <c r="BB256" s="3"/>
      <c r="BC256" s="4">
        <v>1</v>
      </c>
      <c r="BD256" s="4">
        <v>1</v>
      </c>
      <c r="BE256" s="4">
        <v>1</v>
      </c>
      <c r="BF256" s="4">
        <v>1</v>
      </c>
      <c r="BG256" s="4">
        <v>1</v>
      </c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</row>
    <row r="257" spans="1:86" ht="20.100000000000001" customHeight="1">
      <c r="A257" s="10"/>
      <c r="B257" s="11"/>
      <c r="C257" s="10" t="s">
        <v>170</v>
      </c>
      <c r="D257" s="10"/>
      <c r="E257" s="10"/>
      <c r="F257" s="10"/>
      <c r="G257" s="10"/>
      <c r="H257" s="10"/>
      <c r="I257" s="10"/>
      <c r="J257" s="10"/>
      <c r="K257" s="10"/>
      <c r="L257" s="26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26"/>
      <c r="AF257" s="10"/>
      <c r="AG257" s="10"/>
      <c r="AH257" s="10"/>
      <c r="AI257" s="10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>
        <v>1</v>
      </c>
      <c r="AX257" s="12">
        <v>1</v>
      </c>
      <c r="AY257" s="12">
        <v>1</v>
      </c>
      <c r="AZ257" s="12">
        <v>1</v>
      </c>
      <c r="BA257" s="12"/>
      <c r="BB257" s="12">
        <v>1</v>
      </c>
      <c r="BC257" s="12"/>
      <c r="BD257" s="12"/>
      <c r="BE257" s="12"/>
      <c r="BF257" s="12"/>
      <c r="BG257" s="12"/>
      <c r="BH257" s="12">
        <v>1</v>
      </c>
      <c r="BI257" s="12">
        <v>1</v>
      </c>
      <c r="BJ257" s="12">
        <v>1</v>
      </c>
      <c r="BK257" s="12">
        <v>1</v>
      </c>
      <c r="BL257" s="12">
        <v>1</v>
      </c>
      <c r="BM257" s="12">
        <v>1</v>
      </c>
      <c r="BN257" s="12">
        <v>1</v>
      </c>
      <c r="BO257" s="12">
        <v>1</v>
      </c>
      <c r="BP257" s="12">
        <v>1</v>
      </c>
      <c r="BQ257" s="12">
        <v>1</v>
      </c>
      <c r="BR257" s="12">
        <v>1</v>
      </c>
      <c r="BS257" s="12">
        <v>1</v>
      </c>
      <c r="BT257" s="12">
        <v>1</v>
      </c>
      <c r="BU257" s="12">
        <v>1</v>
      </c>
      <c r="BV257" s="12">
        <v>1</v>
      </c>
      <c r="BW257" s="12">
        <v>1</v>
      </c>
      <c r="BX257" s="12">
        <v>1</v>
      </c>
      <c r="BY257" s="12">
        <v>1</v>
      </c>
      <c r="BZ257" s="12">
        <v>1</v>
      </c>
      <c r="CA257" s="12">
        <v>1</v>
      </c>
      <c r="CB257" s="12">
        <v>1</v>
      </c>
      <c r="CC257" s="12">
        <v>1</v>
      </c>
      <c r="CD257" s="12">
        <v>1</v>
      </c>
      <c r="CE257" s="12">
        <v>1</v>
      </c>
      <c r="CF257" s="12">
        <v>1</v>
      </c>
      <c r="CG257" s="12">
        <v>1</v>
      </c>
      <c r="CH257" s="12">
        <v>1</v>
      </c>
    </row>
    <row r="258" spans="1:86" ht="20.100000000000001" customHeight="1">
      <c r="A258" s="1"/>
      <c r="B258" s="5" t="s">
        <v>830</v>
      </c>
      <c r="C258" s="1"/>
      <c r="D258" s="1" t="s">
        <v>831</v>
      </c>
      <c r="E258" s="1" t="s">
        <v>832</v>
      </c>
      <c r="F258" s="1" t="s">
        <v>833</v>
      </c>
      <c r="G258" s="1"/>
      <c r="H258" s="1" t="s">
        <v>406</v>
      </c>
      <c r="I258" s="1" t="s">
        <v>834</v>
      </c>
      <c r="J258" s="1">
        <v>1</v>
      </c>
      <c r="K258" s="1" t="s">
        <v>835</v>
      </c>
      <c r="L258" s="25">
        <v>5000</v>
      </c>
      <c r="M258" s="1">
        <v>5000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5000</v>
      </c>
      <c r="T258" s="1"/>
      <c r="U258" s="1"/>
      <c r="V258" s="1"/>
      <c r="W258" s="1"/>
      <c r="X258" s="1"/>
      <c r="Y258" s="1">
        <v>254</v>
      </c>
      <c r="Z258" s="1" t="s">
        <v>157</v>
      </c>
      <c r="AA258" s="1" t="s">
        <v>158</v>
      </c>
      <c r="AB258" s="1"/>
      <c r="AC258" s="1"/>
      <c r="AD258" s="1"/>
      <c r="AE258" s="25">
        <v>5000</v>
      </c>
      <c r="AF258" s="1">
        <f>SUMPRODUCT(AJ258:ZZ258,AJ6:ZZ6)*J258</f>
        <v>564</v>
      </c>
      <c r="AG258" s="1">
        <f>5000-AF258</f>
        <v>4436</v>
      </c>
      <c r="AH258" s="1"/>
      <c r="AI258" s="1"/>
      <c r="AJ258" s="3">
        <v>1</v>
      </c>
      <c r="AK258" s="3">
        <v>1</v>
      </c>
      <c r="AL258" s="3">
        <v>1</v>
      </c>
      <c r="AM258" s="3">
        <v>1</v>
      </c>
      <c r="AN258" s="3">
        <v>1</v>
      </c>
      <c r="AO258" s="3">
        <v>1</v>
      </c>
      <c r="AP258" s="3">
        <v>1</v>
      </c>
      <c r="AQ258" s="3">
        <v>1</v>
      </c>
      <c r="AR258" s="3">
        <v>1</v>
      </c>
      <c r="AS258" s="3">
        <v>1</v>
      </c>
      <c r="AT258" s="3">
        <v>1</v>
      </c>
      <c r="AU258" s="3">
        <v>1</v>
      </c>
      <c r="AV258" s="3">
        <v>1</v>
      </c>
      <c r="AW258" s="3"/>
      <c r="AX258" s="3"/>
      <c r="AY258" s="3"/>
      <c r="AZ258" s="3"/>
      <c r="BA258" s="4">
        <v>1</v>
      </c>
      <c r="BB258" s="3"/>
      <c r="BC258" s="4">
        <v>1</v>
      </c>
      <c r="BD258" s="4">
        <v>1</v>
      </c>
      <c r="BE258" s="4">
        <v>1</v>
      </c>
      <c r="BF258" s="4">
        <v>1</v>
      </c>
      <c r="BG258" s="4">
        <v>1</v>
      </c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</row>
    <row r="259" spans="1:86" ht="20.100000000000001" customHeight="1">
      <c r="A259" s="1"/>
      <c r="B259" s="5"/>
      <c r="C259" s="1" t="s">
        <v>170</v>
      </c>
      <c r="D259" s="1"/>
      <c r="E259" s="1"/>
      <c r="F259" s="1"/>
      <c r="G259" s="1"/>
      <c r="H259" s="1"/>
      <c r="I259" s="1"/>
      <c r="J259" s="1"/>
      <c r="K259" s="1"/>
      <c r="L259" s="25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25"/>
      <c r="AF259" s="1"/>
      <c r="AG259" s="1"/>
      <c r="AH259" s="1"/>
      <c r="AI259" s="1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>
        <v>1</v>
      </c>
      <c r="AX259" s="3">
        <v>1</v>
      </c>
      <c r="AY259" s="3">
        <v>1</v>
      </c>
      <c r="AZ259" s="3">
        <v>1</v>
      </c>
      <c r="BA259" s="3"/>
      <c r="BB259" s="3">
        <v>1</v>
      </c>
      <c r="BC259" s="3"/>
      <c r="BD259" s="3"/>
      <c r="BE259" s="3"/>
      <c r="BF259" s="3"/>
      <c r="BG259" s="3"/>
      <c r="BH259" s="3">
        <v>1</v>
      </c>
      <c r="BI259" s="3">
        <v>1</v>
      </c>
      <c r="BJ259" s="3">
        <v>1</v>
      </c>
      <c r="BK259" s="3">
        <v>1</v>
      </c>
      <c r="BL259" s="3">
        <v>1</v>
      </c>
      <c r="BM259" s="3">
        <v>1</v>
      </c>
      <c r="BN259" s="3">
        <v>1</v>
      </c>
      <c r="BO259" s="3">
        <v>1</v>
      </c>
      <c r="BP259" s="3">
        <v>1</v>
      </c>
      <c r="BQ259" s="3">
        <v>1</v>
      </c>
      <c r="BR259" s="3">
        <v>1</v>
      </c>
      <c r="BS259" s="3">
        <v>1</v>
      </c>
      <c r="BT259" s="3">
        <v>1</v>
      </c>
      <c r="BU259" s="3">
        <v>1</v>
      </c>
      <c r="BV259" s="3">
        <v>1</v>
      </c>
      <c r="BW259" s="3">
        <v>1</v>
      </c>
      <c r="BX259" s="3">
        <v>1</v>
      </c>
      <c r="BY259" s="3">
        <v>1</v>
      </c>
      <c r="BZ259" s="3">
        <v>1</v>
      </c>
      <c r="CA259" s="3">
        <v>1</v>
      </c>
      <c r="CB259" s="3">
        <v>1</v>
      </c>
      <c r="CC259" s="3">
        <v>1</v>
      </c>
      <c r="CD259" s="3">
        <v>1</v>
      </c>
      <c r="CE259" s="3">
        <v>1</v>
      </c>
      <c r="CF259" s="3">
        <v>1</v>
      </c>
      <c r="CG259" s="3">
        <v>1</v>
      </c>
      <c r="CH259" s="3">
        <v>1</v>
      </c>
    </row>
    <row r="260" spans="1:86" ht="24" customHeight="1">
      <c r="A260" s="2" t="s">
        <v>836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4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4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</row>
    <row r="261" spans="1:86" ht="20.100000000000001" customHeight="1">
      <c r="A261" s="1"/>
      <c r="B261" s="5" t="s">
        <v>837</v>
      </c>
      <c r="C261" s="1"/>
      <c r="D261" s="1" t="s">
        <v>838</v>
      </c>
      <c r="E261" s="1" t="s">
        <v>839</v>
      </c>
      <c r="F261" s="1" t="s">
        <v>840</v>
      </c>
      <c r="G261" s="1" t="s">
        <v>841</v>
      </c>
      <c r="H261" s="1" t="s">
        <v>559</v>
      </c>
      <c r="I261" s="1" t="s">
        <v>842</v>
      </c>
      <c r="J261" s="1">
        <v>1</v>
      </c>
      <c r="K261" s="1" t="s">
        <v>843</v>
      </c>
      <c r="L261" s="25"/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100</v>
      </c>
      <c r="T261" s="1" t="s">
        <v>844</v>
      </c>
      <c r="U261" s="1" t="s">
        <v>587</v>
      </c>
      <c r="V261" s="1"/>
      <c r="W261" s="1"/>
      <c r="X261" s="1"/>
      <c r="Y261" s="1">
        <v>299</v>
      </c>
      <c r="Z261" s="1" t="s">
        <v>157</v>
      </c>
      <c r="AA261" s="1" t="s">
        <v>158</v>
      </c>
      <c r="AB261" s="1"/>
      <c r="AC261" s="1"/>
      <c r="AD261" s="1"/>
      <c r="AE261" s="25">
        <v>0</v>
      </c>
      <c r="AF261" s="1">
        <f>SUMPRODUCT(AJ261:ZZ261,AJ6:ZZ6)*J261</f>
        <v>0</v>
      </c>
      <c r="AG261" s="1">
        <f t="shared" ref="AG261:AG282" si="12">0-AF261</f>
        <v>0</v>
      </c>
      <c r="AH261" s="1"/>
      <c r="AI261" s="1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</row>
    <row r="262" spans="1:86" ht="20.100000000000001" customHeight="1">
      <c r="A262" s="1"/>
      <c r="B262" s="5"/>
      <c r="C262" s="1"/>
      <c r="D262" s="1" t="s">
        <v>838</v>
      </c>
      <c r="E262" s="1" t="s">
        <v>839</v>
      </c>
      <c r="F262" s="1" t="s">
        <v>840</v>
      </c>
      <c r="G262" s="1" t="s">
        <v>845</v>
      </c>
      <c r="H262" s="1" t="s">
        <v>559</v>
      </c>
      <c r="I262" s="1" t="s">
        <v>842</v>
      </c>
      <c r="J262" s="1">
        <v>1</v>
      </c>
      <c r="K262" s="1" t="s">
        <v>843</v>
      </c>
      <c r="L262" s="25"/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100</v>
      </c>
      <c r="T262" s="1" t="s">
        <v>844</v>
      </c>
      <c r="U262" s="1" t="s">
        <v>587</v>
      </c>
      <c r="V262" s="1"/>
      <c r="W262" s="1"/>
      <c r="X262" s="1"/>
      <c r="Y262" s="1">
        <v>299</v>
      </c>
      <c r="Z262" s="1" t="s">
        <v>157</v>
      </c>
      <c r="AA262" s="1" t="s">
        <v>158</v>
      </c>
      <c r="AB262" s="1"/>
      <c r="AC262" s="1"/>
      <c r="AD262" s="1"/>
      <c r="AE262" s="25">
        <v>0</v>
      </c>
      <c r="AF262" s="1">
        <f>SUMPRODUCT(AJ262:ZZ262,AJ6:ZZ6)*J262</f>
        <v>0</v>
      </c>
      <c r="AG262" s="1">
        <f t="shared" si="12"/>
        <v>0</v>
      </c>
      <c r="AH262" s="1"/>
      <c r="AI262" s="1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</row>
    <row r="263" spans="1:86" ht="20.100000000000001" customHeight="1">
      <c r="A263" s="1"/>
      <c r="B263" s="5"/>
      <c r="C263" s="1"/>
      <c r="D263" s="1" t="s">
        <v>838</v>
      </c>
      <c r="E263" s="1" t="s">
        <v>839</v>
      </c>
      <c r="F263" s="1" t="s">
        <v>840</v>
      </c>
      <c r="G263" s="1" t="s">
        <v>846</v>
      </c>
      <c r="H263" s="1" t="s">
        <v>559</v>
      </c>
      <c r="I263" s="1" t="s">
        <v>842</v>
      </c>
      <c r="J263" s="1">
        <v>1</v>
      </c>
      <c r="K263" s="1" t="s">
        <v>843</v>
      </c>
      <c r="L263" s="25"/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100</v>
      </c>
      <c r="T263" s="1" t="s">
        <v>844</v>
      </c>
      <c r="U263" s="1" t="s">
        <v>587</v>
      </c>
      <c r="V263" s="1"/>
      <c r="W263" s="1"/>
      <c r="X263" s="1"/>
      <c r="Y263" s="1">
        <v>299</v>
      </c>
      <c r="Z263" s="1" t="s">
        <v>157</v>
      </c>
      <c r="AA263" s="1" t="s">
        <v>158</v>
      </c>
      <c r="AB263" s="1"/>
      <c r="AC263" s="1"/>
      <c r="AD263" s="1"/>
      <c r="AE263" s="25">
        <v>0</v>
      </c>
      <c r="AF263" s="1">
        <f>SUMPRODUCT(AJ263:ZZ263,AJ6:ZZ6)*J263</f>
        <v>0</v>
      </c>
      <c r="AG263" s="1">
        <f t="shared" si="12"/>
        <v>0</v>
      </c>
      <c r="AH263" s="1"/>
      <c r="AI263" s="1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</row>
    <row r="264" spans="1:86" ht="20.100000000000001" customHeight="1">
      <c r="A264" s="1"/>
      <c r="B264" s="5"/>
      <c r="C264" s="1"/>
      <c r="D264" s="1" t="s">
        <v>838</v>
      </c>
      <c r="E264" s="1" t="s">
        <v>839</v>
      </c>
      <c r="F264" s="1" t="s">
        <v>840</v>
      </c>
      <c r="G264" s="1" t="s">
        <v>847</v>
      </c>
      <c r="H264" s="1" t="s">
        <v>559</v>
      </c>
      <c r="I264" s="1" t="s">
        <v>842</v>
      </c>
      <c r="J264" s="1">
        <v>1</v>
      </c>
      <c r="K264" s="1" t="s">
        <v>843</v>
      </c>
      <c r="L264" s="25"/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1000</v>
      </c>
      <c r="T264" s="1" t="s">
        <v>848</v>
      </c>
      <c r="U264" s="1" t="s">
        <v>795</v>
      </c>
      <c r="V264" s="1"/>
      <c r="W264" s="1"/>
      <c r="X264" s="1"/>
      <c r="Y264" s="1">
        <v>299</v>
      </c>
      <c r="Z264" s="1" t="s">
        <v>157</v>
      </c>
      <c r="AA264" s="1" t="s">
        <v>158</v>
      </c>
      <c r="AB264" s="1"/>
      <c r="AC264" s="1"/>
      <c r="AD264" s="1"/>
      <c r="AE264" s="25">
        <v>0</v>
      </c>
      <c r="AF264" s="1">
        <f>SUMPRODUCT(AJ264:ZZ264,AJ6:ZZ6)*J264</f>
        <v>880</v>
      </c>
      <c r="AG264" s="1">
        <f t="shared" si="12"/>
        <v>-880</v>
      </c>
      <c r="AH264" s="1"/>
      <c r="AI264" s="1"/>
      <c r="AJ264" s="3">
        <v>1</v>
      </c>
      <c r="AK264" s="3">
        <v>1</v>
      </c>
      <c r="AL264" s="3">
        <v>1</v>
      </c>
      <c r="AM264" s="3">
        <v>1</v>
      </c>
      <c r="AN264" s="3">
        <v>1</v>
      </c>
      <c r="AO264" s="3">
        <v>1</v>
      </c>
      <c r="AP264" s="3">
        <v>1</v>
      </c>
      <c r="AQ264" s="3">
        <v>1</v>
      </c>
      <c r="AR264" s="3">
        <v>1</v>
      </c>
      <c r="AS264" s="3">
        <v>1</v>
      </c>
      <c r="AT264" s="3">
        <v>1</v>
      </c>
      <c r="AU264" s="3">
        <v>1</v>
      </c>
      <c r="AV264" s="3">
        <v>1</v>
      </c>
      <c r="AW264" s="3">
        <v>1</v>
      </c>
      <c r="AX264" s="3">
        <v>1</v>
      </c>
      <c r="AY264" s="3"/>
      <c r="AZ264" s="3"/>
      <c r="BA264" s="4">
        <v>1</v>
      </c>
      <c r="BB264" s="3">
        <v>1</v>
      </c>
      <c r="BC264" s="4">
        <v>1</v>
      </c>
      <c r="BD264" s="4">
        <v>1</v>
      </c>
      <c r="BE264" s="4">
        <v>1</v>
      </c>
      <c r="BF264" s="4">
        <v>1</v>
      </c>
      <c r="BG264" s="4">
        <v>1</v>
      </c>
      <c r="BH264" s="3">
        <v>1</v>
      </c>
      <c r="BI264" s="3"/>
      <c r="BJ264" s="3">
        <v>1</v>
      </c>
      <c r="BK264" s="3"/>
      <c r="BL264" s="3">
        <v>1</v>
      </c>
      <c r="BM264" s="3">
        <v>1</v>
      </c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</row>
    <row r="265" spans="1:86" ht="20.100000000000001" customHeight="1">
      <c r="A265" s="1"/>
      <c r="B265" s="5"/>
      <c r="C265" s="1"/>
      <c r="D265" s="1" t="s">
        <v>838</v>
      </c>
      <c r="E265" s="1" t="s">
        <v>839</v>
      </c>
      <c r="F265" s="1" t="s">
        <v>840</v>
      </c>
      <c r="G265" s="1" t="s">
        <v>849</v>
      </c>
      <c r="H265" s="1" t="s">
        <v>559</v>
      </c>
      <c r="I265" s="1" t="s">
        <v>842</v>
      </c>
      <c r="J265" s="1">
        <v>1</v>
      </c>
      <c r="K265" s="1" t="s">
        <v>843</v>
      </c>
      <c r="L265" s="25"/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1000</v>
      </c>
      <c r="T265" s="1" t="s">
        <v>848</v>
      </c>
      <c r="U265" s="1" t="s">
        <v>795</v>
      </c>
      <c r="V265" s="1"/>
      <c r="W265" s="1"/>
      <c r="X265" s="1"/>
      <c r="Y265" s="1">
        <v>299</v>
      </c>
      <c r="Z265" s="1" t="s">
        <v>157</v>
      </c>
      <c r="AA265" s="1" t="s">
        <v>158</v>
      </c>
      <c r="AB265" s="1"/>
      <c r="AC265" s="1"/>
      <c r="AD265" s="1"/>
      <c r="AE265" s="25">
        <v>0</v>
      </c>
      <c r="AF265" s="1">
        <f>SUMPRODUCT(AJ265:ZZ265,AJ6:ZZ6)*J265</f>
        <v>0</v>
      </c>
      <c r="AG265" s="1">
        <f t="shared" si="12"/>
        <v>0</v>
      </c>
      <c r="AH265" s="1"/>
      <c r="AI265" s="1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</row>
    <row r="266" spans="1:86" ht="20.100000000000001" customHeight="1">
      <c r="A266" s="1"/>
      <c r="B266" s="5"/>
      <c r="C266" s="1"/>
      <c r="D266" s="1" t="s">
        <v>838</v>
      </c>
      <c r="E266" s="1" t="s">
        <v>839</v>
      </c>
      <c r="F266" s="1" t="s">
        <v>840</v>
      </c>
      <c r="G266" s="1" t="s">
        <v>850</v>
      </c>
      <c r="H266" s="1" t="s">
        <v>559</v>
      </c>
      <c r="I266" s="1" t="s">
        <v>842</v>
      </c>
      <c r="J266" s="1">
        <v>1</v>
      </c>
      <c r="K266" s="1" t="s">
        <v>843</v>
      </c>
      <c r="L266" s="25"/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1000</v>
      </c>
      <c r="T266" s="1" t="s">
        <v>848</v>
      </c>
      <c r="U266" s="1" t="s">
        <v>795</v>
      </c>
      <c r="V266" s="1"/>
      <c r="W266" s="1"/>
      <c r="X266" s="1"/>
      <c r="Y266" s="1">
        <v>299</v>
      </c>
      <c r="Z266" s="1" t="s">
        <v>157</v>
      </c>
      <c r="AA266" s="1" t="s">
        <v>158</v>
      </c>
      <c r="AB266" s="1"/>
      <c r="AC266" s="1"/>
      <c r="AD266" s="1"/>
      <c r="AE266" s="25">
        <v>0</v>
      </c>
      <c r="AF266" s="1">
        <f>SUMPRODUCT(AJ266:ZZ266,AJ6:ZZ6)*J266</f>
        <v>0</v>
      </c>
      <c r="AG266" s="1">
        <f t="shared" si="12"/>
        <v>0</v>
      </c>
      <c r="AH266" s="1"/>
      <c r="AI266" s="1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</row>
    <row r="267" spans="1:86" ht="20.100000000000001" customHeight="1">
      <c r="A267" s="1"/>
      <c r="B267" s="5"/>
      <c r="C267" s="1"/>
      <c r="D267" s="1" t="s">
        <v>838</v>
      </c>
      <c r="E267" s="1" t="s">
        <v>839</v>
      </c>
      <c r="F267" s="1" t="s">
        <v>840</v>
      </c>
      <c r="G267" s="1" t="s">
        <v>851</v>
      </c>
      <c r="H267" s="1" t="s">
        <v>559</v>
      </c>
      <c r="I267" s="1" t="s">
        <v>842</v>
      </c>
      <c r="J267" s="1">
        <v>1</v>
      </c>
      <c r="K267" s="1" t="s">
        <v>843</v>
      </c>
      <c r="L267" s="25"/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1000</v>
      </c>
      <c r="T267" s="1" t="s">
        <v>848</v>
      </c>
      <c r="U267" s="1" t="s">
        <v>795</v>
      </c>
      <c r="V267" s="1"/>
      <c r="W267" s="1"/>
      <c r="X267" s="1"/>
      <c r="Y267" s="1">
        <v>299</v>
      </c>
      <c r="Z267" s="1" t="s">
        <v>157</v>
      </c>
      <c r="AA267" s="1" t="s">
        <v>158</v>
      </c>
      <c r="AB267" s="1"/>
      <c r="AC267" s="1"/>
      <c r="AD267" s="1"/>
      <c r="AE267" s="25">
        <v>0</v>
      </c>
      <c r="AF267" s="1">
        <f>SUMPRODUCT(AJ267:ZZ267,AJ6:ZZ6)*J267</f>
        <v>0</v>
      </c>
      <c r="AG267" s="1">
        <f t="shared" si="12"/>
        <v>0</v>
      </c>
      <c r="AH267" s="1"/>
      <c r="AI267" s="1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</row>
    <row r="268" spans="1:86" ht="20.100000000000001" customHeight="1">
      <c r="A268" s="1"/>
      <c r="B268" s="5"/>
      <c r="C268" s="1"/>
      <c r="D268" s="1" t="s">
        <v>838</v>
      </c>
      <c r="E268" s="1" t="s">
        <v>839</v>
      </c>
      <c r="F268" s="1" t="s">
        <v>840</v>
      </c>
      <c r="G268" s="1" t="s">
        <v>852</v>
      </c>
      <c r="H268" s="1" t="s">
        <v>559</v>
      </c>
      <c r="I268" s="1" t="s">
        <v>842</v>
      </c>
      <c r="J268" s="1">
        <v>1</v>
      </c>
      <c r="K268" s="1" t="s">
        <v>843</v>
      </c>
      <c r="L268" s="25"/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1000</v>
      </c>
      <c r="T268" s="1" t="s">
        <v>848</v>
      </c>
      <c r="U268" s="1" t="s">
        <v>795</v>
      </c>
      <c r="V268" s="1"/>
      <c r="W268" s="1"/>
      <c r="X268" s="1"/>
      <c r="Y268" s="1">
        <v>299</v>
      </c>
      <c r="Z268" s="1" t="s">
        <v>157</v>
      </c>
      <c r="AA268" s="1" t="s">
        <v>158</v>
      </c>
      <c r="AB268" s="1"/>
      <c r="AC268" s="1"/>
      <c r="AD268" s="1"/>
      <c r="AE268" s="25">
        <v>0</v>
      </c>
      <c r="AF268" s="1">
        <f>SUMPRODUCT(AJ268:ZZ268,AJ6:ZZ6)*J268</f>
        <v>0</v>
      </c>
      <c r="AG268" s="1">
        <f t="shared" si="12"/>
        <v>0</v>
      </c>
      <c r="AH268" s="1"/>
      <c r="AI268" s="1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</row>
    <row r="269" spans="1:86" ht="20.100000000000001" customHeight="1">
      <c r="A269" s="1"/>
      <c r="B269" s="5"/>
      <c r="C269" s="1"/>
      <c r="D269" s="1" t="s">
        <v>838</v>
      </c>
      <c r="E269" s="1" t="s">
        <v>839</v>
      </c>
      <c r="F269" s="1" t="s">
        <v>840</v>
      </c>
      <c r="G269" s="1" t="s">
        <v>853</v>
      </c>
      <c r="H269" s="1" t="s">
        <v>559</v>
      </c>
      <c r="I269" s="1" t="s">
        <v>842</v>
      </c>
      <c r="J269" s="1">
        <v>1</v>
      </c>
      <c r="K269" s="1" t="s">
        <v>843</v>
      </c>
      <c r="L269" s="25"/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1000</v>
      </c>
      <c r="T269" s="1" t="s">
        <v>848</v>
      </c>
      <c r="U269" s="1" t="s">
        <v>795</v>
      </c>
      <c r="V269" s="1"/>
      <c r="W269" s="1"/>
      <c r="X269" s="1"/>
      <c r="Y269" s="1">
        <v>299</v>
      </c>
      <c r="Z269" s="1" t="s">
        <v>157</v>
      </c>
      <c r="AA269" s="1" t="s">
        <v>158</v>
      </c>
      <c r="AB269" s="1"/>
      <c r="AC269" s="1"/>
      <c r="AD269" s="1"/>
      <c r="AE269" s="25">
        <v>0</v>
      </c>
      <c r="AF269" s="1">
        <f>SUMPRODUCT(AJ269:ZZ269,AJ6:ZZ6)*J269</f>
        <v>0</v>
      </c>
      <c r="AG269" s="1">
        <f t="shared" si="12"/>
        <v>0</v>
      </c>
      <c r="AH269" s="1"/>
      <c r="AI269" s="1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</row>
    <row r="270" spans="1:86" ht="20.100000000000001" customHeight="1">
      <c r="A270" s="1"/>
      <c r="B270" s="5"/>
      <c r="C270" s="1"/>
      <c r="D270" s="1" t="s">
        <v>838</v>
      </c>
      <c r="E270" s="1" t="s">
        <v>839</v>
      </c>
      <c r="F270" s="1" t="s">
        <v>840</v>
      </c>
      <c r="G270" s="1" t="s">
        <v>854</v>
      </c>
      <c r="H270" s="1" t="s">
        <v>559</v>
      </c>
      <c r="I270" s="1" t="s">
        <v>842</v>
      </c>
      <c r="J270" s="1">
        <v>1</v>
      </c>
      <c r="K270" s="1" t="s">
        <v>843</v>
      </c>
      <c r="L270" s="25"/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1000</v>
      </c>
      <c r="T270" s="1" t="s">
        <v>848</v>
      </c>
      <c r="U270" s="1" t="s">
        <v>795</v>
      </c>
      <c r="V270" s="1"/>
      <c r="W270" s="1"/>
      <c r="X270" s="1"/>
      <c r="Y270" s="1">
        <v>299</v>
      </c>
      <c r="Z270" s="1" t="s">
        <v>157</v>
      </c>
      <c r="AA270" s="1" t="s">
        <v>158</v>
      </c>
      <c r="AB270" s="1"/>
      <c r="AC270" s="1"/>
      <c r="AD270" s="1"/>
      <c r="AE270" s="25">
        <v>0</v>
      </c>
      <c r="AF270" s="1">
        <f>SUMPRODUCT(AJ270:ZZ270,AJ6:ZZ6)*J270</f>
        <v>0</v>
      </c>
      <c r="AG270" s="1">
        <f t="shared" si="12"/>
        <v>0</v>
      </c>
      <c r="AH270" s="1"/>
      <c r="AI270" s="1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</row>
    <row r="271" spans="1:86" ht="20.100000000000001" customHeight="1">
      <c r="A271" s="1"/>
      <c r="B271" s="5"/>
      <c r="C271" s="1"/>
      <c r="D271" s="1" t="s">
        <v>838</v>
      </c>
      <c r="E271" s="1" t="s">
        <v>839</v>
      </c>
      <c r="F271" s="1" t="s">
        <v>840</v>
      </c>
      <c r="G271" s="1" t="s">
        <v>855</v>
      </c>
      <c r="H271" s="1" t="s">
        <v>559</v>
      </c>
      <c r="I271" s="1" t="s">
        <v>842</v>
      </c>
      <c r="J271" s="1">
        <v>1</v>
      </c>
      <c r="K271" s="1" t="s">
        <v>843</v>
      </c>
      <c r="L271" s="25"/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1000</v>
      </c>
      <c r="T271" s="1" t="s">
        <v>848</v>
      </c>
      <c r="U271" s="1" t="s">
        <v>795</v>
      </c>
      <c r="V271" s="1"/>
      <c r="W271" s="1"/>
      <c r="X271" s="1"/>
      <c r="Y271" s="1">
        <v>299</v>
      </c>
      <c r="Z271" s="1" t="s">
        <v>157</v>
      </c>
      <c r="AA271" s="1" t="s">
        <v>158</v>
      </c>
      <c r="AB271" s="1"/>
      <c r="AC271" s="1"/>
      <c r="AD271" s="1"/>
      <c r="AE271" s="25">
        <v>0</v>
      </c>
      <c r="AF271" s="1">
        <f>SUMPRODUCT(AJ271:ZZ271,AJ6:ZZ6)*J271</f>
        <v>0</v>
      </c>
      <c r="AG271" s="1">
        <f t="shared" si="12"/>
        <v>0</v>
      </c>
      <c r="AH271" s="1"/>
      <c r="AI271" s="1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</row>
    <row r="272" spans="1:86" ht="20.100000000000001" customHeight="1">
      <c r="A272" s="1"/>
      <c r="B272" s="5"/>
      <c r="C272" s="1"/>
      <c r="D272" s="1" t="s">
        <v>838</v>
      </c>
      <c r="E272" s="1" t="s">
        <v>839</v>
      </c>
      <c r="F272" s="1" t="s">
        <v>840</v>
      </c>
      <c r="G272" s="1" t="s">
        <v>856</v>
      </c>
      <c r="H272" s="1" t="s">
        <v>559</v>
      </c>
      <c r="I272" s="1" t="s">
        <v>842</v>
      </c>
      <c r="J272" s="1">
        <v>1</v>
      </c>
      <c r="K272" s="1" t="s">
        <v>843</v>
      </c>
      <c r="L272" s="25"/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100</v>
      </c>
      <c r="T272" s="1" t="s">
        <v>844</v>
      </c>
      <c r="U272" s="1" t="s">
        <v>795</v>
      </c>
      <c r="V272" s="1"/>
      <c r="W272" s="1"/>
      <c r="X272" s="1"/>
      <c r="Y272" s="1">
        <v>299</v>
      </c>
      <c r="Z272" s="1" t="s">
        <v>157</v>
      </c>
      <c r="AA272" s="1" t="s">
        <v>158</v>
      </c>
      <c r="AB272" s="1"/>
      <c r="AC272" s="1"/>
      <c r="AD272" s="1"/>
      <c r="AE272" s="25">
        <v>0</v>
      </c>
      <c r="AF272" s="1">
        <f>SUMPRODUCT(AJ272:ZZ272,AJ6:ZZ6)*J272</f>
        <v>0</v>
      </c>
      <c r="AG272" s="1">
        <f t="shared" si="12"/>
        <v>0</v>
      </c>
      <c r="AH272" s="1"/>
      <c r="AI272" s="1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</row>
    <row r="273" spans="1:86" ht="20.100000000000001" customHeight="1">
      <c r="A273" s="1"/>
      <c r="B273" s="5"/>
      <c r="C273" s="1"/>
      <c r="D273" s="1" t="s">
        <v>838</v>
      </c>
      <c r="E273" s="1" t="s">
        <v>839</v>
      </c>
      <c r="F273" s="1" t="s">
        <v>840</v>
      </c>
      <c r="G273" s="1" t="s">
        <v>857</v>
      </c>
      <c r="H273" s="1" t="s">
        <v>559</v>
      </c>
      <c r="I273" s="1" t="s">
        <v>842</v>
      </c>
      <c r="J273" s="1">
        <v>1</v>
      </c>
      <c r="K273" s="1" t="s">
        <v>843</v>
      </c>
      <c r="L273" s="25"/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100</v>
      </c>
      <c r="T273" s="1" t="s">
        <v>844</v>
      </c>
      <c r="U273" s="1" t="s">
        <v>795</v>
      </c>
      <c r="V273" s="1"/>
      <c r="W273" s="1"/>
      <c r="X273" s="1"/>
      <c r="Y273" s="1">
        <v>299</v>
      </c>
      <c r="Z273" s="1" t="s">
        <v>157</v>
      </c>
      <c r="AA273" s="1" t="s">
        <v>158</v>
      </c>
      <c r="AB273" s="1"/>
      <c r="AC273" s="1"/>
      <c r="AD273" s="1"/>
      <c r="AE273" s="25">
        <v>0</v>
      </c>
      <c r="AF273" s="1">
        <f>SUMPRODUCT(AJ273:ZZ273,AJ6:ZZ6)*J273</f>
        <v>0</v>
      </c>
      <c r="AG273" s="1">
        <f t="shared" si="12"/>
        <v>0</v>
      </c>
      <c r="AH273" s="1"/>
      <c r="AI273" s="1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</row>
    <row r="274" spans="1:86" ht="20.100000000000001" customHeight="1">
      <c r="A274" s="1"/>
      <c r="B274" s="5"/>
      <c r="C274" s="1"/>
      <c r="D274" s="1" t="s">
        <v>838</v>
      </c>
      <c r="E274" s="1" t="s">
        <v>839</v>
      </c>
      <c r="F274" s="1" t="s">
        <v>840</v>
      </c>
      <c r="G274" s="1" t="s">
        <v>858</v>
      </c>
      <c r="H274" s="1" t="s">
        <v>559</v>
      </c>
      <c r="I274" s="1" t="s">
        <v>842</v>
      </c>
      <c r="J274" s="1">
        <v>1</v>
      </c>
      <c r="K274" s="1" t="s">
        <v>843</v>
      </c>
      <c r="L274" s="25"/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100</v>
      </c>
      <c r="T274" s="1" t="s">
        <v>844</v>
      </c>
      <c r="U274" s="1" t="s">
        <v>795</v>
      </c>
      <c r="V274" s="1"/>
      <c r="W274" s="1"/>
      <c r="X274" s="1"/>
      <c r="Y274" s="1">
        <v>299</v>
      </c>
      <c r="Z274" s="1" t="s">
        <v>157</v>
      </c>
      <c r="AA274" s="1" t="s">
        <v>158</v>
      </c>
      <c r="AB274" s="1"/>
      <c r="AC274" s="1"/>
      <c r="AD274" s="1"/>
      <c r="AE274" s="25">
        <v>0</v>
      </c>
      <c r="AF274" s="1">
        <f>SUMPRODUCT(AJ274:ZZ274,AJ6:ZZ6)*J274</f>
        <v>0</v>
      </c>
      <c r="AG274" s="1">
        <f t="shared" si="12"/>
        <v>0</v>
      </c>
      <c r="AH274" s="1"/>
      <c r="AI274" s="1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</row>
    <row r="275" spans="1:86" ht="20.100000000000001" customHeight="1">
      <c r="A275" s="1"/>
      <c r="B275" s="5"/>
      <c r="C275" s="1"/>
      <c r="D275" s="1" t="s">
        <v>838</v>
      </c>
      <c r="E275" s="1" t="s">
        <v>839</v>
      </c>
      <c r="F275" s="1" t="s">
        <v>840</v>
      </c>
      <c r="G275" s="1" t="s">
        <v>859</v>
      </c>
      <c r="H275" s="1" t="s">
        <v>559</v>
      </c>
      <c r="I275" s="1" t="s">
        <v>842</v>
      </c>
      <c r="J275" s="1">
        <v>1</v>
      </c>
      <c r="K275" s="1" t="s">
        <v>843</v>
      </c>
      <c r="L275" s="25"/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1000</v>
      </c>
      <c r="T275" s="1" t="s">
        <v>860</v>
      </c>
      <c r="U275" s="1" t="s">
        <v>587</v>
      </c>
      <c r="V275" s="1"/>
      <c r="W275" s="1"/>
      <c r="X275" s="1"/>
      <c r="Y275" s="1">
        <v>299</v>
      </c>
      <c r="Z275" s="1" t="s">
        <v>157</v>
      </c>
      <c r="AA275" s="1" t="s">
        <v>158</v>
      </c>
      <c r="AB275" s="1"/>
      <c r="AC275" s="1"/>
      <c r="AD275" s="1"/>
      <c r="AE275" s="25">
        <v>0</v>
      </c>
      <c r="AF275" s="1">
        <f>SUMPRODUCT(AJ275:ZZ275,AJ6:ZZ6)*J275</f>
        <v>220</v>
      </c>
      <c r="AG275" s="1">
        <f t="shared" si="12"/>
        <v>-220</v>
      </c>
      <c r="AH275" s="1"/>
      <c r="AI275" s="1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>
        <v>1</v>
      </c>
      <c r="BA275" s="3"/>
      <c r="BB275" s="3"/>
      <c r="BC275" s="3"/>
      <c r="BD275" s="3"/>
      <c r="BE275" s="3"/>
      <c r="BF275" s="3"/>
      <c r="BG275" s="3"/>
      <c r="BH275" s="3"/>
      <c r="BI275" s="3">
        <v>1</v>
      </c>
      <c r="BJ275" s="3"/>
      <c r="BK275" s="3">
        <v>1</v>
      </c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</row>
    <row r="276" spans="1:86" ht="20.100000000000001" customHeight="1">
      <c r="A276" s="1"/>
      <c r="B276" s="5"/>
      <c r="C276" s="1"/>
      <c r="D276" s="1" t="s">
        <v>838</v>
      </c>
      <c r="E276" s="1" t="s">
        <v>839</v>
      </c>
      <c r="F276" s="1" t="s">
        <v>840</v>
      </c>
      <c r="G276" s="1" t="s">
        <v>861</v>
      </c>
      <c r="H276" s="1" t="s">
        <v>559</v>
      </c>
      <c r="I276" s="1" t="s">
        <v>842</v>
      </c>
      <c r="J276" s="1">
        <v>1</v>
      </c>
      <c r="K276" s="1" t="s">
        <v>843</v>
      </c>
      <c r="L276" s="25"/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1000</v>
      </c>
      <c r="T276" s="1" t="s">
        <v>860</v>
      </c>
      <c r="U276" s="1" t="s">
        <v>587</v>
      </c>
      <c r="V276" s="1"/>
      <c r="W276" s="1"/>
      <c r="X276" s="1"/>
      <c r="Y276" s="1">
        <v>299</v>
      </c>
      <c r="Z276" s="1" t="s">
        <v>157</v>
      </c>
      <c r="AA276" s="1" t="s">
        <v>158</v>
      </c>
      <c r="AB276" s="1"/>
      <c r="AC276" s="1"/>
      <c r="AD276" s="1"/>
      <c r="AE276" s="25">
        <v>0</v>
      </c>
      <c r="AF276" s="1">
        <f>SUMPRODUCT(AJ276:ZZ276,AJ6:ZZ6)*J276</f>
        <v>0</v>
      </c>
      <c r="AG276" s="1">
        <f t="shared" si="12"/>
        <v>0</v>
      </c>
      <c r="AH276" s="1"/>
      <c r="AI276" s="1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</row>
    <row r="277" spans="1:86" ht="20.100000000000001" customHeight="1">
      <c r="A277" s="1"/>
      <c r="B277" s="5"/>
      <c r="C277" s="1"/>
      <c r="D277" s="1" t="s">
        <v>838</v>
      </c>
      <c r="E277" s="1" t="s">
        <v>839</v>
      </c>
      <c r="F277" s="1" t="s">
        <v>840</v>
      </c>
      <c r="G277" s="1" t="s">
        <v>862</v>
      </c>
      <c r="H277" s="1" t="s">
        <v>559</v>
      </c>
      <c r="I277" s="1" t="s">
        <v>842</v>
      </c>
      <c r="J277" s="1">
        <v>1</v>
      </c>
      <c r="K277" s="1" t="s">
        <v>843</v>
      </c>
      <c r="L277" s="25"/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1000</v>
      </c>
      <c r="T277" s="1" t="s">
        <v>860</v>
      </c>
      <c r="U277" s="1" t="s">
        <v>587</v>
      </c>
      <c r="V277" s="1"/>
      <c r="W277" s="1"/>
      <c r="X277" s="1"/>
      <c r="Y277" s="1">
        <v>299</v>
      </c>
      <c r="Z277" s="1" t="s">
        <v>157</v>
      </c>
      <c r="AA277" s="1" t="s">
        <v>158</v>
      </c>
      <c r="AB277" s="1"/>
      <c r="AC277" s="1"/>
      <c r="AD277" s="1"/>
      <c r="AE277" s="25">
        <v>0</v>
      </c>
      <c r="AF277" s="1">
        <f>SUMPRODUCT(AJ277:ZZ277,AJ6:ZZ6)*J277</f>
        <v>0</v>
      </c>
      <c r="AG277" s="1">
        <f t="shared" si="12"/>
        <v>0</v>
      </c>
      <c r="AH277" s="1"/>
      <c r="AI277" s="1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</row>
    <row r="278" spans="1:86" ht="20.100000000000001" customHeight="1">
      <c r="A278" s="1"/>
      <c r="B278" s="5"/>
      <c r="C278" s="1"/>
      <c r="D278" s="1" t="s">
        <v>838</v>
      </c>
      <c r="E278" s="1" t="s">
        <v>839</v>
      </c>
      <c r="F278" s="1" t="s">
        <v>840</v>
      </c>
      <c r="G278" s="1" t="s">
        <v>863</v>
      </c>
      <c r="H278" s="1" t="s">
        <v>559</v>
      </c>
      <c r="I278" s="1" t="s">
        <v>842</v>
      </c>
      <c r="J278" s="1">
        <v>1</v>
      </c>
      <c r="K278" s="1" t="s">
        <v>843</v>
      </c>
      <c r="L278" s="25"/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1000</v>
      </c>
      <c r="T278" s="1" t="s">
        <v>860</v>
      </c>
      <c r="U278" s="1" t="s">
        <v>587</v>
      </c>
      <c r="V278" s="1"/>
      <c r="W278" s="1"/>
      <c r="X278" s="1"/>
      <c r="Y278" s="1">
        <v>299</v>
      </c>
      <c r="Z278" s="1" t="s">
        <v>157</v>
      </c>
      <c r="AA278" s="1" t="s">
        <v>158</v>
      </c>
      <c r="AB278" s="1"/>
      <c r="AC278" s="1"/>
      <c r="AD278" s="1"/>
      <c r="AE278" s="25">
        <v>0</v>
      </c>
      <c r="AF278" s="1">
        <f>SUMPRODUCT(AJ278:ZZ278,AJ6:ZZ6)*J278</f>
        <v>0</v>
      </c>
      <c r="AG278" s="1">
        <f t="shared" si="12"/>
        <v>0</v>
      </c>
      <c r="AH278" s="1"/>
      <c r="AI278" s="1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</row>
    <row r="279" spans="1:86" ht="20.100000000000001" customHeight="1">
      <c r="A279" s="1"/>
      <c r="B279" s="5"/>
      <c r="C279" s="1"/>
      <c r="D279" s="1" t="s">
        <v>838</v>
      </c>
      <c r="E279" s="1" t="s">
        <v>839</v>
      </c>
      <c r="F279" s="1" t="s">
        <v>840</v>
      </c>
      <c r="G279" s="1" t="s">
        <v>864</v>
      </c>
      <c r="H279" s="1" t="s">
        <v>559</v>
      </c>
      <c r="I279" s="1" t="s">
        <v>842</v>
      </c>
      <c r="J279" s="1">
        <v>1</v>
      </c>
      <c r="K279" s="1" t="s">
        <v>843</v>
      </c>
      <c r="L279" s="25"/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1000</v>
      </c>
      <c r="T279" s="1" t="s">
        <v>860</v>
      </c>
      <c r="U279" s="1" t="s">
        <v>587</v>
      </c>
      <c r="V279" s="1"/>
      <c r="W279" s="1"/>
      <c r="X279" s="1"/>
      <c r="Y279" s="1">
        <v>299</v>
      </c>
      <c r="Z279" s="1" t="s">
        <v>157</v>
      </c>
      <c r="AA279" s="1" t="s">
        <v>158</v>
      </c>
      <c r="AB279" s="1"/>
      <c r="AC279" s="1"/>
      <c r="AD279" s="1"/>
      <c r="AE279" s="25">
        <v>0</v>
      </c>
      <c r="AF279" s="1">
        <f>SUMPRODUCT(AJ279:ZZ279,AJ6:ZZ6)*J279</f>
        <v>0</v>
      </c>
      <c r="AG279" s="1">
        <f t="shared" si="12"/>
        <v>0</v>
      </c>
      <c r="AH279" s="1"/>
      <c r="AI279" s="1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</row>
    <row r="280" spans="1:86" ht="20.100000000000001" customHeight="1">
      <c r="A280" s="1"/>
      <c r="B280" s="5"/>
      <c r="C280" s="1"/>
      <c r="D280" s="1" t="s">
        <v>838</v>
      </c>
      <c r="E280" s="1" t="s">
        <v>839</v>
      </c>
      <c r="F280" s="1" t="s">
        <v>840</v>
      </c>
      <c r="G280" s="1" t="s">
        <v>865</v>
      </c>
      <c r="H280" s="1" t="s">
        <v>559</v>
      </c>
      <c r="I280" s="1" t="s">
        <v>842</v>
      </c>
      <c r="J280" s="1">
        <v>1</v>
      </c>
      <c r="K280" s="1" t="s">
        <v>843</v>
      </c>
      <c r="L280" s="25"/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1000</v>
      </c>
      <c r="T280" s="1" t="s">
        <v>860</v>
      </c>
      <c r="U280" s="1" t="s">
        <v>587</v>
      </c>
      <c r="V280" s="1"/>
      <c r="W280" s="1"/>
      <c r="X280" s="1"/>
      <c r="Y280" s="1">
        <v>299</v>
      </c>
      <c r="Z280" s="1" t="s">
        <v>157</v>
      </c>
      <c r="AA280" s="1" t="s">
        <v>158</v>
      </c>
      <c r="AB280" s="1"/>
      <c r="AC280" s="1"/>
      <c r="AD280" s="1"/>
      <c r="AE280" s="25">
        <v>0</v>
      </c>
      <c r="AF280" s="1">
        <f>SUMPRODUCT(AJ280:ZZ280,AJ6:ZZ6)*J280</f>
        <v>0</v>
      </c>
      <c r="AG280" s="1">
        <f t="shared" si="12"/>
        <v>0</v>
      </c>
      <c r="AH280" s="1"/>
      <c r="AI280" s="1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</row>
    <row r="281" spans="1:86" ht="20.100000000000001" customHeight="1">
      <c r="A281" s="1"/>
      <c r="B281" s="5"/>
      <c r="C281" s="1"/>
      <c r="D281" s="1" t="s">
        <v>838</v>
      </c>
      <c r="E281" s="1" t="s">
        <v>839</v>
      </c>
      <c r="F281" s="1" t="s">
        <v>840</v>
      </c>
      <c r="G281" s="1" t="s">
        <v>866</v>
      </c>
      <c r="H281" s="1" t="s">
        <v>559</v>
      </c>
      <c r="I281" s="1" t="s">
        <v>842</v>
      </c>
      <c r="J281" s="1">
        <v>1</v>
      </c>
      <c r="K281" s="1" t="s">
        <v>843</v>
      </c>
      <c r="L281" s="25"/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1000</v>
      </c>
      <c r="T281" s="1" t="s">
        <v>860</v>
      </c>
      <c r="U281" s="1" t="s">
        <v>587</v>
      </c>
      <c r="V281" s="1"/>
      <c r="W281" s="1"/>
      <c r="X281" s="1"/>
      <c r="Y281" s="1">
        <v>299</v>
      </c>
      <c r="Z281" s="1" t="s">
        <v>157</v>
      </c>
      <c r="AA281" s="1" t="s">
        <v>158</v>
      </c>
      <c r="AB281" s="1"/>
      <c r="AC281" s="1"/>
      <c r="AD281" s="1"/>
      <c r="AE281" s="25">
        <v>0</v>
      </c>
      <c r="AF281" s="1">
        <f>SUMPRODUCT(AJ281:ZZ281,AJ6:ZZ6)*J281</f>
        <v>0</v>
      </c>
      <c r="AG281" s="1">
        <f t="shared" si="12"/>
        <v>0</v>
      </c>
      <c r="AH281" s="1"/>
      <c r="AI281" s="1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</row>
    <row r="282" spans="1:86" ht="20.100000000000001" customHeight="1">
      <c r="A282" s="1"/>
      <c r="B282" s="5"/>
      <c r="C282" s="1"/>
      <c r="D282" s="1" t="s">
        <v>838</v>
      </c>
      <c r="E282" s="1" t="s">
        <v>839</v>
      </c>
      <c r="F282" s="1" t="s">
        <v>840</v>
      </c>
      <c r="G282" s="1" t="s">
        <v>867</v>
      </c>
      <c r="H282" s="1" t="s">
        <v>559</v>
      </c>
      <c r="I282" s="1" t="s">
        <v>842</v>
      </c>
      <c r="J282" s="1">
        <v>1</v>
      </c>
      <c r="K282" s="1" t="s">
        <v>843</v>
      </c>
      <c r="L282" s="25"/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1000</v>
      </c>
      <c r="T282" s="1" t="s">
        <v>860</v>
      </c>
      <c r="U282" s="1" t="s">
        <v>587</v>
      </c>
      <c r="V282" s="1"/>
      <c r="W282" s="1"/>
      <c r="X282" s="1"/>
      <c r="Y282" s="1">
        <v>299</v>
      </c>
      <c r="Z282" s="1" t="s">
        <v>157</v>
      </c>
      <c r="AA282" s="1" t="s">
        <v>158</v>
      </c>
      <c r="AB282" s="1"/>
      <c r="AC282" s="1"/>
      <c r="AD282" s="1"/>
      <c r="AE282" s="25">
        <v>0</v>
      </c>
      <c r="AF282" s="1">
        <f>SUMPRODUCT(AJ282:ZZ282,AJ6:ZZ6)*J282</f>
        <v>0</v>
      </c>
      <c r="AG282" s="1">
        <f t="shared" si="12"/>
        <v>0</v>
      </c>
      <c r="AH282" s="1"/>
      <c r="AI282" s="1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</row>
    <row r="283" spans="1:86" ht="20.100000000000001" customHeight="1">
      <c r="A283" s="10"/>
      <c r="B283" s="11"/>
      <c r="C283" s="10" t="s">
        <v>170</v>
      </c>
      <c r="D283" s="10"/>
      <c r="E283" s="10"/>
      <c r="F283" s="10"/>
      <c r="G283" s="10"/>
      <c r="H283" s="10"/>
      <c r="I283" s="10"/>
      <c r="J283" s="10"/>
      <c r="K283" s="10"/>
      <c r="L283" s="26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26"/>
      <c r="AF283" s="10"/>
      <c r="AG283" s="10"/>
      <c r="AH283" s="10"/>
      <c r="AI283" s="10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>
        <v>1</v>
      </c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  <c r="BY283" s="12"/>
      <c r="BZ283" s="12"/>
      <c r="CA283" s="12"/>
      <c r="CB283" s="12">
        <v>1</v>
      </c>
      <c r="CC283" s="12"/>
      <c r="CD283" s="12"/>
      <c r="CE283" s="12"/>
      <c r="CF283" s="12"/>
      <c r="CG283" s="12"/>
      <c r="CH283" s="12"/>
    </row>
    <row r="284" spans="1:86" ht="20.100000000000001" customHeight="1">
      <c r="A284" s="1"/>
      <c r="B284" s="5" t="s">
        <v>868</v>
      </c>
      <c r="C284" s="1"/>
      <c r="D284" s="1" t="s">
        <v>869</v>
      </c>
      <c r="E284" s="1" t="s">
        <v>870</v>
      </c>
      <c r="F284" s="1" t="s">
        <v>871</v>
      </c>
      <c r="G284" s="1" t="s">
        <v>872</v>
      </c>
      <c r="H284" s="1" t="s">
        <v>559</v>
      </c>
      <c r="I284" s="1" t="s">
        <v>873</v>
      </c>
      <c r="J284" s="1">
        <v>1</v>
      </c>
      <c r="K284" s="1" t="s">
        <v>874</v>
      </c>
      <c r="L284" s="25"/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2500</v>
      </c>
      <c r="T284" s="1" t="s">
        <v>875</v>
      </c>
      <c r="U284" s="1" t="s">
        <v>587</v>
      </c>
      <c r="V284" s="1"/>
      <c r="W284" s="1"/>
      <c r="X284" s="1"/>
      <c r="Y284" s="1">
        <v>298</v>
      </c>
      <c r="Z284" s="1" t="s">
        <v>157</v>
      </c>
      <c r="AA284" s="1" t="s">
        <v>158</v>
      </c>
      <c r="AB284" s="1"/>
      <c r="AC284" s="1"/>
      <c r="AD284" s="1"/>
      <c r="AE284" s="25">
        <v>0</v>
      </c>
      <c r="AF284" s="1">
        <f>SUMPRODUCT(AJ284:ZZ284,AJ6:ZZ6)*J284</f>
        <v>3092</v>
      </c>
      <c r="AG284" s="1">
        <f>0-AF284</f>
        <v>-3092</v>
      </c>
      <c r="AH284" s="1"/>
      <c r="AI284" s="1"/>
      <c r="AJ284" s="3">
        <v>1</v>
      </c>
      <c r="AK284" s="3">
        <v>1</v>
      </c>
      <c r="AL284" s="3">
        <v>1</v>
      </c>
      <c r="AM284" s="3">
        <v>1</v>
      </c>
      <c r="AN284" s="3">
        <v>1</v>
      </c>
      <c r="AO284" s="3">
        <v>1</v>
      </c>
      <c r="AP284" s="3">
        <v>1</v>
      </c>
      <c r="AQ284" s="3">
        <v>1</v>
      </c>
      <c r="AR284" s="3">
        <v>1</v>
      </c>
      <c r="AS284" s="3">
        <v>1</v>
      </c>
      <c r="AT284" s="3">
        <v>1</v>
      </c>
      <c r="AU284" s="3">
        <v>1</v>
      </c>
      <c r="AV284" s="3">
        <v>1</v>
      </c>
      <c r="AW284" s="3">
        <v>1</v>
      </c>
      <c r="AX284" s="3">
        <v>1</v>
      </c>
      <c r="AY284" s="3"/>
      <c r="AZ284" s="3">
        <v>1</v>
      </c>
      <c r="BA284" s="4">
        <v>1</v>
      </c>
      <c r="BB284" s="3">
        <v>1</v>
      </c>
      <c r="BC284" s="4">
        <v>1</v>
      </c>
      <c r="BD284" s="4">
        <v>1</v>
      </c>
      <c r="BE284" s="4">
        <v>1</v>
      </c>
      <c r="BF284" s="4">
        <v>1</v>
      </c>
      <c r="BG284" s="4">
        <v>1</v>
      </c>
      <c r="BH284" s="3">
        <v>1</v>
      </c>
      <c r="BI284" s="3">
        <v>1</v>
      </c>
      <c r="BJ284" s="3">
        <v>1</v>
      </c>
      <c r="BK284" s="3">
        <v>1</v>
      </c>
      <c r="BL284" s="3">
        <v>1</v>
      </c>
      <c r="BM284" s="3">
        <v>1</v>
      </c>
      <c r="BN284" s="3">
        <v>1</v>
      </c>
      <c r="BO284" s="3">
        <v>1</v>
      </c>
      <c r="BP284" s="3">
        <v>1</v>
      </c>
      <c r="BQ284" s="3">
        <v>1</v>
      </c>
      <c r="BR284" s="3">
        <v>1</v>
      </c>
      <c r="BS284" s="3">
        <v>1</v>
      </c>
      <c r="BT284" s="3">
        <v>1</v>
      </c>
      <c r="BU284" s="3">
        <v>1</v>
      </c>
      <c r="BV284" s="3">
        <v>1</v>
      </c>
      <c r="BW284" s="3">
        <v>1</v>
      </c>
      <c r="BX284" s="3">
        <v>1</v>
      </c>
      <c r="BY284" s="3">
        <v>1</v>
      </c>
      <c r="BZ284" s="3">
        <v>1</v>
      </c>
      <c r="CA284" s="3"/>
      <c r="CB284" s="3"/>
      <c r="CC284" s="3">
        <v>1</v>
      </c>
      <c r="CD284" s="3">
        <v>1</v>
      </c>
      <c r="CE284" s="3">
        <v>1</v>
      </c>
      <c r="CF284" s="3">
        <v>1</v>
      </c>
      <c r="CG284" s="3">
        <v>1</v>
      </c>
      <c r="CH284" s="3">
        <v>1</v>
      </c>
    </row>
    <row r="285" spans="1:86" ht="20.100000000000001" customHeight="1">
      <c r="A285" s="1"/>
      <c r="B285" s="5"/>
      <c r="C285" s="1"/>
      <c r="D285" s="1" t="s">
        <v>869</v>
      </c>
      <c r="E285" s="1" t="s">
        <v>870</v>
      </c>
      <c r="F285" s="1" t="s">
        <v>871</v>
      </c>
      <c r="G285" s="1" t="s">
        <v>876</v>
      </c>
      <c r="H285" s="1" t="s">
        <v>559</v>
      </c>
      <c r="I285" s="1" t="s">
        <v>873</v>
      </c>
      <c r="J285" s="1">
        <v>1</v>
      </c>
      <c r="K285" s="1" t="s">
        <v>874</v>
      </c>
      <c r="L285" s="25"/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2500</v>
      </c>
      <c r="T285" s="1" t="s">
        <v>875</v>
      </c>
      <c r="U285" s="1" t="s">
        <v>587</v>
      </c>
      <c r="V285" s="1"/>
      <c r="W285" s="1"/>
      <c r="X285" s="1"/>
      <c r="Y285" s="1">
        <v>298</v>
      </c>
      <c r="Z285" s="1" t="s">
        <v>157</v>
      </c>
      <c r="AA285" s="1" t="s">
        <v>158</v>
      </c>
      <c r="AB285" s="1"/>
      <c r="AC285" s="1"/>
      <c r="AD285" s="1"/>
      <c r="AE285" s="25">
        <v>0</v>
      </c>
      <c r="AF285" s="1">
        <f>SUMPRODUCT(AJ285:ZZ285,AJ6:ZZ6)*J285</f>
        <v>0</v>
      </c>
      <c r="AG285" s="1">
        <f>0-AF285</f>
        <v>0</v>
      </c>
      <c r="AH285" s="1"/>
      <c r="AI285" s="1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</row>
    <row r="286" spans="1:86" ht="20.100000000000001" customHeight="1">
      <c r="A286" s="1"/>
      <c r="B286" s="5"/>
      <c r="C286" s="1"/>
      <c r="D286" s="1" t="s">
        <v>869</v>
      </c>
      <c r="E286" s="1" t="s">
        <v>870</v>
      </c>
      <c r="F286" s="1" t="s">
        <v>871</v>
      </c>
      <c r="G286" s="1" t="s">
        <v>877</v>
      </c>
      <c r="H286" s="1" t="s">
        <v>559</v>
      </c>
      <c r="I286" s="1" t="s">
        <v>873</v>
      </c>
      <c r="J286" s="1">
        <v>1</v>
      </c>
      <c r="K286" s="1" t="s">
        <v>874</v>
      </c>
      <c r="L286" s="25"/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2500</v>
      </c>
      <c r="T286" s="1" t="s">
        <v>875</v>
      </c>
      <c r="U286" s="1" t="s">
        <v>587</v>
      </c>
      <c r="V286" s="1"/>
      <c r="W286" s="1"/>
      <c r="X286" s="1"/>
      <c r="Y286" s="1">
        <v>298</v>
      </c>
      <c r="Z286" s="1" t="s">
        <v>157</v>
      </c>
      <c r="AA286" s="1" t="s">
        <v>158</v>
      </c>
      <c r="AB286" s="1"/>
      <c r="AC286" s="1"/>
      <c r="AD286" s="1"/>
      <c r="AE286" s="25">
        <v>0</v>
      </c>
      <c r="AF286" s="1">
        <f>SUMPRODUCT(AJ286:ZZ286,AJ6:ZZ6)*J286</f>
        <v>0</v>
      </c>
      <c r="AG286" s="1">
        <f>0-AF286</f>
        <v>0</v>
      </c>
      <c r="AH286" s="1"/>
      <c r="AI286" s="1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</row>
    <row r="287" spans="1:86" ht="20.100000000000001" customHeight="1">
      <c r="A287" s="1"/>
      <c r="B287" s="5"/>
      <c r="C287" s="1"/>
      <c r="D287" s="1" t="s">
        <v>869</v>
      </c>
      <c r="E287" s="1" t="s">
        <v>870</v>
      </c>
      <c r="F287" s="1" t="s">
        <v>871</v>
      </c>
      <c r="G287" s="1" t="s">
        <v>878</v>
      </c>
      <c r="H287" s="1" t="s">
        <v>559</v>
      </c>
      <c r="I287" s="1" t="s">
        <v>873</v>
      </c>
      <c r="J287" s="1">
        <v>1</v>
      </c>
      <c r="K287" s="1" t="s">
        <v>874</v>
      </c>
      <c r="L287" s="25"/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2500</v>
      </c>
      <c r="T287" s="1" t="s">
        <v>875</v>
      </c>
      <c r="U287" s="1" t="s">
        <v>587</v>
      </c>
      <c r="V287" s="1"/>
      <c r="W287" s="1"/>
      <c r="X287" s="1"/>
      <c r="Y287" s="1">
        <v>298</v>
      </c>
      <c r="Z287" s="1" t="s">
        <v>157</v>
      </c>
      <c r="AA287" s="1" t="s">
        <v>158</v>
      </c>
      <c r="AB287" s="1"/>
      <c r="AC287" s="1"/>
      <c r="AD287" s="1"/>
      <c r="AE287" s="25">
        <v>0</v>
      </c>
      <c r="AF287" s="1">
        <f>SUMPRODUCT(AJ287:ZZ287,AJ6:ZZ6)*J287</f>
        <v>0</v>
      </c>
      <c r="AG287" s="1">
        <f>0-AF287</f>
        <v>0</v>
      </c>
      <c r="AH287" s="1"/>
      <c r="AI287" s="1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</row>
    <row r="288" spans="1:86" ht="20.100000000000001" customHeight="1">
      <c r="A288" s="1"/>
      <c r="B288" s="5"/>
      <c r="C288" s="1" t="s">
        <v>170</v>
      </c>
      <c r="D288" s="1"/>
      <c r="E288" s="1"/>
      <c r="F288" s="1"/>
      <c r="G288" s="1"/>
      <c r="H288" s="1"/>
      <c r="I288" s="1"/>
      <c r="J288" s="1"/>
      <c r="K288" s="1"/>
      <c r="L288" s="25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25"/>
      <c r="AF288" s="1"/>
      <c r="AG288" s="1"/>
      <c r="AH288" s="1"/>
      <c r="AI288" s="1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>
        <v>1</v>
      </c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>
        <v>1</v>
      </c>
      <c r="CC288" s="3"/>
      <c r="CD288" s="3"/>
      <c r="CE288" s="3"/>
      <c r="CF288" s="3"/>
      <c r="CG288" s="3"/>
      <c r="CH288" s="3"/>
    </row>
    <row r="289" spans="1:86" ht="24" customHeight="1">
      <c r="A289" s="2" t="s">
        <v>879</v>
      </c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4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4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</row>
    <row r="290" spans="1:86" ht="20.100000000000001" customHeight="1">
      <c r="A290" s="1"/>
      <c r="B290" s="5" t="s">
        <v>880</v>
      </c>
      <c r="C290" s="1"/>
      <c r="D290" s="1" t="s">
        <v>881</v>
      </c>
      <c r="E290" s="1" t="s">
        <v>882</v>
      </c>
      <c r="F290" s="1" t="s">
        <v>883</v>
      </c>
      <c r="G290" s="1"/>
      <c r="H290" s="1" t="s">
        <v>461</v>
      </c>
      <c r="I290" s="1" t="s">
        <v>884</v>
      </c>
      <c r="J290" s="1">
        <v>10</v>
      </c>
      <c r="K290" s="1" t="s">
        <v>885</v>
      </c>
      <c r="L290" s="25">
        <v>50000</v>
      </c>
      <c r="M290" s="1">
        <v>50000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50000</v>
      </c>
      <c r="T290" s="1"/>
      <c r="U290" s="1"/>
      <c r="V290" s="1"/>
      <c r="W290" s="1"/>
      <c r="X290" s="1"/>
      <c r="Y290" s="1">
        <v>21</v>
      </c>
      <c r="Z290" s="1" t="s">
        <v>157</v>
      </c>
      <c r="AA290" s="1" t="s">
        <v>197</v>
      </c>
      <c r="AB290" s="1"/>
      <c r="AC290" s="1"/>
      <c r="AD290" s="1"/>
      <c r="AE290" s="25">
        <v>50000</v>
      </c>
      <c r="AF290" s="1">
        <f>SUMPRODUCT(AJ290:ZZ290,AJ6:ZZ6)*J290</f>
        <v>32000</v>
      </c>
      <c r="AG290" s="1">
        <f>50000-AF290</f>
        <v>18000</v>
      </c>
      <c r="AH290" s="1" t="s">
        <v>886</v>
      </c>
      <c r="AI290" s="1"/>
      <c r="AJ290" s="3">
        <v>1</v>
      </c>
      <c r="AK290" s="3">
        <v>1</v>
      </c>
      <c r="AL290" s="3">
        <v>1</v>
      </c>
      <c r="AM290" s="3">
        <v>1</v>
      </c>
      <c r="AN290" s="3">
        <v>1</v>
      </c>
      <c r="AO290" s="3">
        <v>1</v>
      </c>
      <c r="AP290" s="3">
        <v>1</v>
      </c>
      <c r="AQ290" s="3">
        <v>1</v>
      </c>
      <c r="AR290" s="3">
        <v>1</v>
      </c>
      <c r="AS290" s="3">
        <v>1</v>
      </c>
      <c r="AT290" s="3">
        <v>1</v>
      </c>
      <c r="AU290" s="3">
        <v>1</v>
      </c>
      <c r="AV290" s="3">
        <v>1</v>
      </c>
      <c r="AW290" s="3"/>
      <c r="AX290" s="3">
        <v>1</v>
      </c>
      <c r="AY290" s="3">
        <v>1</v>
      </c>
      <c r="AZ290" s="3">
        <v>1</v>
      </c>
      <c r="BA290" s="4">
        <v>1</v>
      </c>
      <c r="BB290" s="3">
        <v>1</v>
      </c>
      <c r="BC290" s="4">
        <v>1</v>
      </c>
      <c r="BD290" s="4">
        <v>1</v>
      </c>
      <c r="BE290" s="4">
        <v>1</v>
      </c>
      <c r="BF290" s="4">
        <v>1</v>
      </c>
      <c r="BG290" s="4">
        <v>1</v>
      </c>
      <c r="BH290" s="3">
        <v>1</v>
      </c>
      <c r="BI290" s="3">
        <v>1</v>
      </c>
      <c r="BJ290" s="3">
        <v>1</v>
      </c>
      <c r="BK290" s="3">
        <v>1</v>
      </c>
      <c r="BL290" s="3">
        <v>1</v>
      </c>
      <c r="BM290" s="3">
        <v>1</v>
      </c>
      <c r="BN290" s="3">
        <v>1</v>
      </c>
      <c r="BO290" s="3">
        <v>1</v>
      </c>
      <c r="BP290" s="3">
        <v>1</v>
      </c>
      <c r="BQ290" s="3">
        <v>1</v>
      </c>
      <c r="BR290" s="3">
        <v>1</v>
      </c>
      <c r="BS290" s="3">
        <v>1</v>
      </c>
      <c r="BT290" s="3">
        <v>1</v>
      </c>
      <c r="BU290" s="3">
        <v>1</v>
      </c>
      <c r="BV290" s="3">
        <v>1</v>
      </c>
      <c r="BW290" s="3">
        <v>1</v>
      </c>
      <c r="BX290" s="3">
        <v>1</v>
      </c>
      <c r="BY290" s="3">
        <v>1</v>
      </c>
      <c r="BZ290" s="3">
        <v>1</v>
      </c>
      <c r="CA290" s="3">
        <v>1</v>
      </c>
      <c r="CB290" s="3">
        <v>1</v>
      </c>
      <c r="CC290" s="3">
        <v>1</v>
      </c>
      <c r="CD290" s="3">
        <v>1</v>
      </c>
      <c r="CE290" s="3">
        <v>1</v>
      </c>
      <c r="CF290" s="3">
        <v>1</v>
      </c>
      <c r="CG290" s="3">
        <v>1</v>
      </c>
      <c r="CH290" s="3">
        <v>1</v>
      </c>
    </row>
    <row r="291" spans="1:86" ht="20.100000000000001" customHeight="1">
      <c r="A291" s="10"/>
      <c r="B291" s="11"/>
      <c r="C291" s="10" t="s">
        <v>170</v>
      </c>
      <c r="D291" s="10"/>
      <c r="E291" s="10"/>
      <c r="F291" s="10"/>
      <c r="G291" s="10"/>
      <c r="H291" s="10"/>
      <c r="I291" s="10"/>
      <c r="J291" s="10"/>
      <c r="K291" s="10"/>
      <c r="L291" s="26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26"/>
      <c r="AF291" s="10"/>
      <c r="AG291" s="10"/>
      <c r="AH291" s="10"/>
      <c r="AI291" s="10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>
        <v>1</v>
      </c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  <c r="BY291" s="12"/>
      <c r="BZ291" s="12"/>
      <c r="CA291" s="12"/>
      <c r="CB291" s="12"/>
      <c r="CC291" s="12"/>
      <c r="CD291" s="12"/>
      <c r="CE291" s="12"/>
      <c r="CF291" s="12"/>
      <c r="CG291" s="12"/>
      <c r="CH291" s="12"/>
    </row>
    <row r="292" spans="1:86" ht="20.100000000000001" customHeight="1">
      <c r="A292" s="1"/>
      <c r="B292" s="5" t="s">
        <v>887</v>
      </c>
      <c r="C292" s="1"/>
      <c r="D292" s="1" t="s">
        <v>881</v>
      </c>
      <c r="E292" s="1" t="s">
        <v>882</v>
      </c>
      <c r="F292" s="1" t="s">
        <v>883</v>
      </c>
      <c r="G292" s="1"/>
      <c r="H292" s="1" t="s">
        <v>461</v>
      </c>
      <c r="I292" s="1" t="s">
        <v>884</v>
      </c>
      <c r="J292" s="1">
        <v>0</v>
      </c>
      <c r="K292" s="1" t="s">
        <v>885</v>
      </c>
      <c r="L292" s="25">
        <v>50000</v>
      </c>
      <c r="M292" s="1">
        <v>50000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50000</v>
      </c>
      <c r="T292" s="1"/>
      <c r="U292" s="1"/>
      <c r="V292" s="1"/>
      <c r="W292" s="1"/>
      <c r="X292" s="1"/>
      <c r="Y292" s="1">
        <v>21</v>
      </c>
      <c r="Z292" s="1" t="s">
        <v>157</v>
      </c>
      <c r="AA292" s="1" t="s">
        <v>197</v>
      </c>
      <c r="AB292" s="1"/>
      <c r="AC292" s="1"/>
      <c r="AD292" s="1"/>
      <c r="AE292" s="25">
        <v>50000</v>
      </c>
      <c r="AF292" s="1">
        <f>SUMPRODUCT(AJ292:ZZ292,AJ6:ZZ6)*J292</f>
        <v>0</v>
      </c>
      <c r="AG292" s="1">
        <f>50000-AF292</f>
        <v>50000</v>
      </c>
      <c r="AH292" s="1" t="s">
        <v>888</v>
      </c>
      <c r="AI292" s="1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>
        <v>1</v>
      </c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</row>
    <row r="293" spans="1:86" ht="20.100000000000001" customHeight="1">
      <c r="A293" s="10"/>
      <c r="B293" s="11"/>
      <c r="C293" s="10" t="s">
        <v>170</v>
      </c>
      <c r="D293" s="10"/>
      <c r="E293" s="10"/>
      <c r="F293" s="10"/>
      <c r="G293" s="10"/>
      <c r="H293" s="10"/>
      <c r="I293" s="10"/>
      <c r="J293" s="10"/>
      <c r="K293" s="10"/>
      <c r="L293" s="26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26"/>
      <c r="AF293" s="10"/>
      <c r="AG293" s="10"/>
      <c r="AH293" s="10"/>
      <c r="AI293" s="10"/>
      <c r="AJ293" s="12">
        <v>1</v>
      </c>
      <c r="AK293" s="12">
        <v>1</v>
      </c>
      <c r="AL293" s="12">
        <v>1</v>
      </c>
      <c r="AM293" s="12">
        <v>1</v>
      </c>
      <c r="AN293" s="12">
        <v>1</v>
      </c>
      <c r="AO293" s="12">
        <v>1</v>
      </c>
      <c r="AP293" s="12">
        <v>1</v>
      </c>
      <c r="AQ293" s="12">
        <v>1</v>
      </c>
      <c r="AR293" s="12">
        <v>1</v>
      </c>
      <c r="AS293" s="12">
        <v>1</v>
      </c>
      <c r="AT293" s="12">
        <v>1</v>
      </c>
      <c r="AU293" s="12">
        <v>1</v>
      </c>
      <c r="AV293" s="12">
        <v>1</v>
      </c>
      <c r="AW293" s="12"/>
      <c r="AX293" s="12">
        <v>1</v>
      </c>
      <c r="AY293" s="12">
        <v>1</v>
      </c>
      <c r="AZ293" s="12">
        <v>1</v>
      </c>
      <c r="BA293" s="13">
        <v>1</v>
      </c>
      <c r="BB293" s="12">
        <v>1</v>
      </c>
      <c r="BC293" s="13">
        <v>1</v>
      </c>
      <c r="BD293" s="13">
        <v>1</v>
      </c>
      <c r="BE293" s="13">
        <v>1</v>
      </c>
      <c r="BF293" s="13">
        <v>1</v>
      </c>
      <c r="BG293" s="13">
        <v>1</v>
      </c>
      <c r="BH293" s="12">
        <v>1</v>
      </c>
      <c r="BI293" s="12">
        <v>1</v>
      </c>
      <c r="BJ293" s="12">
        <v>1</v>
      </c>
      <c r="BK293" s="12">
        <v>1</v>
      </c>
      <c r="BL293" s="12">
        <v>1</v>
      </c>
      <c r="BM293" s="12">
        <v>1</v>
      </c>
      <c r="BN293" s="12">
        <v>1</v>
      </c>
      <c r="BO293" s="12">
        <v>1</v>
      </c>
      <c r="BP293" s="12">
        <v>1</v>
      </c>
      <c r="BQ293" s="12">
        <v>1</v>
      </c>
      <c r="BR293" s="12">
        <v>1</v>
      </c>
      <c r="BS293" s="12">
        <v>1</v>
      </c>
      <c r="BT293" s="12">
        <v>1</v>
      </c>
      <c r="BU293" s="12">
        <v>1</v>
      </c>
      <c r="BV293" s="12">
        <v>1</v>
      </c>
      <c r="BW293" s="12">
        <v>1</v>
      </c>
      <c r="BX293" s="12">
        <v>1</v>
      </c>
      <c r="BY293" s="12">
        <v>1</v>
      </c>
      <c r="BZ293" s="12">
        <v>1</v>
      </c>
      <c r="CA293" s="12">
        <v>1</v>
      </c>
      <c r="CB293" s="12">
        <v>1</v>
      </c>
      <c r="CC293" s="12">
        <v>1</v>
      </c>
      <c r="CD293" s="12">
        <v>1</v>
      </c>
      <c r="CE293" s="12">
        <v>1</v>
      </c>
      <c r="CF293" s="12">
        <v>1</v>
      </c>
      <c r="CG293" s="12">
        <v>1</v>
      </c>
      <c r="CH293" s="12">
        <v>1</v>
      </c>
    </row>
    <row r="294" spans="1:86" ht="20.100000000000001" customHeight="1">
      <c r="A294" s="1"/>
      <c r="B294" s="5" t="s">
        <v>889</v>
      </c>
      <c r="C294" s="1"/>
      <c r="D294" s="1" t="s">
        <v>890</v>
      </c>
      <c r="E294" s="1" t="s">
        <v>891</v>
      </c>
      <c r="F294" s="1" t="s">
        <v>892</v>
      </c>
      <c r="G294" s="1"/>
      <c r="H294" s="1" t="s">
        <v>893</v>
      </c>
      <c r="I294" s="1" t="s">
        <v>894</v>
      </c>
      <c r="J294" s="1">
        <v>5</v>
      </c>
      <c r="K294" s="1" t="s">
        <v>895</v>
      </c>
      <c r="L294" s="25">
        <v>25000</v>
      </c>
      <c r="M294" s="1">
        <v>25000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25000</v>
      </c>
      <c r="T294" s="1"/>
      <c r="U294" s="1"/>
      <c r="V294" s="1"/>
      <c r="W294" s="1"/>
      <c r="X294" s="1"/>
      <c r="Y294" s="1">
        <v>14</v>
      </c>
      <c r="Z294" s="1" t="s">
        <v>157</v>
      </c>
      <c r="AA294" s="1" t="s">
        <v>197</v>
      </c>
      <c r="AB294" s="1"/>
      <c r="AC294" s="1"/>
      <c r="AD294" s="1"/>
      <c r="AE294" s="25">
        <v>25000</v>
      </c>
      <c r="AF294" s="1">
        <f>SUMPRODUCT(AJ294:ZZ294,AJ6:ZZ6)*J294</f>
        <v>16000</v>
      </c>
      <c r="AG294" s="1">
        <f>25000-AF294</f>
        <v>9000</v>
      </c>
      <c r="AH294" s="1" t="s">
        <v>896</v>
      </c>
      <c r="AI294" s="1"/>
      <c r="AJ294" s="3">
        <v>1</v>
      </c>
      <c r="AK294" s="3">
        <v>1</v>
      </c>
      <c r="AL294" s="3">
        <v>1</v>
      </c>
      <c r="AM294" s="3">
        <v>1</v>
      </c>
      <c r="AN294" s="3">
        <v>1</v>
      </c>
      <c r="AO294" s="3">
        <v>1</v>
      </c>
      <c r="AP294" s="3">
        <v>1</v>
      </c>
      <c r="AQ294" s="3">
        <v>1</v>
      </c>
      <c r="AR294" s="3">
        <v>1</v>
      </c>
      <c r="AS294" s="3">
        <v>1</v>
      </c>
      <c r="AT294" s="3">
        <v>1</v>
      </c>
      <c r="AU294" s="3">
        <v>1</v>
      </c>
      <c r="AV294" s="3">
        <v>1</v>
      </c>
      <c r="AW294" s="3"/>
      <c r="AX294" s="3">
        <v>1</v>
      </c>
      <c r="AY294" s="3">
        <v>1</v>
      </c>
      <c r="AZ294" s="3">
        <v>1</v>
      </c>
      <c r="BA294" s="4">
        <v>1</v>
      </c>
      <c r="BB294" s="3">
        <v>1</v>
      </c>
      <c r="BC294" s="4">
        <v>1</v>
      </c>
      <c r="BD294" s="4">
        <v>1</v>
      </c>
      <c r="BE294" s="4">
        <v>1</v>
      </c>
      <c r="BF294" s="4">
        <v>1</v>
      </c>
      <c r="BG294" s="4">
        <v>1</v>
      </c>
      <c r="BH294" s="3">
        <v>1</v>
      </c>
      <c r="BI294" s="3">
        <v>1</v>
      </c>
      <c r="BJ294" s="3">
        <v>1</v>
      </c>
      <c r="BK294" s="3">
        <v>1</v>
      </c>
      <c r="BL294" s="3">
        <v>1</v>
      </c>
      <c r="BM294" s="3">
        <v>1</v>
      </c>
      <c r="BN294" s="3">
        <v>1</v>
      </c>
      <c r="BO294" s="3">
        <v>1</v>
      </c>
      <c r="BP294" s="3">
        <v>1</v>
      </c>
      <c r="BQ294" s="3">
        <v>1</v>
      </c>
      <c r="BR294" s="3">
        <v>1</v>
      </c>
      <c r="BS294" s="3">
        <v>1</v>
      </c>
      <c r="BT294" s="3">
        <v>1</v>
      </c>
      <c r="BU294" s="3">
        <v>1</v>
      </c>
      <c r="BV294" s="3">
        <v>1</v>
      </c>
      <c r="BW294" s="3">
        <v>1</v>
      </c>
      <c r="BX294" s="3">
        <v>1</v>
      </c>
      <c r="BY294" s="3">
        <v>1</v>
      </c>
      <c r="BZ294" s="3">
        <v>1</v>
      </c>
      <c r="CA294" s="3">
        <v>1</v>
      </c>
      <c r="CB294" s="3">
        <v>1</v>
      </c>
      <c r="CC294" s="3">
        <v>1</v>
      </c>
      <c r="CD294" s="3">
        <v>1</v>
      </c>
      <c r="CE294" s="3">
        <v>1</v>
      </c>
      <c r="CF294" s="3">
        <v>1</v>
      </c>
      <c r="CG294" s="3">
        <v>1</v>
      </c>
      <c r="CH294" s="3">
        <v>1</v>
      </c>
    </row>
    <row r="295" spans="1:86" ht="20.100000000000001" customHeight="1">
      <c r="A295" s="10"/>
      <c r="B295" s="11"/>
      <c r="C295" s="10" t="s">
        <v>170</v>
      </c>
      <c r="D295" s="10"/>
      <c r="E295" s="10"/>
      <c r="F295" s="10"/>
      <c r="G295" s="10"/>
      <c r="H295" s="10"/>
      <c r="I295" s="10"/>
      <c r="J295" s="10"/>
      <c r="K295" s="10"/>
      <c r="L295" s="26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26"/>
      <c r="AF295" s="10"/>
      <c r="AG295" s="10"/>
      <c r="AH295" s="10"/>
      <c r="AI295" s="10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>
        <v>1</v>
      </c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2"/>
      <c r="BZ295" s="12"/>
      <c r="CA295" s="12"/>
      <c r="CB295" s="12"/>
      <c r="CC295" s="12"/>
      <c r="CD295" s="12"/>
      <c r="CE295" s="12"/>
      <c r="CF295" s="12"/>
      <c r="CG295" s="12"/>
      <c r="CH295" s="12"/>
    </row>
    <row r="296" spans="1:86" ht="20.100000000000001" customHeight="1">
      <c r="A296" s="1"/>
      <c r="B296" s="5" t="s">
        <v>897</v>
      </c>
      <c r="C296" s="1"/>
      <c r="D296" s="1" t="s">
        <v>898</v>
      </c>
      <c r="E296" s="1" t="s">
        <v>899</v>
      </c>
      <c r="F296" s="1" t="s">
        <v>900</v>
      </c>
      <c r="G296" s="1"/>
      <c r="H296" s="1" t="s">
        <v>461</v>
      </c>
      <c r="I296" s="1" t="s">
        <v>901</v>
      </c>
      <c r="J296" s="1">
        <v>1</v>
      </c>
      <c r="K296" s="1" t="s">
        <v>902</v>
      </c>
      <c r="L296" s="25">
        <v>80000</v>
      </c>
      <c r="M296" s="1">
        <v>80000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80000</v>
      </c>
      <c r="T296" s="1"/>
      <c r="U296" s="1"/>
      <c r="V296" s="1"/>
      <c r="W296" s="1"/>
      <c r="X296" s="1"/>
      <c r="Y296" s="1">
        <v>7</v>
      </c>
      <c r="Z296" s="1" t="s">
        <v>157</v>
      </c>
      <c r="AA296" s="1" t="s">
        <v>197</v>
      </c>
      <c r="AB296" s="1"/>
      <c r="AC296" s="1"/>
      <c r="AD296" s="1"/>
      <c r="AE296" s="25">
        <v>80000</v>
      </c>
      <c r="AF296" s="1">
        <f>SUMPRODUCT(AJ296:ZZ296,AJ6:ZZ6)*J296</f>
        <v>12</v>
      </c>
      <c r="AG296" s="1">
        <f>80000-AF296</f>
        <v>79988</v>
      </c>
      <c r="AH296" s="1" t="s">
        <v>903</v>
      </c>
      <c r="AI296" s="1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>
        <v>1</v>
      </c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</row>
    <row r="297" spans="1:86" ht="20.100000000000001" customHeight="1">
      <c r="A297" s="10"/>
      <c r="B297" s="11"/>
      <c r="C297" s="10" t="s">
        <v>170</v>
      </c>
      <c r="D297" s="10"/>
      <c r="E297" s="10"/>
      <c r="F297" s="10"/>
      <c r="G297" s="10"/>
      <c r="H297" s="10"/>
      <c r="I297" s="10"/>
      <c r="J297" s="10"/>
      <c r="K297" s="10"/>
      <c r="L297" s="26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26"/>
      <c r="AF297" s="10"/>
      <c r="AG297" s="10"/>
      <c r="AH297" s="10"/>
      <c r="AI297" s="10"/>
      <c r="AJ297" s="12">
        <v>1</v>
      </c>
      <c r="AK297" s="12">
        <v>1</v>
      </c>
      <c r="AL297" s="12">
        <v>1</v>
      </c>
      <c r="AM297" s="12">
        <v>1</v>
      </c>
      <c r="AN297" s="12">
        <v>1</v>
      </c>
      <c r="AO297" s="12">
        <v>1</v>
      </c>
      <c r="AP297" s="12">
        <v>1</v>
      </c>
      <c r="AQ297" s="12">
        <v>1</v>
      </c>
      <c r="AR297" s="12">
        <v>1</v>
      </c>
      <c r="AS297" s="12">
        <v>1</v>
      </c>
      <c r="AT297" s="12">
        <v>1</v>
      </c>
      <c r="AU297" s="12">
        <v>1</v>
      </c>
      <c r="AV297" s="12">
        <v>1</v>
      </c>
      <c r="AW297" s="12"/>
      <c r="AX297" s="12">
        <v>1</v>
      </c>
      <c r="AY297" s="12">
        <v>1</v>
      </c>
      <c r="AZ297" s="12">
        <v>1</v>
      </c>
      <c r="BA297" s="13">
        <v>1</v>
      </c>
      <c r="BB297" s="12">
        <v>1</v>
      </c>
      <c r="BC297" s="13">
        <v>1</v>
      </c>
      <c r="BD297" s="13">
        <v>1</v>
      </c>
      <c r="BE297" s="13">
        <v>1</v>
      </c>
      <c r="BF297" s="13">
        <v>1</v>
      </c>
      <c r="BG297" s="13">
        <v>1</v>
      </c>
      <c r="BH297" s="12">
        <v>1</v>
      </c>
      <c r="BI297" s="12">
        <v>1</v>
      </c>
      <c r="BJ297" s="12">
        <v>1</v>
      </c>
      <c r="BK297" s="12">
        <v>1</v>
      </c>
      <c r="BL297" s="12">
        <v>1</v>
      </c>
      <c r="BM297" s="12">
        <v>1</v>
      </c>
      <c r="BN297" s="12">
        <v>1</v>
      </c>
      <c r="BO297" s="12">
        <v>1</v>
      </c>
      <c r="BP297" s="12">
        <v>1</v>
      </c>
      <c r="BQ297" s="12">
        <v>1</v>
      </c>
      <c r="BR297" s="12">
        <v>1</v>
      </c>
      <c r="BS297" s="12">
        <v>1</v>
      </c>
      <c r="BT297" s="12">
        <v>1</v>
      </c>
      <c r="BU297" s="12">
        <v>1</v>
      </c>
      <c r="BV297" s="12">
        <v>1</v>
      </c>
      <c r="BW297" s="12">
        <v>1</v>
      </c>
      <c r="BX297" s="12">
        <v>1</v>
      </c>
      <c r="BY297" s="12">
        <v>1</v>
      </c>
      <c r="BZ297" s="12">
        <v>1</v>
      </c>
      <c r="CA297" s="12">
        <v>1</v>
      </c>
      <c r="CB297" s="12">
        <v>1</v>
      </c>
      <c r="CC297" s="12">
        <v>1</v>
      </c>
      <c r="CD297" s="12">
        <v>1</v>
      </c>
      <c r="CE297" s="12">
        <v>1</v>
      </c>
      <c r="CF297" s="12">
        <v>1</v>
      </c>
      <c r="CG297" s="12">
        <v>1</v>
      </c>
      <c r="CH297" s="12">
        <v>1</v>
      </c>
    </row>
    <row r="298" spans="1:86" ht="20.100000000000001" customHeight="1">
      <c r="A298" s="1"/>
      <c r="B298" s="5" t="s">
        <v>904</v>
      </c>
      <c r="C298" s="1"/>
      <c r="D298" s="1" t="s">
        <v>905</v>
      </c>
      <c r="E298" s="1" t="s">
        <v>906</v>
      </c>
      <c r="F298" s="1" t="s">
        <v>907</v>
      </c>
      <c r="G298" s="1"/>
      <c r="H298" s="1" t="s">
        <v>908</v>
      </c>
      <c r="I298" s="1" t="s">
        <v>909</v>
      </c>
      <c r="J298" s="1">
        <v>5</v>
      </c>
      <c r="K298" s="1" t="s">
        <v>910</v>
      </c>
      <c r="L298" s="25">
        <v>25000</v>
      </c>
      <c r="M298" s="1">
        <v>25000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25000</v>
      </c>
      <c r="T298" s="1"/>
      <c r="U298" s="1"/>
      <c r="V298" s="1"/>
      <c r="W298" s="1"/>
      <c r="X298" s="1"/>
      <c r="Y298" s="1">
        <v>186</v>
      </c>
      <c r="Z298" s="1" t="s">
        <v>157</v>
      </c>
      <c r="AA298" s="1" t="s">
        <v>197</v>
      </c>
      <c r="AB298" s="1"/>
      <c r="AC298" s="1"/>
      <c r="AD298" s="1"/>
      <c r="AE298" s="25">
        <v>25000</v>
      </c>
      <c r="AF298" s="1">
        <f>SUMPRODUCT(AJ298:ZZ298,AJ6:ZZ6)*J298</f>
        <v>4200</v>
      </c>
      <c r="AG298" s="1">
        <f>25000-AF298</f>
        <v>20800</v>
      </c>
      <c r="AH298" s="1"/>
      <c r="AI298" s="1"/>
      <c r="AJ298" s="3">
        <v>1</v>
      </c>
      <c r="AK298" s="3">
        <v>1</v>
      </c>
      <c r="AL298" s="3">
        <v>1</v>
      </c>
      <c r="AM298" s="3">
        <v>1</v>
      </c>
      <c r="AN298" s="3">
        <v>1</v>
      </c>
      <c r="AO298" s="3">
        <v>1</v>
      </c>
      <c r="AP298" s="3">
        <v>1</v>
      </c>
      <c r="AQ298" s="3">
        <v>1</v>
      </c>
      <c r="AR298" s="3">
        <v>1</v>
      </c>
      <c r="AS298" s="3">
        <v>1</v>
      </c>
      <c r="AT298" s="3">
        <v>1</v>
      </c>
      <c r="AU298" s="4">
        <v>1</v>
      </c>
      <c r="AV298" s="4">
        <v>1</v>
      </c>
      <c r="AW298" s="4">
        <v>1</v>
      </c>
      <c r="AX298" s="4">
        <v>1</v>
      </c>
      <c r="AY298" s="3"/>
      <c r="AZ298" s="4">
        <v>1</v>
      </c>
      <c r="BA298" s="4">
        <v>1</v>
      </c>
      <c r="BB298" s="3">
        <v>1</v>
      </c>
      <c r="BC298" s="4">
        <v>1</v>
      </c>
      <c r="BD298" s="4">
        <v>1</v>
      </c>
      <c r="BE298" s="4">
        <v>1</v>
      </c>
      <c r="BF298" s="4">
        <v>1</v>
      </c>
      <c r="BG298" s="4">
        <v>1</v>
      </c>
      <c r="BH298" s="4">
        <v>1</v>
      </c>
      <c r="BI298" s="4">
        <v>1</v>
      </c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</row>
    <row r="299" spans="1:86" ht="20.100000000000001" customHeight="1">
      <c r="A299" s="1"/>
      <c r="B299" s="5"/>
      <c r="C299" s="1"/>
      <c r="D299" s="1" t="s">
        <v>905</v>
      </c>
      <c r="E299" s="1" t="s">
        <v>906</v>
      </c>
      <c r="F299" s="1" t="s">
        <v>907</v>
      </c>
      <c r="G299" s="1"/>
      <c r="H299" s="1" t="s">
        <v>416</v>
      </c>
      <c r="I299" s="1" t="s">
        <v>911</v>
      </c>
      <c r="J299" s="1">
        <v>5</v>
      </c>
      <c r="K299" s="1" t="s">
        <v>912</v>
      </c>
      <c r="L299" s="25">
        <v>25000</v>
      </c>
      <c r="M299" s="1">
        <v>25000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25000</v>
      </c>
      <c r="T299" s="1"/>
      <c r="U299" s="1"/>
      <c r="V299" s="1"/>
      <c r="W299" s="1"/>
      <c r="X299" s="1"/>
      <c r="Y299" s="1">
        <v>186</v>
      </c>
      <c r="Z299" s="1" t="s">
        <v>157</v>
      </c>
      <c r="AA299" s="1" t="s">
        <v>197</v>
      </c>
      <c r="AB299" s="1"/>
      <c r="AC299" s="1"/>
      <c r="AD299" s="1"/>
      <c r="AE299" s="25">
        <v>25000</v>
      </c>
      <c r="AF299" s="1">
        <f>SUMPRODUCT(AJ299:ZZ299,AJ6:ZZ6)*J299</f>
        <v>1300</v>
      </c>
      <c r="AG299" s="1">
        <f>25000-AF299</f>
        <v>23700</v>
      </c>
      <c r="AH299" s="1"/>
      <c r="AI299" s="1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4">
        <v>1</v>
      </c>
      <c r="BK299" s="4">
        <v>1</v>
      </c>
      <c r="BL299" s="4">
        <v>1</v>
      </c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</row>
    <row r="300" spans="1:86" ht="20.100000000000001" customHeight="1">
      <c r="A300" s="10"/>
      <c r="B300" s="11"/>
      <c r="C300" s="10" t="s">
        <v>170</v>
      </c>
      <c r="D300" s="10"/>
      <c r="E300" s="10"/>
      <c r="F300" s="10"/>
      <c r="G300" s="10"/>
      <c r="H300" s="10"/>
      <c r="I300" s="10"/>
      <c r="J300" s="10"/>
      <c r="K300" s="10"/>
      <c r="L300" s="26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26"/>
      <c r="AF300" s="10"/>
      <c r="AG300" s="10"/>
      <c r="AH300" s="10"/>
      <c r="AI300" s="10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3">
        <v>1</v>
      </c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2"/>
      <c r="BZ300" s="12"/>
      <c r="CA300" s="12"/>
      <c r="CB300" s="13">
        <v>1</v>
      </c>
      <c r="CC300" s="12"/>
      <c r="CD300" s="12"/>
      <c r="CE300" s="12"/>
      <c r="CF300" s="12"/>
      <c r="CG300" s="12"/>
      <c r="CH300" s="12"/>
    </row>
    <row r="301" spans="1:86" ht="20.100000000000001" customHeight="1">
      <c r="A301" s="1"/>
      <c r="B301" s="5" t="s">
        <v>913</v>
      </c>
      <c r="C301" s="1"/>
      <c r="D301" s="1" t="s">
        <v>914</v>
      </c>
      <c r="E301" s="1" t="s">
        <v>915</v>
      </c>
      <c r="F301" s="1" t="s">
        <v>916</v>
      </c>
      <c r="G301" s="1"/>
      <c r="H301" s="1" t="s">
        <v>917</v>
      </c>
      <c r="I301" s="1" t="s">
        <v>914</v>
      </c>
      <c r="J301" s="1">
        <v>1</v>
      </c>
      <c r="K301" s="1" t="s">
        <v>918</v>
      </c>
      <c r="L301" s="25">
        <v>2500</v>
      </c>
      <c r="M301" s="1">
        <v>2500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2500</v>
      </c>
      <c r="T301" s="1"/>
      <c r="U301" s="1"/>
      <c r="V301" s="1"/>
      <c r="W301" s="1"/>
      <c r="X301" s="1"/>
      <c r="Y301" s="1">
        <v>189</v>
      </c>
      <c r="Z301" s="1" t="s">
        <v>157</v>
      </c>
      <c r="AA301" s="1" t="s">
        <v>197</v>
      </c>
      <c r="AB301" s="1"/>
      <c r="AC301" s="1"/>
      <c r="AD301" s="1"/>
      <c r="AE301" s="25">
        <v>2500</v>
      </c>
      <c r="AF301" s="1">
        <f>SUMPRODUCT(AJ301:ZZ301,AJ6:ZZ6)*J301</f>
        <v>0</v>
      </c>
      <c r="AG301" s="1">
        <f>2500-AF301</f>
        <v>2500</v>
      </c>
      <c r="AH301" s="1"/>
      <c r="AI301" s="1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</row>
    <row r="302" spans="1:86" ht="20.100000000000001" customHeight="1">
      <c r="A302" s="1"/>
      <c r="B302" s="5"/>
      <c r="C302" s="1"/>
      <c r="D302" s="1" t="s">
        <v>914</v>
      </c>
      <c r="E302" s="1" t="s">
        <v>915</v>
      </c>
      <c r="F302" s="1" t="s">
        <v>916</v>
      </c>
      <c r="G302" s="1"/>
      <c r="H302" s="1" t="s">
        <v>919</v>
      </c>
      <c r="I302" s="1" t="s">
        <v>914</v>
      </c>
      <c r="J302" s="1">
        <v>1</v>
      </c>
      <c r="K302" s="1" t="s">
        <v>920</v>
      </c>
      <c r="L302" s="25">
        <v>2500</v>
      </c>
      <c r="M302" s="1">
        <v>2500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2500</v>
      </c>
      <c r="T302" s="1"/>
      <c r="U302" s="1"/>
      <c r="V302" s="1"/>
      <c r="W302" s="1"/>
      <c r="X302" s="1"/>
      <c r="Y302" s="1">
        <v>189</v>
      </c>
      <c r="Z302" s="1" t="s">
        <v>157</v>
      </c>
      <c r="AA302" s="1" t="s">
        <v>197</v>
      </c>
      <c r="AB302" s="1"/>
      <c r="AC302" s="1"/>
      <c r="AD302" s="1"/>
      <c r="AE302" s="25">
        <v>2500</v>
      </c>
      <c r="AF302" s="1">
        <f>SUMPRODUCT(AJ302:ZZ302,AJ6:ZZ6)*J302</f>
        <v>0</v>
      </c>
      <c r="AG302" s="1">
        <f>2500-AF302</f>
        <v>2500</v>
      </c>
      <c r="AH302" s="1"/>
      <c r="AI302" s="1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</row>
    <row r="303" spans="1:86" ht="20.100000000000001" customHeight="1">
      <c r="A303" s="1"/>
      <c r="B303" s="5"/>
      <c r="C303" s="1"/>
      <c r="D303" s="1" t="s">
        <v>914</v>
      </c>
      <c r="E303" s="1" t="s">
        <v>915</v>
      </c>
      <c r="F303" s="1" t="s">
        <v>916</v>
      </c>
      <c r="G303" s="1"/>
      <c r="H303" s="1" t="s">
        <v>921</v>
      </c>
      <c r="I303" s="1" t="s">
        <v>914</v>
      </c>
      <c r="J303" s="1">
        <v>1</v>
      </c>
      <c r="K303" s="1" t="s">
        <v>922</v>
      </c>
      <c r="L303" s="25">
        <v>5000</v>
      </c>
      <c r="M303" s="1">
        <v>5000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5000</v>
      </c>
      <c r="T303" s="1"/>
      <c r="U303" s="1"/>
      <c r="V303" s="1"/>
      <c r="W303" s="1"/>
      <c r="X303" s="1"/>
      <c r="Y303" s="1">
        <v>189</v>
      </c>
      <c r="Z303" s="1" t="s">
        <v>157</v>
      </c>
      <c r="AA303" s="1" t="s">
        <v>197</v>
      </c>
      <c r="AB303" s="1"/>
      <c r="AC303" s="1"/>
      <c r="AD303" s="1"/>
      <c r="AE303" s="25">
        <v>5000</v>
      </c>
      <c r="AF303" s="1">
        <f>SUMPRODUCT(AJ303:ZZ303,AJ6:ZZ6)*J303</f>
        <v>1088</v>
      </c>
      <c r="AG303" s="1">
        <f>5000-AF303</f>
        <v>3912</v>
      </c>
      <c r="AH303" s="1" t="s">
        <v>923</v>
      </c>
      <c r="AI303" s="1"/>
      <c r="AJ303" s="3">
        <v>1</v>
      </c>
      <c r="AK303" s="3">
        <v>1</v>
      </c>
      <c r="AL303" s="3">
        <v>1</v>
      </c>
      <c r="AM303" s="3">
        <v>1</v>
      </c>
      <c r="AN303" s="3">
        <v>1</v>
      </c>
      <c r="AO303" s="3">
        <v>1</v>
      </c>
      <c r="AP303" s="3">
        <v>1</v>
      </c>
      <c r="AQ303" s="3">
        <v>1</v>
      </c>
      <c r="AR303" s="3">
        <v>1</v>
      </c>
      <c r="AS303" s="3">
        <v>1</v>
      </c>
      <c r="AT303" s="3">
        <v>1</v>
      </c>
      <c r="AU303" s="3">
        <v>1</v>
      </c>
      <c r="AV303" s="3">
        <v>1</v>
      </c>
      <c r="AW303" s="3"/>
      <c r="AX303" s="3">
        <v>1</v>
      </c>
      <c r="AY303" s="3"/>
      <c r="AZ303" s="3">
        <v>1</v>
      </c>
      <c r="BA303" s="4">
        <v>1</v>
      </c>
      <c r="BB303" s="3">
        <v>1</v>
      </c>
      <c r="BC303" s="4">
        <v>1</v>
      </c>
      <c r="BD303" s="4">
        <v>1</v>
      </c>
      <c r="BE303" s="4">
        <v>1</v>
      </c>
      <c r="BF303" s="4">
        <v>1</v>
      </c>
      <c r="BG303" s="4">
        <v>1</v>
      </c>
      <c r="BH303" s="3">
        <v>1</v>
      </c>
      <c r="BI303" s="3">
        <v>1</v>
      </c>
      <c r="BJ303" s="3">
        <v>1</v>
      </c>
      <c r="BK303" s="3">
        <v>1</v>
      </c>
      <c r="BL303" s="3">
        <v>1</v>
      </c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</row>
    <row r="304" spans="1:86" ht="20.100000000000001" customHeight="1">
      <c r="A304" s="10"/>
      <c r="B304" s="11"/>
      <c r="C304" s="10" t="s">
        <v>924</v>
      </c>
      <c r="D304" s="10"/>
      <c r="E304" s="10"/>
      <c r="F304" s="10"/>
      <c r="G304" s="10"/>
      <c r="H304" s="10"/>
      <c r="I304" s="10"/>
      <c r="J304" s="10"/>
      <c r="K304" s="10"/>
      <c r="L304" s="26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26"/>
      <c r="AF304" s="10"/>
      <c r="AG304" s="10"/>
      <c r="AH304" s="10"/>
      <c r="AI304" s="10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>
        <v>1</v>
      </c>
      <c r="AX304" s="12"/>
      <c r="AY304" s="12">
        <v>1</v>
      </c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2"/>
      <c r="BY304" s="12"/>
      <c r="BZ304" s="12"/>
      <c r="CA304" s="12"/>
      <c r="CB304" s="12">
        <v>1</v>
      </c>
      <c r="CC304" s="12"/>
      <c r="CD304" s="12"/>
      <c r="CE304" s="12"/>
      <c r="CF304" s="12"/>
      <c r="CG304" s="12"/>
      <c r="CH304" s="12"/>
    </row>
    <row r="305" spans="1:86" ht="20.100000000000001" customHeight="1">
      <c r="A305" s="1"/>
      <c r="B305" s="5" t="s">
        <v>925</v>
      </c>
      <c r="C305" s="1"/>
      <c r="D305" s="1" t="s">
        <v>926</v>
      </c>
      <c r="E305" s="1" t="s">
        <v>927</v>
      </c>
      <c r="F305" s="1"/>
      <c r="G305" s="1"/>
      <c r="H305" s="1" t="s">
        <v>928</v>
      </c>
      <c r="I305" s="1"/>
      <c r="J305" s="1">
        <v>1</v>
      </c>
      <c r="K305" s="1"/>
      <c r="L305" s="25"/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25">
        <v>0</v>
      </c>
      <c r="AF305" s="1">
        <f>SUMPRODUCT(AJ305:ZZ305,AJ6:ZZ6)*J305</f>
        <v>12</v>
      </c>
      <c r="AG305" s="1">
        <f>0-AF305</f>
        <v>-12</v>
      </c>
      <c r="AH305" s="1" t="s">
        <v>888</v>
      </c>
      <c r="AI305" s="1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>
        <v>1</v>
      </c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</row>
    <row r="306" spans="1:86" ht="20.100000000000001" customHeight="1">
      <c r="A306" s="1"/>
      <c r="B306" s="5"/>
      <c r="C306" s="1" t="s">
        <v>929</v>
      </c>
      <c r="D306" s="1"/>
      <c r="E306" s="1"/>
      <c r="F306" s="1"/>
      <c r="G306" s="1"/>
      <c r="H306" s="1"/>
      <c r="I306" s="1"/>
      <c r="J306" s="1"/>
      <c r="K306" s="1"/>
      <c r="L306" s="25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25"/>
      <c r="AF306" s="1"/>
      <c r="AG306" s="1"/>
      <c r="AH306" s="1"/>
      <c r="AI306" s="1"/>
      <c r="AJ306" s="3">
        <v>1</v>
      </c>
      <c r="AK306" s="3">
        <v>1</v>
      </c>
      <c r="AL306" s="3">
        <v>1</v>
      </c>
      <c r="AM306" s="3">
        <v>1</v>
      </c>
      <c r="AN306" s="3">
        <v>1</v>
      </c>
      <c r="AO306" s="3">
        <v>1</v>
      </c>
      <c r="AP306" s="3">
        <v>1</v>
      </c>
      <c r="AQ306" s="3">
        <v>1</v>
      </c>
      <c r="AR306" s="3">
        <v>1</v>
      </c>
      <c r="AS306" s="3">
        <v>1</v>
      </c>
      <c r="AT306" s="3">
        <v>1</v>
      </c>
      <c r="AU306" s="3">
        <v>1</v>
      </c>
      <c r="AV306" s="3">
        <v>1</v>
      </c>
      <c r="AW306" s="3"/>
      <c r="AX306" s="3">
        <v>1</v>
      </c>
      <c r="AY306" s="3">
        <v>1</v>
      </c>
      <c r="AZ306" s="3">
        <v>1</v>
      </c>
      <c r="BA306" s="4">
        <v>1</v>
      </c>
      <c r="BB306" s="3">
        <v>1</v>
      </c>
      <c r="BC306" s="4">
        <v>1</v>
      </c>
      <c r="BD306" s="4">
        <v>1</v>
      </c>
      <c r="BE306" s="4">
        <v>1</v>
      </c>
      <c r="BF306" s="4">
        <v>1</v>
      </c>
      <c r="BG306" s="4">
        <v>1</v>
      </c>
      <c r="BH306" s="3">
        <v>1</v>
      </c>
      <c r="BI306" s="3">
        <v>1</v>
      </c>
      <c r="BJ306" s="3">
        <v>1</v>
      </c>
      <c r="BK306" s="3">
        <v>1</v>
      </c>
      <c r="BL306" s="3">
        <v>1</v>
      </c>
      <c r="BM306" s="3">
        <v>1</v>
      </c>
      <c r="BN306" s="3">
        <v>1</v>
      </c>
      <c r="BO306" s="3">
        <v>1</v>
      </c>
      <c r="BP306" s="3">
        <v>1</v>
      </c>
      <c r="BQ306" s="3">
        <v>1</v>
      </c>
      <c r="BR306" s="3">
        <v>1</v>
      </c>
      <c r="BS306" s="3">
        <v>1</v>
      </c>
      <c r="BT306" s="3">
        <v>1</v>
      </c>
      <c r="BU306" s="3">
        <v>1</v>
      </c>
      <c r="BV306" s="3">
        <v>1</v>
      </c>
      <c r="BW306" s="3">
        <v>1</v>
      </c>
      <c r="BX306" s="3">
        <v>1</v>
      </c>
      <c r="BY306" s="3">
        <v>1</v>
      </c>
      <c r="BZ306" s="3">
        <v>1</v>
      </c>
      <c r="CA306" s="3">
        <v>1</v>
      </c>
      <c r="CB306" s="3">
        <v>1</v>
      </c>
      <c r="CC306" s="3">
        <v>1</v>
      </c>
      <c r="CD306" s="3">
        <v>1</v>
      </c>
      <c r="CE306" s="3">
        <v>1</v>
      </c>
      <c r="CF306" s="3">
        <v>1</v>
      </c>
      <c r="CG306" s="3">
        <v>1</v>
      </c>
      <c r="CH306" s="3">
        <v>1</v>
      </c>
    </row>
    <row r="307" spans="1:86" ht="24" customHeight="1">
      <c r="A307" s="2" t="s">
        <v>930</v>
      </c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4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4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</row>
    <row r="308" spans="1:86" ht="20.100000000000001" customHeight="1">
      <c r="A308" s="1"/>
      <c r="B308" s="5" t="s">
        <v>931</v>
      </c>
      <c r="C308" s="1"/>
      <c r="D308" s="1" t="s">
        <v>932</v>
      </c>
      <c r="E308" s="1" t="s">
        <v>933</v>
      </c>
      <c r="F308" s="1">
        <v>3</v>
      </c>
      <c r="G308" s="1"/>
      <c r="H308" s="1" t="s">
        <v>934</v>
      </c>
      <c r="I308" s="1" t="s">
        <v>932</v>
      </c>
      <c r="J308" s="1">
        <v>1</v>
      </c>
      <c r="K308" s="1" t="s">
        <v>935</v>
      </c>
      <c r="L308" s="25">
        <v>8000</v>
      </c>
      <c r="M308" s="1">
        <v>8000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5000</v>
      </c>
      <c r="T308" s="1" t="s">
        <v>936</v>
      </c>
      <c r="U308" s="1" t="s">
        <v>436</v>
      </c>
      <c r="V308" s="1"/>
      <c r="W308" s="1"/>
      <c r="X308" s="1"/>
      <c r="Y308" s="1">
        <v>312</v>
      </c>
      <c r="Z308" s="1" t="s">
        <v>157</v>
      </c>
      <c r="AA308" s="1" t="s">
        <v>937</v>
      </c>
      <c r="AB308" s="1"/>
      <c r="AC308" s="1"/>
      <c r="AD308" s="1"/>
      <c r="AE308" s="25">
        <v>8000</v>
      </c>
      <c r="AF308" s="1">
        <f>SUMPRODUCT(AJ308:ZZ308,AJ6:ZZ6)*J308</f>
        <v>340</v>
      </c>
      <c r="AG308" s="1">
        <f>8000-AF308</f>
        <v>7660</v>
      </c>
      <c r="AH308" s="1"/>
      <c r="AI308" s="1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>
        <v>1</v>
      </c>
      <c r="BJ308" s="3">
        <v>1</v>
      </c>
      <c r="BK308" s="3">
        <v>1</v>
      </c>
      <c r="BL308" s="3">
        <v>1</v>
      </c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</row>
    <row r="309" spans="1:86" ht="20.100000000000001" customHeight="1">
      <c r="A309" s="1"/>
      <c r="B309" s="5"/>
      <c r="C309" s="1"/>
      <c r="D309" s="1" t="s">
        <v>932</v>
      </c>
      <c r="E309" s="1" t="s">
        <v>933</v>
      </c>
      <c r="F309" s="1">
        <v>3</v>
      </c>
      <c r="G309" s="1"/>
      <c r="H309" s="1" t="s">
        <v>938</v>
      </c>
      <c r="I309" s="1" t="s">
        <v>932</v>
      </c>
      <c r="J309" s="1">
        <v>1</v>
      </c>
      <c r="K309" s="1" t="s">
        <v>939</v>
      </c>
      <c r="L309" s="25">
        <v>5000</v>
      </c>
      <c r="M309" s="1">
        <v>5000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5000</v>
      </c>
      <c r="T309" s="1" t="s">
        <v>383</v>
      </c>
      <c r="U309" s="1" t="s">
        <v>940</v>
      </c>
      <c r="V309" s="1"/>
      <c r="W309" s="1"/>
      <c r="X309" s="1"/>
      <c r="Y309" s="1">
        <v>312</v>
      </c>
      <c r="Z309" s="1" t="s">
        <v>157</v>
      </c>
      <c r="AA309" s="1" t="s">
        <v>937</v>
      </c>
      <c r="AB309" s="1"/>
      <c r="AC309" s="1"/>
      <c r="AD309" s="1"/>
      <c r="AE309" s="25">
        <v>5000</v>
      </c>
      <c r="AF309" s="1">
        <f>SUMPRODUCT(AJ309:ZZ309,AJ6:ZZ6)*J309</f>
        <v>760</v>
      </c>
      <c r="AG309" s="1">
        <f>5000-AF309</f>
        <v>4240</v>
      </c>
      <c r="AH309" s="1"/>
      <c r="AI309" s="1"/>
      <c r="AJ309" s="3">
        <v>1</v>
      </c>
      <c r="AK309" s="3">
        <v>1</v>
      </c>
      <c r="AL309" s="3">
        <v>1</v>
      </c>
      <c r="AM309" s="3">
        <v>1</v>
      </c>
      <c r="AN309" s="3">
        <v>1</v>
      </c>
      <c r="AO309" s="3">
        <v>1</v>
      </c>
      <c r="AP309" s="3">
        <v>1</v>
      </c>
      <c r="AQ309" s="3">
        <v>1</v>
      </c>
      <c r="AR309" s="3">
        <v>1</v>
      </c>
      <c r="AS309" s="3">
        <v>1</v>
      </c>
      <c r="AT309" s="3">
        <v>1</v>
      </c>
      <c r="AU309" s="3">
        <v>1</v>
      </c>
      <c r="AV309" s="3">
        <v>1</v>
      </c>
      <c r="AW309" s="3">
        <v>1</v>
      </c>
      <c r="AX309" s="3">
        <v>1</v>
      </c>
      <c r="AY309" s="3"/>
      <c r="AZ309" s="3">
        <v>1</v>
      </c>
      <c r="BA309" s="4">
        <v>1</v>
      </c>
      <c r="BB309" s="3">
        <v>1</v>
      </c>
      <c r="BC309" s="4">
        <v>1</v>
      </c>
      <c r="BD309" s="4">
        <v>1</v>
      </c>
      <c r="BE309" s="4">
        <v>1</v>
      </c>
      <c r="BF309" s="4">
        <v>1</v>
      </c>
      <c r="BG309" s="4">
        <v>1</v>
      </c>
      <c r="BH309" s="3">
        <v>1</v>
      </c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</row>
    <row r="310" spans="1:86" ht="20.100000000000001" customHeight="1">
      <c r="A310" s="10"/>
      <c r="B310" s="11"/>
      <c r="C310" s="10" t="s">
        <v>170</v>
      </c>
      <c r="D310" s="10"/>
      <c r="E310" s="10"/>
      <c r="F310" s="10"/>
      <c r="G310" s="10"/>
      <c r="H310" s="10"/>
      <c r="I310" s="10"/>
      <c r="J310" s="10"/>
      <c r="K310" s="10"/>
      <c r="L310" s="26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26"/>
      <c r="AF310" s="10"/>
      <c r="AG310" s="10"/>
      <c r="AH310" s="10"/>
      <c r="AI310" s="10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>
        <v>1</v>
      </c>
      <c r="AZ310" s="12"/>
      <c r="BA310" s="13"/>
      <c r="BB310" s="12"/>
      <c r="BC310" s="12"/>
      <c r="BD310" s="12"/>
      <c r="BE310" s="12"/>
      <c r="BF310" s="13"/>
      <c r="BG310" s="13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  <c r="BY310" s="12"/>
      <c r="BZ310" s="12"/>
      <c r="CA310" s="12"/>
      <c r="CB310" s="12">
        <v>1</v>
      </c>
      <c r="CC310" s="12"/>
      <c r="CD310" s="12"/>
      <c r="CE310" s="12"/>
      <c r="CF310" s="12"/>
      <c r="CG310" s="12"/>
      <c r="CH310" s="12"/>
    </row>
    <row r="311" spans="1:86" ht="20.100000000000001" customHeight="1">
      <c r="A311" s="1"/>
      <c r="B311" s="5" t="s">
        <v>941</v>
      </c>
      <c r="C311" s="1"/>
      <c r="D311" s="1" t="s">
        <v>942</v>
      </c>
      <c r="E311" s="1" t="s">
        <v>943</v>
      </c>
      <c r="F311" s="1">
        <v>2</v>
      </c>
      <c r="G311" s="1"/>
      <c r="H311" s="1" t="s">
        <v>934</v>
      </c>
      <c r="I311" s="1" t="s">
        <v>942</v>
      </c>
      <c r="J311" s="1">
        <v>1</v>
      </c>
      <c r="K311" s="1" t="s">
        <v>944</v>
      </c>
      <c r="L311" s="25">
        <v>8000</v>
      </c>
      <c r="M311" s="1">
        <v>8000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5000</v>
      </c>
      <c r="T311" s="1" t="s">
        <v>945</v>
      </c>
      <c r="U311" s="1" t="s">
        <v>428</v>
      </c>
      <c r="V311" s="1"/>
      <c r="W311" s="1"/>
      <c r="X311" s="1"/>
      <c r="Y311" s="1">
        <v>311</v>
      </c>
      <c r="Z311" s="1" t="s">
        <v>157</v>
      </c>
      <c r="AA311" s="1" t="s">
        <v>937</v>
      </c>
      <c r="AB311" s="1"/>
      <c r="AC311" s="1"/>
      <c r="AD311" s="1"/>
      <c r="AE311" s="25">
        <v>8000</v>
      </c>
      <c r="AF311" s="1">
        <f>SUMPRODUCT(AJ311:ZZ311,AJ6:ZZ6)*J311</f>
        <v>340</v>
      </c>
      <c r="AG311" s="1">
        <f>8000-AF311</f>
        <v>7660</v>
      </c>
      <c r="AH311" s="1"/>
      <c r="AI311" s="1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>
        <v>1</v>
      </c>
      <c r="BJ311" s="3">
        <v>1</v>
      </c>
      <c r="BK311" s="3">
        <v>1</v>
      </c>
      <c r="BL311" s="3">
        <v>1</v>
      </c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</row>
    <row r="312" spans="1:86" ht="20.100000000000001" customHeight="1">
      <c r="A312" s="1"/>
      <c r="B312" s="5"/>
      <c r="C312" s="1"/>
      <c r="D312" s="1" t="s">
        <v>942</v>
      </c>
      <c r="E312" s="1" t="s">
        <v>943</v>
      </c>
      <c r="F312" s="1">
        <v>2</v>
      </c>
      <c r="G312" s="1"/>
      <c r="H312" s="1" t="s">
        <v>938</v>
      </c>
      <c r="I312" s="1" t="s">
        <v>942</v>
      </c>
      <c r="J312" s="1">
        <v>1</v>
      </c>
      <c r="K312" s="1" t="s">
        <v>946</v>
      </c>
      <c r="L312" s="25">
        <v>5000</v>
      </c>
      <c r="M312" s="1">
        <v>5000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5000</v>
      </c>
      <c r="T312" s="1" t="s">
        <v>383</v>
      </c>
      <c r="U312" s="1" t="s">
        <v>940</v>
      </c>
      <c r="V312" s="1"/>
      <c r="W312" s="1"/>
      <c r="X312" s="1"/>
      <c r="Y312" s="1">
        <v>311</v>
      </c>
      <c r="Z312" s="1" t="s">
        <v>157</v>
      </c>
      <c r="AA312" s="1" t="s">
        <v>937</v>
      </c>
      <c r="AB312" s="1"/>
      <c r="AC312" s="1"/>
      <c r="AD312" s="1"/>
      <c r="AE312" s="25">
        <v>5000</v>
      </c>
      <c r="AF312" s="1">
        <f>SUMPRODUCT(AJ312:ZZ312,AJ6:ZZ6)*J312</f>
        <v>760</v>
      </c>
      <c r="AG312" s="1">
        <f>5000-AF312</f>
        <v>4240</v>
      </c>
      <c r="AH312" s="1"/>
      <c r="AI312" s="1"/>
      <c r="AJ312" s="3">
        <v>1</v>
      </c>
      <c r="AK312" s="3">
        <v>1</v>
      </c>
      <c r="AL312" s="3">
        <v>1</v>
      </c>
      <c r="AM312" s="3">
        <v>1</v>
      </c>
      <c r="AN312" s="3">
        <v>1</v>
      </c>
      <c r="AO312" s="3">
        <v>1</v>
      </c>
      <c r="AP312" s="3">
        <v>1</v>
      </c>
      <c r="AQ312" s="3">
        <v>1</v>
      </c>
      <c r="AR312" s="3">
        <v>1</v>
      </c>
      <c r="AS312" s="3">
        <v>1</v>
      </c>
      <c r="AT312" s="3">
        <v>1</v>
      </c>
      <c r="AU312" s="3">
        <v>1</v>
      </c>
      <c r="AV312" s="3">
        <v>1</v>
      </c>
      <c r="AW312" s="3">
        <v>1</v>
      </c>
      <c r="AX312" s="3">
        <v>1</v>
      </c>
      <c r="AY312" s="3"/>
      <c r="AZ312" s="3">
        <v>1</v>
      </c>
      <c r="BA312" s="4">
        <v>1</v>
      </c>
      <c r="BB312" s="3">
        <v>1</v>
      </c>
      <c r="BC312" s="4">
        <v>1</v>
      </c>
      <c r="BD312" s="4">
        <v>1</v>
      </c>
      <c r="BE312" s="4">
        <v>1</v>
      </c>
      <c r="BF312" s="4">
        <v>1</v>
      </c>
      <c r="BG312" s="4">
        <v>1</v>
      </c>
      <c r="BH312" s="3">
        <v>1</v>
      </c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</row>
    <row r="313" spans="1:86" ht="20.100000000000001" customHeight="1">
      <c r="A313" s="10"/>
      <c r="B313" s="11"/>
      <c r="C313" s="10" t="s">
        <v>170</v>
      </c>
      <c r="D313" s="10"/>
      <c r="E313" s="10"/>
      <c r="F313" s="10"/>
      <c r="G313" s="10"/>
      <c r="H313" s="10"/>
      <c r="I313" s="10"/>
      <c r="J313" s="10"/>
      <c r="K313" s="10"/>
      <c r="L313" s="26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26"/>
      <c r="AF313" s="10"/>
      <c r="AG313" s="10"/>
      <c r="AH313" s="10"/>
      <c r="AI313" s="10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>
        <v>1</v>
      </c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2"/>
      <c r="BX313" s="12"/>
      <c r="BY313" s="12"/>
      <c r="BZ313" s="12"/>
      <c r="CA313" s="12"/>
      <c r="CB313" s="12">
        <v>1</v>
      </c>
      <c r="CC313" s="12"/>
      <c r="CD313" s="12"/>
      <c r="CE313" s="12"/>
      <c r="CF313" s="12"/>
      <c r="CG313" s="12"/>
      <c r="CH313" s="12"/>
    </row>
    <row r="314" spans="1:86" ht="20.100000000000001" customHeight="1">
      <c r="A314" s="1"/>
      <c r="B314" s="5" t="s">
        <v>947</v>
      </c>
      <c r="C314" s="1"/>
      <c r="D314" s="1" t="s">
        <v>948</v>
      </c>
      <c r="E314" s="1" t="s">
        <v>949</v>
      </c>
      <c r="F314" s="1">
        <v>2</v>
      </c>
      <c r="G314" s="1"/>
      <c r="H314" s="1" t="s">
        <v>406</v>
      </c>
      <c r="I314" s="1"/>
      <c r="J314" s="1">
        <v>1</v>
      </c>
      <c r="K314" s="1"/>
      <c r="L314" s="25">
        <v>5000</v>
      </c>
      <c r="M314" s="1">
        <v>5000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5000</v>
      </c>
      <c r="T314" s="1" t="s">
        <v>383</v>
      </c>
      <c r="U314" s="1" t="s">
        <v>323</v>
      </c>
      <c r="V314" s="1"/>
      <c r="W314" s="1"/>
      <c r="X314" s="1"/>
      <c r="Y314" s="1"/>
      <c r="Z314" s="1"/>
      <c r="AA314" s="1"/>
      <c r="AB314" s="1"/>
      <c r="AC314" s="1"/>
      <c r="AD314" s="1"/>
      <c r="AE314" s="25">
        <v>5000</v>
      </c>
      <c r="AF314" s="1">
        <f>SUMPRODUCT(AJ314:ZZ314,AJ6:ZZ6)*J314</f>
        <v>184</v>
      </c>
      <c r="AG314" s="1">
        <f>5000-AF314</f>
        <v>4816</v>
      </c>
      <c r="AH314" s="1"/>
      <c r="AI314" s="1"/>
      <c r="AJ314" s="3"/>
      <c r="AK314" s="3"/>
      <c r="AL314" s="3"/>
      <c r="AM314" s="3"/>
      <c r="AN314" s="3"/>
      <c r="AO314" s="3"/>
      <c r="AP314" s="3">
        <v>1</v>
      </c>
      <c r="AQ314" s="3"/>
      <c r="AR314" s="3"/>
      <c r="AS314" s="3"/>
      <c r="AT314" s="3">
        <v>1</v>
      </c>
      <c r="AU314" s="3"/>
      <c r="AV314" s="3"/>
      <c r="AW314" s="3"/>
      <c r="AX314" s="3"/>
      <c r="AY314" s="3"/>
      <c r="AZ314" s="4">
        <v>1</v>
      </c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</row>
    <row r="315" spans="1:86" ht="20.100000000000001" customHeight="1">
      <c r="A315" s="10"/>
      <c r="B315" s="11"/>
      <c r="C315" s="10" t="s">
        <v>170</v>
      </c>
      <c r="D315" s="10"/>
      <c r="E315" s="10"/>
      <c r="F315" s="10"/>
      <c r="G315" s="10"/>
      <c r="H315" s="10"/>
      <c r="I315" s="10"/>
      <c r="J315" s="10"/>
      <c r="K315" s="10"/>
      <c r="L315" s="26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26"/>
      <c r="AF315" s="10"/>
      <c r="AG315" s="10"/>
      <c r="AH315" s="10"/>
      <c r="AI315" s="10"/>
      <c r="AJ315" s="12">
        <v>1</v>
      </c>
      <c r="AK315" s="12">
        <v>1</v>
      </c>
      <c r="AL315" s="12">
        <v>1</v>
      </c>
      <c r="AM315" s="12">
        <v>1</v>
      </c>
      <c r="AN315" s="12">
        <v>1</v>
      </c>
      <c r="AO315" s="12">
        <v>1</v>
      </c>
      <c r="AP315" s="12"/>
      <c r="AQ315" s="12">
        <v>1</v>
      </c>
      <c r="AR315" s="12">
        <v>1</v>
      </c>
      <c r="AS315" s="12">
        <v>1</v>
      </c>
      <c r="AT315" s="12"/>
      <c r="AU315" s="12">
        <v>1</v>
      </c>
      <c r="AV315" s="12">
        <v>1</v>
      </c>
      <c r="AW315" s="12"/>
      <c r="AX315" s="12"/>
      <c r="AY315" s="12">
        <v>1</v>
      </c>
      <c r="AZ315" s="12"/>
      <c r="BA315" s="13">
        <v>1</v>
      </c>
      <c r="BB315" s="12">
        <v>1</v>
      </c>
      <c r="BC315" s="13">
        <v>1</v>
      </c>
      <c r="BD315" s="13">
        <v>1</v>
      </c>
      <c r="BE315" s="13">
        <v>1</v>
      </c>
      <c r="BF315" s="13">
        <v>1</v>
      </c>
      <c r="BG315" s="13">
        <v>1</v>
      </c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2"/>
      <c r="BY315" s="12"/>
      <c r="BZ315" s="12"/>
      <c r="CA315" s="12"/>
      <c r="CB315" s="12">
        <v>1</v>
      </c>
      <c r="CC315" s="12"/>
      <c r="CD315" s="12"/>
      <c r="CE315" s="12"/>
      <c r="CF315" s="12"/>
      <c r="CG315" s="12"/>
      <c r="CH315" s="12"/>
    </row>
    <row r="316" spans="1:86" ht="20.100000000000001" customHeight="1">
      <c r="A316" s="1"/>
      <c r="B316" s="5" t="s">
        <v>950</v>
      </c>
      <c r="C316" s="1"/>
      <c r="D316" s="1" t="s">
        <v>951</v>
      </c>
      <c r="E316" s="1" t="s">
        <v>952</v>
      </c>
      <c r="F316" s="1">
        <v>2</v>
      </c>
      <c r="G316" s="1"/>
      <c r="H316" s="1" t="s">
        <v>406</v>
      </c>
      <c r="I316" s="1"/>
      <c r="J316" s="1">
        <v>1</v>
      </c>
      <c r="K316" s="1"/>
      <c r="L316" s="25">
        <v>5000</v>
      </c>
      <c r="M316" s="1">
        <v>5000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5000</v>
      </c>
      <c r="T316" s="1" t="s">
        <v>383</v>
      </c>
      <c r="U316" s="1" t="s">
        <v>323</v>
      </c>
      <c r="V316" s="1"/>
      <c r="W316" s="1"/>
      <c r="X316" s="1"/>
      <c r="Y316" s="1"/>
      <c r="Z316" s="1"/>
      <c r="AA316" s="1"/>
      <c r="AB316" s="1"/>
      <c r="AC316" s="1"/>
      <c r="AD316" s="1"/>
      <c r="AE316" s="25">
        <v>5000</v>
      </c>
      <c r="AF316" s="1">
        <f>SUMPRODUCT(AJ316:ZZ316,AJ6:ZZ6)*J316</f>
        <v>184</v>
      </c>
      <c r="AG316" s="1">
        <f>5000-AF316</f>
        <v>4816</v>
      </c>
      <c r="AH316" s="1"/>
      <c r="AI316" s="1"/>
      <c r="AJ316" s="3"/>
      <c r="AK316" s="3"/>
      <c r="AL316" s="3"/>
      <c r="AM316" s="3"/>
      <c r="AN316" s="3"/>
      <c r="AO316" s="3"/>
      <c r="AP316" s="3">
        <v>1</v>
      </c>
      <c r="AQ316" s="3"/>
      <c r="AR316" s="3"/>
      <c r="AS316" s="3"/>
      <c r="AT316" s="3">
        <v>1</v>
      </c>
      <c r="AU316" s="3"/>
      <c r="AV316" s="3"/>
      <c r="AW316" s="3"/>
      <c r="AX316" s="3"/>
      <c r="AY316" s="3"/>
      <c r="AZ316" s="4">
        <v>1</v>
      </c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</row>
    <row r="317" spans="1:86" ht="20.100000000000001" customHeight="1">
      <c r="A317" s="1"/>
      <c r="B317" s="5"/>
      <c r="C317" s="1" t="s">
        <v>170</v>
      </c>
      <c r="D317" s="1"/>
      <c r="E317" s="1"/>
      <c r="F317" s="1"/>
      <c r="G317" s="1"/>
      <c r="H317" s="1"/>
      <c r="I317" s="1"/>
      <c r="J317" s="1"/>
      <c r="K317" s="1"/>
      <c r="L317" s="25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25"/>
      <c r="AF317" s="1"/>
      <c r="AG317" s="1"/>
      <c r="AH317" s="1"/>
      <c r="AI317" s="1"/>
      <c r="AJ317" s="3">
        <v>1</v>
      </c>
      <c r="AK317" s="3">
        <v>1</v>
      </c>
      <c r="AL317" s="3">
        <v>1</v>
      </c>
      <c r="AM317" s="3">
        <v>1</v>
      </c>
      <c r="AN317" s="3">
        <v>1</v>
      </c>
      <c r="AO317" s="3">
        <v>1</v>
      </c>
      <c r="AP317" s="3"/>
      <c r="AQ317" s="3">
        <v>1</v>
      </c>
      <c r="AR317" s="3">
        <v>1</v>
      </c>
      <c r="AS317" s="3">
        <v>1</v>
      </c>
      <c r="AT317" s="3"/>
      <c r="AU317" s="3">
        <v>1</v>
      </c>
      <c r="AV317" s="3">
        <v>1</v>
      </c>
      <c r="AW317" s="3"/>
      <c r="AX317" s="3"/>
      <c r="AY317" s="3">
        <v>1</v>
      </c>
      <c r="AZ317" s="3"/>
      <c r="BA317" s="4">
        <v>1</v>
      </c>
      <c r="BB317" s="3">
        <v>1</v>
      </c>
      <c r="BC317" s="4">
        <v>1</v>
      </c>
      <c r="BD317" s="4">
        <v>1</v>
      </c>
      <c r="BE317" s="4">
        <v>1</v>
      </c>
      <c r="BF317" s="4">
        <v>1</v>
      </c>
      <c r="BG317" s="4">
        <v>1</v>
      </c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>
        <v>1</v>
      </c>
      <c r="CC317" s="3"/>
      <c r="CD317" s="3"/>
      <c r="CE317" s="3"/>
      <c r="CF317" s="3"/>
      <c r="CG317" s="3"/>
      <c r="CH317" s="3"/>
    </row>
    <row r="318" spans="1:86" ht="24" customHeight="1">
      <c r="A318" s="2" t="s">
        <v>953</v>
      </c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4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4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</row>
    <row r="319" spans="1:86" ht="20.100000000000001" customHeight="1">
      <c r="A319" s="1"/>
      <c r="B319" s="5" t="s">
        <v>954</v>
      </c>
      <c r="C319" s="1"/>
      <c r="D319" s="1" t="s">
        <v>955</v>
      </c>
      <c r="E319" s="1" t="s">
        <v>956</v>
      </c>
      <c r="F319" s="1" t="s">
        <v>957</v>
      </c>
      <c r="G319" s="1"/>
      <c r="H319" s="1" t="s">
        <v>919</v>
      </c>
      <c r="I319" s="1" t="s">
        <v>955</v>
      </c>
      <c r="J319" s="1">
        <v>1</v>
      </c>
      <c r="K319" s="1" t="s">
        <v>958</v>
      </c>
      <c r="L319" s="25">
        <v>4000</v>
      </c>
      <c r="M319" s="1">
        <v>4000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4000</v>
      </c>
      <c r="T319" s="1"/>
      <c r="U319" s="1"/>
      <c r="V319" s="1"/>
      <c r="W319" s="1"/>
      <c r="X319" s="1"/>
      <c r="Y319" s="1">
        <v>190</v>
      </c>
      <c r="Z319" s="1" t="s">
        <v>157</v>
      </c>
      <c r="AA319" s="1" t="s">
        <v>197</v>
      </c>
      <c r="AB319" s="1"/>
      <c r="AC319" s="1"/>
      <c r="AD319" s="1"/>
      <c r="AE319" s="25">
        <v>4000</v>
      </c>
      <c r="AF319" s="1">
        <f>SUMPRODUCT(AJ319:ZZ319,AJ6:ZZ6)*J319</f>
        <v>340</v>
      </c>
      <c r="AG319" s="1">
        <f>4000-AF319</f>
        <v>3660</v>
      </c>
      <c r="AH319" s="1"/>
      <c r="AI319" s="1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>
        <v>1</v>
      </c>
      <c r="BJ319" s="3">
        <v>1</v>
      </c>
      <c r="BK319" s="3">
        <v>1</v>
      </c>
      <c r="BL319" s="3">
        <v>1</v>
      </c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</row>
    <row r="320" spans="1:86" ht="20.100000000000001" customHeight="1">
      <c r="A320" s="1"/>
      <c r="B320" s="5"/>
      <c r="C320" s="1"/>
      <c r="D320" s="1" t="s">
        <v>955</v>
      </c>
      <c r="E320" s="1" t="s">
        <v>956</v>
      </c>
      <c r="F320" s="1" t="s">
        <v>957</v>
      </c>
      <c r="G320" s="1"/>
      <c r="H320" s="1" t="s">
        <v>959</v>
      </c>
      <c r="I320" s="1" t="s">
        <v>955</v>
      </c>
      <c r="J320" s="1">
        <v>1</v>
      </c>
      <c r="K320" s="1" t="s">
        <v>960</v>
      </c>
      <c r="L320" s="25">
        <v>5000</v>
      </c>
      <c r="M320" s="1">
        <v>5000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5000</v>
      </c>
      <c r="T320" s="1"/>
      <c r="U320" s="1"/>
      <c r="V320" s="1"/>
      <c r="W320" s="1"/>
      <c r="X320" s="1"/>
      <c r="Y320" s="1">
        <v>190</v>
      </c>
      <c r="Z320" s="1" t="s">
        <v>157</v>
      </c>
      <c r="AA320" s="1" t="s">
        <v>197</v>
      </c>
      <c r="AB320" s="1"/>
      <c r="AC320" s="1"/>
      <c r="AD320" s="1"/>
      <c r="AE320" s="25">
        <v>5000</v>
      </c>
      <c r="AF320" s="1">
        <f>SUMPRODUCT(AJ320:ZZ320,AJ6:ZZ6)*J320</f>
        <v>880</v>
      </c>
      <c r="AG320" s="1">
        <f>5000-AF320</f>
        <v>4120</v>
      </c>
      <c r="AH320" s="1"/>
      <c r="AI320" s="1"/>
      <c r="AJ320" s="3">
        <v>1</v>
      </c>
      <c r="AK320" s="3">
        <v>1</v>
      </c>
      <c r="AL320" s="3">
        <v>1</v>
      </c>
      <c r="AM320" s="3">
        <v>1</v>
      </c>
      <c r="AN320" s="3">
        <v>1</v>
      </c>
      <c r="AO320" s="3">
        <v>1</v>
      </c>
      <c r="AP320" s="3">
        <v>1</v>
      </c>
      <c r="AQ320" s="3">
        <v>1</v>
      </c>
      <c r="AR320" s="3">
        <v>1</v>
      </c>
      <c r="AS320" s="3">
        <v>1</v>
      </c>
      <c r="AT320" s="3">
        <v>1</v>
      </c>
      <c r="AU320" s="3">
        <v>1</v>
      </c>
      <c r="AV320" s="3">
        <v>1</v>
      </c>
      <c r="AW320" s="3">
        <v>1</v>
      </c>
      <c r="AX320" s="3">
        <v>1</v>
      </c>
      <c r="AY320" s="3">
        <v>1</v>
      </c>
      <c r="AZ320" s="3">
        <v>1</v>
      </c>
      <c r="BA320" s="4">
        <v>1</v>
      </c>
      <c r="BB320" s="3">
        <v>1</v>
      </c>
      <c r="BC320" s="4">
        <v>1</v>
      </c>
      <c r="BD320" s="4">
        <v>1</v>
      </c>
      <c r="BE320" s="4">
        <v>1</v>
      </c>
      <c r="BF320" s="4">
        <v>1</v>
      </c>
      <c r="BG320" s="4">
        <v>1</v>
      </c>
      <c r="BH320" s="3">
        <v>1</v>
      </c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>
        <v>1</v>
      </c>
      <c r="CC320" s="3"/>
      <c r="CD320" s="3"/>
      <c r="CE320" s="3"/>
      <c r="CF320" s="3"/>
      <c r="CG320" s="3"/>
      <c r="CH320" s="3"/>
    </row>
    <row r="321" spans="1:86" ht="20.100000000000001" customHeight="1">
      <c r="A321" s="1"/>
      <c r="B321" s="5"/>
      <c r="C321" s="1" t="s">
        <v>170</v>
      </c>
      <c r="D321" s="1"/>
      <c r="E321" s="1"/>
      <c r="F321" s="1"/>
      <c r="G321" s="1"/>
      <c r="H321" s="1"/>
      <c r="I321" s="1"/>
      <c r="J321" s="1"/>
      <c r="K321" s="1"/>
      <c r="L321" s="25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25"/>
      <c r="AF321" s="1"/>
      <c r="AG321" s="1"/>
      <c r="AH321" s="1"/>
      <c r="AI321" s="1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</row>
    <row r="322" spans="1:86" ht="24" customHeight="1">
      <c r="A322" s="2" t="s">
        <v>961</v>
      </c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4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4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</row>
    <row r="323" spans="1:86" ht="20.100000000000001" customHeight="1">
      <c r="A323" s="1"/>
      <c r="B323" s="5" t="s">
        <v>962</v>
      </c>
      <c r="C323" s="1"/>
      <c r="D323" s="1" t="s">
        <v>963</v>
      </c>
      <c r="E323" s="1" t="s">
        <v>964</v>
      </c>
      <c r="F323" s="1" t="s">
        <v>965</v>
      </c>
      <c r="G323" s="1"/>
      <c r="H323" s="1" t="s">
        <v>966</v>
      </c>
      <c r="I323" s="1" t="s">
        <v>963</v>
      </c>
      <c r="J323" s="1">
        <v>1</v>
      </c>
      <c r="K323" s="1" t="s">
        <v>967</v>
      </c>
      <c r="L323" s="25">
        <v>5000</v>
      </c>
      <c r="M323" s="1">
        <v>5000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5000</v>
      </c>
      <c r="T323" s="1" t="s">
        <v>968</v>
      </c>
      <c r="U323" s="1" t="s">
        <v>969</v>
      </c>
      <c r="V323" s="1"/>
      <c r="W323" s="1"/>
      <c r="X323" s="1"/>
      <c r="Y323" s="1">
        <v>201</v>
      </c>
      <c r="Z323" s="1" t="s">
        <v>157</v>
      </c>
      <c r="AA323" s="1" t="s">
        <v>197</v>
      </c>
      <c r="AB323" s="1"/>
      <c r="AC323" s="1"/>
      <c r="AD323" s="1"/>
      <c r="AE323" s="25">
        <v>5000</v>
      </c>
      <c r="AF323" s="1">
        <f>SUMPRODUCT(AJ323:ZZ323,AJ6:ZZ6)*J323</f>
        <v>540</v>
      </c>
      <c r="AG323" s="1">
        <f>5000-AF323</f>
        <v>4460</v>
      </c>
      <c r="AH323" s="1"/>
      <c r="AI323" s="1"/>
      <c r="AJ323" s="3"/>
      <c r="AK323" s="3">
        <v>1</v>
      </c>
      <c r="AL323" s="3">
        <v>1</v>
      </c>
      <c r="AM323" s="3"/>
      <c r="AN323" s="3">
        <v>1</v>
      </c>
      <c r="AO323" s="3"/>
      <c r="AP323" s="3">
        <v>1</v>
      </c>
      <c r="AQ323" s="3">
        <v>1</v>
      </c>
      <c r="AR323" s="3">
        <v>1</v>
      </c>
      <c r="AS323" s="3">
        <v>1</v>
      </c>
      <c r="AT323" s="3">
        <v>1</v>
      </c>
      <c r="AU323" s="3">
        <v>1</v>
      </c>
      <c r="AV323" s="3">
        <v>1</v>
      </c>
      <c r="AW323" s="3"/>
      <c r="AX323" s="3"/>
      <c r="AY323" s="3"/>
      <c r="AZ323" s="3"/>
      <c r="BA323" s="4">
        <v>1</v>
      </c>
      <c r="BB323" s="4"/>
      <c r="BC323" s="4">
        <v>1</v>
      </c>
      <c r="BD323" s="4">
        <v>1</v>
      </c>
      <c r="BE323" s="4">
        <v>1</v>
      </c>
      <c r="BF323" s="4">
        <v>1</v>
      </c>
      <c r="BG323" s="4">
        <v>1</v>
      </c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</row>
    <row r="324" spans="1:86" ht="20.100000000000001" customHeight="1">
      <c r="A324" s="1"/>
      <c r="B324" s="5"/>
      <c r="C324" s="1"/>
      <c r="D324" s="1" t="s">
        <v>963</v>
      </c>
      <c r="E324" s="1" t="s">
        <v>964</v>
      </c>
      <c r="F324" s="1" t="s">
        <v>965</v>
      </c>
      <c r="G324" s="1"/>
      <c r="H324" s="1" t="s">
        <v>970</v>
      </c>
      <c r="I324" s="1" t="s">
        <v>963</v>
      </c>
      <c r="J324" s="1">
        <v>1</v>
      </c>
      <c r="K324" s="1" t="s">
        <v>971</v>
      </c>
      <c r="L324" s="25">
        <v>5000</v>
      </c>
      <c r="M324" s="1">
        <v>5000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5000</v>
      </c>
      <c r="T324" s="1" t="s">
        <v>972</v>
      </c>
      <c r="U324" s="1" t="s">
        <v>973</v>
      </c>
      <c r="V324" s="1"/>
      <c r="W324" s="1"/>
      <c r="X324" s="1"/>
      <c r="Y324" s="1">
        <v>201</v>
      </c>
      <c r="Z324" s="1" t="s">
        <v>157</v>
      </c>
      <c r="AA324" s="1" t="s">
        <v>197</v>
      </c>
      <c r="AB324" s="1"/>
      <c r="AC324" s="1"/>
      <c r="AD324" s="1"/>
      <c r="AE324" s="25">
        <v>5000</v>
      </c>
      <c r="AF324" s="1">
        <f>SUMPRODUCT(AJ324:ZZ324,AJ6:ZZ6)*J324</f>
        <v>180</v>
      </c>
      <c r="AG324" s="1">
        <f>5000-AF324</f>
        <v>4820</v>
      </c>
      <c r="AH324" s="1"/>
      <c r="AI324" s="1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4">
        <v>1</v>
      </c>
      <c r="BL324" s="4">
        <v>1</v>
      </c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</row>
    <row r="325" spans="1:86" ht="20.100000000000001" customHeight="1">
      <c r="A325" s="1"/>
      <c r="B325" s="5"/>
      <c r="C325" s="1"/>
      <c r="D325" s="1" t="s">
        <v>963</v>
      </c>
      <c r="E325" s="1" t="s">
        <v>964</v>
      </c>
      <c r="F325" s="1" t="s">
        <v>965</v>
      </c>
      <c r="G325" s="1"/>
      <c r="H325" s="1" t="s">
        <v>974</v>
      </c>
      <c r="I325" s="1" t="s">
        <v>963</v>
      </c>
      <c r="J325" s="1">
        <v>1</v>
      </c>
      <c r="K325" s="1" t="s">
        <v>975</v>
      </c>
      <c r="L325" s="25">
        <v>5000</v>
      </c>
      <c r="M325" s="1">
        <v>5000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5000</v>
      </c>
      <c r="T325" s="1" t="s">
        <v>735</v>
      </c>
      <c r="U325" s="1" t="s">
        <v>976</v>
      </c>
      <c r="V325" s="1"/>
      <c r="W325" s="1"/>
      <c r="X325" s="1"/>
      <c r="Y325" s="1">
        <v>201</v>
      </c>
      <c r="Z325" s="1" t="s">
        <v>157</v>
      </c>
      <c r="AA325" s="1" t="s">
        <v>197</v>
      </c>
      <c r="AB325" s="1"/>
      <c r="AC325" s="1"/>
      <c r="AD325" s="1"/>
      <c r="AE325" s="25">
        <v>5000</v>
      </c>
      <c r="AF325" s="1">
        <f>SUMPRODUCT(AJ325:ZZ325,AJ6:ZZ6)*J325</f>
        <v>340</v>
      </c>
      <c r="AG325" s="1">
        <f>5000-AF325</f>
        <v>4660</v>
      </c>
      <c r="AH325" s="1"/>
      <c r="AI325" s="1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>
        <v>1</v>
      </c>
      <c r="AY325" s="3"/>
      <c r="AZ325" s="3">
        <v>1</v>
      </c>
      <c r="BA325" s="3"/>
      <c r="BB325" s="3"/>
      <c r="BC325" s="3"/>
      <c r="BD325" s="3"/>
      <c r="BE325" s="3"/>
      <c r="BF325" s="3"/>
      <c r="BG325" s="3"/>
      <c r="BH325" s="3">
        <v>1</v>
      </c>
      <c r="BI325" s="3">
        <v>1</v>
      </c>
      <c r="BJ325" s="3">
        <v>1</v>
      </c>
      <c r="BK325" s="4"/>
      <c r="BL325" s="4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</row>
    <row r="326" spans="1:86" ht="20.100000000000001" customHeight="1">
      <c r="A326" s="10"/>
      <c r="B326" s="11"/>
      <c r="C326" s="10" t="s">
        <v>170</v>
      </c>
      <c r="D326" s="10"/>
      <c r="E326" s="10"/>
      <c r="F326" s="10"/>
      <c r="G326" s="10"/>
      <c r="H326" s="10"/>
      <c r="I326" s="10"/>
      <c r="J326" s="10"/>
      <c r="K326" s="10"/>
      <c r="L326" s="26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26"/>
      <c r="AF326" s="10"/>
      <c r="AG326" s="10"/>
      <c r="AH326" s="10"/>
      <c r="AI326" s="10"/>
      <c r="AJ326" s="12">
        <v>1</v>
      </c>
      <c r="AK326" s="12"/>
      <c r="AL326" s="12"/>
      <c r="AM326" s="12">
        <v>1</v>
      </c>
      <c r="AN326" s="12"/>
      <c r="AO326" s="12">
        <v>1</v>
      </c>
      <c r="AP326" s="12"/>
      <c r="AQ326" s="12"/>
      <c r="AR326" s="12"/>
      <c r="AS326" s="12"/>
      <c r="AT326" s="12"/>
      <c r="AU326" s="12"/>
      <c r="AV326" s="12"/>
      <c r="AW326" s="12">
        <v>1</v>
      </c>
      <c r="AX326" s="12"/>
      <c r="AY326" s="12">
        <v>1</v>
      </c>
      <c r="AZ326" s="12"/>
      <c r="BA326" s="13"/>
      <c r="BB326" s="12"/>
      <c r="BC326" s="13"/>
      <c r="BD326" s="13"/>
      <c r="BE326" s="13"/>
      <c r="BF326" s="13"/>
      <c r="BG326" s="13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  <c r="BX326" s="12"/>
      <c r="BY326" s="12"/>
      <c r="BZ326" s="12"/>
      <c r="CA326" s="12"/>
      <c r="CB326" s="12">
        <v>1</v>
      </c>
      <c r="CC326" s="12"/>
      <c r="CD326" s="12"/>
      <c r="CE326" s="12"/>
      <c r="CF326" s="12"/>
      <c r="CG326" s="12"/>
      <c r="CH326" s="12"/>
    </row>
    <row r="327" spans="1:86" ht="20.100000000000001" customHeight="1">
      <c r="A327" s="1"/>
      <c r="B327" s="5" t="s">
        <v>977</v>
      </c>
      <c r="C327" s="1"/>
      <c r="D327" s="1" t="s">
        <v>978</v>
      </c>
      <c r="E327" s="1" t="s">
        <v>979</v>
      </c>
      <c r="F327" s="1" t="s">
        <v>980</v>
      </c>
      <c r="G327" s="1"/>
      <c r="H327" s="1" t="s">
        <v>970</v>
      </c>
      <c r="I327" s="1" t="s">
        <v>978</v>
      </c>
      <c r="J327" s="1">
        <v>2</v>
      </c>
      <c r="K327" s="1" t="s">
        <v>981</v>
      </c>
      <c r="L327" s="25">
        <v>10000</v>
      </c>
      <c r="M327" s="1">
        <v>10000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  <c r="S327" s="1">
        <v>10000</v>
      </c>
      <c r="T327" s="1" t="s">
        <v>982</v>
      </c>
      <c r="U327" s="1" t="s">
        <v>973</v>
      </c>
      <c r="V327" s="1"/>
      <c r="W327" s="1"/>
      <c r="X327" s="1"/>
      <c r="Y327" s="1">
        <v>315</v>
      </c>
      <c r="Z327" s="1" t="s">
        <v>157</v>
      </c>
      <c r="AA327" s="1" t="s">
        <v>158</v>
      </c>
      <c r="AB327" s="1"/>
      <c r="AC327" s="1"/>
      <c r="AD327" s="1"/>
      <c r="AE327" s="25">
        <v>10000</v>
      </c>
      <c r="AF327" s="1">
        <f>SUMPRODUCT(AJ327:ZZ327,AJ6:ZZ6)*J327</f>
        <v>1088</v>
      </c>
      <c r="AG327" s="1">
        <f>10000-AF327</f>
        <v>8912</v>
      </c>
      <c r="AH327" s="1"/>
      <c r="AI327" s="1"/>
      <c r="AJ327" s="3"/>
      <c r="AK327" s="3">
        <v>1</v>
      </c>
      <c r="AL327" s="3">
        <v>1</v>
      </c>
      <c r="AM327" s="3"/>
      <c r="AN327" s="3">
        <v>1</v>
      </c>
      <c r="AO327" s="3"/>
      <c r="AP327" s="3">
        <v>1</v>
      </c>
      <c r="AQ327" s="3">
        <v>1</v>
      </c>
      <c r="AR327" s="3">
        <v>1</v>
      </c>
      <c r="AS327" s="3">
        <v>1</v>
      </c>
      <c r="AT327" s="3">
        <v>1</v>
      </c>
      <c r="AU327" s="3">
        <v>1</v>
      </c>
      <c r="AV327" s="3">
        <v>1</v>
      </c>
      <c r="AW327" s="3"/>
      <c r="AX327" s="3"/>
      <c r="AY327" s="3"/>
      <c r="AZ327" s="3"/>
      <c r="BA327" s="4">
        <v>1</v>
      </c>
      <c r="BB327" s="3">
        <v>1</v>
      </c>
      <c r="BC327" s="4">
        <v>1</v>
      </c>
      <c r="BD327" s="4">
        <v>1</v>
      </c>
      <c r="BE327" s="4">
        <v>1</v>
      </c>
      <c r="BF327" s="4">
        <v>1</v>
      </c>
      <c r="BG327" s="4">
        <v>1</v>
      </c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</row>
    <row r="328" spans="1:86" ht="20.100000000000001" customHeight="1">
      <c r="A328" s="1"/>
      <c r="B328" s="5"/>
      <c r="C328" s="1"/>
      <c r="D328" s="1" t="s">
        <v>978</v>
      </c>
      <c r="E328" s="1" t="s">
        <v>979</v>
      </c>
      <c r="F328" s="1" t="s">
        <v>980</v>
      </c>
      <c r="G328" s="1"/>
      <c r="H328" s="1" t="s">
        <v>974</v>
      </c>
      <c r="I328" s="1" t="s">
        <v>978</v>
      </c>
      <c r="J328" s="1">
        <v>2</v>
      </c>
      <c r="K328" s="1" t="s">
        <v>983</v>
      </c>
      <c r="L328" s="25">
        <v>10000</v>
      </c>
      <c r="M328" s="1">
        <v>10000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10000</v>
      </c>
      <c r="T328" s="1" t="s">
        <v>984</v>
      </c>
      <c r="U328" s="1" t="s">
        <v>976</v>
      </c>
      <c r="V328" s="1"/>
      <c r="W328" s="1"/>
      <c r="X328" s="1"/>
      <c r="Y328" s="1">
        <v>315</v>
      </c>
      <c r="Z328" s="1" t="s">
        <v>157</v>
      </c>
      <c r="AA328" s="1" t="s">
        <v>158</v>
      </c>
      <c r="AB328" s="1"/>
      <c r="AC328" s="1"/>
      <c r="AD328" s="1"/>
      <c r="AE328" s="25">
        <v>10000</v>
      </c>
      <c r="AF328" s="1">
        <f>SUMPRODUCT(AJ328:ZZ328,AJ6:ZZ6)*J328</f>
        <v>1040</v>
      </c>
      <c r="AG328" s="1">
        <f>10000-AF328</f>
        <v>8960</v>
      </c>
      <c r="AH328" s="1"/>
      <c r="AI328" s="1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>
        <v>1</v>
      </c>
      <c r="AY328" s="3"/>
      <c r="AZ328" s="3">
        <v>1</v>
      </c>
      <c r="BA328" s="3"/>
      <c r="BB328" s="3"/>
      <c r="BC328" s="3"/>
      <c r="BD328" s="3"/>
      <c r="BE328" s="3"/>
      <c r="BF328" s="3"/>
      <c r="BG328" s="3"/>
      <c r="BH328" s="3">
        <v>1</v>
      </c>
      <c r="BI328" s="3">
        <v>1</v>
      </c>
      <c r="BJ328" s="3">
        <v>1</v>
      </c>
      <c r="BK328" s="3">
        <v>1</v>
      </c>
      <c r="BL328" s="3">
        <v>1</v>
      </c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</row>
    <row r="329" spans="1:86" ht="20.100000000000001" customHeight="1">
      <c r="A329" s="10"/>
      <c r="B329" s="11"/>
      <c r="C329" s="10" t="s">
        <v>170</v>
      </c>
      <c r="D329" s="10"/>
      <c r="E329" s="10"/>
      <c r="F329" s="10"/>
      <c r="G329" s="10"/>
      <c r="H329" s="10"/>
      <c r="I329" s="10"/>
      <c r="J329" s="10"/>
      <c r="K329" s="10"/>
      <c r="L329" s="26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26"/>
      <c r="AF329" s="10"/>
      <c r="AG329" s="10"/>
      <c r="AH329" s="10"/>
      <c r="AI329" s="10"/>
      <c r="AJ329" s="12">
        <v>1</v>
      </c>
      <c r="AK329" s="12"/>
      <c r="AL329" s="12"/>
      <c r="AM329" s="12">
        <v>1</v>
      </c>
      <c r="AN329" s="12"/>
      <c r="AO329" s="12">
        <v>1</v>
      </c>
      <c r="AP329" s="12"/>
      <c r="AQ329" s="12"/>
      <c r="AR329" s="12"/>
      <c r="AS329" s="12"/>
      <c r="AT329" s="12"/>
      <c r="AU329" s="12"/>
      <c r="AV329" s="12"/>
      <c r="AW329" s="12">
        <v>1</v>
      </c>
      <c r="AX329" s="12"/>
      <c r="AY329" s="12">
        <v>1</v>
      </c>
      <c r="AZ329" s="12"/>
      <c r="BA329" s="13"/>
      <c r="BB329" s="12"/>
      <c r="BC329" s="13"/>
      <c r="BD329" s="13"/>
      <c r="BE329" s="13"/>
      <c r="BF329" s="13"/>
      <c r="BG329" s="13"/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  <c r="BW329" s="12"/>
      <c r="BX329" s="12"/>
      <c r="BY329" s="12"/>
      <c r="BZ329" s="12"/>
      <c r="CA329" s="12"/>
      <c r="CB329" s="12">
        <v>1</v>
      </c>
      <c r="CC329" s="12"/>
      <c r="CD329" s="12"/>
      <c r="CE329" s="12"/>
      <c r="CF329" s="12"/>
      <c r="CG329" s="12"/>
      <c r="CH329" s="12"/>
    </row>
    <row r="330" spans="1:86" ht="20.100000000000001" customHeight="1">
      <c r="A330" s="1"/>
      <c r="B330" s="5" t="s">
        <v>985</v>
      </c>
      <c r="C330" s="1"/>
      <c r="D330" s="1" t="s">
        <v>986</v>
      </c>
      <c r="E330" s="1" t="s">
        <v>987</v>
      </c>
      <c r="F330" s="1" t="s">
        <v>988</v>
      </c>
      <c r="G330" s="1"/>
      <c r="H330" s="1" t="s">
        <v>970</v>
      </c>
      <c r="I330" s="1" t="s">
        <v>986</v>
      </c>
      <c r="J330" s="1">
        <v>2</v>
      </c>
      <c r="K330" s="1" t="s">
        <v>989</v>
      </c>
      <c r="L330" s="25">
        <v>10000</v>
      </c>
      <c r="M330" s="1">
        <v>10000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10000</v>
      </c>
      <c r="T330" s="1" t="s">
        <v>984</v>
      </c>
      <c r="U330" s="1" t="s">
        <v>990</v>
      </c>
      <c r="V330" s="1"/>
      <c r="W330" s="1"/>
      <c r="X330" s="1"/>
      <c r="Y330" s="1">
        <v>313</v>
      </c>
      <c r="Z330" s="1" t="s">
        <v>157</v>
      </c>
      <c r="AA330" s="1" t="s">
        <v>158</v>
      </c>
      <c r="AB330" s="1"/>
      <c r="AC330" s="1"/>
      <c r="AD330" s="1"/>
      <c r="AE330" s="25">
        <v>10000</v>
      </c>
      <c r="AF330" s="1">
        <f>SUMPRODUCT(AJ330:ZZ330,AJ6:ZZ6)*J330</f>
        <v>1088</v>
      </c>
      <c r="AG330" s="1">
        <f>10000-AF330</f>
        <v>8912</v>
      </c>
      <c r="AH330" s="1"/>
      <c r="AI330" s="1"/>
      <c r="AJ330" s="3"/>
      <c r="AK330" s="3">
        <v>1</v>
      </c>
      <c r="AL330" s="3">
        <v>1</v>
      </c>
      <c r="AM330" s="3"/>
      <c r="AN330" s="3">
        <v>1</v>
      </c>
      <c r="AO330" s="3"/>
      <c r="AP330" s="3">
        <v>1</v>
      </c>
      <c r="AQ330" s="3">
        <v>1</v>
      </c>
      <c r="AR330" s="3">
        <v>1</v>
      </c>
      <c r="AS330" s="3">
        <v>1</v>
      </c>
      <c r="AT330" s="3">
        <v>1</v>
      </c>
      <c r="AU330" s="3">
        <v>1</v>
      </c>
      <c r="AV330" s="3">
        <v>1</v>
      </c>
      <c r="AW330" s="3"/>
      <c r="AX330" s="3"/>
      <c r="AY330" s="3"/>
      <c r="AZ330" s="3"/>
      <c r="BA330" s="4">
        <v>1</v>
      </c>
      <c r="BB330" s="3">
        <v>1</v>
      </c>
      <c r="BC330" s="4">
        <v>1</v>
      </c>
      <c r="BD330" s="4">
        <v>1</v>
      </c>
      <c r="BE330" s="4">
        <v>1</v>
      </c>
      <c r="BF330" s="4">
        <v>1</v>
      </c>
      <c r="BG330" s="4">
        <v>1</v>
      </c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</row>
    <row r="331" spans="1:86" ht="20.100000000000001" customHeight="1">
      <c r="A331" s="1"/>
      <c r="B331" s="5"/>
      <c r="C331" s="1"/>
      <c r="D331" s="1" t="s">
        <v>986</v>
      </c>
      <c r="E331" s="1" t="s">
        <v>987</v>
      </c>
      <c r="F331" s="1" t="s">
        <v>988</v>
      </c>
      <c r="G331" s="1"/>
      <c r="H331" s="1" t="s">
        <v>974</v>
      </c>
      <c r="I331" s="1" t="s">
        <v>986</v>
      </c>
      <c r="J331" s="1">
        <v>2</v>
      </c>
      <c r="K331" s="1" t="s">
        <v>991</v>
      </c>
      <c r="L331" s="25">
        <v>10000</v>
      </c>
      <c r="M331" s="1">
        <v>10000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>
        <v>10000</v>
      </c>
      <c r="T331" s="1" t="s">
        <v>992</v>
      </c>
      <c r="U331" s="1" t="s">
        <v>993</v>
      </c>
      <c r="V331" s="1"/>
      <c r="W331" s="1"/>
      <c r="X331" s="1"/>
      <c r="Y331" s="1">
        <v>313</v>
      </c>
      <c r="Z331" s="1" t="s">
        <v>157</v>
      </c>
      <c r="AA331" s="1" t="s">
        <v>158</v>
      </c>
      <c r="AB331" s="1"/>
      <c r="AC331" s="1"/>
      <c r="AD331" s="1"/>
      <c r="AE331" s="25">
        <v>10000</v>
      </c>
      <c r="AF331" s="1">
        <f>SUMPRODUCT(AJ331:ZZ331,AJ6:ZZ6)*J331</f>
        <v>1040</v>
      </c>
      <c r="AG331" s="1">
        <f>10000-AF331</f>
        <v>8960</v>
      </c>
      <c r="AH331" s="1"/>
      <c r="AI331" s="1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>
        <v>1</v>
      </c>
      <c r="AY331" s="3"/>
      <c r="AZ331" s="3">
        <v>1</v>
      </c>
      <c r="BA331" s="3"/>
      <c r="BB331" s="3"/>
      <c r="BC331" s="3"/>
      <c r="BD331" s="3"/>
      <c r="BE331" s="3"/>
      <c r="BF331" s="3"/>
      <c r="BG331" s="3"/>
      <c r="BH331" s="3">
        <v>1</v>
      </c>
      <c r="BI331" s="3">
        <v>1</v>
      </c>
      <c r="BJ331" s="3">
        <v>1</v>
      </c>
      <c r="BK331" s="3">
        <v>1</v>
      </c>
      <c r="BL331" s="3">
        <v>1</v>
      </c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</row>
    <row r="332" spans="1:86" ht="20.100000000000001" customHeight="1">
      <c r="A332" s="10"/>
      <c r="B332" s="11"/>
      <c r="C332" s="10" t="s">
        <v>170</v>
      </c>
      <c r="D332" s="10"/>
      <c r="E332" s="10"/>
      <c r="F332" s="10"/>
      <c r="G332" s="10"/>
      <c r="H332" s="10"/>
      <c r="I332" s="10"/>
      <c r="J332" s="10"/>
      <c r="K332" s="10"/>
      <c r="L332" s="26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26"/>
      <c r="AF332" s="10"/>
      <c r="AG332" s="10"/>
      <c r="AH332" s="10"/>
      <c r="AI332" s="10"/>
      <c r="AJ332" s="12">
        <v>1</v>
      </c>
      <c r="AK332" s="12"/>
      <c r="AL332" s="12"/>
      <c r="AM332" s="12">
        <v>1</v>
      </c>
      <c r="AN332" s="12"/>
      <c r="AO332" s="12">
        <v>1</v>
      </c>
      <c r="AP332" s="12"/>
      <c r="AQ332" s="12"/>
      <c r="AR332" s="12"/>
      <c r="AS332" s="12"/>
      <c r="AT332" s="12"/>
      <c r="AU332" s="12"/>
      <c r="AV332" s="12"/>
      <c r="AW332" s="12">
        <v>1</v>
      </c>
      <c r="AX332" s="12"/>
      <c r="AY332" s="12">
        <v>1</v>
      </c>
      <c r="AZ332" s="12"/>
      <c r="BA332" s="13"/>
      <c r="BB332" s="12"/>
      <c r="BC332" s="13"/>
      <c r="BD332" s="13"/>
      <c r="BE332" s="13"/>
      <c r="BF332" s="13"/>
      <c r="BG332" s="13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  <c r="BW332" s="12"/>
      <c r="BX332" s="12"/>
      <c r="BY332" s="12"/>
      <c r="BZ332" s="12"/>
      <c r="CA332" s="12"/>
      <c r="CB332" s="12">
        <v>1</v>
      </c>
      <c r="CC332" s="12"/>
      <c r="CD332" s="12"/>
      <c r="CE332" s="12"/>
      <c r="CF332" s="12"/>
      <c r="CG332" s="12"/>
      <c r="CH332" s="12"/>
    </row>
    <row r="333" spans="1:86" ht="20.100000000000001" customHeight="1">
      <c r="A333" s="1"/>
      <c r="B333" s="5" t="s">
        <v>994</v>
      </c>
      <c r="C333" s="1"/>
      <c r="D333" s="1" t="s">
        <v>995</v>
      </c>
      <c r="E333" s="1" t="s">
        <v>996</v>
      </c>
      <c r="F333" s="1" t="s">
        <v>997</v>
      </c>
      <c r="G333" s="1"/>
      <c r="H333" s="1" t="s">
        <v>970</v>
      </c>
      <c r="I333" s="1" t="s">
        <v>995</v>
      </c>
      <c r="J333" s="1">
        <v>1</v>
      </c>
      <c r="K333" s="1" t="s">
        <v>998</v>
      </c>
      <c r="L333" s="25">
        <v>5000</v>
      </c>
      <c r="M333" s="1">
        <v>5000</v>
      </c>
      <c r="N333" s="1">
        <v>0</v>
      </c>
      <c r="O333" s="1">
        <v>0</v>
      </c>
      <c r="P333" s="1">
        <v>0</v>
      </c>
      <c r="Q333" s="1">
        <v>0</v>
      </c>
      <c r="R333" s="1">
        <v>0</v>
      </c>
      <c r="S333" s="1">
        <v>5000</v>
      </c>
      <c r="T333" s="1" t="s">
        <v>972</v>
      </c>
      <c r="U333" s="1" t="s">
        <v>973</v>
      </c>
      <c r="V333" s="1"/>
      <c r="W333" s="1"/>
      <c r="X333" s="1"/>
      <c r="Y333" s="1">
        <v>314</v>
      </c>
      <c r="Z333" s="1" t="s">
        <v>157</v>
      </c>
      <c r="AA333" s="1" t="s">
        <v>158</v>
      </c>
      <c r="AB333" s="1"/>
      <c r="AC333" s="1"/>
      <c r="AD333" s="1"/>
      <c r="AE333" s="25">
        <v>5000</v>
      </c>
      <c r="AF333" s="1">
        <f>SUMPRODUCT(AJ333:ZZ333,AJ6:ZZ6)*J333</f>
        <v>544</v>
      </c>
      <c r="AG333" s="1">
        <f>5000-AF333</f>
        <v>4456</v>
      </c>
      <c r="AH333" s="1"/>
      <c r="AI333" s="1"/>
      <c r="AJ333" s="3"/>
      <c r="AK333" s="3">
        <v>1</v>
      </c>
      <c r="AL333" s="3">
        <v>1</v>
      </c>
      <c r="AM333" s="3"/>
      <c r="AN333" s="3">
        <v>1</v>
      </c>
      <c r="AO333" s="3"/>
      <c r="AP333" s="3">
        <v>1</v>
      </c>
      <c r="AQ333" s="3">
        <v>1</v>
      </c>
      <c r="AR333" s="3">
        <v>1</v>
      </c>
      <c r="AS333" s="3">
        <v>1</v>
      </c>
      <c r="AT333" s="3">
        <v>1</v>
      </c>
      <c r="AU333" s="3">
        <v>1</v>
      </c>
      <c r="AV333" s="3">
        <v>1</v>
      </c>
      <c r="AW333" s="3"/>
      <c r="AX333" s="3"/>
      <c r="AY333" s="3"/>
      <c r="AZ333" s="3"/>
      <c r="BA333" s="4">
        <v>1</v>
      </c>
      <c r="BB333" s="3">
        <v>1</v>
      </c>
      <c r="BC333" s="4">
        <v>1</v>
      </c>
      <c r="BD333" s="4">
        <v>1</v>
      </c>
      <c r="BE333" s="4">
        <v>1</v>
      </c>
      <c r="BF333" s="4">
        <v>1</v>
      </c>
      <c r="BG333" s="4">
        <v>1</v>
      </c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</row>
    <row r="334" spans="1:86" ht="20.100000000000001" customHeight="1">
      <c r="A334" s="1"/>
      <c r="B334" s="5"/>
      <c r="C334" s="1"/>
      <c r="D334" s="1" t="s">
        <v>995</v>
      </c>
      <c r="E334" s="1" t="s">
        <v>996</v>
      </c>
      <c r="F334" s="1" t="s">
        <v>997</v>
      </c>
      <c r="G334" s="1"/>
      <c r="H334" s="1" t="s">
        <v>974</v>
      </c>
      <c r="I334" s="1" t="s">
        <v>995</v>
      </c>
      <c r="J334" s="1">
        <v>1</v>
      </c>
      <c r="K334" s="1" t="s">
        <v>999</v>
      </c>
      <c r="L334" s="25">
        <v>5000</v>
      </c>
      <c r="M334" s="1">
        <v>5000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5000</v>
      </c>
      <c r="T334" s="1" t="s">
        <v>735</v>
      </c>
      <c r="U334" s="1" t="s">
        <v>976</v>
      </c>
      <c r="V334" s="1"/>
      <c r="W334" s="1"/>
      <c r="X334" s="1"/>
      <c r="Y334" s="1">
        <v>314</v>
      </c>
      <c r="Z334" s="1" t="s">
        <v>157</v>
      </c>
      <c r="AA334" s="1" t="s">
        <v>158</v>
      </c>
      <c r="AB334" s="1"/>
      <c r="AC334" s="1"/>
      <c r="AD334" s="1"/>
      <c r="AE334" s="25">
        <v>5000</v>
      </c>
      <c r="AF334" s="1">
        <f>SUMPRODUCT(AJ334:ZZ334,AJ6:ZZ6)*J334</f>
        <v>520</v>
      </c>
      <c r="AG334" s="1">
        <f>5000-AF334</f>
        <v>4480</v>
      </c>
      <c r="AH334" s="1"/>
      <c r="AI334" s="1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>
        <v>1</v>
      </c>
      <c r="AY334" s="3"/>
      <c r="AZ334" s="3">
        <v>1</v>
      </c>
      <c r="BA334" s="3"/>
      <c r="BB334" s="3"/>
      <c r="BC334" s="3"/>
      <c r="BD334" s="3"/>
      <c r="BE334" s="3"/>
      <c r="BF334" s="3"/>
      <c r="BG334" s="3"/>
      <c r="BH334" s="3">
        <v>1</v>
      </c>
      <c r="BI334" s="3">
        <v>1</v>
      </c>
      <c r="BJ334" s="3">
        <v>1</v>
      </c>
      <c r="BK334" s="3">
        <v>1</v>
      </c>
      <c r="BL334" s="3">
        <v>1</v>
      </c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</row>
    <row r="335" spans="1:86" ht="20.100000000000001" customHeight="1">
      <c r="A335" s="10"/>
      <c r="B335" s="11"/>
      <c r="C335" s="10" t="s">
        <v>170</v>
      </c>
      <c r="D335" s="10"/>
      <c r="E335" s="10"/>
      <c r="F335" s="10"/>
      <c r="G335" s="10"/>
      <c r="H335" s="10"/>
      <c r="I335" s="10"/>
      <c r="J335" s="10"/>
      <c r="K335" s="10"/>
      <c r="L335" s="26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26"/>
      <c r="AF335" s="10"/>
      <c r="AG335" s="10"/>
      <c r="AH335" s="10"/>
      <c r="AI335" s="10"/>
      <c r="AJ335" s="12">
        <v>1</v>
      </c>
      <c r="AK335" s="12"/>
      <c r="AL335" s="12"/>
      <c r="AM335" s="12">
        <v>1</v>
      </c>
      <c r="AN335" s="12"/>
      <c r="AO335" s="12">
        <v>1</v>
      </c>
      <c r="AP335" s="12"/>
      <c r="AQ335" s="12"/>
      <c r="AR335" s="12"/>
      <c r="AS335" s="12"/>
      <c r="AT335" s="12"/>
      <c r="AU335" s="12"/>
      <c r="AV335" s="12"/>
      <c r="AW335" s="12">
        <v>1</v>
      </c>
      <c r="AX335" s="12"/>
      <c r="AY335" s="12">
        <v>1</v>
      </c>
      <c r="AZ335" s="12"/>
      <c r="BA335" s="13"/>
      <c r="BB335" s="12"/>
      <c r="BC335" s="13"/>
      <c r="BD335" s="13"/>
      <c r="BE335" s="13"/>
      <c r="BF335" s="13"/>
      <c r="BG335" s="13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  <c r="BW335" s="12"/>
      <c r="BX335" s="12"/>
      <c r="BY335" s="12"/>
      <c r="BZ335" s="12"/>
      <c r="CA335" s="12"/>
      <c r="CB335" s="12">
        <v>1</v>
      </c>
      <c r="CC335" s="12"/>
      <c r="CD335" s="12"/>
      <c r="CE335" s="12"/>
      <c r="CF335" s="12"/>
      <c r="CG335" s="12"/>
      <c r="CH335" s="12"/>
    </row>
    <row r="336" spans="1:86" ht="20.100000000000001" customHeight="1">
      <c r="A336" s="1"/>
      <c r="B336" s="5" t="s">
        <v>1000</v>
      </c>
      <c r="C336" s="1"/>
      <c r="D336" s="1" t="s">
        <v>1001</v>
      </c>
      <c r="E336" s="1" t="s">
        <v>1002</v>
      </c>
      <c r="F336" s="1" t="s">
        <v>965</v>
      </c>
      <c r="G336" s="1"/>
      <c r="H336" s="1" t="s">
        <v>966</v>
      </c>
      <c r="I336" s="1" t="s">
        <v>1001</v>
      </c>
      <c r="J336" s="1">
        <v>1</v>
      </c>
      <c r="K336" s="1" t="s">
        <v>1003</v>
      </c>
      <c r="L336" s="25">
        <v>5000</v>
      </c>
      <c r="M336" s="1">
        <v>5000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5000</v>
      </c>
      <c r="T336" s="1" t="s">
        <v>968</v>
      </c>
      <c r="U336" s="1" t="s">
        <v>969</v>
      </c>
      <c r="V336" s="1"/>
      <c r="W336" s="1"/>
      <c r="X336" s="1"/>
      <c r="Y336" s="1">
        <v>199</v>
      </c>
      <c r="Z336" s="1" t="s">
        <v>157</v>
      </c>
      <c r="AA336" s="1" t="s">
        <v>197</v>
      </c>
      <c r="AB336" s="1"/>
      <c r="AC336" s="1"/>
      <c r="AD336" s="1"/>
      <c r="AE336" s="25">
        <v>5000</v>
      </c>
      <c r="AF336" s="1">
        <f>SUMPRODUCT(AJ336:ZZ336,AJ6:ZZ6)*J336</f>
        <v>544</v>
      </c>
      <c r="AG336" s="1">
        <f>5000-AF336</f>
        <v>4456</v>
      </c>
      <c r="AH336" s="1"/>
      <c r="AI336" s="1"/>
      <c r="AJ336" s="3"/>
      <c r="AK336" s="3">
        <v>1</v>
      </c>
      <c r="AL336" s="3">
        <v>1</v>
      </c>
      <c r="AM336" s="3"/>
      <c r="AN336" s="3">
        <v>1</v>
      </c>
      <c r="AO336" s="3"/>
      <c r="AP336" s="3">
        <v>1</v>
      </c>
      <c r="AQ336" s="3">
        <v>1</v>
      </c>
      <c r="AR336" s="3">
        <v>1</v>
      </c>
      <c r="AS336" s="3">
        <v>1</v>
      </c>
      <c r="AT336" s="3">
        <v>1</v>
      </c>
      <c r="AU336" s="3">
        <v>1</v>
      </c>
      <c r="AV336" s="3">
        <v>1</v>
      </c>
      <c r="AW336" s="3"/>
      <c r="AX336" s="3"/>
      <c r="AY336" s="3"/>
      <c r="AZ336" s="3"/>
      <c r="BA336" s="4">
        <v>1</v>
      </c>
      <c r="BB336" s="3">
        <v>1</v>
      </c>
      <c r="BC336" s="4">
        <v>1</v>
      </c>
      <c r="BD336" s="4">
        <v>1</v>
      </c>
      <c r="BE336" s="4">
        <v>1</v>
      </c>
      <c r="BF336" s="4">
        <v>1</v>
      </c>
      <c r="BG336" s="4">
        <v>1</v>
      </c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</row>
    <row r="337" spans="1:86" ht="20.100000000000001" customHeight="1">
      <c r="A337" s="1"/>
      <c r="B337" s="5"/>
      <c r="C337" s="1"/>
      <c r="D337" s="1" t="s">
        <v>1001</v>
      </c>
      <c r="E337" s="1" t="s">
        <v>1002</v>
      </c>
      <c r="F337" s="1" t="s">
        <v>965</v>
      </c>
      <c r="G337" s="1"/>
      <c r="H337" s="1" t="s">
        <v>970</v>
      </c>
      <c r="I337" s="1" t="s">
        <v>1001</v>
      </c>
      <c r="J337" s="1">
        <v>1</v>
      </c>
      <c r="K337" s="1" t="s">
        <v>1004</v>
      </c>
      <c r="L337" s="25">
        <v>5000</v>
      </c>
      <c r="M337" s="1">
        <v>5000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5000</v>
      </c>
      <c r="T337" s="1" t="s">
        <v>972</v>
      </c>
      <c r="U337" s="1" t="s">
        <v>973</v>
      </c>
      <c r="V337" s="1"/>
      <c r="W337" s="1"/>
      <c r="X337" s="1"/>
      <c r="Y337" s="1">
        <v>199</v>
      </c>
      <c r="Z337" s="1" t="s">
        <v>157</v>
      </c>
      <c r="AA337" s="1" t="s">
        <v>197</v>
      </c>
      <c r="AB337" s="1"/>
      <c r="AC337" s="1"/>
      <c r="AD337" s="1"/>
      <c r="AE337" s="25">
        <v>5000</v>
      </c>
      <c r="AF337" s="1">
        <f>SUMPRODUCT(AJ337:ZZ337,AJ6:ZZ6)*J337</f>
        <v>180</v>
      </c>
      <c r="AG337" s="1">
        <f>5000-AF337</f>
        <v>4820</v>
      </c>
      <c r="AH337" s="1"/>
      <c r="AI337" s="1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4">
        <v>1</v>
      </c>
      <c r="BL337" s="4">
        <v>1</v>
      </c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</row>
    <row r="338" spans="1:86" ht="20.100000000000001" customHeight="1">
      <c r="A338" s="1"/>
      <c r="B338" s="5"/>
      <c r="C338" s="1"/>
      <c r="D338" s="1" t="s">
        <v>1001</v>
      </c>
      <c r="E338" s="1" t="s">
        <v>1002</v>
      </c>
      <c r="F338" s="1" t="s">
        <v>965</v>
      </c>
      <c r="G338" s="1"/>
      <c r="H338" s="1" t="s">
        <v>974</v>
      </c>
      <c r="I338" s="1" t="s">
        <v>1001</v>
      </c>
      <c r="J338" s="1">
        <v>1</v>
      </c>
      <c r="K338" s="1" t="s">
        <v>1005</v>
      </c>
      <c r="L338" s="25">
        <v>5000</v>
      </c>
      <c r="M338" s="1">
        <v>5000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5000</v>
      </c>
      <c r="T338" s="1" t="s">
        <v>735</v>
      </c>
      <c r="U338" s="1" t="s">
        <v>976</v>
      </c>
      <c r="V338" s="1"/>
      <c r="W338" s="1"/>
      <c r="X338" s="1"/>
      <c r="Y338" s="1">
        <v>199</v>
      </c>
      <c r="Z338" s="1" t="s">
        <v>157</v>
      </c>
      <c r="AA338" s="1" t="s">
        <v>197</v>
      </c>
      <c r="AB338" s="1"/>
      <c r="AC338" s="1"/>
      <c r="AD338" s="1"/>
      <c r="AE338" s="25">
        <v>5000</v>
      </c>
      <c r="AF338" s="1">
        <f>SUMPRODUCT(AJ338:ZZ338,AJ6:ZZ6)*J338</f>
        <v>340</v>
      </c>
      <c r="AG338" s="1">
        <f>5000-AF338</f>
        <v>4660</v>
      </c>
      <c r="AH338" s="1"/>
      <c r="AI338" s="1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>
        <v>1</v>
      </c>
      <c r="AY338" s="3"/>
      <c r="AZ338" s="3">
        <v>1</v>
      </c>
      <c r="BA338" s="3"/>
      <c r="BB338" s="3"/>
      <c r="BC338" s="3"/>
      <c r="BD338" s="3"/>
      <c r="BE338" s="3"/>
      <c r="BF338" s="3"/>
      <c r="BG338" s="3"/>
      <c r="BH338" s="3">
        <v>1</v>
      </c>
      <c r="BI338" s="3">
        <v>1</v>
      </c>
      <c r="BJ338" s="3">
        <v>1</v>
      </c>
      <c r="BK338" s="4"/>
      <c r="BL338" s="4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</row>
    <row r="339" spans="1:86" ht="20.100000000000001" customHeight="1">
      <c r="A339" s="10"/>
      <c r="B339" s="11"/>
      <c r="C339" s="10" t="s">
        <v>170</v>
      </c>
      <c r="D339" s="10"/>
      <c r="E339" s="10"/>
      <c r="F339" s="10"/>
      <c r="G339" s="10"/>
      <c r="H339" s="10"/>
      <c r="I339" s="10"/>
      <c r="J339" s="10"/>
      <c r="K339" s="10"/>
      <c r="L339" s="26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26"/>
      <c r="AF339" s="10"/>
      <c r="AG339" s="10"/>
      <c r="AH339" s="10"/>
      <c r="AI339" s="10"/>
      <c r="AJ339" s="12">
        <v>1</v>
      </c>
      <c r="AK339" s="12"/>
      <c r="AL339" s="12"/>
      <c r="AM339" s="12">
        <v>1</v>
      </c>
      <c r="AN339" s="12"/>
      <c r="AO339" s="12">
        <v>1</v>
      </c>
      <c r="AP339" s="12"/>
      <c r="AQ339" s="12"/>
      <c r="AR339" s="12"/>
      <c r="AS339" s="12"/>
      <c r="AT339" s="12"/>
      <c r="AU339" s="12"/>
      <c r="AV339" s="12"/>
      <c r="AW339" s="12">
        <v>1</v>
      </c>
      <c r="AX339" s="12"/>
      <c r="AY339" s="12">
        <v>1</v>
      </c>
      <c r="AZ339" s="12"/>
      <c r="BA339" s="13"/>
      <c r="BB339" s="12"/>
      <c r="BC339" s="13"/>
      <c r="BD339" s="13"/>
      <c r="BE339" s="13"/>
      <c r="BF339" s="13"/>
      <c r="BG339" s="13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2"/>
      <c r="BX339" s="12"/>
      <c r="BY339" s="12"/>
      <c r="BZ339" s="12"/>
      <c r="CA339" s="12"/>
      <c r="CB339" s="12">
        <v>1</v>
      </c>
      <c r="CC339" s="12"/>
      <c r="CD339" s="12"/>
      <c r="CE339" s="12"/>
      <c r="CF339" s="12"/>
      <c r="CG339" s="12"/>
      <c r="CH339" s="12"/>
    </row>
    <row r="340" spans="1:86" ht="20.100000000000001" customHeight="1">
      <c r="A340" s="1"/>
      <c r="B340" s="5" t="s">
        <v>1006</v>
      </c>
      <c r="C340" s="1"/>
      <c r="D340" s="1" t="s">
        <v>1007</v>
      </c>
      <c r="E340" s="1" t="s">
        <v>1008</v>
      </c>
      <c r="F340" s="1" t="s">
        <v>965</v>
      </c>
      <c r="G340" s="1"/>
      <c r="H340" s="1" t="s">
        <v>966</v>
      </c>
      <c r="I340" s="1" t="s">
        <v>1007</v>
      </c>
      <c r="J340" s="1">
        <v>1</v>
      </c>
      <c r="K340" s="1" t="s">
        <v>1009</v>
      </c>
      <c r="L340" s="25">
        <v>5000</v>
      </c>
      <c r="M340" s="1">
        <v>5000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1">
        <v>5000</v>
      </c>
      <c r="T340" s="1" t="s">
        <v>968</v>
      </c>
      <c r="U340" s="1" t="s">
        <v>969</v>
      </c>
      <c r="V340" s="1"/>
      <c r="W340" s="1"/>
      <c r="X340" s="1"/>
      <c r="Y340" s="1">
        <v>202</v>
      </c>
      <c r="Z340" s="1" t="s">
        <v>157</v>
      </c>
      <c r="AA340" s="1" t="s">
        <v>197</v>
      </c>
      <c r="AB340" s="1"/>
      <c r="AC340" s="1"/>
      <c r="AD340" s="1"/>
      <c r="AE340" s="25">
        <v>5000</v>
      </c>
      <c r="AF340" s="1">
        <f>SUMPRODUCT(AJ340:ZZ340,AJ6:ZZ6)*J340</f>
        <v>544</v>
      </c>
      <c r="AG340" s="1">
        <f>5000-AF340</f>
        <v>4456</v>
      </c>
      <c r="AH340" s="1"/>
      <c r="AI340" s="1"/>
      <c r="AJ340" s="3"/>
      <c r="AK340" s="3">
        <v>1</v>
      </c>
      <c r="AL340" s="3">
        <v>1</v>
      </c>
      <c r="AM340" s="3"/>
      <c r="AN340" s="3">
        <v>1</v>
      </c>
      <c r="AO340" s="3"/>
      <c r="AP340" s="3">
        <v>1</v>
      </c>
      <c r="AQ340" s="3">
        <v>1</v>
      </c>
      <c r="AR340" s="3">
        <v>1</v>
      </c>
      <c r="AS340" s="3">
        <v>1</v>
      </c>
      <c r="AT340" s="3">
        <v>1</v>
      </c>
      <c r="AU340" s="3">
        <v>1</v>
      </c>
      <c r="AV340" s="3">
        <v>1</v>
      </c>
      <c r="AW340" s="3"/>
      <c r="AX340" s="3"/>
      <c r="AY340" s="3"/>
      <c r="AZ340" s="3"/>
      <c r="BA340" s="4">
        <v>1</v>
      </c>
      <c r="BB340" s="3">
        <v>1</v>
      </c>
      <c r="BC340" s="4">
        <v>1</v>
      </c>
      <c r="BD340" s="4">
        <v>1</v>
      </c>
      <c r="BE340" s="4">
        <v>1</v>
      </c>
      <c r="BF340" s="4">
        <v>1</v>
      </c>
      <c r="BG340" s="4">
        <v>1</v>
      </c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</row>
    <row r="341" spans="1:86" ht="20.100000000000001" customHeight="1">
      <c r="A341" s="1"/>
      <c r="B341" s="5"/>
      <c r="C341" s="1"/>
      <c r="D341" s="1" t="s">
        <v>1007</v>
      </c>
      <c r="E341" s="1" t="s">
        <v>1008</v>
      </c>
      <c r="F341" s="1" t="s">
        <v>965</v>
      </c>
      <c r="G341" s="1"/>
      <c r="H341" s="1" t="s">
        <v>970</v>
      </c>
      <c r="I341" s="1" t="s">
        <v>1007</v>
      </c>
      <c r="J341" s="1">
        <v>1</v>
      </c>
      <c r="K341" s="1" t="s">
        <v>1010</v>
      </c>
      <c r="L341" s="25">
        <v>5000</v>
      </c>
      <c r="M341" s="1">
        <v>5000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1">
        <v>5000</v>
      </c>
      <c r="T341" s="1" t="s">
        <v>972</v>
      </c>
      <c r="U341" s="1" t="s">
        <v>973</v>
      </c>
      <c r="V341" s="1"/>
      <c r="W341" s="1"/>
      <c r="X341" s="1"/>
      <c r="Y341" s="1">
        <v>202</v>
      </c>
      <c r="Z341" s="1" t="s">
        <v>157</v>
      </c>
      <c r="AA341" s="1" t="s">
        <v>197</v>
      </c>
      <c r="AB341" s="1"/>
      <c r="AC341" s="1"/>
      <c r="AD341" s="1"/>
      <c r="AE341" s="25">
        <v>5000</v>
      </c>
      <c r="AF341" s="1">
        <f>SUMPRODUCT(AJ341:ZZ341,AJ6:ZZ6)*J341</f>
        <v>180</v>
      </c>
      <c r="AG341" s="1">
        <f>5000-AF341</f>
        <v>4820</v>
      </c>
      <c r="AH341" s="1"/>
      <c r="AI341" s="1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4">
        <v>1</v>
      </c>
      <c r="BL341" s="4">
        <v>1</v>
      </c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</row>
    <row r="342" spans="1:86" ht="20.100000000000001" customHeight="1">
      <c r="A342" s="1"/>
      <c r="B342" s="5"/>
      <c r="C342" s="1"/>
      <c r="D342" s="1" t="s">
        <v>1007</v>
      </c>
      <c r="E342" s="1" t="s">
        <v>1008</v>
      </c>
      <c r="F342" s="1" t="s">
        <v>965</v>
      </c>
      <c r="G342" s="1"/>
      <c r="H342" s="1" t="s">
        <v>974</v>
      </c>
      <c r="I342" s="1" t="s">
        <v>1007</v>
      </c>
      <c r="J342" s="1">
        <v>1</v>
      </c>
      <c r="K342" s="1" t="s">
        <v>1011</v>
      </c>
      <c r="L342" s="25">
        <v>5000</v>
      </c>
      <c r="M342" s="1">
        <v>5000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1">
        <v>5000</v>
      </c>
      <c r="T342" s="1" t="s">
        <v>735</v>
      </c>
      <c r="U342" s="1" t="s">
        <v>976</v>
      </c>
      <c r="V342" s="1"/>
      <c r="W342" s="1"/>
      <c r="X342" s="1"/>
      <c r="Y342" s="1">
        <v>202</v>
      </c>
      <c r="Z342" s="1" t="s">
        <v>157</v>
      </c>
      <c r="AA342" s="1" t="s">
        <v>197</v>
      </c>
      <c r="AB342" s="1"/>
      <c r="AC342" s="1"/>
      <c r="AD342" s="1"/>
      <c r="AE342" s="25">
        <v>5000</v>
      </c>
      <c r="AF342" s="1">
        <f>SUMPRODUCT(AJ342:ZZ342,AJ6:ZZ6)*J342</f>
        <v>340</v>
      </c>
      <c r="AG342" s="1">
        <f>5000-AF342</f>
        <v>4660</v>
      </c>
      <c r="AH342" s="1"/>
      <c r="AI342" s="1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>
        <v>1</v>
      </c>
      <c r="AY342" s="3"/>
      <c r="AZ342" s="3">
        <v>1</v>
      </c>
      <c r="BA342" s="3"/>
      <c r="BB342" s="3"/>
      <c r="BC342" s="3"/>
      <c r="BD342" s="3"/>
      <c r="BE342" s="3"/>
      <c r="BF342" s="3"/>
      <c r="BG342" s="3"/>
      <c r="BH342" s="3">
        <v>1</v>
      </c>
      <c r="BI342" s="3">
        <v>1</v>
      </c>
      <c r="BJ342" s="3">
        <v>1</v>
      </c>
      <c r="BK342" s="4"/>
      <c r="BL342" s="4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</row>
    <row r="343" spans="1:86" ht="20.100000000000001" customHeight="1">
      <c r="A343" s="1"/>
      <c r="B343" s="5"/>
      <c r="C343" s="1" t="s">
        <v>170</v>
      </c>
      <c r="D343" s="1"/>
      <c r="E343" s="1"/>
      <c r="F343" s="1"/>
      <c r="G343" s="1"/>
      <c r="H343" s="1"/>
      <c r="I343" s="1"/>
      <c r="J343" s="1"/>
      <c r="K343" s="1"/>
      <c r="L343" s="25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25"/>
      <c r="AF343" s="1"/>
      <c r="AG343" s="1"/>
      <c r="AH343" s="1"/>
      <c r="AI343" s="1"/>
      <c r="AJ343" s="3">
        <v>1</v>
      </c>
      <c r="AK343" s="3"/>
      <c r="AL343" s="3"/>
      <c r="AM343" s="3">
        <v>1</v>
      </c>
      <c r="AN343" s="3"/>
      <c r="AO343" s="3">
        <v>1</v>
      </c>
      <c r="AP343" s="3"/>
      <c r="AQ343" s="3"/>
      <c r="AR343" s="3"/>
      <c r="AS343" s="3"/>
      <c r="AT343" s="3"/>
      <c r="AU343" s="3"/>
      <c r="AV343" s="3"/>
      <c r="AW343" s="3">
        <v>1</v>
      </c>
      <c r="AX343" s="3"/>
      <c r="AY343" s="3">
        <v>1</v>
      </c>
      <c r="AZ343" s="3"/>
      <c r="BA343" s="3"/>
      <c r="BB343" s="3"/>
      <c r="BC343" s="4"/>
      <c r="BD343" s="4"/>
      <c r="BE343" s="4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>
        <v>1</v>
      </c>
      <c r="CC343" s="3"/>
      <c r="CD343" s="3"/>
      <c r="CE343" s="3"/>
      <c r="CF343" s="3"/>
      <c r="CG343" s="3"/>
      <c r="CH343" s="3"/>
    </row>
    <row r="344" spans="1:86" ht="24" customHeight="1">
      <c r="A344" s="2" t="s">
        <v>1012</v>
      </c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4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4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</row>
    <row r="345" spans="1:86" ht="20.100000000000001" customHeight="1">
      <c r="A345" s="1"/>
      <c r="B345" s="5" t="s">
        <v>1013</v>
      </c>
      <c r="C345" s="1"/>
      <c r="D345" s="1" t="s">
        <v>1014</v>
      </c>
      <c r="E345" s="1" t="s">
        <v>1015</v>
      </c>
      <c r="F345" s="1">
        <v>3</v>
      </c>
      <c r="G345" s="1" t="s">
        <v>1016</v>
      </c>
      <c r="H345" s="1" t="s">
        <v>934</v>
      </c>
      <c r="I345" s="1" t="s">
        <v>1014</v>
      </c>
      <c r="J345" s="1">
        <v>1</v>
      </c>
      <c r="K345" s="1" t="s">
        <v>1017</v>
      </c>
      <c r="L345" s="25">
        <v>8000</v>
      </c>
      <c r="M345" s="1">
        <v>8000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5000</v>
      </c>
      <c r="T345" s="1" t="s">
        <v>1018</v>
      </c>
      <c r="U345" s="1" t="s">
        <v>1019</v>
      </c>
      <c r="V345" s="1"/>
      <c r="W345" s="1"/>
      <c r="X345" s="1"/>
      <c r="Y345" s="1">
        <v>319</v>
      </c>
      <c r="Z345" s="1" t="s">
        <v>157</v>
      </c>
      <c r="AA345" s="1" t="s">
        <v>937</v>
      </c>
      <c r="AB345" s="1"/>
      <c r="AC345" s="1"/>
      <c r="AD345" s="1"/>
      <c r="AE345" s="25">
        <v>8000</v>
      </c>
      <c r="AF345" s="1">
        <f>SUMPRODUCT(AJ345:ZZ345,AJ6:ZZ6)*J345</f>
        <v>340</v>
      </c>
      <c r="AG345" s="1">
        <f>8000-AF345</f>
        <v>7660</v>
      </c>
      <c r="AH345" s="1"/>
      <c r="AI345" s="1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>
        <v>1</v>
      </c>
      <c r="BJ345" s="3">
        <v>1</v>
      </c>
      <c r="BK345" s="3">
        <v>1</v>
      </c>
      <c r="BL345" s="3">
        <v>1</v>
      </c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</row>
    <row r="346" spans="1:86" ht="20.100000000000001" customHeight="1">
      <c r="A346" s="1"/>
      <c r="B346" s="5"/>
      <c r="C346" s="1"/>
      <c r="D346" s="1" t="s">
        <v>1014</v>
      </c>
      <c r="E346" s="1" t="s">
        <v>1015</v>
      </c>
      <c r="F346" s="1">
        <v>3</v>
      </c>
      <c r="G346" s="1" t="s">
        <v>1016</v>
      </c>
      <c r="H346" s="1" t="s">
        <v>938</v>
      </c>
      <c r="I346" s="1" t="s">
        <v>1014</v>
      </c>
      <c r="J346" s="1">
        <v>1</v>
      </c>
      <c r="K346" s="1" t="s">
        <v>1020</v>
      </c>
      <c r="L346" s="25">
        <v>5000</v>
      </c>
      <c r="M346" s="1">
        <v>5000</v>
      </c>
      <c r="N346" s="1">
        <v>0</v>
      </c>
      <c r="O346" s="1">
        <v>0</v>
      </c>
      <c r="P346" s="1">
        <v>0</v>
      </c>
      <c r="Q346" s="1">
        <v>0</v>
      </c>
      <c r="R346" s="1">
        <v>0</v>
      </c>
      <c r="S346" s="1">
        <v>5000</v>
      </c>
      <c r="T346" s="1" t="s">
        <v>383</v>
      </c>
      <c r="U346" s="1" t="s">
        <v>940</v>
      </c>
      <c r="V346" s="1"/>
      <c r="W346" s="1"/>
      <c r="X346" s="1"/>
      <c r="Y346" s="1">
        <v>319</v>
      </c>
      <c r="Z346" s="1" t="s">
        <v>157</v>
      </c>
      <c r="AA346" s="1" t="s">
        <v>937</v>
      </c>
      <c r="AB346" s="1"/>
      <c r="AC346" s="1"/>
      <c r="AD346" s="1"/>
      <c r="AE346" s="25">
        <v>5000</v>
      </c>
      <c r="AF346" s="1">
        <f>SUMPRODUCT(AJ346:ZZ346,AJ6:ZZ6)*J346</f>
        <v>736</v>
      </c>
      <c r="AG346" s="1">
        <f>5000-AF346</f>
        <v>4264</v>
      </c>
      <c r="AH346" s="1"/>
      <c r="AI346" s="1"/>
      <c r="AJ346" s="3"/>
      <c r="AK346" s="3"/>
      <c r="AL346" s="3"/>
      <c r="AM346" s="3"/>
      <c r="AN346" s="3">
        <v>1</v>
      </c>
      <c r="AO346" s="3">
        <v>1</v>
      </c>
      <c r="AP346" s="3">
        <v>1</v>
      </c>
      <c r="AQ346" s="3"/>
      <c r="AR346" s="3"/>
      <c r="AS346" s="3"/>
      <c r="AT346" s="3">
        <v>1</v>
      </c>
      <c r="AU346" s="3">
        <v>1</v>
      </c>
      <c r="AV346" s="3">
        <v>1</v>
      </c>
      <c r="AW346" s="3"/>
      <c r="AX346" s="3">
        <v>1</v>
      </c>
      <c r="AY346" s="3">
        <v>1</v>
      </c>
      <c r="AZ346" s="3">
        <v>1</v>
      </c>
      <c r="BA346" s="4">
        <v>1</v>
      </c>
      <c r="BB346" s="3"/>
      <c r="BC346" s="4">
        <v>1</v>
      </c>
      <c r="BD346" s="4">
        <v>1</v>
      </c>
      <c r="BE346" s="4">
        <v>1</v>
      </c>
      <c r="BF346" s="4">
        <v>1</v>
      </c>
      <c r="BG346" s="4">
        <v>1</v>
      </c>
      <c r="BH346" s="3">
        <v>1</v>
      </c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>
        <v>1</v>
      </c>
      <c r="CC346" s="3"/>
      <c r="CD346" s="3"/>
      <c r="CE346" s="3"/>
      <c r="CF346" s="3"/>
      <c r="CG346" s="3"/>
      <c r="CH346" s="3"/>
    </row>
    <row r="347" spans="1:86" ht="20.100000000000001" customHeight="1">
      <c r="A347" s="10"/>
      <c r="B347" s="11"/>
      <c r="C347" s="10" t="s">
        <v>170</v>
      </c>
      <c r="D347" s="10"/>
      <c r="E347" s="10"/>
      <c r="F347" s="10"/>
      <c r="G347" s="10"/>
      <c r="H347" s="10"/>
      <c r="I347" s="10"/>
      <c r="J347" s="10"/>
      <c r="K347" s="10"/>
      <c r="L347" s="26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26"/>
      <c r="AF347" s="10"/>
      <c r="AG347" s="10"/>
      <c r="AH347" s="10"/>
      <c r="AI347" s="10"/>
      <c r="AJ347" s="12">
        <v>1</v>
      </c>
      <c r="AK347" s="12">
        <v>1</v>
      </c>
      <c r="AL347" s="12">
        <v>1</v>
      </c>
      <c r="AM347" s="12">
        <v>1</v>
      </c>
      <c r="AN347" s="12"/>
      <c r="AO347" s="12"/>
      <c r="AP347" s="12"/>
      <c r="AQ347" s="12">
        <v>1</v>
      </c>
      <c r="AR347" s="12">
        <v>1</v>
      </c>
      <c r="AS347" s="12">
        <v>1</v>
      </c>
      <c r="AT347" s="12"/>
      <c r="AU347" s="12"/>
      <c r="AV347" s="12"/>
      <c r="AW347" s="12">
        <v>1</v>
      </c>
      <c r="AX347" s="12"/>
      <c r="AY347" s="12"/>
      <c r="AZ347" s="12"/>
      <c r="BA347" s="12"/>
      <c r="BB347" s="12">
        <v>1</v>
      </c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  <c r="BX347" s="12"/>
      <c r="BY347" s="12"/>
      <c r="BZ347" s="12"/>
      <c r="CA347" s="12"/>
      <c r="CB347" s="12"/>
      <c r="CC347" s="12"/>
      <c r="CD347" s="12"/>
      <c r="CE347" s="12"/>
      <c r="CF347" s="12"/>
      <c r="CG347" s="12"/>
      <c r="CH347" s="12"/>
    </row>
    <row r="348" spans="1:86" ht="20.100000000000001" customHeight="1">
      <c r="A348" s="1"/>
      <c r="B348" s="5" t="s">
        <v>1021</v>
      </c>
      <c r="C348" s="1"/>
      <c r="D348" s="1" t="s">
        <v>1022</v>
      </c>
      <c r="E348" s="1" t="s">
        <v>1023</v>
      </c>
      <c r="F348" s="1">
        <v>5</v>
      </c>
      <c r="G348" s="1" t="s">
        <v>1024</v>
      </c>
      <c r="H348" s="1" t="s">
        <v>934</v>
      </c>
      <c r="I348" s="1" t="s">
        <v>1022</v>
      </c>
      <c r="J348" s="1">
        <v>1</v>
      </c>
      <c r="K348" s="1" t="s">
        <v>1025</v>
      </c>
      <c r="L348" s="25">
        <v>8000</v>
      </c>
      <c r="M348" s="1">
        <v>8000</v>
      </c>
      <c r="N348" s="1">
        <v>0</v>
      </c>
      <c r="O348" s="1">
        <v>0</v>
      </c>
      <c r="P348" s="1">
        <v>0</v>
      </c>
      <c r="Q348" s="1">
        <v>0</v>
      </c>
      <c r="R348" s="1">
        <v>0</v>
      </c>
      <c r="S348" s="1">
        <v>5000</v>
      </c>
      <c r="T348" s="1" t="s">
        <v>936</v>
      </c>
      <c r="U348" s="1" t="s">
        <v>436</v>
      </c>
      <c r="V348" s="1"/>
      <c r="W348" s="1"/>
      <c r="X348" s="1"/>
      <c r="Y348" s="1">
        <v>238</v>
      </c>
      <c r="Z348" s="1" t="s">
        <v>157</v>
      </c>
      <c r="AA348" s="1" t="s">
        <v>937</v>
      </c>
      <c r="AB348" s="1"/>
      <c r="AC348" s="1"/>
      <c r="AD348" s="1"/>
      <c r="AE348" s="25">
        <v>8000</v>
      </c>
      <c r="AF348" s="1">
        <f>SUMPRODUCT(AJ348:ZZ348,AJ6:ZZ6)*J348</f>
        <v>340</v>
      </c>
      <c r="AG348" s="1">
        <f>8000-AF348</f>
        <v>7660</v>
      </c>
      <c r="AH348" s="1"/>
      <c r="AI348" s="1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>
        <v>1</v>
      </c>
      <c r="BJ348" s="3">
        <v>1</v>
      </c>
      <c r="BK348" s="3">
        <v>1</v>
      </c>
      <c r="BL348" s="3">
        <v>1</v>
      </c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</row>
    <row r="349" spans="1:86" ht="20.100000000000001" customHeight="1">
      <c r="A349" s="1"/>
      <c r="B349" s="5"/>
      <c r="C349" s="1"/>
      <c r="D349" s="1" t="s">
        <v>1022</v>
      </c>
      <c r="E349" s="1" t="s">
        <v>1023</v>
      </c>
      <c r="F349" s="1">
        <v>5</v>
      </c>
      <c r="G349" s="1" t="s">
        <v>1024</v>
      </c>
      <c r="H349" s="1" t="s">
        <v>938</v>
      </c>
      <c r="I349" s="1" t="s">
        <v>1022</v>
      </c>
      <c r="J349" s="1">
        <v>1</v>
      </c>
      <c r="K349" s="1" t="s">
        <v>1026</v>
      </c>
      <c r="L349" s="25">
        <v>5000</v>
      </c>
      <c r="M349" s="1">
        <v>5000</v>
      </c>
      <c r="N349" s="1">
        <v>0</v>
      </c>
      <c r="O349" s="1">
        <v>0</v>
      </c>
      <c r="P349" s="1">
        <v>0</v>
      </c>
      <c r="Q349" s="1">
        <v>0</v>
      </c>
      <c r="R349" s="1">
        <v>0</v>
      </c>
      <c r="S349" s="1">
        <v>5000</v>
      </c>
      <c r="T349" s="1" t="s">
        <v>383</v>
      </c>
      <c r="U349" s="1" t="s">
        <v>940</v>
      </c>
      <c r="V349" s="1"/>
      <c r="W349" s="1"/>
      <c r="X349" s="1"/>
      <c r="Y349" s="1">
        <v>238</v>
      </c>
      <c r="Z349" s="1" t="s">
        <v>157</v>
      </c>
      <c r="AA349" s="1" t="s">
        <v>937</v>
      </c>
      <c r="AB349" s="1"/>
      <c r="AC349" s="1"/>
      <c r="AD349" s="1"/>
      <c r="AE349" s="25">
        <v>5000</v>
      </c>
      <c r="AF349" s="1">
        <f>SUMPRODUCT(AJ349:ZZ349,AJ6:ZZ6)*J349</f>
        <v>736</v>
      </c>
      <c r="AG349" s="1">
        <f>5000-AF349</f>
        <v>4264</v>
      </c>
      <c r="AH349" s="1"/>
      <c r="AI349" s="1"/>
      <c r="AJ349" s="3"/>
      <c r="AK349" s="3"/>
      <c r="AL349" s="3"/>
      <c r="AM349" s="3"/>
      <c r="AN349" s="3">
        <v>1</v>
      </c>
      <c r="AO349" s="3">
        <v>1</v>
      </c>
      <c r="AP349" s="3">
        <v>1</v>
      </c>
      <c r="AQ349" s="3"/>
      <c r="AR349" s="3"/>
      <c r="AS349" s="3"/>
      <c r="AT349" s="3">
        <v>1</v>
      </c>
      <c r="AU349" s="3">
        <v>1</v>
      </c>
      <c r="AV349" s="3">
        <v>1</v>
      </c>
      <c r="AW349" s="3"/>
      <c r="AX349" s="3">
        <v>1</v>
      </c>
      <c r="AY349" s="3">
        <v>1</v>
      </c>
      <c r="AZ349" s="3">
        <v>1</v>
      </c>
      <c r="BA349" s="4">
        <v>1</v>
      </c>
      <c r="BB349" s="3"/>
      <c r="BC349" s="4">
        <v>1</v>
      </c>
      <c r="BD349" s="4">
        <v>1</v>
      </c>
      <c r="BE349" s="4">
        <v>1</v>
      </c>
      <c r="BF349" s="4">
        <v>1</v>
      </c>
      <c r="BG349" s="4">
        <v>1</v>
      </c>
      <c r="BH349" s="3">
        <v>1</v>
      </c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>
        <v>1</v>
      </c>
      <c r="CC349" s="3"/>
      <c r="CD349" s="3"/>
      <c r="CE349" s="3"/>
      <c r="CF349" s="3"/>
      <c r="CG349" s="3"/>
      <c r="CH349" s="3"/>
    </row>
    <row r="350" spans="1:86" ht="20.100000000000001" customHeight="1">
      <c r="A350" s="10"/>
      <c r="B350" s="11"/>
      <c r="C350" s="10" t="s">
        <v>170</v>
      </c>
      <c r="D350" s="10"/>
      <c r="E350" s="10"/>
      <c r="F350" s="10"/>
      <c r="G350" s="10"/>
      <c r="H350" s="10"/>
      <c r="I350" s="10"/>
      <c r="J350" s="10"/>
      <c r="K350" s="10"/>
      <c r="L350" s="26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26"/>
      <c r="AF350" s="10"/>
      <c r="AG350" s="10"/>
      <c r="AH350" s="10"/>
      <c r="AI350" s="10"/>
      <c r="AJ350" s="12">
        <v>1</v>
      </c>
      <c r="AK350" s="12">
        <v>1</v>
      </c>
      <c r="AL350" s="12">
        <v>1</v>
      </c>
      <c r="AM350" s="12">
        <v>1</v>
      </c>
      <c r="AN350" s="12"/>
      <c r="AO350" s="12"/>
      <c r="AP350" s="12"/>
      <c r="AQ350" s="12">
        <v>1</v>
      </c>
      <c r="AR350" s="12">
        <v>1</v>
      </c>
      <c r="AS350" s="12">
        <v>1</v>
      </c>
      <c r="AT350" s="12"/>
      <c r="AU350" s="12"/>
      <c r="AV350" s="12"/>
      <c r="AW350" s="12">
        <v>1</v>
      </c>
      <c r="AX350" s="12"/>
      <c r="AY350" s="12"/>
      <c r="AZ350" s="12"/>
      <c r="BA350" s="12"/>
      <c r="BB350" s="12">
        <v>1</v>
      </c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  <c r="BX350" s="12"/>
      <c r="BY350" s="12"/>
      <c r="BZ350" s="12"/>
      <c r="CA350" s="12"/>
      <c r="CB350" s="12"/>
      <c r="CC350" s="12"/>
      <c r="CD350" s="12"/>
      <c r="CE350" s="12"/>
      <c r="CF350" s="12"/>
      <c r="CG350" s="12"/>
      <c r="CH350" s="12"/>
    </row>
    <row r="351" spans="1:86" ht="20.100000000000001" customHeight="1">
      <c r="A351" s="1"/>
      <c r="B351" s="5" t="s">
        <v>1027</v>
      </c>
      <c r="C351" s="1"/>
      <c r="D351" s="1" t="s">
        <v>1028</v>
      </c>
      <c r="E351" s="1" t="s">
        <v>1029</v>
      </c>
      <c r="F351" s="1">
        <v>3</v>
      </c>
      <c r="G351" s="1" t="s">
        <v>1016</v>
      </c>
      <c r="H351" s="1" t="s">
        <v>934</v>
      </c>
      <c r="I351" s="1" t="s">
        <v>1028</v>
      </c>
      <c r="J351" s="1">
        <v>1</v>
      </c>
      <c r="K351" s="1" t="s">
        <v>1030</v>
      </c>
      <c r="L351" s="25"/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0</v>
      </c>
      <c r="S351" s="1">
        <v>5000</v>
      </c>
      <c r="T351" s="1" t="s">
        <v>1018</v>
      </c>
      <c r="U351" s="1" t="s">
        <v>1019</v>
      </c>
      <c r="V351" s="1"/>
      <c r="W351" s="1"/>
      <c r="X351" s="1"/>
      <c r="Y351" s="1">
        <v>310</v>
      </c>
      <c r="Z351" s="1" t="s">
        <v>157</v>
      </c>
      <c r="AA351" s="1" t="s">
        <v>937</v>
      </c>
      <c r="AB351" s="1"/>
      <c r="AC351" s="1"/>
      <c r="AD351" s="1"/>
      <c r="AE351" s="25">
        <v>0</v>
      </c>
      <c r="AF351" s="1">
        <f>SUMPRODUCT(AJ351:ZZ351,AJ6:ZZ6)*J351</f>
        <v>340</v>
      </c>
      <c r="AG351" s="1">
        <f>0-AF351</f>
        <v>-340</v>
      </c>
      <c r="AH351" s="1"/>
      <c r="AI351" s="1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>
        <v>1</v>
      </c>
      <c r="BJ351" s="3">
        <v>1</v>
      </c>
      <c r="BK351" s="3">
        <v>1</v>
      </c>
      <c r="BL351" s="3">
        <v>1</v>
      </c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</row>
    <row r="352" spans="1:86" ht="20.100000000000001" customHeight="1">
      <c r="A352" s="1"/>
      <c r="B352" s="5"/>
      <c r="C352" s="1"/>
      <c r="D352" s="1" t="s">
        <v>1028</v>
      </c>
      <c r="E352" s="1" t="s">
        <v>1029</v>
      </c>
      <c r="F352" s="1">
        <v>3</v>
      </c>
      <c r="G352" s="1" t="s">
        <v>1016</v>
      </c>
      <c r="H352" s="1" t="s">
        <v>938</v>
      </c>
      <c r="I352" s="1" t="s">
        <v>1028</v>
      </c>
      <c r="J352" s="1">
        <v>1</v>
      </c>
      <c r="K352" s="1" t="s">
        <v>1031</v>
      </c>
      <c r="L352" s="25">
        <v>5000</v>
      </c>
      <c r="M352" s="1">
        <v>5000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v>5000</v>
      </c>
      <c r="T352" s="1" t="s">
        <v>383</v>
      </c>
      <c r="U352" s="1" t="s">
        <v>940</v>
      </c>
      <c r="V352" s="1"/>
      <c r="W352" s="1"/>
      <c r="X352" s="1"/>
      <c r="Y352" s="1">
        <v>310</v>
      </c>
      <c r="Z352" s="1" t="s">
        <v>157</v>
      </c>
      <c r="AA352" s="1" t="s">
        <v>937</v>
      </c>
      <c r="AB352" s="1"/>
      <c r="AC352" s="1"/>
      <c r="AD352" s="1"/>
      <c r="AE352" s="25">
        <v>5000</v>
      </c>
      <c r="AF352" s="1">
        <f>SUMPRODUCT(AJ352:ZZ352,AJ6:ZZ6)*J352</f>
        <v>764</v>
      </c>
      <c r="AG352" s="1">
        <f>5000-AF352</f>
        <v>4236</v>
      </c>
      <c r="AH352" s="1"/>
      <c r="AI352" s="1"/>
      <c r="AJ352" s="3"/>
      <c r="AK352" s="3">
        <v>1</v>
      </c>
      <c r="AL352" s="3">
        <v>1</v>
      </c>
      <c r="AM352" s="3"/>
      <c r="AN352" s="3">
        <v>1</v>
      </c>
      <c r="AO352" s="3">
        <v>1</v>
      </c>
      <c r="AP352" s="3">
        <v>1</v>
      </c>
      <c r="AQ352" s="3"/>
      <c r="AR352" s="3"/>
      <c r="AS352" s="3">
        <v>1</v>
      </c>
      <c r="AT352" s="3">
        <v>1</v>
      </c>
      <c r="AU352" s="3">
        <v>1</v>
      </c>
      <c r="AV352" s="3">
        <v>1</v>
      </c>
      <c r="AW352" s="3"/>
      <c r="AX352" s="3">
        <v>1</v>
      </c>
      <c r="AY352" s="3">
        <v>1</v>
      </c>
      <c r="AZ352" s="3">
        <v>1</v>
      </c>
      <c r="BA352" s="4">
        <v>1</v>
      </c>
      <c r="BB352" s="3">
        <v>1</v>
      </c>
      <c r="BC352" s="4">
        <v>1</v>
      </c>
      <c r="BD352" s="4">
        <v>1</v>
      </c>
      <c r="BE352" s="4">
        <v>1</v>
      </c>
      <c r="BF352" s="4">
        <v>1</v>
      </c>
      <c r="BG352" s="4">
        <v>1</v>
      </c>
      <c r="BH352" s="3">
        <v>1</v>
      </c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>
        <v>1</v>
      </c>
      <c r="CC352" s="3"/>
      <c r="CD352" s="3"/>
      <c r="CE352" s="3"/>
      <c r="CF352" s="3"/>
      <c r="CG352" s="3"/>
      <c r="CH352" s="3"/>
    </row>
    <row r="353" spans="1:86" ht="20.100000000000001" customHeight="1">
      <c r="A353" s="1"/>
      <c r="B353" s="5"/>
      <c r="C353" s="1" t="s">
        <v>170</v>
      </c>
      <c r="D353" s="1"/>
      <c r="E353" s="1"/>
      <c r="F353" s="1"/>
      <c r="G353" s="1"/>
      <c r="H353" s="1"/>
      <c r="I353" s="1"/>
      <c r="J353" s="1"/>
      <c r="K353" s="1"/>
      <c r="L353" s="25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25"/>
      <c r="AF353" s="1"/>
      <c r="AG353" s="1"/>
      <c r="AH353" s="1"/>
      <c r="AI353" s="1"/>
      <c r="AJ353" s="3">
        <v>1</v>
      </c>
      <c r="AK353" s="3"/>
      <c r="AL353" s="3"/>
      <c r="AM353" s="3">
        <v>1</v>
      </c>
      <c r="AN353" s="3"/>
      <c r="AO353" s="3"/>
      <c r="AP353" s="3"/>
      <c r="AQ353" s="3">
        <v>1</v>
      </c>
      <c r="AR353" s="3">
        <v>1</v>
      </c>
      <c r="AS353" s="3"/>
      <c r="AT353" s="3"/>
      <c r="AU353" s="3"/>
      <c r="AV353" s="3"/>
      <c r="AW353" s="3">
        <v>1</v>
      </c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</row>
    <row r="354" spans="1:86" ht="24" customHeight="1">
      <c r="A354" s="2" t="s">
        <v>1032</v>
      </c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4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4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</row>
    <row r="355" spans="1:86" ht="20.100000000000001" customHeight="1">
      <c r="A355" s="1"/>
      <c r="B355" s="5" t="s">
        <v>1033</v>
      </c>
      <c r="C355" s="1"/>
      <c r="D355" s="1" t="s">
        <v>1034</v>
      </c>
      <c r="E355" s="1" t="s">
        <v>1035</v>
      </c>
      <c r="F355" s="1">
        <v>2</v>
      </c>
      <c r="G355" s="1" t="s">
        <v>1036</v>
      </c>
      <c r="H355" s="1" t="s">
        <v>938</v>
      </c>
      <c r="I355" s="1" t="s">
        <v>1037</v>
      </c>
      <c r="J355" s="1">
        <v>1</v>
      </c>
      <c r="K355" s="1" t="s">
        <v>1038</v>
      </c>
      <c r="L355" s="27">
        <v>4500</v>
      </c>
      <c r="M355" s="6">
        <v>4500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8000</v>
      </c>
      <c r="T355" s="1" t="s">
        <v>1039</v>
      </c>
      <c r="U355" s="1"/>
      <c r="V355" s="1"/>
      <c r="W355" s="1"/>
      <c r="X355" s="1"/>
      <c r="Y355" s="1">
        <v>325</v>
      </c>
      <c r="Z355" s="1" t="s">
        <v>157</v>
      </c>
      <c r="AA355" s="1" t="s">
        <v>1040</v>
      </c>
      <c r="AB355" s="1"/>
      <c r="AC355" s="1"/>
      <c r="AD355" s="1"/>
      <c r="AE355" s="25">
        <v>4500</v>
      </c>
      <c r="AF355" s="1">
        <f>SUMPRODUCT(AJ355:ZZ355,AJ6:ZZ6)*J355</f>
        <v>1100</v>
      </c>
      <c r="AG355" s="1">
        <f>4500-AF355</f>
        <v>3400</v>
      </c>
      <c r="AH355" s="1"/>
      <c r="AI355" s="1"/>
      <c r="AJ355" s="3"/>
      <c r="AK355" s="3">
        <v>1</v>
      </c>
      <c r="AL355" s="3">
        <v>1</v>
      </c>
      <c r="AM355" s="3"/>
      <c r="AN355" s="3">
        <v>1</v>
      </c>
      <c r="AO355" s="3">
        <v>1</v>
      </c>
      <c r="AP355" s="3">
        <v>1</v>
      </c>
      <c r="AQ355" s="3"/>
      <c r="AR355" s="3"/>
      <c r="AS355" s="3">
        <v>1</v>
      </c>
      <c r="AT355" s="3">
        <v>1</v>
      </c>
      <c r="AU355" s="3">
        <v>1</v>
      </c>
      <c r="AV355" s="3">
        <v>1</v>
      </c>
      <c r="AW355" s="3"/>
      <c r="AX355" s="3">
        <v>1</v>
      </c>
      <c r="AY355" s="3">
        <v>1</v>
      </c>
      <c r="AZ355" s="3">
        <v>1</v>
      </c>
      <c r="BA355" s="4">
        <v>1</v>
      </c>
      <c r="BB355" s="4"/>
      <c r="BC355" s="4">
        <v>1</v>
      </c>
      <c r="BD355" s="4">
        <v>1</v>
      </c>
      <c r="BE355" s="4">
        <v>1</v>
      </c>
      <c r="BF355" s="4">
        <v>1</v>
      </c>
      <c r="BG355" s="4">
        <v>1</v>
      </c>
      <c r="BH355" s="3">
        <v>1</v>
      </c>
      <c r="BI355" s="3">
        <v>1</v>
      </c>
      <c r="BJ355" s="3">
        <v>1</v>
      </c>
      <c r="BK355" s="3">
        <v>1</v>
      </c>
      <c r="BL355" s="3">
        <v>1</v>
      </c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>
        <v>1</v>
      </c>
      <c r="CC355" s="3"/>
      <c r="CD355" s="3"/>
      <c r="CE355" s="3"/>
      <c r="CF355" s="3"/>
      <c r="CG355" s="3"/>
      <c r="CH355" s="3"/>
    </row>
    <row r="356" spans="1:86" ht="20.100000000000001" customHeight="1">
      <c r="A356" s="1"/>
      <c r="B356" s="5"/>
      <c r="C356" s="1"/>
      <c r="D356" s="1" t="s">
        <v>1034</v>
      </c>
      <c r="E356" s="1" t="s">
        <v>1035</v>
      </c>
      <c r="F356" s="1">
        <v>2</v>
      </c>
      <c r="G356" s="1" t="s">
        <v>1036</v>
      </c>
      <c r="H356" s="1" t="s">
        <v>934</v>
      </c>
      <c r="I356" s="1" t="s">
        <v>1037</v>
      </c>
      <c r="J356" s="1">
        <v>1</v>
      </c>
      <c r="K356" s="6" t="s">
        <v>1041</v>
      </c>
      <c r="L356" s="25"/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8000</v>
      </c>
      <c r="T356" s="1" t="s">
        <v>1042</v>
      </c>
      <c r="U356" s="1" t="s">
        <v>1043</v>
      </c>
      <c r="V356" s="1"/>
      <c r="W356" s="1"/>
      <c r="X356" s="1"/>
      <c r="Y356" s="1">
        <v>325</v>
      </c>
      <c r="Z356" s="1" t="s">
        <v>157</v>
      </c>
      <c r="AA356" s="1" t="s">
        <v>1040</v>
      </c>
      <c r="AB356" s="1"/>
      <c r="AC356" s="1"/>
      <c r="AD356" s="1"/>
      <c r="AE356" s="25">
        <v>0</v>
      </c>
      <c r="AF356" s="1">
        <f>SUMPRODUCT(AJ356:ZZ356,AJ6:ZZ6)*J356</f>
        <v>0</v>
      </c>
      <c r="AG356" s="1">
        <f>0-AF356</f>
        <v>0</v>
      </c>
      <c r="AH356" s="1"/>
      <c r="AI356" s="1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4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</row>
    <row r="357" spans="1:86" ht="20.100000000000001" customHeight="1">
      <c r="A357" s="10"/>
      <c r="B357" s="11"/>
      <c r="C357" s="10" t="s">
        <v>170</v>
      </c>
      <c r="D357" s="10"/>
      <c r="E357" s="10"/>
      <c r="F357" s="10"/>
      <c r="G357" s="10"/>
      <c r="H357" s="10"/>
      <c r="I357" s="10"/>
      <c r="J357" s="10"/>
      <c r="K357" s="10"/>
      <c r="L357" s="26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26"/>
      <c r="AF357" s="10"/>
      <c r="AG357" s="10"/>
      <c r="AH357" s="10"/>
      <c r="AI357" s="10"/>
      <c r="AJ357" s="12">
        <v>1</v>
      </c>
      <c r="AK357" s="12"/>
      <c r="AL357" s="12"/>
      <c r="AM357" s="12">
        <v>1</v>
      </c>
      <c r="AN357" s="12"/>
      <c r="AO357" s="12"/>
      <c r="AP357" s="12"/>
      <c r="AQ357" s="12">
        <v>1</v>
      </c>
      <c r="AR357" s="12">
        <v>1</v>
      </c>
      <c r="AS357" s="12"/>
      <c r="AT357" s="12"/>
      <c r="AU357" s="12"/>
      <c r="AV357" s="12"/>
      <c r="AW357" s="12">
        <v>1</v>
      </c>
      <c r="AX357" s="12"/>
      <c r="AY357" s="12"/>
      <c r="AZ357" s="12"/>
      <c r="BA357" s="12"/>
      <c r="BB357" s="13">
        <v>1</v>
      </c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  <c r="BW357" s="12"/>
      <c r="BX357" s="12"/>
      <c r="BY357" s="12"/>
      <c r="BZ357" s="12"/>
      <c r="CA357" s="12"/>
      <c r="CB357" s="12"/>
      <c r="CC357" s="12"/>
      <c r="CD357" s="12"/>
      <c r="CE357" s="12"/>
      <c r="CF357" s="12"/>
      <c r="CG357" s="12"/>
      <c r="CH357" s="12"/>
    </row>
    <row r="358" spans="1:86" ht="20.100000000000001" customHeight="1">
      <c r="A358" s="1"/>
      <c r="B358" s="5" t="s">
        <v>1044</v>
      </c>
      <c r="C358" s="1"/>
      <c r="D358" s="1" t="s">
        <v>1045</v>
      </c>
      <c r="E358" s="1" t="s">
        <v>1046</v>
      </c>
      <c r="F358" s="1">
        <v>1</v>
      </c>
      <c r="G358" s="1" t="s">
        <v>1036</v>
      </c>
      <c r="H358" s="1" t="s">
        <v>1047</v>
      </c>
      <c r="I358" s="1" t="s">
        <v>1045</v>
      </c>
      <c r="J358" s="1">
        <v>1</v>
      </c>
      <c r="K358" s="1" t="s">
        <v>1048</v>
      </c>
      <c r="L358" s="27">
        <v>5600</v>
      </c>
      <c r="M358" s="6">
        <v>5600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8000</v>
      </c>
      <c r="T358" s="1" t="s">
        <v>1049</v>
      </c>
      <c r="U358" s="1" t="s">
        <v>1050</v>
      </c>
      <c r="V358" s="1"/>
      <c r="W358" s="1"/>
      <c r="X358" s="1"/>
      <c r="Y358" s="1"/>
      <c r="Z358" s="1"/>
      <c r="AA358" s="1"/>
      <c r="AB358" s="1"/>
      <c r="AC358" s="1"/>
      <c r="AD358" s="1"/>
      <c r="AE358" s="25">
        <v>5600</v>
      </c>
      <c r="AF358" s="1">
        <f>SUMPRODUCT(AJ358:ZZ358,AJ6:ZZ6)*J358</f>
        <v>60</v>
      </c>
      <c r="AG358" s="1">
        <f>5600-AF358</f>
        <v>5540</v>
      </c>
      <c r="AH358" s="1"/>
      <c r="AI358" s="1"/>
      <c r="AJ358" s="3"/>
      <c r="AK358" s="3"/>
      <c r="AL358" s="3"/>
      <c r="AM358" s="3"/>
      <c r="AN358" s="3"/>
      <c r="AO358" s="3"/>
      <c r="AP358" s="3">
        <v>1</v>
      </c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</row>
    <row r="359" spans="1:86" ht="20.100000000000001" customHeight="1">
      <c r="A359" s="1"/>
      <c r="B359" s="5"/>
      <c r="C359" s="1"/>
      <c r="D359" s="1" t="s">
        <v>1045</v>
      </c>
      <c r="E359" s="1" t="s">
        <v>1046</v>
      </c>
      <c r="F359" s="1">
        <v>1</v>
      </c>
      <c r="G359" s="1" t="s">
        <v>1036</v>
      </c>
      <c r="H359" s="1" t="s">
        <v>1051</v>
      </c>
      <c r="I359" s="1" t="s">
        <v>1045</v>
      </c>
      <c r="J359" s="1">
        <v>1</v>
      </c>
      <c r="K359" s="1" t="s">
        <v>1052</v>
      </c>
      <c r="L359" s="25">
        <v>8000</v>
      </c>
      <c r="M359" s="1">
        <v>8000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1">
        <v>8000</v>
      </c>
      <c r="T359" s="1" t="s">
        <v>1053</v>
      </c>
      <c r="U359" s="1" t="s">
        <v>600</v>
      </c>
      <c r="V359" s="1"/>
      <c r="W359" s="1"/>
      <c r="X359" s="1"/>
      <c r="Y359" s="1"/>
      <c r="Z359" s="1"/>
      <c r="AA359" s="1"/>
      <c r="AB359" s="1"/>
      <c r="AC359" s="1"/>
      <c r="AD359" s="1"/>
      <c r="AE359" s="25">
        <v>8000</v>
      </c>
      <c r="AF359" s="1">
        <f>SUMPRODUCT(AJ359:ZZ359,AJ6:ZZ6)*J359</f>
        <v>704</v>
      </c>
      <c r="AG359" s="1">
        <f>8000-AF359</f>
        <v>7296</v>
      </c>
      <c r="AH359" s="1"/>
      <c r="AI359" s="1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>
        <v>1</v>
      </c>
      <c r="AU359" s="3"/>
      <c r="AV359" s="3"/>
      <c r="AW359" s="3"/>
      <c r="AX359" s="3">
        <v>1</v>
      </c>
      <c r="AY359" s="3">
        <v>1</v>
      </c>
      <c r="AZ359" s="3">
        <v>1</v>
      </c>
      <c r="BA359" s="3"/>
      <c r="BB359" s="3"/>
      <c r="BC359" s="3"/>
      <c r="BD359" s="3"/>
      <c r="BE359" s="3"/>
      <c r="BF359" s="3"/>
      <c r="BG359" s="3"/>
      <c r="BH359" s="3">
        <v>1</v>
      </c>
      <c r="BI359" s="3">
        <v>1</v>
      </c>
      <c r="BJ359" s="3">
        <v>1</v>
      </c>
      <c r="BK359" s="3">
        <v>1</v>
      </c>
      <c r="BL359" s="3">
        <v>1</v>
      </c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>
        <v>1</v>
      </c>
      <c r="CC359" s="3"/>
      <c r="CD359" s="3"/>
      <c r="CE359" s="3"/>
      <c r="CF359" s="3"/>
      <c r="CG359" s="3"/>
      <c r="CH359" s="3"/>
    </row>
    <row r="360" spans="1:86" ht="20.100000000000001" customHeight="1">
      <c r="A360" s="10"/>
      <c r="B360" s="11"/>
      <c r="C360" s="10" t="s">
        <v>170</v>
      </c>
      <c r="D360" s="10"/>
      <c r="E360" s="10"/>
      <c r="F360" s="10"/>
      <c r="G360" s="10"/>
      <c r="H360" s="10"/>
      <c r="I360" s="10"/>
      <c r="J360" s="10"/>
      <c r="K360" s="10"/>
      <c r="L360" s="26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26"/>
      <c r="AF360" s="10"/>
      <c r="AG360" s="10"/>
      <c r="AH360" s="10"/>
      <c r="AI360" s="10"/>
      <c r="AJ360" s="12">
        <v>1</v>
      </c>
      <c r="AK360" s="12">
        <v>1</v>
      </c>
      <c r="AL360" s="12">
        <v>1</v>
      </c>
      <c r="AM360" s="12">
        <v>1</v>
      </c>
      <c r="AN360" s="12">
        <v>1</v>
      </c>
      <c r="AO360" s="12">
        <v>1</v>
      </c>
      <c r="AP360" s="12"/>
      <c r="AQ360" s="12">
        <v>1</v>
      </c>
      <c r="AR360" s="12">
        <v>1</v>
      </c>
      <c r="AS360" s="12">
        <v>1</v>
      </c>
      <c r="AT360" s="12"/>
      <c r="AU360" s="12">
        <v>1</v>
      </c>
      <c r="AV360" s="12">
        <v>1</v>
      </c>
      <c r="AW360" s="12">
        <v>1</v>
      </c>
      <c r="AX360" s="12"/>
      <c r="AY360" s="12"/>
      <c r="AZ360" s="12"/>
      <c r="BA360" s="13">
        <v>1</v>
      </c>
      <c r="BB360" s="12">
        <v>1</v>
      </c>
      <c r="BC360" s="13">
        <v>1</v>
      </c>
      <c r="BD360" s="13">
        <v>1</v>
      </c>
      <c r="BE360" s="13">
        <v>1</v>
      </c>
      <c r="BF360" s="13">
        <v>1</v>
      </c>
      <c r="BG360" s="13">
        <v>1</v>
      </c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  <c r="BX360" s="12"/>
      <c r="BY360" s="12"/>
      <c r="BZ360" s="12"/>
      <c r="CA360" s="12"/>
      <c r="CB360" s="12"/>
      <c r="CC360" s="12"/>
      <c r="CD360" s="12"/>
      <c r="CE360" s="12"/>
      <c r="CF360" s="12"/>
      <c r="CG360" s="12"/>
      <c r="CH360" s="12"/>
    </row>
    <row r="361" spans="1:86" ht="20.100000000000001" customHeight="1">
      <c r="A361" s="1"/>
      <c r="B361" s="5" t="s">
        <v>1054</v>
      </c>
      <c r="C361" s="1"/>
      <c r="D361" s="1" t="s">
        <v>1055</v>
      </c>
      <c r="E361" s="1" t="s">
        <v>1056</v>
      </c>
      <c r="F361" s="1">
        <v>8</v>
      </c>
      <c r="G361" s="1" t="s">
        <v>1057</v>
      </c>
      <c r="H361" s="1" t="s">
        <v>938</v>
      </c>
      <c r="I361" s="1" t="s">
        <v>1055</v>
      </c>
      <c r="J361" s="1">
        <v>1</v>
      </c>
      <c r="K361" s="1" t="s">
        <v>1058</v>
      </c>
      <c r="L361" s="25">
        <v>5000</v>
      </c>
      <c r="M361" s="1">
        <v>5000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5000</v>
      </c>
      <c r="T361" s="1" t="s">
        <v>383</v>
      </c>
      <c r="U361" s="1" t="s">
        <v>1059</v>
      </c>
      <c r="V361" s="1"/>
      <c r="W361" s="1"/>
      <c r="X361" s="1"/>
      <c r="Y361" s="1">
        <v>317</v>
      </c>
      <c r="Z361" s="1" t="s">
        <v>157</v>
      </c>
      <c r="AA361" s="1" t="s">
        <v>937</v>
      </c>
      <c r="AB361" s="1"/>
      <c r="AC361" s="1"/>
      <c r="AD361" s="1"/>
      <c r="AE361" s="25">
        <v>5000</v>
      </c>
      <c r="AF361" s="1">
        <f>SUMPRODUCT(AJ361:ZZ361,AJ6:ZZ6)*J361</f>
        <v>880</v>
      </c>
      <c r="AG361" s="1">
        <f>5000-AF361</f>
        <v>4120</v>
      </c>
      <c r="AH361" s="1"/>
      <c r="AI361" s="1"/>
      <c r="AJ361" s="3"/>
      <c r="AK361" s="3">
        <v>1</v>
      </c>
      <c r="AL361" s="3">
        <v>1</v>
      </c>
      <c r="AM361" s="3"/>
      <c r="AN361" s="3">
        <v>1</v>
      </c>
      <c r="AO361" s="3">
        <v>1</v>
      </c>
      <c r="AP361" s="3">
        <v>1</v>
      </c>
      <c r="AQ361" s="3"/>
      <c r="AR361" s="3"/>
      <c r="AS361" s="3">
        <v>1</v>
      </c>
      <c r="AT361" s="3">
        <v>1</v>
      </c>
      <c r="AU361" s="3">
        <v>1</v>
      </c>
      <c r="AV361" s="3">
        <v>1</v>
      </c>
      <c r="AW361" s="3"/>
      <c r="AX361" s="3">
        <v>1</v>
      </c>
      <c r="AY361" s="3">
        <v>1</v>
      </c>
      <c r="AZ361" s="3">
        <v>1</v>
      </c>
      <c r="BA361" s="4">
        <v>1</v>
      </c>
      <c r="BB361" s="4"/>
      <c r="BC361" s="3"/>
      <c r="BD361" s="3"/>
      <c r="BE361" s="3"/>
      <c r="BF361" s="3"/>
      <c r="BG361" s="3"/>
      <c r="BH361" s="3">
        <v>1</v>
      </c>
      <c r="BI361" s="3">
        <v>1</v>
      </c>
      <c r="BJ361" s="3">
        <v>1</v>
      </c>
      <c r="BK361" s="3">
        <v>1</v>
      </c>
      <c r="BL361" s="4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4"/>
      <c r="CC361" s="3"/>
      <c r="CD361" s="3"/>
      <c r="CE361" s="3"/>
      <c r="CF361" s="3"/>
      <c r="CG361" s="3"/>
      <c r="CH361" s="3"/>
    </row>
    <row r="362" spans="1:86" ht="20.100000000000001" customHeight="1">
      <c r="A362" s="1"/>
      <c r="B362" s="5"/>
      <c r="C362" s="1"/>
      <c r="D362" s="1" t="s">
        <v>1055</v>
      </c>
      <c r="E362" s="1" t="s">
        <v>1056</v>
      </c>
      <c r="F362" s="1">
        <v>8</v>
      </c>
      <c r="G362" s="1" t="s">
        <v>1060</v>
      </c>
      <c r="H362" s="1" t="s">
        <v>934</v>
      </c>
      <c r="I362" s="1" t="s">
        <v>1055</v>
      </c>
      <c r="J362" s="1">
        <v>1</v>
      </c>
      <c r="K362" s="1" t="s">
        <v>1061</v>
      </c>
      <c r="L362" s="25"/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5000</v>
      </c>
      <c r="T362" s="1" t="s">
        <v>1062</v>
      </c>
      <c r="U362" s="1" t="s">
        <v>1063</v>
      </c>
      <c r="V362" s="1"/>
      <c r="W362" s="1"/>
      <c r="X362" s="1"/>
      <c r="Y362" s="1">
        <v>317</v>
      </c>
      <c r="Z362" s="1" t="s">
        <v>157</v>
      </c>
      <c r="AA362" s="1" t="s">
        <v>937</v>
      </c>
      <c r="AB362" s="1"/>
      <c r="AC362" s="1"/>
      <c r="AD362" s="1"/>
      <c r="AE362" s="25">
        <v>0</v>
      </c>
      <c r="AF362" s="1">
        <f>SUMPRODUCT(AJ362:ZZ362,AJ6:ZZ6)*J362</f>
        <v>0</v>
      </c>
      <c r="AG362" s="1">
        <f>0-AF362</f>
        <v>0</v>
      </c>
      <c r="AH362" s="1"/>
      <c r="AI362" s="1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4"/>
      <c r="BE362" s="4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</row>
    <row r="363" spans="1:86" ht="20.100000000000001" customHeight="1">
      <c r="A363" s="10"/>
      <c r="B363" s="11"/>
      <c r="C363" s="10" t="s">
        <v>1064</v>
      </c>
      <c r="D363" s="10"/>
      <c r="E363" s="10"/>
      <c r="F363" s="10"/>
      <c r="G363" s="10"/>
      <c r="H363" s="10"/>
      <c r="I363" s="10"/>
      <c r="J363" s="10"/>
      <c r="K363" s="10"/>
      <c r="L363" s="26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26"/>
      <c r="AF363" s="10"/>
      <c r="AG363" s="10"/>
      <c r="AH363" s="10"/>
      <c r="AI363" s="10"/>
      <c r="AJ363" s="12">
        <v>1</v>
      </c>
      <c r="AK363" s="12"/>
      <c r="AL363" s="12"/>
      <c r="AM363" s="12">
        <v>1</v>
      </c>
      <c r="AN363" s="12"/>
      <c r="AO363" s="12"/>
      <c r="AP363" s="12"/>
      <c r="AQ363" s="12">
        <v>1</v>
      </c>
      <c r="AR363" s="12">
        <v>1</v>
      </c>
      <c r="AS363" s="12"/>
      <c r="AT363" s="12"/>
      <c r="AU363" s="12"/>
      <c r="AV363" s="12"/>
      <c r="AW363" s="12">
        <v>1</v>
      </c>
      <c r="AX363" s="12"/>
      <c r="AY363" s="12"/>
      <c r="AZ363" s="12"/>
      <c r="BA363" s="12"/>
      <c r="BB363" s="13">
        <v>1</v>
      </c>
      <c r="BC363" s="13">
        <v>1</v>
      </c>
      <c r="BD363" s="13">
        <v>1</v>
      </c>
      <c r="BE363" s="13">
        <v>1</v>
      </c>
      <c r="BF363" s="13">
        <v>1</v>
      </c>
      <c r="BG363" s="13">
        <v>1</v>
      </c>
      <c r="BH363" s="12"/>
      <c r="BI363" s="12"/>
      <c r="BJ363" s="12"/>
      <c r="BK363" s="12"/>
      <c r="BL363" s="13">
        <v>1</v>
      </c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  <c r="BW363" s="12"/>
      <c r="BX363" s="12"/>
      <c r="BY363" s="12"/>
      <c r="BZ363" s="12"/>
      <c r="CA363" s="12"/>
      <c r="CB363" s="13">
        <v>1</v>
      </c>
      <c r="CC363" s="12"/>
      <c r="CD363" s="12"/>
      <c r="CE363" s="12"/>
      <c r="CF363" s="12"/>
      <c r="CG363" s="12"/>
      <c r="CH363" s="12"/>
    </row>
    <row r="364" spans="1:86" ht="20.100000000000001" customHeight="1">
      <c r="A364" s="1"/>
      <c r="B364" s="5" t="s">
        <v>1065</v>
      </c>
      <c r="C364" s="1"/>
      <c r="D364" s="1" t="s">
        <v>1066</v>
      </c>
      <c r="E364" s="1" t="s">
        <v>1067</v>
      </c>
      <c r="F364" s="1">
        <v>5</v>
      </c>
      <c r="G364" s="1" t="s">
        <v>1068</v>
      </c>
      <c r="H364" s="1" t="s">
        <v>1047</v>
      </c>
      <c r="I364" s="1" t="s">
        <v>1066</v>
      </c>
      <c r="J364" s="1">
        <v>1</v>
      </c>
      <c r="K364" s="1" t="s">
        <v>1069</v>
      </c>
      <c r="L364" s="25">
        <v>5000</v>
      </c>
      <c r="M364" s="1">
        <v>5000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1">
        <v>5000</v>
      </c>
      <c r="T364" s="1" t="s">
        <v>383</v>
      </c>
      <c r="U364" s="1" t="s">
        <v>1070</v>
      </c>
      <c r="V364" s="1"/>
      <c r="W364" s="1"/>
      <c r="X364" s="1"/>
      <c r="Y364" s="1"/>
      <c r="Z364" s="1"/>
      <c r="AA364" s="1"/>
      <c r="AB364" s="1"/>
      <c r="AC364" s="1"/>
      <c r="AD364" s="1"/>
      <c r="AE364" s="25">
        <v>5000</v>
      </c>
      <c r="AF364" s="1">
        <f>SUMPRODUCT(AJ364:ZZ364,AJ6:ZZ6)*J364</f>
        <v>424</v>
      </c>
      <c r="AG364" s="1">
        <f>5000-AF364</f>
        <v>4576</v>
      </c>
      <c r="AH364" s="1"/>
      <c r="AI364" s="1"/>
      <c r="AJ364" s="3"/>
      <c r="AK364" s="3"/>
      <c r="AL364" s="3"/>
      <c r="AM364" s="3"/>
      <c r="AN364" s="3"/>
      <c r="AO364" s="3"/>
      <c r="AP364" s="3">
        <v>1</v>
      </c>
      <c r="AQ364" s="3"/>
      <c r="AR364" s="3"/>
      <c r="AS364" s="3"/>
      <c r="AT364" s="3">
        <v>1</v>
      </c>
      <c r="AU364" s="3"/>
      <c r="AV364" s="3"/>
      <c r="AW364" s="3"/>
      <c r="AX364" s="3">
        <v>1</v>
      </c>
      <c r="AY364" s="3">
        <v>1</v>
      </c>
      <c r="AZ364" s="3">
        <v>1</v>
      </c>
      <c r="BA364" s="3"/>
      <c r="BB364" s="3"/>
      <c r="BC364" s="3"/>
      <c r="BD364" s="3"/>
      <c r="BE364" s="3"/>
      <c r="BF364" s="3"/>
      <c r="BG364" s="3"/>
      <c r="BH364" s="3">
        <v>1</v>
      </c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4"/>
      <c r="CC364" s="3"/>
      <c r="CD364" s="3"/>
      <c r="CE364" s="3"/>
      <c r="CF364" s="3"/>
      <c r="CG364" s="3"/>
      <c r="CH364" s="3"/>
    </row>
    <row r="365" spans="1:86" ht="20.100000000000001" customHeight="1">
      <c r="A365" s="1"/>
      <c r="B365" s="5"/>
      <c r="C365" s="1"/>
      <c r="D365" s="1" t="s">
        <v>1066</v>
      </c>
      <c r="E365" s="1" t="s">
        <v>1067</v>
      </c>
      <c r="F365" s="1">
        <v>5</v>
      </c>
      <c r="G365" s="1" t="s">
        <v>1068</v>
      </c>
      <c r="H365" s="1" t="s">
        <v>1051</v>
      </c>
      <c r="I365" s="1" t="s">
        <v>1066</v>
      </c>
      <c r="J365" s="1">
        <v>1</v>
      </c>
      <c r="K365" s="1" t="s">
        <v>1071</v>
      </c>
      <c r="L365" s="25">
        <v>5000</v>
      </c>
      <c r="M365" s="1">
        <v>5000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5000</v>
      </c>
      <c r="T365" s="1" t="s">
        <v>1072</v>
      </c>
      <c r="U365" s="1" t="s">
        <v>1073</v>
      </c>
      <c r="V365" s="1"/>
      <c r="W365" s="1"/>
      <c r="X365" s="1"/>
      <c r="Y365" s="1"/>
      <c r="Z365" s="1"/>
      <c r="AA365" s="1"/>
      <c r="AB365" s="1"/>
      <c r="AC365" s="1"/>
      <c r="AD365" s="1"/>
      <c r="AE365" s="25">
        <v>5000</v>
      </c>
      <c r="AF365" s="1">
        <f>SUMPRODUCT(AJ365:ZZ365,AJ6:ZZ6)*J365</f>
        <v>240</v>
      </c>
      <c r="AG365" s="1">
        <f>5000-AF365</f>
        <v>4760</v>
      </c>
      <c r="AH365" s="1"/>
      <c r="AI365" s="1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>
        <v>1</v>
      </c>
      <c r="BJ365" s="3">
        <v>1</v>
      </c>
      <c r="BK365" s="3">
        <v>1</v>
      </c>
      <c r="BL365" s="4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</row>
    <row r="366" spans="1:86" ht="20.100000000000001" customHeight="1">
      <c r="A366" s="10"/>
      <c r="B366" s="11"/>
      <c r="C366" s="10" t="s">
        <v>1064</v>
      </c>
      <c r="D366" s="10"/>
      <c r="E366" s="10"/>
      <c r="F366" s="10"/>
      <c r="G366" s="10"/>
      <c r="H366" s="10"/>
      <c r="I366" s="10"/>
      <c r="J366" s="10"/>
      <c r="K366" s="10"/>
      <c r="L366" s="26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26"/>
      <c r="AF366" s="10"/>
      <c r="AG366" s="10"/>
      <c r="AH366" s="10"/>
      <c r="AI366" s="10"/>
      <c r="AJ366" s="12">
        <v>1</v>
      </c>
      <c r="AK366" s="12">
        <v>1</v>
      </c>
      <c r="AL366" s="12">
        <v>1</v>
      </c>
      <c r="AM366" s="12">
        <v>1</v>
      </c>
      <c r="AN366" s="12">
        <v>1</v>
      </c>
      <c r="AO366" s="12">
        <v>1</v>
      </c>
      <c r="AP366" s="12"/>
      <c r="AQ366" s="12">
        <v>1</v>
      </c>
      <c r="AR366" s="12">
        <v>1</v>
      </c>
      <c r="AS366" s="12">
        <v>1</v>
      </c>
      <c r="AT366" s="12"/>
      <c r="AU366" s="12">
        <v>1</v>
      </c>
      <c r="AV366" s="12">
        <v>1</v>
      </c>
      <c r="AW366" s="12">
        <v>1</v>
      </c>
      <c r="AX366" s="12"/>
      <c r="AY366" s="12"/>
      <c r="AZ366" s="12"/>
      <c r="BA366" s="13">
        <v>1</v>
      </c>
      <c r="BB366" s="12">
        <v>1</v>
      </c>
      <c r="BC366" s="13">
        <v>1</v>
      </c>
      <c r="BD366" s="13">
        <v>1</v>
      </c>
      <c r="BE366" s="13">
        <v>1</v>
      </c>
      <c r="BF366" s="13">
        <v>1</v>
      </c>
      <c r="BG366" s="13">
        <v>1</v>
      </c>
      <c r="BH366" s="12"/>
      <c r="BI366" s="12"/>
      <c r="BJ366" s="12"/>
      <c r="BK366" s="12"/>
      <c r="BL366" s="13">
        <v>1</v>
      </c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  <c r="BY366" s="12"/>
      <c r="BZ366" s="12"/>
      <c r="CA366" s="12"/>
      <c r="CB366" s="13">
        <v>1</v>
      </c>
      <c r="CC366" s="12"/>
      <c r="CD366" s="12"/>
      <c r="CE366" s="12"/>
      <c r="CF366" s="12"/>
      <c r="CG366" s="12"/>
      <c r="CH366" s="12"/>
    </row>
    <row r="367" spans="1:86" ht="20.100000000000001" customHeight="1">
      <c r="A367" s="1"/>
      <c r="B367" s="5" t="s">
        <v>1074</v>
      </c>
      <c r="C367" s="1"/>
      <c r="D367" s="1" t="s">
        <v>1075</v>
      </c>
      <c r="E367" s="1" t="s">
        <v>1076</v>
      </c>
      <c r="F367" s="1">
        <v>2</v>
      </c>
      <c r="G367" s="1" t="s">
        <v>1077</v>
      </c>
      <c r="H367" s="1" t="s">
        <v>934</v>
      </c>
      <c r="I367" s="1" t="s">
        <v>1075</v>
      </c>
      <c r="J367" s="1">
        <v>1</v>
      </c>
      <c r="K367" s="1" t="s">
        <v>1078</v>
      </c>
      <c r="L367" s="25"/>
      <c r="M367" s="1">
        <v>0</v>
      </c>
      <c r="N367" s="1">
        <v>0</v>
      </c>
      <c r="O367" s="1">
        <v>0</v>
      </c>
      <c r="P367" s="1">
        <v>0</v>
      </c>
      <c r="Q367" s="1">
        <v>0</v>
      </c>
      <c r="R367" s="1">
        <v>0</v>
      </c>
      <c r="S367" s="1">
        <v>5000</v>
      </c>
      <c r="T367" s="1" t="s">
        <v>1079</v>
      </c>
      <c r="U367" s="1" t="s">
        <v>1080</v>
      </c>
      <c r="V367" s="1"/>
      <c r="W367" s="1"/>
      <c r="X367" s="1"/>
      <c r="Y367" s="1"/>
      <c r="Z367" s="1"/>
      <c r="AA367" s="1"/>
      <c r="AB367" s="1"/>
      <c r="AC367" s="1"/>
      <c r="AD367" s="1"/>
      <c r="AE367" s="25">
        <v>0</v>
      </c>
      <c r="AF367" s="1">
        <f>SUMPRODUCT(AJ367:ZZ367,AJ6:ZZ6)*J367</f>
        <v>0</v>
      </c>
      <c r="AG367" s="1">
        <f>0-AF367</f>
        <v>0</v>
      </c>
      <c r="AH367" s="1"/>
      <c r="AI367" s="1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</row>
    <row r="368" spans="1:86" ht="20.100000000000001" customHeight="1">
      <c r="A368" s="1"/>
      <c r="B368" s="5"/>
      <c r="C368" s="1"/>
      <c r="D368" s="1" t="s">
        <v>1075</v>
      </c>
      <c r="E368" s="1" t="s">
        <v>1076</v>
      </c>
      <c r="F368" s="1">
        <v>2</v>
      </c>
      <c r="G368" s="1" t="s">
        <v>1077</v>
      </c>
      <c r="H368" s="1" t="s">
        <v>938</v>
      </c>
      <c r="I368" s="1" t="s">
        <v>1075</v>
      </c>
      <c r="J368" s="1">
        <v>1</v>
      </c>
      <c r="K368" s="1" t="s">
        <v>1081</v>
      </c>
      <c r="L368" s="25"/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5000</v>
      </c>
      <c r="T368" s="1" t="s">
        <v>1082</v>
      </c>
      <c r="U368" s="1" t="s">
        <v>615</v>
      </c>
      <c r="V368" s="1"/>
      <c r="W368" s="1"/>
      <c r="X368" s="1"/>
      <c r="Y368" s="1"/>
      <c r="Z368" s="1"/>
      <c r="AA368" s="1"/>
      <c r="AB368" s="1"/>
      <c r="AC368" s="1"/>
      <c r="AD368" s="1"/>
      <c r="AE368" s="25">
        <v>0</v>
      </c>
      <c r="AF368" s="1">
        <f>SUMPRODUCT(AJ368:ZZ368,AJ6:ZZ6)*J368</f>
        <v>224</v>
      </c>
      <c r="AG368" s="1">
        <f>0-AF368</f>
        <v>-224</v>
      </c>
      <c r="AH368" s="1"/>
      <c r="AI368" s="1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>
        <v>1</v>
      </c>
      <c r="BC368" s="4">
        <v>1</v>
      </c>
      <c r="BD368" s="4">
        <v>1</v>
      </c>
      <c r="BE368" s="4">
        <v>1</v>
      </c>
      <c r="BF368" s="4">
        <v>1</v>
      </c>
      <c r="BG368" s="4">
        <v>1</v>
      </c>
      <c r="BH368" s="3"/>
      <c r="BI368" s="3"/>
      <c r="BJ368" s="3"/>
      <c r="BK368" s="3"/>
      <c r="BL368" s="4">
        <v>1</v>
      </c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>
        <v>1</v>
      </c>
      <c r="CC368" s="3"/>
      <c r="CD368" s="3"/>
      <c r="CE368" s="3"/>
      <c r="CF368" s="3"/>
      <c r="CG368" s="3"/>
      <c r="CH368" s="3"/>
    </row>
    <row r="369" spans="1:86" ht="20.100000000000001" customHeight="1">
      <c r="A369" s="1"/>
      <c r="B369" s="5"/>
      <c r="C369" s="1" t="s">
        <v>1083</v>
      </c>
      <c r="D369" s="1"/>
      <c r="E369" s="1"/>
      <c r="F369" s="1"/>
      <c r="G369" s="1"/>
      <c r="H369" s="1"/>
      <c r="I369" s="1"/>
      <c r="J369" s="1"/>
      <c r="K369" s="1"/>
      <c r="L369" s="25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25"/>
      <c r="AF369" s="1"/>
      <c r="AG369" s="1"/>
      <c r="AH369" s="1"/>
      <c r="AI369" s="1"/>
      <c r="AJ369" s="3">
        <v>1</v>
      </c>
      <c r="AK369" s="3">
        <v>1</v>
      </c>
      <c r="AL369" s="3">
        <v>1</v>
      </c>
      <c r="AM369" s="3">
        <v>1</v>
      </c>
      <c r="AN369" s="3">
        <v>1</v>
      </c>
      <c r="AO369" s="3">
        <v>1</v>
      </c>
      <c r="AP369" s="3">
        <v>1</v>
      </c>
      <c r="AQ369" s="3">
        <v>1</v>
      </c>
      <c r="AR369" s="3">
        <v>1</v>
      </c>
      <c r="AS369" s="3">
        <v>1</v>
      </c>
      <c r="AT369" s="3">
        <v>1</v>
      </c>
      <c r="AU369" s="3">
        <v>1</v>
      </c>
      <c r="AV369" s="3">
        <v>1</v>
      </c>
      <c r="AW369" s="3">
        <v>1</v>
      </c>
      <c r="AX369" s="3">
        <v>1</v>
      </c>
      <c r="AY369" s="3">
        <v>1</v>
      </c>
      <c r="AZ369" s="3">
        <v>1</v>
      </c>
      <c r="BA369" s="4">
        <v>1</v>
      </c>
      <c r="BB369" s="3"/>
      <c r="BC369" s="3"/>
      <c r="BD369" s="3"/>
      <c r="BE369" s="3"/>
      <c r="BF369" s="3"/>
      <c r="BG369" s="3"/>
      <c r="BH369" s="3">
        <v>1</v>
      </c>
      <c r="BI369" s="3">
        <v>1</v>
      </c>
      <c r="BJ369" s="3">
        <v>1</v>
      </c>
      <c r="BK369" s="3">
        <v>1</v>
      </c>
      <c r="BL369" s="4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</row>
    <row r="370" spans="1:86" ht="24" customHeight="1">
      <c r="A370" s="2" t="s">
        <v>1084</v>
      </c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4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4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</row>
    <row r="371" spans="1:86" ht="20.100000000000001" customHeight="1">
      <c r="A371" s="1"/>
      <c r="B371" s="5" t="s">
        <v>1085</v>
      </c>
      <c r="C371" s="1" t="s">
        <v>1086</v>
      </c>
      <c r="D371" s="1"/>
      <c r="E371" s="1"/>
      <c r="F371" s="1"/>
      <c r="G371" s="1"/>
      <c r="H371" s="1"/>
      <c r="I371" s="1"/>
      <c r="J371" s="1"/>
      <c r="K371" s="1"/>
      <c r="L371" s="25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25"/>
      <c r="AF371" s="1"/>
      <c r="AG371" s="1"/>
      <c r="AH371" s="1"/>
      <c r="AI371" s="1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</row>
    <row r="372" spans="1:86" ht="20.100000000000001" customHeight="1">
      <c r="A372" s="1"/>
      <c r="B372" s="5"/>
      <c r="C372" s="1" t="s">
        <v>1087</v>
      </c>
      <c r="D372" s="1"/>
      <c r="E372" s="1"/>
      <c r="F372" s="1"/>
      <c r="G372" s="1"/>
      <c r="H372" s="1"/>
      <c r="I372" s="1"/>
      <c r="J372" s="1"/>
      <c r="K372" s="1"/>
      <c r="L372" s="25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25"/>
      <c r="AF372" s="1"/>
      <c r="AG372" s="1"/>
      <c r="AH372" s="1"/>
      <c r="AI372" s="1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</row>
    <row r="373" spans="1:86" ht="20.100000000000001" customHeight="1">
      <c r="A373" s="1"/>
      <c r="B373" s="5"/>
      <c r="C373" s="1" t="s">
        <v>1088</v>
      </c>
      <c r="D373" s="1"/>
      <c r="E373" s="1"/>
      <c r="F373" s="1"/>
      <c r="G373" s="1"/>
      <c r="H373" s="1"/>
      <c r="I373" s="1"/>
      <c r="J373" s="1"/>
      <c r="K373" s="1"/>
      <c r="L373" s="25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25"/>
      <c r="AF373" s="1"/>
      <c r="AG373" s="1"/>
      <c r="AH373" s="1"/>
      <c r="AI373" s="1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</row>
    <row r="374" spans="1:86" ht="20.100000000000001" customHeight="1">
      <c r="A374" s="1"/>
      <c r="B374" s="5"/>
      <c r="C374" s="1" t="s">
        <v>1089</v>
      </c>
      <c r="D374" s="1"/>
      <c r="E374" s="1"/>
      <c r="F374" s="1"/>
      <c r="G374" s="1"/>
      <c r="H374" s="1"/>
      <c r="I374" s="1"/>
      <c r="J374" s="1"/>
      <c r="K374" s="1"/>
      <c r="L374" s="25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25"/>
      <c r="AF374" s="1"/>
      <c r="AG374" s="1"/>
      <c r="AH374" s="1"/>
      <c r="AI374" s="1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</row>
    <row r="375" spans="1:86" ht="20.100000000000001" customHeight="1">
      <c r="A375" s="1"/>
      <c r="B375" s="5"/>
      <c r="C375" s="1" t="s">
        <v>1090</v>
      </c>
      <c r="D375" s="1"/>
      <c r="E375" s="1"/>
      <c r="F375" s="1"/>
      <c r="G375" s="1"/>
      <c r="H375" s="1"/>
      <c r="I375" s="1"/>
      <c r="J375" s="1"/>
      <c r="K375" s="1"/>
      <c r="L375" s="25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25"/>
      <c r="AF375" s="1"/>
      <c r="AG375" s="1"/>
      <c r="AH375" s="1"/>
      <c r="AI375" s="1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</row>
    <row r="376" spans="1:86" ht="20.100000000000001" customHeight="1">
      <c r="A376" s="1"/>
      <c r="B376" s="5"/>
      <c r="C376" s="1" t="s">
        <v>1091</v>
      </c>
      <c r="D376" s="1"/>
      <c r="E376" s="1"/>
      <c r="F376" s="1"/>
      <c r="G376" s="1"/>
      <c r="H376" s="1"/>
      <c r="I376" s="1"/>
      <c r="J376" s="1"/>
      <c r="K376" s="1"/>
      <c r="L376" s="25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25"/>
      <c r="AF376" s="1"/>
      <c r="AG376" s="1"/>
      <c r="AH376" s="1"/>
      <c r="AI376" s="1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</row>
    <row r="377" spans="1:86" ht="24" customHeight="1">
      <c r="A377" s="2" t="s">
        <v>1092</v>
      </c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4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4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</row>
    <row r="378" spans="1:86" ht="20.100000000000001" customHeight="1">
      <c r="A378" s="1"/>
      <c r="B378" s="5" t="s">
        <v>1092</v>
      </c>
      <c r="C378" s="1" t="s">
        <v>1093</v>
      </c>
      <c r="D378" s="1"/>
      <c r="E378" s="1"/>
      <c r="F378" s="1"/>
      <c r="G378" s="1"/>
      <c r="H378" s="1"/>
      <c r="I378" s="1"/>
      <c r="J378" s="1"/>
      <c r="K378" s="1"/>
      <c r="L378" s="25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25"/>
      <c r="AF378" s="1"/>
      <c r="AG378" s="1"/>
      <c r="AH378" s="1"/>
      <c r="AI378" s="1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</row>
    <row r="379" spans="1:86" ht="20.100000000000001" customHeight="1">
      <c r="A379" s="1"/>
      <c r="B379" s="5"/>
      <c r="C379" s="1" t="s">
        <v>1094</v>
      </c>
      <c r="D379" s="1"/>
      <c r="E379" s="1"/>
      <c r="F379" s="1"/>
      <c r="G379" s="1"/>
      <c r="H379" s="1"/>
      <c r="I379" s="1"/>
      <c r="J379" s="1"/>
      <c r="K379" s="1"/>
      <c r="L379" s="25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25"/>
      <c r="AF379" s="1"/>
      <c r="AG379" s="1"/>
      <c r="AH379" s="1"/>
      <c r="AI379" s="1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</row>
    <row r="380" spans="1:86" ht="20.100000000000001" customHeight="1">
      <c r="A380" s="1"/>
      <c r="B380" s="5"/>
      <c r="C380" s="1" t="s">
        <v>1095</v>
      </c>
      <c r="D380" s="1"/>
      <c r="E380" s="1"/>
      <c r="F380" s="1"/>
      <c r="G380" s="1"/>
      <c r="H380" s="1"/>
      <c r="I380" s="1"/>
      <c r="J380" s="1"/>
      <c r="K380" s="1"/>
      <c r="L380" s="25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25"/>
      <c r="AF380" s="1"/>
      <c r="AG380" s="1"/>
      <c r="AH380" s="1"/>
      <c r="AI380" s="1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</row>
    <row r="381" spans="1:86" ht="20.100000000000001" customHeight="1">
      <c r="A381" s="1"/>
      <c r="B381" s="5"/>
      <c r="C381" s="1" t="s">
        <v>1096</v>
      </c>
      <c r="D381" s="1"/>
      <c r="E381" s="1"/>
      <c r="F381" s="1"/>
      <c r="G381" s="1"/>
      <c r="H381" s="1"/>
      <c r="I381" s="1"/>
      <c r="J381" s="1"/>
      <c r="K381" s="1"/>
      <c r="L381" s="25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25"/>
      <c r="AF381" s="1"/>
      <c r="AG381" s="1"/>
      <c r="AH381" s="1"/>
      <c r="AI381" s="1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</row>
    <row r="382" spans="1:86" ht="20.100000000000001" customHeight="1">
      <c r="A382" s="1"/>
      <c r="B382" s="5"/>
      <c r="C382" s="1" t="s">
        <v>1097</v>
      </c>
      <c r="D382" s="1"/>
      <c r="E382" s="1"/>
      <c r="F382" s="1"/>
      <c r="G382" s="1"/>
      <c r="H382" s="1"/>
      <c r="I382" s="1"/>
      <c r="J382" s="1"/>
      <c r="K382" s="1"/>
      <c r="L382" s="25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25"/>
      <c r="AF382" s="1"/>
      <c r="AG382" s="1"/>
      <c r="AH382" s="1"/>
      <c r="AI382" s="1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</row>
    <row r="383" spans="1:86" ht="20.100000000000001" customHeight="1">
      <c r="A383" s="1"/>
      <c r="B383" s="5"/>
      <c r="C383" s="1" t="s">
        <v>1098</v>
      </c>
      <c r="D383" s="1"/>
      <c r="E383" s="1"/>
      <c r="F383" s="1"/>
      <c r="G383" s="1"/>
      <c r="H383" s="1"/>
      <c r="I383" s="1"/>
      <c r="J383" s="1"/>
      <c r="K383" s="1"/>
      <c r="L383" s="25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25"/>
      <c r="AF383" s="1"/>
      <c r="AG383" s="1"/>
      <c r="AH383" s="1"/>
      <c r="AI383" s="1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</row>
    <row r="384" spans="1:86" ht="15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25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25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</row>
    <row r="385" spans="1:86" ht="15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25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25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</row>
    <row r="386" spans="1:86" ht="15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25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25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</row>
  </sheetData>
  <sheetProtection formatCells="0" formatColumns="0" formatRows="0" insertColumns="0" insertRows="0" insertHyperlinks="0" deleteColumns="0" deleteRows="0" sort="0" autoFilter="0" pivotTables="0"/>
  <mergeCells count="5">
    <mergeCell ref="AF18:AG18"/>
    <mergeCell ref="AF19:AG19"/>
    <mergeCell ref="AF20:AG20"/>
    <mergeCell ref="A1:CH1"/>
    <mergeCell ref="A3:K6"/>
  </mergeCells>
  <phoneticPr fontId="8" type="noConversion"/>
  <conditionalFormatting sqref="AJ22:AJ386">
    <cfRule type="cellIs" dxfId="51" priority="1" operator="equal">
      <formula>1</formula>
    </cfRule>
  </conditionalFormatting>
  <conditionalFormatting sqref="AK22:AK386">
    <cfRule type="cellIs" dxfId="50" priority="2" operator="equal">
      <formula>1</formula>
    </cfRule>
  </conditionalFormatting>
  <conditionalFormatting sqref="AL22:AL386">
    <cfRule type="cellIs" dxfId="49" priority="3" operator="equal">
      <formula>1</formula>
    </cfRule>
  </conditionalFormatting>
  <conditionalFormatting sqref="AM22:AM386">
    <cfRule type="cellIs" dxfId="48" priority="4" operator="equal">
      <formula>1</formula>
    </cfRule>
  </conditionalFormatting>
  <conditionalFormatting sqref="AN22:AN386">
    <cfRule type="cellIs" dxfId="47" priority="5" operator="equal">
      <formula>1</formula>
    </cfRule>
  </conditionalFormatting>
  <conditionalFormatting sqref="AO22:AO386">
    <cfRule type="cellIs" dxfId="46" priority="6" operator="equal">
      <formula>1</formula>
    </cfRule>
  </conditionalFormatting>
  <conditionalFormatting sqref="AP22:AP386">
    <cfRule type="cellIs" dxfId="45" priority="7" operator="equal">
      <formula>1</formula>
    </cfRule>
  </conditionalFormatting>
  <conditionalFormatting sqref="AQ22:AQ386">
    <cfRule type="cellIs" dxfId="44" priority="8" operator="equal">
      <formula>1</formula>
    </cfRule>
  </conditionalFormatting>
  <conditionalFormatting sqref="AR22:AR386">
    <cfRule type="cellIs" dxfId="43" priority="9" operator="equal">
      <formula>1</formula>
    </cfRule>
  </conditionalFormatting>
  <conditionalFormatting sqref="AS22:AS386">
    <cfRule type="cellIs" dxfId="42" priority="10" operator="equal">
      <formula>1</formula>
    </cfRule>
  </conditionalFormatting>
  <conditionalFormatting sqref="AT22:AT386">
    <cfRule type="cellIs" dxfId="41" priority="11" operator="equal">
      <formula>1</formula>
    </cfRule>
  </conditionalFormatting>
  <conditionalFormatting sqref="AU22:AU386">
    <cfRule type="cellIs" dxfId="40" priority="12" operator="equal">
      <formula>1</formula>
    </cfRule>
  </conditionalFormatting>
  <conditionalFormatting sqref="AV22:AV386">
    <cfRule type="cellIs" dxfId="39" priority="13" operator="equal">
      <formula>1</formula>
    </cfRule>
  </conditionalFormatting>
  <conditionalFormatting sqref="AW22:AW386">
    <cfRule type="cellIs" dxfId="38" priority="14" operator="equal">
      <formula>1</formula>
    </cfRule>
  </conditionalFormatting>
  <conditionalFormatting sqref="AX22:AX386">
    <cfRule type="cellIs" dxfId="37" priority="15" operator="equal">
      <formula>1</formula>
    </cfRule>
  </conditionalFormatting>
  <conditionalFormatting sqref="AY22:AY386">
    <cfRule type="cellIs" dxfId="36" priority="16" operator="equal">
      <formula>1</formula>
    </cfRule>
  </conditionalFormatting>
  <conditionalFormatting sqref="AZ22:AZ386">
    <cfRule type="cellIs" dxfId="35" priority="17" operator="equal">
      <formula>1</formula>
    </cfRule>
  </conditionalFormatting>
  <conditionalFormatting sqref="BA22:BA386">
    <cfRule type="cellIs" dxfId="34" priority="18" operator="equal">
      <formula>1</formula>
    </cfRule>
  </conditionalFormatting>
  <conditionalFormatting sqref="BB22:BB386">
    <cfRule type="cellIs" dxfId="33" priority="19" operator="equal">
      <formula>1</formula>
    </cfRule>
  </conditionalFormatting>
  <conditionalFormatting sqref="BC22:BC386">
    <cfRule type="cellIs" dxfId="32" priority="20" operator="equal">
      <formula>1</formula>
    </cfRule>
  </conditionalFormatting>
  <conditionalFormatting sqref="BD22:BD386">
    <cfRule type="cellIs" dxfId="31" priority="21" operator="equal">
      <formula>1</formula>
    </cfRule>
  </conditionalFormatting>
  <conditionalFormatting sqref="BE22:BE386">
    <cfRule type="cellIs" dxfId="30" priority="22" operator="equal">
      <formula>1</formula>
    </cfRule>
  </conditionalFormatting>
  <conditionalFormatting sqref="BF22:BF386">
    <cfRule type="cellIs" dxfId="29" priority="23" operator="equal">
      <formula>1</formula>
    </cfRule>
  </conditionalFormatting>
  <conditionalFormatting sqref="BG22:BG386">
    <cfRule type="cellIs" dxfId="28" priority="24" operator="equal">
      <formula>1</formula>
    </cfRule>
  </conditionalFormatting>
  <conditionalFormatting sqref="BH22:BH386">
    <cfRule type="cellIs" dxfId="27" priority="25" operator="equal">
      <formula>1</formula>
    </cfRule>
  </conditionalFormatting>
  <conditionalFormatting sqref="BI22:BI386">
    <cfRule type="cellIs" dxfId="26" priority="26" operator="equal">
      <formula>1</formula>
    </cfRule>
  </conditionalFormatting>
  <conditionalFormatting sqref="BJ22:BJ386">
    <cfRule type="cellIs" dxfId="25" priority="27" operator="equal">
      <formula>1</formula>
    </cfRule>
  </conditionalFormatting>
  <conditionalFormatting sqref="BK22:BK386">
    <cfRule type="cellIs" dxfId="24" priority="28" operator="equal">
      <formula>1</formula>
    </cfRule>
  </conditionalFormatting>
  <conditionalFormatting sqref="BL22:BL386">
    <cfRule type="cellIs" dxfId="23" priority="29" operator="equal">
      <formula>1</formula>
    </cfRule>
  </conditionalFormatting>
  <conditionalFormatting sqref="BM22:BM386">
    <cfRule type="cellIs" dxfId="22" priority="30" operator="equal">
      <formula>1</formula>
    </cfRule>
  </conditionalFormatting>
  <conditionalFormatting sqref="BN22:BN386">
    <cfRule type="cellIs" dxfId="21" priority="31" operator="equal">
      <formula>1</formula>
    </cfRule>
  </conditionalFormatting>
  <conditionalFormatting sqref="BO22:BO386">
    <cfRule type="cellIs" dxfId="20" priority="32" operator="equal">
      <formula>1</formula>
    </cfRule>
  </conditionalFormatting>
  <conditionalFormatting sqref="BP22:BP386">
    <cfRule type="cellIs" dxfId="19" priority="33" operator="equal">
      <formula>1</formula>
    </cfRule>
  </conditionalFormatting>
  <conditionalFormatting sqref="BQ22:BQ386">
    <cfRule type="cellIs" dxfId="18" priority="34" operator="equal">
      <formula>1</formula>
    </cfRule>
  </conditionalFormatting>
  <conditionalFormatting sqref="BR22:BR386">
    <cfRule type="cellIs" dxfId="17" priority="35" operator="equal">
      <formula>1</formula>
    </cfRule>
  </conditionalFormatting>
  <conditionalFormatting sqref="BS22:BS386">
    <cfRule type="cellIs" dxfId="16" priority="36" operator="equal">
      <formula>1</formula>
    </cfRule>
  </conditionalFormatting>
  <conditionalFormatting sqref="BT22:BT386">
    <cfRule type="cellIs" dxfId="15" priority="37" operator="equal">
      <formula>1</formula>
    </cfRule>
  </conditionalFormatting>
  <conditionalFormatting sqref="BU22:BU386">
    <cfRule type="cellIs" dxfId="14" priority="38" operator="equal">
      <formula>1</formula>
    </cfRule>
  </conditionalFormatting>
  <conditionalFormatting sqref="BV22:BV386">
    <cfRule type="cellIs" dxfId="13" priority="39" operator="equal">
      <formula>1</formula>
    </cfRule>
  </conditionalFormatting>
  <conditionalFormatting sqref="BW22:BW386">
    <cfRule type="cellIs" dxfId="12" priority="40" operator="equal">
      <formula>1</formula>
    </cfRule>
  </conditionalFormatting>
  <conditionalFormatting sqref="BX22:BX386">
    <cfRule type="cellIs" dxfId="11" priority="41" operator="equal">
      <formula>1</formula>
    </cfRule>
  </conditionalFormatting>
  <conditionalFormatting sqref="BY22:BY386">
    <cfRule type="cellIs" dxfId="10" priority="42" operator="equal">
      <formula>1</formula>
    </cfRule>
  </conditionalFormatting>
  <conditionalFormatting sqref="BZ22:BZ386">
    <cfRule type="cellIs" dxfId="9" priority="43" operator="equal">
      <formula>1</formula>
    </cfRule>
  </conditionalFormatting>
  <conditionalFormatting sqref="CA22:CA386">
    <cfRule type="cellIs" dxfId="8" priority="44" operator="equal">
      <formula>1</formula>
    </cfRule>
  </conditionalFormatting>
  <conditionalFormatting sqref="CB22:CB386">
    <cfRule type="cellIs" dxfId="7" priority="45" operator="equal">
      <formula>1</formula>
    </cfRule>
  </conditionalFormatting>
  <conditionalFormatting sqref="CC22:CC386">
    <cfRule type="cellIs" dxfId="6" priority="46" operator="equal">
      <formula>1</formula>
    </cfRule>
  </conditionalFormatting>
  <conditionalFormatting sqref="CD22:CD386">
    <cfRule type="cellIs" dxfId="5" priority="47" operator="equal">
      <formula>1</formula>
    </cfRule>
  </conditionalFormatting>
  <conditionalFormatting sqref="CE22:CE386">
    <cfRule type="cellIs" dxfId="4" priority="48" operator="equal">
      <formula>1</formula>
    </cfRule>
  </conditionalFormatting>
  <conditionalFormatting sqref="CF22:CF386">
    <cfRule type="cellIs" dxfId="3" priority="49" operator="equal">
      <formula>1</formula>
    </cfRule>
  </conditionalFormatting>
  <conditionalFormatting sqref="CG22:CG386">
    <cfRule type="cellIs" dxfId="2" priority="50" operator="equal">
      <formula>1</formula>
    </cfRule>
  </conditionalFormatting>
  <conditionalFormatting sqref="CH22:CH386">
    <cfRule type="cellIs" dxfId="1" priority="51" operator="equal">
      <formula>1</formula>
    </cfRule>
  </conditionalFormatting>
  <conditionalFormatting sqref="AG22:AG386">
    <cfRule type="cellIs" dxfId="0" priority="52" operator="lessThan">
      <formula>0</formula>
    </cfRule>
  </conditionalFormatting>
  <pageMargins left="0.7" right="0.7" top="0.75" bottom="0.75" header="0.3" footer="0.3"/>
  <pageSetup paperSize="9" orientation="portrait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Fiji MLB</vt:lpstr>
    </vt:vector>
  </TitlesOfParts>
  <Manager/>
  <Company>Apple,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N71 (Pega) Proto1 Fiji MLB Build Matrix</dc:subject>
  <dc:creator>Jina Wang</dc:creator>
  <cp:keywords/>
  <dc:description>Generated by the Nimbus build matrix tool</dc:description>
  <cp:lastModifiedBy>yichieh_chen</cp:lastModifiedBy>
  <dcterms:created xsi:type="dcterms:W3CDTF">2014-09-01T18:12:44Z</dcterms:created>
  <dcterms:modified xsi:type="dcterms:W3CDTF">2014-09-04T01:25:55Z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ject">
    <vt:lpwstr>N71 (Pega)</vt:lpwstr>
  </property>
  <property fmtid="{D5CDD505-2E9C-101B-9397-08002B2CF9AE}" pid="3" name="Build Stage">
    <vt:lpwstr>Proto1</vt:lpwstr>
  </property>
  <property fmtid="{D5CDD505-2E9C-101B-9397-08002B2CF9AE}" pid="4" name="Page">
    <vt:lpwstr>Build Matrix</vt:lpwstr>
  </property>
  <property fmtid="{D5CDD505-2E9C-101B-9397-08002B2CF9AE}" pid="5" name="Build">
    <vt:lpwstr>Fiji MLB</vt:lpwstr>
  </property>
</Properties>
</file>