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da600567d7c6ad/Desktop/Data Science/Advanced Excel/"/>
    </mc:Choice>
  </mc:AlternateContent>
  <xr:revisionPtr revIDLastSave="3" documentId="8_{CAE5C645-7693-4989-88C2-7CB4E76CC0A4}" xr6:coauthVersionLast="47" xr6:coauthVersionMax="47" xr10:uidLastSave="{60C98A57-641B-4889-916E-1951EE24502A}"/>
  <bookViews>
    <workbookView xWindow="-108" yWindow="-108" windowWidth="23256" windowHeight="12456" xr2:uid="{DBB3BA2B-AF44-4ED8-BE2B-98258734009E}"/>
  </bookViews>
  <sheets>
    <sheet name="Dataset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V2" i="1"/>
  <c r="U14" i="1"/>
  <c r="U15" i="1"/>
  <c r="V15" i="1" s="1"/>
  <c r="W15" i="1" s="1" a="1"/>
  <c r="W15" i="1" s="1"/>
  <c r="U13" i="1"/>
  <c r="V13" i="1" s="1"/>
  <c r="W13" i="1" s="1" a="1"/>
  <c r="W13" i="1" s="1"/>
  <c r="V3" i="1"/>
  <c r="V4" i="1"/>
  <c r="V5" i="1"/>
  <c r="V6" i="1"/>
  <c r="V7" i="1"/>
  <c r="V8" i="1"/>
  <c r="V9" i="1"/>
  <c r="U3" i="1" a="1"/>
  <c r="U3" i="1" s="1"/>
  <c r="U4" i="1" a="1"/>
  <c r="U4" i="1" s="1"/>
  <c r="U5" i="1" a="1"/>
  <c r="U5" i="1"/>
  <c r="U6" i="1" a="1"/>
  <c r="U6" i="1" s="1"/>
  <c r="U7" i="1" a="1"/>
  <c r="U7" i="1"/>
  <c r="U8" i="1" a="1"/>
  <c r="U8" i="1" s="1"/>
  <c r="U9" i="1" a="1"/>
  <c r="U9" i="1" s="1"/>
  <c r="U2" i="1" a="1"/>
  <c r="U2" i="1" s="1"/>
  <c r="T2" i="1" a="1"/>
  <c r="T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R3" i="1"/>
  <c r="R4" i="1"/>
  <c r="R5" i="1"/>
  <c r="R6" i="1"/>
  <c r="R7" i="1"/>
  <c r="R8" i="1"/>
  <c r="R9" i="1"/>
  <c r="R2" i="1"/>
  <c r="N3" i="1"/>
  <c r="N4" i="1"/>
  <c r="N9" i="1"/>
  <c r="N2" i="1"/>
  <c r="M3" i="1"/>
  <c r="M4" i="1"/>
  <c r="M5" i="1"/>
  <c r="N5" i="1" s="1"/>
  <c r="M6" i="1"/>
  <c r="N6" i="1" s="1"/>
  <c r="M7" i="1"/>
  <c r="N7" i="1" s="1"/>
  <c r="M8" i="1"/>
  <c r="N8" i="1" s="1"/>
  <c r="M9" i="1"/>
  <c r="Q3" i="1"/>
  <c r="Q4" i="1"/>
  <c r="Q5" i="1"/>
  <c r="Q6" i="1"/>
  <c r="Q7" i="1"/>
  <c r="Q8" i="1"/>
  <c r="Q9" i="1"/>
  <c r="Q2" i="1"/>
  <c r="O3" i="1"/>
  <c r="O4" i="1"/>
  <c r="O5" i="1"/>
  <c r="O6" i="1"/>
  <c r="O7" i="1"/>
  <c r="O8" i="1"/>
  <c r="O9" i="1"/>
  <c r="O2" i="1"/>
  <c r="L3" i="1"/>
  <c r="L4" i="1"/>
  <c r="L5" i="1"/>
  <c r="L6" i="1"/>
  <c r="L7" i="1"/>
  <c r="L8" i="1"/>
  <c r="L9" i="1"/>
  <c r="L2" i="1"/>
  <c r="K2" i="1"/>
  <c r="J2" i="1"/>
  <c r="S2" i="1" s="1" a="1"/>
  <c r="S2" i="1" s="1"/>
  <c r="K3" i="1"/>
  <c r="K4" i="1"/>
  <c r="K5" i="1"/>
  <c r="K6" i="1"/>
  <c r="K7" i="1"/>
  <c r="K8" i="1"/>
  <c r="K9" i="1"/>
  <c r="J3" i="1"/>
  <c r="S3" i="1" s="1" a="1"/>
  <c r="S3" i="1" s="1"/>
  <c r="J4" i="1"/>
  <c r="S4" i="1" s="1" a="1"/>
  <c r="S4" i="1" s="1"/>
  <c r="J5" i="1"/>
  <c r="S5" i="1" s="1" a="1"/>
  <c r="S5" i="1" s="1"/>
  <c r="J6" i="1"/>
  <c r="S6" i="1" s="1" a="1"/>
  <c r="S6" i="1" s="1"/>
  <c r="J7" i="1"/>
  <c r="S7" i="1" s="1" a="1"/>
  <c r="S7" i="1" s="1"/>
  <c r="J8" i="1"/>
  <c r="S8" i="1" s="1" a="1"/>
  <c r="S8" i="1" s="1"/>
  <c r="J9" i="1"/>
  <c r="S9" i="1" s="1" a="1"/>
  <c r="S9" i="1" s="1"/>
  <c r="V14" i="1" l="1"/>
  <c r="W14" i="1" s="1" a="1"/>
  <c r="W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<sst xmlns="http://schemas.openxmlformats.org/spreadsheetml/2006/main" count="79" uniqueCount="72">
  <si>
    <t>Emp ID</t>
  </si>
  <si>
    <t>Name</t>
  </si>
  <si>
    <t>Department</t>
  </si>
  <si>
    <t>Date of Joining</t>
  </si>
  <si>
    <t>Date of Birth</t>
  </si>
  <si>
    <t>Probation End Date</t>
  </si>
  <si>
    <t>Contract End Date</t>
  </si>
  <si>
    <t>Last Appraisal Date</t>
  </si>
  <si>
    <t>Status</t>
  </si>
  <si>
    <t>E201</t>
  </si>
  <si>
    <t>Nikhil Deshmukh</t>
  </si>
  <si>
    <t>Sales</t>
  </si>
  <si>
    <t>Active</t>
  </si>
  <si>
    <t>E202</t>
  </si>
  <si>
    <t>Swati Kulkarni</t>
  </si>
  <si>
    <t>Marketing</t>
  </si>
  <si>
    <t>Notice</t>
  </si>
  <si>
    <t>E203</t>
  </si>
  <si>
    <t>Arjun Mishra</t>
  </si>
  <si>
    <t>IT</t>
  </si>
  <si>
    <t>E204</t>
  </si>
  <si>
    <t>Sneha Borkar</t>
  </si>
  <si>
    <t>HR</t>
  </si>
  <si>
    <t>Resigned</t>
  </si>
  <si>
    <t>E205</t>
  </si>
  <si>
    <t>Mehul Jain</t>
  </si>
  <si>
    <t>Finance</t>
  </si>
  <si>
    <t>E206</t>
  </si>
  <si>
    <t>Priya Shah</t>
  </si>
  <si>
    <t>E207</t>
  </si>
  <si>
    <t>Rohan Kamble</t>
  </si>
  <si>
    <t>Terminated</t>
  </si>
  <si>
    <t>E208</t>
  </si>
  <si>
    <t>Isha More</t>
  </si>
  <si>
    <r>
      <t xml:space="preserve">Calculate </t>
    </r>
    <r>
      <rPr>
        <b/>
        <sz val="11"/>
        <color theme="1"/>
        <rFont val="Aptos Narrow"/>
        <family val="2"/>
        <scheme val="minor"/>
      </rPr>
      <t>total duration (in years and months)</t>
    </r>
    <r>
      <rPr>
        <sz val="11"/>
        <color theme="1"/>
        <rFont val="Aptos Narrow"/>
        <family val="2"/>
        <scheme val="minor"/>
      </rPr>
      <t xml:space="preserve"> from Date of Joining to today.</t>
    </r>
  </si>
  <si>
    <r>
      <t xml:space="preserve">(Hint: Use </t>
    </r>
    <r>
      <rPr>
        <i/>
        <sz val="10"/>
        <color theme="1"/>
        <rFont val="Arial Unicode MS"/>
      </rPr>
      <t>DATEDIF()</t>
    </r>
    <r>
      <rPr>
        <i/>
        <sz val="11"/>
        <color theme="1"/>
        <rFont val="Aptos Narrow"/>
        <family val="2"/>
        <scheme val="minor"/>
      </rPr>
      <t xml:space="preserve"> twice for years and months)</t>
    </r>
  </si>
  <si>
    <r>
      <t xml:space="preserve">Calculate the </t>
    </r>
    <r>
      <rPr>
        <b/>
        <sz val="11"/>
        <color theme="1"/>
        <rFont val="Aptos Narrow"/>
        <family val="2"/>
        <scheme val="minor"/>
      </rPr>
      <t>probation period in days</t>
    </r>
    <r>
      <rPr>
        <sz val="11"/>
        <color theme="1"/>
        <rFont val="Aptos Narrow"/>
        <family val="2"/>
        <scheme val="minor"/>
      </rPr>
      <t xml:space="preserve"> for each employee.</t>
    </r>
  </si>
  <si>
    <r>
      <t xml:space="preserve">(Hint: </t>
    </r>
    <r>
      <rPr>
        <i/>
        <sz val="10"/>
        <color theme="1"/>
        <rFont val="Arial Unicode MS"/>
      </rPr>
      <t>DATEDIF(Date of Joining, Probation End Date, "d")</t>
    </r>
    <r>
      <rPr>
        <i/>
        <sz val="11"/>
        <color theme="1"/>
        <rFont val="Aptos Narrow"/>
        <family val="2"/>
        <scheme val="minor"/>
      </rPr>
      <t>)</t>
    </r>
  </si>
  <si>
    <r>
      <t xml:space="preserve">Find how many </t>
    </r>
    <r>
      <rPr>
        <b/>
        <sz val="11"/>
        <color theme="1"/>
        <rFont val="Aptos Narrow"/>
        <family val="2"/>
        <scheme val="minor"/>
      </rPr>
      <t>months are remaining until Contract End Date</t>
    </r>
    <r>
      <rPr>
        <sz val="11"/>
        <color theme="1"/>
        <rFont val="Aptos Narrow"/>
        <family val="2"/>
        <scheme val="minor"/>
      </rPr>
      <t xml:space="preserve"> from today.</t>
    </r>
  </si>
  <si>
    <r>
      <t xml:space="preserve">Create a new column to calculate the </t>
    </r>
    <r>
      <rPr>
        <b/>
        <sz val="11"/>
        <color theme="1"/>
        <rFont val="Aptos Narrow"/>
        <family val="2"/>
        <scheme val="minor"/>
      </rPr>
      <t>next birthday</t>
    </r>
    <r>
      <rPr>
        <sz val="11"/>
        <color theme="1"/>
        <rFont val="Aptos Narrow"/>
        <family val="2"/>
        <scheme val="minor"/>
      </rPr>
      <t xml:space="preserve"> of each employee.</t>
    </r>
  </si>
  <si>
    <r>
      <t xml:space="preserve">(Use </t>
    </r>
    <r>
      <rPr>
        <i/>
        <sz val="10"/>
        <color theme="1"/>
        <rFont val="Arial Unicode MS"/>
      </rPr>
      <t>DATE</t>
    </r>
    <r>
      <rPr>
        <i/>
        <sz val="11"/>
        <color theme="1"/>
        <rFont val="Aptos Narrow"/>
        <family val="2"/>
        <scheme val="minor"/>
      </rPr>
      <t xml:space="preserve">, </t>
    </r>
    <r>
      <rPr>
        <i/>
        <sz val="10"/>
        <color theme="1"/>
        <rFont val="Arial Unicode MS"/>
      </rPr>
      <t>YEAR</t>
    </r>
    <r>
      <rPr>
        <i/>
        <sz val="11"/>
        <color theme="1"/>
        <rFont val="Aptos Narrow"/>
        <family val="2"/>
        <scheme val="minor"/>
      </rPr>
      <t xml:space="preserve">, </t>
    </r>
    <r>
      <rPr>
        <i/>
        <sz val="10"/>
        <color theme="1"/>
        <rFont val="Arial Unicode MS"/>
      </rPr>
      <t>MONTH</t>
    </r>
    <r>
      <rPr>
        <i/>
        <sz val="11"/>
        <color theme="1"/>
        <rFont val="Aptos Narrow"/>
        <family val="2"/>
        <scheme val="minor"/>
      </rPr>
      <t xml:space="preserve">, and </t>
    </r>
    <r>
      <rPr>
        <i/>
        <sz val="10"/>
        <color theme="1"/>
        <rFont val="Arial Unicode MS"/>
      </rPr>
      <t>DAY</t>
    </r>
    <r>
      <rPr>
        <i/>
        <sz val="11"/>
        <color theme="1"/>
        <rFont val="Aptos Narrow"/>
        <family val="2"/>
        <scheme val="minor"/>
      </rPr>
      <t>)</t>
    </r>
  </si>
  <si>
    <r>
      <t xml:space="preserve">Add another column to calculate </t>
    </r>
    <r>
      <rPr>
        <b/>
        <sz val="11"/>
        <color theme="1"/>
        <rFont val="Aptos Narrow"/>
        <family val="2"/>
        <scheme val="minor"/>
      </rPr>
      <t>days remaining until the next birthday</t>
    </r>
    <r>
      <rPr>
        <sz val="11"/>
        <color theme="1"/>
        <rFont val="Aptos Narrow"/>
        <family val="2"/>
        <scheme val="minor"/>
      </rPr>
      <t>.</t>
    </r>
  </si>
  <si>
    <r>
      <t xml:space="preserve">(Use </t>
    </r>
    <r>
      <rPr>
        <i/>
        <sz val="10"/>
        <color theme="1"/>
        <rFont val="Arial Unicode MS"/>
      </rPr>
      <t>DATEDIF()</t>
    </r>
    <r>
      <rPr>
        <i/>
        <sz val="11"/>
        <color theme="1"/>
        <rFont val="Aptos Narrow"/>
        <family val="2"/>
        <scheme val="minor"/>
      </rPr>
      <t xml:space="preserve"> again)</t>
    </r>
  </si>
  <si>
    <r>
      <t xml:space="preserve">(Hint: Use </t>
    </r>
    <r>
      <rPr>
        <i/>
        <sz val="10"/>
        <color theme="1"/>
        <rFont val="Arial Unicode MS"/>
      </rPr>
      <t>TODAY()+90</t>
    </r>
    <r>
      <rPr>
        <i/>
        <sz val="11"/>
        <color theme="1"/>
        <rFont val="Aptos Narrow"/>
        <family val="2"/>
        <scheme val="minor"/>
      </rPr>
      <t xml:space="preserve"> and compare)</t>
    </r>
  </si>
  <si>
    <r>
      <t xml:space="preserve">(Use </t>
    </r>
    <r>
      <rPr>
        <i/>
        <sz val="10"/>
        <color theme="1"/>
        <rFont val="Arial Unicode MS"/>
      </rPr>
      <t>IFS(MONTH(Appraisal)&lt;=3, "Q1", ...)</t>
    </r>
    <r>
      <rPr>
        <i/>
        <sz val="11"/>
        <color theme="1"/>
        <rFont val="Aptos Narrow"/>
        <family val="2"/>
        <scheme val="minor"/>
      </rPr>
      <t>)</t>
    </r>
  </si>
  <si>
    <r>
      <t xml:space="preserve">(Use </t>
    </r>
    <r>
      <rPr>
        <i/>
        <sz val="10"/>
        <color theme="1"/>
        <rFont val="Arial Unicode MS"/>
      </rPr>
      <t>DATEDIF(Last Appraisal, TODAY(), "m") &gt; 6</t>
    </r>
    <r>
      <rPr>
        <i/>
        <sz val="11"/>
        <color theme="1"/>
        <rFont val="Aptos Narrow"/>
        <family val="2"/>
        <scheme val="minor"/>
      </rPr>
      <t xml:space="preserve"> → “Due for Review”)</t>
    </r>
  </si>
  <si>
    <r>
      <t xml:space="preserve">(Use </t>
    </r>
    <r>
      <rPr>
        <i/>
        <sz val="10"/>
        <color theme="1"/>
        <rFont val="Arial Unicode MS"/>
      </rPr>
      <t>DATEDIF(DOB, TODAY(), "Y") &gt; 35</t>
    </r>
    <r>
      <rPr>
        <i/>
        <sz val="11"/>
        <color theme="1"/>
        <rFont val="Aptos Narrow"/>
        <family val="2"/>
        <scheme val="minor"/>
      </rPr>
      <t>)</t>
    </r>
  </si>
  <si>
    <t>Less than 2 years → “New”</t>
  </si>
  <si>
    <t>2 to 5 years → “Experienced”</t>
  </si>
  <si>
    <t>More than 5 years → “Veteran”</t>
  </si>
  <si>
    <r>
      <t xml:space="preserve">(Use </t>
    </r>
    <r>
      <rPr>
        <i/>
        <sz val="10"/>
        <color theme="1"/>
        <rFont val="Arial Unicode MS"/>
      </rPr>
      <t>DATEDIF(Joining, TODAY(), "y")</t>
    </r>
    <r>
      <rPr>
        <i/>
        <sz val="11"/>
        <color theme="1"/>
        <rFont val="Aptos Narrow"/>
        <family val="2"/>
        <scheme val="minor"/>
      </rPr>
      <t xml:space="preserve"> + nested IFs)</t>
    </r>
  </si>
  <si>
    <r>
      <t xml:space="preserve">Identify employees whose </t>
    </r>
    <r>
      <rPr>
        <b/>
        <sz val="11"/>
        <color theme="1"/>
        <rFont val="Aptos Narrow"/>
        <family val="2"/>
        <scheme val="minor"/>
      </rPr>
      <t>contracts are ending within the next 90 days</t>
    </r>
    <r>
      <rPr>
        <sz val="11"/>
        <color theme="1"/>
        <rFont val="Aptos Narrow"/>
        <family val="2"/>
        <scheme val="minor"/>
      </rPr>
      <t>.</t>
    </r>
  </si>
  <si>
    <r>
      <t xml:space="preserve">Create a column for </t>
    </r>
    <r>
      <rPr>
        <b/>
        <sz val="11"/>
        <color theme="1"/>
        <rFont val="Aptos Narrow"/>
        <family val="2"/>
        <scheme val="minor"/>
      </rPr>
      <t>Quarter of Last Appraisal</t>
    </r>
    <r>
      <rPr>
        <sz val="11"/>
        <color theme="1"/>
        <rFont val="Aptos Narrow"/>
        <family val="2"/>
        <scheme val="minor"/>
      </rPr>
      <t>: Q1, Q2, Q3, Q4</t>
    </r>
  </si>
  <si>
    <r>
      <t xml:space="preserve">Flag employees whose </t>
    </r>
    <r>
      <rPr>
        <b/>
        <sz val="11"/>
        <color theme="1"/>
        <rFont val="Aptos Narrow"/>
        <family val="2"/>
        <scheme val="minor"/>
      </rPr>
      <t>last appraisal was more than 6 months ago</t>
    </r>
    <r>
      <rPr>
        <sz val="11"/>
        <color theme="1"/>
        <rFont val="Aptos Narrow"/>
        <family val="2"/>
        <scheme val="minor"/>
      </rPr>
      <t>.</t>
    </r>
  </si>
  <si>
    <r>
      <t xml:space="preserve">Highlight employees who are </t>
    </r>
    <r>
      <rPr>
        <b/>
        <sz val="11"/>
        <color theme="1"/>
        <rFont val="Aptos Narrow"/>
        <family val="2"/>
        <scheme val="minor"/>
      </rPr>
      <t>older than 35 years</t>
    </r>
    <r>
      <rPr>
        <sz val="11"/>
        <color theme="1"/>
        <rFont val="Aptos Narrow"/>
        <family val="2"/>
        <scheme val="minor"/>
      </rPr>
      <t>.</t>
    </r>
  </si>
  <si>
    <r>
      <t>Create a “</t>
    </r>
    <r>
      <rPr>
        <b/>
        <sz val="11"/>
        <color theme="1"/>
        <rFont val="Aptos Narrow"/>
        <family val="2"/>
        <scheme val="minor"/>
      </rPr>
      <t>Service Category</t>
    </r>
    <r>
      <rPr>
        <sz val="11"/>
        <color theme="1"/>
        <rFont val="Aptos Narrow"/>
        <family val="2"/>
        <scheme val="minor"/>
      </rPr>
      <t>” column based on tenure:</t>
    </r>
  </si>
  <si>
    <t>Total Duration in years</t>
  </si>
  <si>
    <t>Total duration in months</t>
  </si>
  <si>
    <t>Probabation period in days</t>
  </si>
  <si>
    <t>Calculate next birthdate</t>
  </si>
  <si>
    <t>next birthday day remaining</t>
  </si>
  <si>
    <t>Month Remaining</t>
  </si>
  <si>
    <t>dayname</t>
  </si>
  <si>
    <t>Age</t>
  </si>
  <si>
    <t>service category</t>
  </si>
  <si>
    <t>Contract end date</t>
  </si>
  <si>
    <t>Quarter</t>
  </si>
  <si>
    <t>Q8</t>
  </si>
  <si>
    <t>Last app date</t>
  </si>
  <si>
    <t>today()</t>
  </si>
  <si>
    <t>Month diff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</si>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</sst>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14" fontId="0" fillId="0" borderId="0" xfId="0" applyNumberFormat="1"/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5E49-B08D-438F-9C92-E449A826A16A}">
  <dimension ref="A1:W15"/>
  <sheetViews>
    <sheetView tabSelected="1" topLeftCell="I1" zoomScale="181" workbookViewId="0">
      <selection activeCell="M2" sqref="M2"/>
    </sheetView>
  </sheetViews>
  <sheetFormatPr defaultColWidth="20.6640625" defaultRowHeight="14.4"/>
  <cols>
    <col min="15" max="15" width="2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56</v>
      </c>
      <c r="K1" s="7" t="s">
        <v>57</v>
      </c>
      <c r="L1" s="7" t="s">
        <v>58</v>
      </c>
      <c r="M1" s="7" t="s">
        <v>59</v>
      </c>
      <c r="N1" s="7" t="s">
        <v>62</v>
      </c>
      <c r="O1" s="7" t="s">
        <v>60</v>
      </c>
      <c r="Q1" s="9" t="s">
        <v>61</v>
      </c>
      <c r="R1" s="9" t="s">
        <v>63</v>
      </c>
      <c r="S1" s="9" t="s">
        <v>64</v>
      </c>
      <c r="T1" s="9" t="s">
        <v>65</v>
      </c>
      <c r="U1" s="9" t="s">
        <v>66</v>
      </c>
      <c r="V1" s="9" t="s">
        <v>67</v>
      </c>
    </row>
    <row r="2" spans="1:23">
      <c r="A2" s="2" t="s">
        <v>9</v>
      </c>
      <c r="B2" s="2" t="s">
        <v>10</v>
      </c>
      <c r="C2" s="2" t="s">
        <v>11</v>
      </c>
      <c r="D2" s="3">
        <v>43845</v>
      </c>
      <c r="E2" s="3">
        <v>32937</v>
      </c>
      <c r="F2" s="3">
        <v>44027</v>
      </c>
      <c r="G2" s="3">
        <v>45657</v>
      </c>
      <c r="H2" s="3">
        <v>45301</v>
      </c>
      <c r="I2" s="2" t="s">
        <v>12</v>
      </c>
      <c r="J2">
        <f ca="1">DATEDIF(D2,TODAY(),"Y")</f>
        <v>5</v>
      </c>
      <c r="K2">
        <f ca="1">DATEDIF(D2,TODAY(),"M")</f>
        <v>66</v>
      </c>
      <c r="L2">
        <f>DATEDIF(D2,F2,"D")</f>
        <v>182</v>
      </c>
      <c r="M2" s="8">
        <f>DATE(2025,MONTH(E2),DAY(E2))</f>
        <v>45721</v>
      </c>
      <c r="N2" s="8" t="str">
        <f>TEXT(M2,"dddd")</f>
        <v>Wednesday</v>
      </c>
      <c r="O2">
        <f ca="1">DATEDIF(E2,TODAY(),"D")</f>
        <v>12927</v>
      </c>
      <c r="Q2">
        <f ca="1">IFERROR(DATEDIF(G2,TODAY(),"M"),"Contract ended")</f>
        <v>6</v>
      </c>
      <c r="R2">
        <f ca="1">DATEDIF(E2,TODAY(),"y")</f>
        <v>35</v>
      </c>
      <c r="S2" t="str" cm="1">
        <f t="array" aca="1" ref="S2" ca="1">_xlfn.IFS(J2&lt;2,"new",J2&lt;=5,"Experencied",J2&gt;5,"Veteran")</f>
        <v>Experencied</v>
      </c>
      <c r="T2" t="str" cm="1">
        <f t="array" aca="1" ref="T2" ca="1">_xlfn.IFS(G2&lt;TODAY(),"Expired",G2&lt;TODAY()+90,"Expiring soon",G2&gt;TODAY()+90,"Not Expiring soon")</f>
        <v>Expired</v>
      </c>
      <c r="U2" t="str" cm="1">
        <f t="array" ref="U2">_xlfn.IFS(MONTH(H2)&lt;=3,"Q1",MONTH(H2)&lt;=6,"Q2",MONTH(H2)&lt;=9,"Q3",MONTH(H2)&lt;=12,"Q4")</f>
        <v>Q1</v>
      </c>
      <c r="V2" t="str">
        <f ca="1">IF(DATEDIF(H2,TODAY(),"m")&gt;6,"Dues for review"," ")</f>
        <v>Dues for review</v>
      </c>
    </row>
    <row r="3" spans="1:23">
      <c r="A3" s="2" t="s">
        <v>13</v>
      </c>
      <c r="B3" s="2" t="s">
        <v>14</v>
      </c>
      <c r="C3" s="2" t="s">
        <v>15</v>
      </c>
      <c r="D3" s="3">
        <v>43647</v>
      </c>
      <c r="E3" s="3">
        <v>32103</v>
      </c>
      <c r="F3" s="3">
        <v>43831</v>
      </c>
      <c r="G3" s="3">
        <v>45473</v>
      </c>
      <c r="H3" s="3">
        <v>45306</v>
      </c>
      <c r="I3" s="2" t="s">
        <v>16</v>
      </c>
      <c r="J3">
        <f t="shared" ref="J3:J9" ca="1" si="0">DATEDIF(D3,TODAY(),"Y")</f>
        <v>6</v>
      </c>
      <c r="K3">
        <f t="shared" ref="K3:K9" ca="1" si="1">DATEDIF(D3,TODAY(),"M")</f>
        <v>72</v>
      </c>
      <c r="L3">
        <f t="shared" ref="L3:L9" si="2">DATEDIF(D3,F3,"D")</f>
        <v>184</v>
      </c>
      <c r="M3" s="8">
        <f t="shared" ref="M3:M9" si="3">DATE(2025,MONTH(E3),DAY(E3))</f>
        <v>45983</v>
      </c>
      <c r="N3" s="8" t="str">
        <f t="shared" ref="N3:N9" si="4">TEXT(M3,"dddd")</f>
        <v>Saturday</v>
      </c>
      <c r="O3">
        <f t="shared" ref="O3:O9" ca="1" si="5">DATEDIF(E3,TODAY(),"D")</f>
        <v>13761</v>
      </c>
      <c r="Q3">
        <f t="shared" ref="Q3:Q9" ca="1" si="6">IFERROR(DATEDIF(G3,TODAY(),"M"),"Contract ended")</f>
        <v>12</v>
      </c>
      <c r="R3">
        <f t="shared" ref="R3:R9" ca="1" si="7">DATEDIF(E3,TODAY(),"y")</f>
        <v>37</v>
      </c>
      <c r="S3" t="str" cm="1">
        <f t="array" aca="1" ref="S3" ca="1">_xlfn.IFS(J3&lt;2,"new",J3&lt;=5,"Experencied",J3&gt;5,"Veteran")</f>
        <v>Veteran</v>
      </c>
      <c r="T3" t="str" cm="1">
        <f t="array" aca="1" ref="T3" ca="1">_xlfn.IFS(G3&lt;TODAY(),"Expired",G3&lt;TODAY()+90,"Expiring soon",G3&gt;TODAY()+90,"Not Expiring soon")</f>
        <v>Expired</v>
      </c>
      <c r="U3" t="str" cm="1">
        <f t="array" ref="U3">_xlfn.IFS(MONTH(H3)&lt;=3,"Q1",MONTH(H3)&lt;=6,"Q2",MONTH(H3)&lt;=9,"Q3",MONTH(H3)&lt;=12,"Q4")</f>
        <v>Q1</v>
      </c>
      <c r="V3" t="str">
        <f t="shared" ref="V3:V9" ca="1" si="8">IF(DATEDIF(H3,TODAY(),"m")&gt;6,"Dues for review")</f>
        <v>Dues for review</v>
      </c>
    </row>
    <row r="4" spans="1:23">
      <c r="A4" s="2" t="s">
        <v>17</v>
      </c>
      <c r="B4" s="2" t="s">
        <v>18</v>
      </c>
      <c r="C4" s="2" t="s">
        <v>19</v>
      </c>
      <c r="D4" s="3">
        <v>44844</v>
      </c>
      <c r="E4" s="3">
        <v>34191</v>
      </c>
      <c r="F4" s="3">
        <v>45026</v>
      </c>
      <c r="G4" s="3">
        <v>45940</v>
      </c>
      <c r="H4" s="3">
        <v>45285</v>
      </c>
      <c r="I4" s="2" t="s">
        <v>12</v>
      </c>
      <c r="J4">
        <f t="shared" ca="1" si="0"/>
        <v>2</v>
      </c>
      <c r="K4">
        <f t="shared" ca="1" si="1"/>
        <v>33</v>
      </c>
      <c r="L4">
        <f t="shared" si="2"/>
        <v>182</v>
      </c>
      <c r="M4" s="8">
        <f t="shared" si="3"/>
        <v>45879</v>
      </c>
      <c r="N4" s="8" t="str">
        <f t="shared" si="4"/>
        <v>Sunday</v>
      </c>
      <c r="O4">
        <f t="shared" ca="1" si="5"/>
        <v>11673</v>
      </c>
      <c r="Q4" t="str">
        <f t="shared" ca="1" si="6"/>
        <v>Contract ended</v>
      </c>
      <c r="R4">
        <f t="shared" ca="1" si="7"/>
        <v>31</v>
      </c>
      <c r="S4" t="str" cm="1">
        <f t="array" aca="1" ref="S4" ca="1">_xlfn.IFS(J4&lt;2,"new",J4&lt;=5,"Experencied",J4&gt;5,"Veteran")</f>
        <v>Experencied</v>
      </c>
      <c r="T4" t="str" cm="1">
        <f t="array" aca="1" ref="T4" ca="1">_xlfn.IFS(G4&lt;TODAY(),"Expired",G4&lt;TODAY()+90,"Expiring soon",G4&gt;TODAY()+90,"Not Expiring soon")</f>
        <v>Expiring soon</v>
      </c>
      <c r="U4" t="str" cm="1">
        <f t="array" ref="U4">_xlfn.IFS(MONTH(H4)&lt;=3,"Q1",MONTH(H4)&lt;=6,"Q2",MONTH(H4)&lt;=9,"Q3",MONTH(H4)&lt;=12,"Q4")</f>
        <v>Q4</v>
      </c>
      <c r="V4" t="str">
        <f t="shared" ca="1" si="8"/>
        <v>Dues for review</v>
      </c>
    </row>
    <row r="5" spans="1:23">
      <c r="A5" s="2" t="s">
        <v>20</v>
      </c>
      <c r="B5" s="2" t="s">
        <v>21</v>
      </c>
      <c r="C5" s="2" t="s">
        <v>22</v>
      </c>
      <c r="D5" s="3">
        <v>43271</v>
      </c>
      <c r="E5" s="3">
        <v>33239</v>
      </c>
      <c r="F5" s="3">
        <v>43454</v>
      </c>
      <c r="G5" s="3">
        <v>45473</v>
      </c>
      <c r="H5" s="3">
        <v>45296</v>
      </c>
      <c r="I5" s="2" t="s">
        <v>23</v>
      </c>
      <c r="J5">
        <f t="shared" ca="1" si="0"/>
        <v>7</v>
      </c>
      <c r="K5">
        <f t="shared" ca="1" si="1"/>
        <v>85</v>
      </c>
      <c r="L5">
        <f t="shared" si="2"/>
        <v>183</v>
      </c>
      <c r="M5" s="8">
        <f t="shared" si="3"/>
        <v>45658</v>
      </c>
      <c r="N5" s="8" t="str">
        <f t="shared" si="4"/>
        <v>Wednesday</v>
      </c>
      <c r="O5">
        <f t="shared" ca="1" si="5"/>
        <v>12625</v>
      </c>
      <c r="Q5">
        <f t="shared" ca="1" si="6"/>
        <v>12</v>
      </c>
      <c r="R5">
        <f t="shared" ca="1" si="7"/>
        <v>34</v>
      </c>
      <c r="S5" t="str" cm="1">
        <f t="array" aca="1" ref="S5" ca="1">_xlfn.IFS(J5&lt;2,"new",J5&lt;=5,"Experencied",J5&gt;5,"Veteran")</f>
        <v>Veteran</v>
      </c>
      <c r="T5" t="str" cm="1">
        <f t="array" aca="1" ref="T5" ca="1">_xlfn.IFS(G5&lt;TODAY(),"Expired",G5&lt;TODAY()+90,"Expiring soon",G5&gt;TODAY()+90,"Not Expiring soon")</f>
        <v>Expired</v>
      </c>
      <c r="U5" t="str" cm="1">
        <f t="array" ref="U5">_xlfn.IFS(MONTH(H5)&lt;=3,"Q1",MONTH(H5)&lt;=6,"Q2",MONTH(H5)&lt;=9,"Q3",MONTH(H5)&lt;=12,"Q4")</f>
        <v>Q1</v>
      </c>
      <c r="V5" t="str">
        <f t="shared" ca="1" si="8"/>
        <v>Dues for review</v>
      </c>
    </row>
    <row r="6" spans="1:23">
      <c r="A6" s="2" t="s">
        <v>24</v>
      </c>
      <c r="B6" s="2" t="s">
        <v>25</v>
      </c>
      <c r="C6" s="2" t="s">
        <v>26</v>
      </c>
      <c r="D6" s="3">
        <v>44232</v>
      </c>
      <c r="E6" s="3">
        <v>34503</v>
      </c>
      <c r="F6" s="3">
        <v>44413</v>
      </c>
      <c r="G6" s="3">
        <v>46058</v>
      </c>
      <c r="H6" s="3">
        <v>45306</v>
      </c>
      <c r="I6" s="2" t="s">
        <v>12</v>
      </c>
      <c r="J6">
        <f t="shared" ca="1" si="0"/>
        <v>4</v>
      </c>
      <c r="K6">
        <f t="shared" ca="1" si="1"/>
        <v>53</v>
      </c>
      <c r="L6">
        <f t="shared" si="2"/>
        <v>181</v>
      </c>
      <c r="M6" s="8">
        <f t="shared" si="3"/>
        <v>45826</v>
      </c>
      <c r="N6" s="8" t="str">
        <f t="shared" si="4"/>
        <v>Wednesday</v>
      </c>
      <c r="O6">
        <f t="shared" ca="1" si="5"/>
        <v>11361</v>
      </c>
      <c r="Q6" t="str">
        <f t="shared" ca="1" si="6"/>
        <v>Contract ended</v>
      </c>
      <c r="R6">
        <f t="shared" ca="1" si="7"/>
        <v>31</v>
      </c>
      <c r="S6" t="str" cm="1">
        <f t="array" aca="1" ref="S6" ca="1">_xlfn.IFS(J6&lt;2,"new",J6&lt;=5,"Experencied",J6&gt;5,"Veteran")</f>
        <v>Experencied</v>
      </c>
      <c r="T6" t="str" cm="1">
        <f t="array" aca="1" ref="T6" ca="1">_xlfn.IFS(G6&lt;TODAY(),"Expired",G6&lt;TODAY()+90,"Expiring soon",G6&gt;TODAY()+90,"Not Expiring soon")</f>
        <v>Not Expiring soon</v>
      </c>
      <c r="U6" t="str" cm="1">
        <f t="array" ref="U6">_xlfn.IFS(MONTH(H6)&lt;=3,"Q1",MONTH(H6)&lt;=6,"Q2",MONTH(H6)&lt;=9,"Q3",MONTH(H6)&lt;=12,"Q4")</f>
        <v>Q1</v>
      </c>
      <c r="V6" t="str">
        <f t="shared" ca="1" si="8"/>
        <v>Dues for review</v>
      </c>
    </row>
    <row r="7" spans="1:23">
      <c r="A7" s="2" t="s">
        <v>27</v>
      </c>
      <c r="B7" s="2" t="s">
        <v>28</v>
      </c>
      <c r="C7" s="2" t="s">
        <v>19</v>
      </c>
      <c r="D7" s="3">
        <v>45000</v>
      </c>
      <c r="E7" s="3">
        <v>35317</v>
      </c>
      <c r="F7" s="3">
        <v>45184</v>
      </c>
      <c r="G7" s="3">
        <v>46096</v>
      </c>
      <c r="H7" s="3">
        <v>45301</v>
      </c>
      <c r="I7" s="2" t="s">
        <v>12</v>
      </c>
      <c r="J7">
        <f t="shared" ca="1" si="0"/>
        <v>2</v>
      </c>
      <c r="K7">
        <f t="shared" ca="1" si="1"/>
        <v>28</v>
      </c>
      <c r="L7">
        <f t="shared" si="2"/>
        <v>184</v>
      </c>
      <c r="M7" s="8">
        <f t="shared" si="3"/>
        <v>45909</v>
      </c>
      <c r="N7" s="8" t="str">
        <f t="shared" si="4"/>
        <v>Tuesday</v>
      </c>
      <c r="O7">
        <f t="shared" ca="1" si="5"/>
        <v>10547</v>
      </c>
      <c r="Q7" t="str">
        <f t="shared" ca="1" si="6"/>
        <v>Contract ended</v>
      </c>
      <c r="R7">
        <f t="shared" ca="1" si="7"/>
        <v>28</v>
      </c>
      <c r="S7" t="str" cm="1">
        <f t="array" aca="1" ref="S7" ca="1">_xlfn.IFS(J7&lt;2,"new",J7&lt;=5,"Experencied",J7&gt;5,"Veteran")</f>
        <v>Experencied</v>
      </c>
      <c r="T7" t="str" cm="1">
        <f t="array" aca="1" ref="T7" ca="1">_xlfn.IFS(G7&lt;TODAY(),"Expired",G7&lt;TODAY()+90,"Expiring soon",G7&gt;TODAY()+90,"Not Expiring soon")</f>
        <v>Not Expiring soon</v>
      </c>
      <c r="U7" t="str" cm="1">
        <f t="array" ref="U7">_xlfn.IFS(MONTH(H7)&lt;=3,"Q1",MONTH(H7)&lt;=6,"Q2",MONTH(H7)&lt;=9,"Q3",MONTH(H7)&lt;=12,"Q4")</f>
        <v>Q1</v>
      </c>
      <c r="V7" t="str">
        <f t="shared" ca="1" si="8"/>
        <v>Dues for review</v>
      </c>
    </row>
    <row r="8" spans="1:23">
      <c r="A8" s="2" t="s">
        <v>29</v>
      </c>
      <c r="B8" s="2" t="s">
        <v>30</v>
      </c>
      <c r="C8" s="2" t="s">
        <v>11</v>
      </c>
      <c r="D8" s="3">
        <v>44166</v>
      </c>
      <c r="E8" s="3">
        <v>32263</v>
      </c>
      <c r="F8" s="3">
        <v>44348</v>
      </c>
      <c r="G8" s="3">
        <v>45991</v>
      </c>
      <c r="H8" s="3">
        <v>45296</v>
      </c>
      <c r="I8" s="2" t="s">
        <v>31</v>
      </c>
      <c r="J8">
        <f t="shared" ca="1" si="0"/>
        <v>4</v>
      </c>
      <c r="K8">
        <f t="shared" ca="1" si="1"/>
        <v>55</v>
      </c>
      <c r="L8">
        <f t="shared" si="2"/>
        <v>182</v>
      </c>
      <c r="M8" s="8">
        <f t="shared" si="3"/>
        <v>45777</v>
      </c>
      <c r="N8" s="8" t="str">
        <f t="shared" si="4"/>
        <v>Wednesday</v>
      </c>
      <c r="O8">
        <f t="shared" ca="1" si="5"/>
        <v>13601</v>
      </c>
      <c r="Q8" t="str">
        <f t="shared" ca="1" si="6"/>
        <v>Contract ended</v>
      </c>
      <c r="R8">
        <f t="shared" ca="1" si="7"/>
        <v>37</v>
      </c>
      <c r="S8" t="str" cm="1">
        <f t="array" aca="1" ref="S8" ca="1">_xlfn.IFS(J8&lt;2,"new",J8&lt;=5,"Experencied",J8&gt;5,"Veteran")</f>
        <v>Experencied</v>
      </c>
      <c r="T8" t="str" cm="1">
        <f t="array" aca="1" ref="T8" ca="1">_xlfn.IFS(G8&lt;TODAY(),"Expired",G8&lt;TODAY()+90,"Expiring soon",G8&gt;TODAY()+90,"Not Expiring soon")</f>
        <v>Not Expiring soon</v>
      </c>
      <c r="U8" t="str" cm="1">
        <f t="array" ref="U8">_xlfn.IFS(MONTH(H8)&lt;=3,"Q1",MONTH(H8)&lt;=6,"Q2",MONTH(H8)&lt;=9,"Q3",MONTH(H8)&lt;=12,"Q4")</f>
        <v>Q1</v>
      </c>
      <c r="V8" t="str">
        <f t="shared" ca="1" si="8"/>
        <v>Dues for review</v>
      </c>
    </row>
    <row r="9" spans="1:23">
      <c r="A9" s="2" t="s">
        <v>32</v>
      </c>
      <c r="B9" s="2" t="s">
        <v>33</v>
      </c>
      <c r="C9" s="2" t="s">
        <v>22</v>
      </c>
      <c r="D9" s="3">
        <v>43702</v>
      </c>
      <c r="E9" s="3">
        <v>34746</v>
      </c>
      <c r="F9" s="3">
        <v>43886</v>
      </c>
      <c r="G9" s="3">
        <v>45529</v>
      </c>
      <c r="H9" s="3">
        <v>45280</v>
      </c>
      <c r="I9" s="2" t="s">
        <v>12</v>
      </c>
      <c r="J9">
        <f t="shared" ca="1" si="0"/>
        <v>5</v>
      </c>
      <c r="K9">
        <f t="shared" ca="1" si="1"/>
        <v>71</v>
      </c>
      <c r="L9">
        <f t="shared" si="2"/>
        <v>184</v>
      </c>
      <c r="M9" s="8">
        <f t="shared" si="3"/>
        <v>45704</v>
      </c>
      <c r="N9" s="8" t="str">
        <f t="shared" si="4"/>
        <v>Sunday</v>
      </c>
      <c r="O9">
        <f t="shared" ca="1" si="5"/>
        <v>11118</v>
      </c>
      <c r="Q9">
        <f t="shared" ca="1" si="6"/>
        <v>11</v>
      </c>
      <c r="R9">
        <f t="shared" ca="1" si="7"/>
        <v>30</v>
      </c>
      <c r="S9" t="str" cm="1">
        <f t="array" aca="1" ref="S9" ca="1">_xlfn.IFS(J9&lt;2,"new",J9&lt;=5,"Experencied",J9&gt;5,"Veteran")</f>
        <v>Experencied</v>
      </c>
      <c r="T9" t="str" cm="1">
        <f t="array" aca="1" ref="T9" ca="1">_xlfn.IFS(G9&lt;TODAY(),"Expired",G9&lt;TODAY()+90,"Expiring soon",G9&gt;TODAY()+90,"Not Expiring soon")</f>
        <v>Expired</v>
      </c>
      <c r="U9" t="str" cm="1">
        <f t="array" ref="U9">_xlfn.IFS(MONTH(H9)&lt;=3,"Q1",MONTH(H9)&lt;=6,"Q2",MONTH(H9)&lt;=9,"Q3",MONTH(H9)&lt;=12,"Q4")</f>
        <v>Q4</v>
      </c>
      <c r="V9" t="str">
        <f t="shared" ca="1" si="8"/>
        <v>Dues for review</v>
      </c>
    </row>
    <row r="12" spans="1:23">
      <c r="T12" t="s">
        <v>68</v>
      </c>
      <c r="U12" t="s">
        <v>69</v>
      </c>
      <c r="V12" t="s">
        <v>70</v>
      </c>
      <c r="W12" t="s">
        <v>71</v>
      </c>
    </row>
    <row r="13" spans="1:23">
      <c r="T13" s="8">
        <v>45667</v>
      </c>
      <c r="U13" s="8">
        <f ca="1">TODAY()</f>
        <v>45864</v>
      </c>
      <c r="V13">
        <f ca="1">DATEDIF(T13,U13,"m")</f>
        <v>6</v>
      </c>
      <c r="W13" t="str" cm="1">
        <f t="array" aca="1" ref="W13" ca="1">_xlfn.IFS(V13&gt;=6,"Dues for review",V13&lt;6,"ok")</f>
        <v>Dues for review</v>
      </c>
    </row>
    <row r="14" spans="1:23">
      <c r="T14" s="8">
        <v>45788</v>
      </c>
      <c r="U14" s="8">
        <f t="shared" ref="U14:U15" ca="1" si="9">TODAY()</f>
        <v>45864</v>
      </c>
      <c r="V14">
        <f ca="1">DATEDIF(T14,U14,"m")</f>
        <v>2</v>
      </c>
      <c r="W14" t="str" cm="1">
        <f t="array" aca="1" ref="W14" ca="1">_xlfn.IFS(V14&gt;6,"Dues for review",V14&lt;6,"ok")</f>
        <v>ok</v>
      </c>
    </row>
    <row r="15" spans="1:23">
      <c r="T15" s="8">
        <v>45728</v>
      </c>
      <c r="U15" s="8">
        <f t="shared" ca="1" si="9"/>
        <v>45864</v>
      </c>
      <c r="V15">
        <f t="shared" ref="V14:V15" ca="1" si="10">DATEDIF(T15,U15,"m")</f>
        <v>4</v>
      </c>
      <c r="W15" t="str" cm="1">
        <f t="array" aca="1" ref="W15" ca="1">_xlfn.IFS(V15&gt;6,"Dues for review",V15&lt;6,"ok")</f>
        <v>ok</v>
      </c>
    </row>
  </sheetData>
  <conditionalFormatting sqref="R2">
    <cfRule type="expression" priority="1">
      <formula>$R$2:$R$9&gt;35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B148-75A8-4848-9871-5ACC5C655F47}">
  <dimension ref="A1:A35"/>
  <sheetViews>
    <sheetView topLeftCell="A4" zoomScale="152" workbookViewId="0">
      <selection activeCell="H14" sqref="H14"/>
    </sheetView>
  </sheetViews>
  <sheetFormatPr defaultRowHeight="14.4"/>
  <sheetData>
    <row r="1" spans="1:1">
      <c r="A1" t="s">
        <v>34</v>
      </c>
    </row>
    <row r="2" spans="1:1">
      <c r="A2" s="4" t="s">
        <v>35</v>
      </c>
    </row>
    <row r="4" spans="1:1">
      <c r="A4" t="s">
        <v>36</v>
      </c>
    </row>
    <row r="5" spans="1:1">
      <c r="A5" s="4" t="s">
        <v>37</v>
      </c>
    </row>
    <row r="7" spans="1:1">
      <c r="A7" t="s">
        <v>38</v>
      </c>
    </row>
    <row r="9" spans="1:1">
      <c r="A9" t="s">
        <v>39</v>
      </c>
    </row>
    <row r="10" spans="1:1">
      <c r="A10" s="4" t="s">
        <v>40</v>
      </c>
    </row>
    <row r="12" spans="1:1">
      <c r="A12" t="s">
        <v>41</v>
      </c>
    </row>
    <row r="13" spans="1:1">
      <c r="A13" s="4" t="s">
        <v>42</v>
      </c>
    </row>
    <row r="15" spans="1:1">
      <c r="A15" s="5" t="s">
        <v>51</v>
      </c>
    </row>
    <row r="16" spans="1:1">
      <c r="A16" s="6" t="s">
        <v>43</v>
      </c>
    </row>
    <row r="17" spans="1:1">
      <c r="A17" s="5"/>
    </row>
    <row r="18" spans="1:1">
      <c r="A18" s="5" t="s">
        <v>52</v>
      </c>
    </row>
    <row r="19" spans="1:1">
      <c r="A19" s="6" t="s">
        <v>44</v>
      </c>
    </row>
    <row r="20" spans="1:1">
      <c r="A20" s="5"/>
    </row>
    <row r="21" spans="1:1">
      <c r="A21" s="5" t="s">
        <v>53</v>
      </c>
    </row>
    <row r="22" spans="1:1">
      <c r="A22" s="6" t="s">
        <v>45</v>
      </c>
    </row>
    <row r="23" spans="1:1">
      <c r="A23" s="5"/>
    </row>
    <row r="24" spans="1:1">
      <c r="A24" s="5" t="s">
        <v>54</v>
      </c>
    </row>
    <row r="25" spans="1:1">
      <c r="A25" s="6" t="s">
        <v>46</v>
      </c>
    </row>
    <row r="26" spans="1:1">
      <c r="A26" s="5"/>
    </row>
    <row r="27" spans="1:1">
      <c r="A27" s="5" t="s">
        <v>55</v>
      </c>
    </row>
    <row r="28" spans="1:1">
      <c r="A28" s="5"/>
    </row>
    <row r="29" spans="1:1">
      <c r="A29" s="5" t="s">
        <v>47</v>
      </c>
    </row>
    <row r="30" spans="1:1">
      <c r="A30" s="5"/>
    </row>
    <row r="31" spans="1:1">
      <c r="A31" s="5" t="s">
        <v>48</v>
      </c>
    </row>
    <row r="32" spans="1:1">
      <c r="A32" s="5"/>
    </row>
    <row r="33" spans="1:1">
      <c r="A33" s="5" t="s">
        <v>49</v>
      </c>
    </row>
    <row r="35" spans="1:1">
      <c r="A35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Vasave</dc:creator>
  <cp:lastModifiedBy>Chaitanya Gawande</cp:lastModifiedBy>
  <dcterms:created xsi:type="dcterms:W3CDTF">2025-07-15T08:25:01Z</dcterms:created>
  <dcterms:modified xsi:type="dcterms:W3CDTF">2025-07-26T04:29:48Z</dcterms:modified>
</cp:coreProperties>
</file>