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eda600567d7c6ad/Desktop/Data Science/Advanced Excel/"/>
    </mc:Choice>
  </mc:AlternateContent>
  <xr:revisionPtr revIDLastSave="3" documentId="8_{904B28B9-5BE9-426B-904D-99940D9BCA1B}" xr6:coauthVersionLast="47" xr6:coauthVersionMax="47" xr10:uidLastSave="{1FB2EAA3-953D-4E85-97A3-58F09408E1F4}"/>
  <bookViews>
    <workbookView xWindow="-108" yWindow="-108" windowWidth="23256" windowHeight="12456" xr2:uid="{00000000-000D-0000-FFFF-FFFF00000000}"/>
  </bookViews>
  <sheets>
    <sheet name="sumif" sheetId="4" r:id="rId1"/>
    <sheet name="Sum using filter" sheetId="8" r:id="rId2"/>
  </sheets>
  <definedNames>
    <definedName name="_xlnm._FilterDatabase" localSheetId="0" hidden="1">sumif!$A$1:$O$21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4" l="1"/>
  <c r="P2" i="4"/>
  <c r="O2" i="4"/>
  <c r="L21" i="4"/>
  <c r="K21" i="4"/>
  <c r="J21" i="4"/>
  <c r="I21" i="4"/>
  <c r="L20" i="4"/>
  <c r="K20" i="4"/>
  <c r="J20" i="4"/>
  <c r="I20" i="4"/>
  <c r="L19" i="4"/>
  <c r="K19" i="4"/>
  <c r="J19" i="4"/>
  <c r="I19" i="4"/>
  <c r="L18" i="4"/>
  <c r="K18" i="4"/>
  <c r="J18" i="4"/>
  <c r="I18" i="4"/>
  <c r="L17" i="4"/>
  <c r="K17" i="4"/>
  <c r="J17" i="4"/>
  <c r="I17" i="4"/>
  <c r="L16" i="4"/>
  <c r="K16" i="4"/>
  <c r="J16" i="4"/>
  <c r="I16" i="4"/>
  <c r="L15" i="4"/>
  <c r="K15" i="4"/>
  <c r="J15" i="4"/>
  <c r="I15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4" i="4"/>
  <c r="L3" i="4"/>
  <c r="K3" i="4"/>
  <c r="J3" i="4"/>
  <c r="I3" i="4"/>
  <c r="L2" i="4"/>
  <c r="K2" i="4"/>
  <c r="J2" i="4"/>
  <c r="I2" i="4"/>
  <c r="N2" i="4"/>
  <c r="M2" i="4"/>
  <c r="B3" i="8"/>
  <c r="U4" i="4"/>
  <c r="B6" i="8"/>
</calcChain>
</file>

<file path=xl/sharedStrings.xml><?xml version="1.0" encoding="utf-8"?>
<sst xmlns="http://schemas.openxmlformats.org/spreadsheetml/2006/main" count="145" uniqueCount="85">
  <si>
    <t>Order ID</t>
  </si>
  <si>
    <t>Order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</si>
  <si>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</si>
  <si>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</si>
  <si>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</si>
  <si>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</si>
  <si>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</si>
  <si>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</si>
  <si>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</si>
  <si>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</si>
  <si>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</si>
  <si>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</si>
  <si>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Region</t>
  </si>
  <si>
    <t>Product ID</t>
  </si>
  <si>
    <t>Category</t>
  </si>
  <si>
    <t>South</t>
  </si>
  <si>
    <t>FUR-BO-10001798</t>
  </si>
  <si>
    <t>Furniture</t>
  </si>
  <si>
    <t>FUR-CH-10000454</t>
  </si>
  <si>
    <t>West</t>
  </si>
  <si>
    <t>OFF-LA-10000240</t>
  </si>
  <si>
    <t>Office Supplies</t>
  </si>
  <si>
    <t>FUR-TA-10000577</t>
  </si>
  <si>
    <t>OFF-ST-10000760</t>
  </si>
  <si>
    <t>FUR-FU-10001487</t>
  </si>
  <si>
    <t>OFF-AR-10002833</t>
  </si>
  <si>
    <t>TEC-PH-10002275</t>
  </si>
  <si>
    <t>Technology</t>
  </si>
  <si>
    <t>OFF-BI-10003910</t>
  </si>
  <si>
    <t>OFF-AP-10002892</t>
  </si>
  <si>
    <t>FUR-TA-10001539</t>
  </si>
  <si>
    <t>TEC-PH-10002033</t>
  </si>
  <si>
    <t>OFF-PA-10002365</t>
  </si>
  <si>
    <t>OFF-BI-10003656</t>
  </si>
  <si>
    <t>Central</t>
  </si>
  <si>
    <t>OFF-AP-10002311</t>
  </si>
  <si>
    <t>OFF-BI-10000756</t>
  </si>
  <si>
    <t>OFF-ST-10004186</t>
  </si>
  <si>
    <t>OFF-ST-10000107</t>
  </si>
  <si>
    <t>OFF-AR-10003056</t>
  </si>
  <si>
    <t>TEC-PH-10001949</t>
  </si>
  <si>
    <t>Questions</t>
  </si>
  <si>
    <t>Total Sales</t>
  </si>
  <si>
    <t>Total Sales of Furniture category</t>
  </si>
  <si>
    <t xml:space="preserve">Total Sales of Furniture category in south region </t>
  </si>
  <si>
    <t>Total Sales in year 2014</t>
  </si>
  <si>
    <t>Total Sales of Furniture category in year 2014</t>
  </si>
  <si>
    <t>Total Sales ofOrder Id Starting with CA</t>
  </si>
  <si>
    <t>solution</t>
  </si>
  <si>
    <t>count rows of South</t>
  </si>
  <si>
    <t>count rows of West and Technology</t>
  </si>
  <si>
    <t>Total rows</t>
  </si>
  <si>
    <t xml:space="preserve">South </t>
  </si>
  <si>
    <t>Total maximum sales in Furniture</t>
  </si>
  <si>
    <t>minimum slaes in Furniture category</t>
  </si>
  <si>
    <t>Average sales of Furniture category</t>
  </si>
  <si>
    <t>averageif(criteria range,criteria,average_range)</t>
  </si>
  <si>
    <t>avergaeifs(average_range,criteria range1,criteria1)</t>
  </si>
  <si>
    <t>calculate average sales for furniture in west</t>
  </si>
  <si>
    <t>total orders</t>
  </si>
  <si>
    <t>Segment</t>
  </si>
  <si>
    <t xml:space="preserve">Target  Sales </t>
  </si>
  <si>
    <t>sales</t>
  </si>
  <si>
    <t xml:space="preserve">Corporate </t>
  </si>
  <si>
    <t>Home Office</t>
  </si>
  <si>
    <t>Consumer</t>
  </si>
  <si>
    <t>Sum Of sales of Furniture category</t>
  </si>
  <si>
    <t xml:space="preserve"> Wrong</t>
  </si>
  <si>
    <t>Total Average sales for "South" Region</t>
  </si>
  <si>
    <t>Average Sales for south region</t>
  </si>
  <si>
    <t>Wrong</t>
  </si>
  <si>
    <t xml:space="preserve">Don’t apply any function on filtered data </t>
  </si>
  <si>
    <t xml:space="preserve">Range continuous </t>
  </si>
  <si>
    <t>sumif(range,riteria,sumrange)</t>
  </si>
  <si>
    <t>sumifs(sum_range,criteriarange1,criteria,crteria_range2,criteria2….</t>
  </si>
  <si>
    <t>Q2</t>
  </si>
  <si>
    <t>Q1</t>
  </si>
  <si>
    <t>Q3</t>
  </si>
  <si>
    <t>Q4</t>
  </si>
  <si>
    <t>Year</t>
  </si>
  <si>
    <t>Month</t>
  </si>
  <si>
    <t>Day</t>
  </si>
  <si>
    <t>Q5</t>
  </si>
  <si>
    <t>Q6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</si>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</sst>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4" fillId="2" borderId="1" xfId="1" applyFont="1" applyFill="1" applyBorder="1"/>
    <xf numFmtId="0" fontId="3" fillId="0" borderId="1" xfId="1" applyBorder="1"/>
    <xf numFmtId="14" fontId="3" fillId="0" borderId="1" xfId="1" applyNumberFormat="1" applyBorder="1"/>
    <xf numFmtId="0" fontId="4" fillId="2" borderId="2" xfId="1" applyFont="1" applyFill="1" applyBorder="1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3" fillId="0" borderId="2" xfId="1" applyBorder="1"/>
    <xf numFmtId="16" fontId="0" fillId="0" borderId="0" xfId="0" applyNumberFormat="1"/>
    <xf numFmtId="2" fontId="0" fillId="0" borderId="1" xfId="0" applyNumberFormat="1" applyBorder="1"/>
    <xf numFmtId="0" fontId="3" fillId="0" borderId="0" xfId="1"/>
    <xf numFmtId="0" fontId="3" fillId="0" borderId="3" xfId="1" applyBorder="1"/>
    <xf numFmtId="49" fontId="3" fillId="0" borderId="2" xfId="1" applyNumberFormat="1" applyBorder="1"/>
    <xf numFmtId="0" fontId="6" fillId="0" borderId="1" xfId="1" quotePrefix="1" applyFont="1" applyBorder="1"/>
    <xf numFmtId="0" fontId="5" fillId="2" borderId="1" xfId="0" applyFont="1" applyFill="1" applyBorder="1"/>
    <xf numFmtId="0" fontId="5" fillId="2" borderId="2" xfId="0" applyFont="1" applyFill="1" applyBorder="1"/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9E5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BA6C-BC44-4BFC-99CF-9ED50F1067A1}">
  <dimension ref="A1:X28"/>
  <sheetViews>
    <sheetView tabSelected="1" zoomScale="128" workbookViewId="0">
      <selection activeCell="B13" sqref="B13"/>
    </sheetView>
  </sheetViews>
  <sheetFormatPr defaultRowHeight="14.4" x14ac:dyDescent="0.3"/>
  <cols>
    <col min="1" max="1" width="16.109375" bestFit="1" customWidth="1"/>
    <col min="2" max="2" width="29.5546875" customWidth="1"/>
    <col min="3" max="3" width="12.21875" customWidth="1"/>
    <col min="4" max="4" width="17.77734375" bestFit="1" customWidth="1"/>
    <col min="5" max="5" width="14.77734375" bestFit="1" customWidth="1"/>
    <col min="6" max="6" width="14.77734375" customWidth="1"/>
    <col min="7" max="7" width="9.88671875" bestFit="1" customWidth="1"/>
    <col min="8" max="8" width="12" bestFit="1" customWidth="1"/>
    <col min="9" max="11" width="12" customWidth="1"/>
    <col min="12" max="12" width="11" customWidth="1"/>
    <col min="13" max="13" width="10.5546875" customWidth="1"/>
    <col min="14" max="14" width="22.5546875" customWidth="1"/>
    <col min="15" max="15" width="27.5546875" customWidth="1"/>
    <col min="16" max="16" width="19.77734375" customWidth="1"/>
    <col min="18" max="18" width="17.6640625" bestFit="1" customWidth="1"/>
    <col min="19" max="19" width="6.77734375" bestFit="1" customWidth="1"/>
    <col min="21" max="21" width="13.5546875" customWidth="1"/>
    <col min="22" max="22" width="9.6640625" bestFit="1" customWidth="1"/>
    <col min="23" max="23" width="17.6640625" customWidth="1"/>
  </cols>
  <sheetData>
    <row r="1" spans="1:24" ht="15.6" x14ac:dyDescent="0.3">
      <c r="A1" s="3" t="s">
        <v>0</v>
      </c>
      <c r="B1" s="3" t="s">
        <v>1</v>
      </c>
      <c r="C1" s="3" t="s">
        <v>12</v>
      </c>
      <c r="D1" s="3" t="s">
        <v>13</v>
      </c>
      <c r="E1" s="16" t="s">
        <v>60</v>
      </c>
      <c r="F1" s="16" t="s">
        <v>14</v>
      </c>
      <c r="G1" s="16" t="s">
        <v>61</v>
      </c>
      <c r="H1" s="16" t="s">
        <v>62</v>
      </c>
      <c r="I1" s="17" t="s">
        <v>79</v>
      </c>
      <c r="J1" s="17" t="s">
        <v>80</v>
      </c>
      <c r="K1" s="17" t="s">
        <v>81</v>
      </c>
      <c r="L1" s="6" t="s">
        <v>76</v>
      </c>
      <c r="M1" s="6" t="s">
        <v>75</v>
      </c>
      <c r="N1" s="6" t="s">
        <v>77</v>
      </c>
      <c r="O1" s="6" t="s">
        <v>78</v>
      </c>
      <c r="P1" s="6" t="s">
        <v>82</v>
      </c>
      <c r="Q1" s="6" t="s">
        <v>83</v>
      </c>
      <c r="R1" s="6" t="s">
        <v>84</v>
      </c>
    </row>
    <row r="2" spans="1:24" ht="15.6" x14ac:dyDescent="0.3">
      <c r="A2" s="4" t="s">
        <v>2</v>
      </c>
      <c r="B2" s="5">
        <v>42682</v>
      </c>
      <c r="C2" s="4" t="s">
        <v>15</v>
      </c>
      <c r="D2" s="4" t="s">
        <v>16</v>
      </c>
      <c r="E2" s="2" t="s">
        <v>63</v>
      </c>
      <c r="F2" s="15" t="s">
        <v>21</v>
      </c>
      <c r="G2" s="2">
        <v>20000</v>
      </c>
      <c r="H2" s="2">
        <v>23000</v>
      </c>
      <c r="I2" s="7">
        <f>YEAR(B2)</f>
        <v>2016</v>
      </c>
      <c r="J2" s="7">
        <f>MONTH(B2)</f>
        <v>11</v>
      </c>
      <c r="K2">
        <f>DAY(B2)</f>
        <v>8</v>
      </c>
      <c r="L2" t="str">
        <f>LEFT(A2,2)</f>
        <v>CA</v>
      </c>
      <c r="M2" s="7">
        <f>SUMIF(F2:F21,"Furniture",H2:H21)</f>
        <v>60800</v>
      </c>
      <c r="N2">
        <f>SUMIFS(H2:H21,C2:C21,"South",F2:F21,"Furniture")</f>
        <v>37000</v>
      </c>
      <c r="O2">
        <f ca="1">SUMIF(I1:I21,"2014",I1)</f>
        <v>22154</v>
      </c>
      <c r="P2">
        <f>SUMIFS(H1:H21,F1:F21,"Furniture",I1:I21,"2014")</f>
        <v>21500</v>
      </c>
      <c r="R2">
        <f>COUNTA(A2:A21)</f>
        <v>20</v>
      </c>
    </row>
    <row r="3" spans="1:24" ht="15.6" x14ac:dyDescent="0.3">
      <c r="A3" s="4" t="s">
        <v>2</v>
      </c>
      <c r="B3" s="5">
        <v>42682</v>
      </c>
      <c r="C3" s="4" t="s">
        <v>15</v>
      </c>
      <c r="D3" s="4" t="s">
        <v>18</v>
      </c>
      <c r="E3" s="2" t="s">
        <v>64</v>
      </c>
      <c r="F3" s="15" t="s">
        <v>17</v>
      </c>
      <c r="G3" s="2">
        <v>25000</v>
      </c>
      <c r="H3" s="2">
        <v>21000</v>
      </c>
      <c r="I3" s="7">
        <f t="shared" ref="I3:I21" si="0">YEAR(B3)</f>
        <v>2016</v>
      </c>
      <c r="J3" s="7">
        <f t="shared" ref="J3:J21" si="1">MONTH(B3)</f>
        <v>11</v>
      </c>
      <c r="K3">
        <f t="shared" ref="K3:K21" si="2">DAY(B3)</f>
        <v>8</v>
      </c>
      <c r="L3" t="str">
        <f t="shared" ref="L3:L21" si="3">LEFT(A3,2)</f>
        <v>CA</v>
      </c>
      <c r="M3" s="7"/>
    </row>
    <row r="4" spans="1:24" ht="15.6" x14ac:dyDescent="0.3">
      <c r="A4" s="4" t="s">
        <v>3</v>
      </c>
      <c r="B4" s="5">
        <v>42533</v>
      </c>
      <c r="C4" s="4" t="s">
        <v>19</v>
      </c>
      <c r="D4" s="4" t="s">
        <v>20</v>
      </c>
      <c r="E4" s="15" t="s">
        <v>64</v>
      </c>
      <c r="F4" s="15" t="s">
        <v>21</v>
      </c>
      <c r="G4" s="2">
        <v>25000</v>
      </c>
      <c r="H4" s="2">
        <v>20000</v>
      </c>
      <c r="I4" s="7">
        <f t="shared" si="0"/>
        <v>2016</v>
      </c>
      <c r="J4" s="7">
        <f t="shared" si="1"/>
        <v>6</v>
      </c>
      <c r="K4">
        <f t="shared" si="2"/>
        <v>12</v>
      </c>
      <c r="L4" t="str">
        <f t="shared" si="3"/>
        <v>CA</v>
      </c>
      <c r="M4" s="7"/>
      <c r="R4" t="s">
        <v>68</v>
      </c>
      <c r="U4">
        <f>AVERAGEIF(C2:C21,"South",H2:H21)</f>
        <v>20000</v>
      </c>
    </row>
    <row r="5" spans="1:24" ht="15.6" x14ac:dyDescent="0.3">
      <c r="A5" s="4" t="s">
        <v>4</v>
      </c>
      <c r="B5" s="5">
        <v>42288</v>
      </c>
      <c r="C5" s="4" t="s">
        <v>15</v>
      </c>
      <c r="D5" s="4" t="s">
        <v>22</v>
      </c>
      <c r="E5" s="2" t="s">
        <v>64</v>
      </c>
      <c r="F5" s="15" t="s">
        <v>21</v>
      </c>
      <c r="G5" s="2">
        <v>23000</v>
      </c>
      <c r="H5" s="2">
        <v>20000</v>
      </c>
      <c r="I5" s="7">
        <f t="shared" si="0"/>
        <v>2015</v>
      </c>
      <c r="J5" s="7">
        <f t="shared" si="1"/>
        <v>10</v>
      </c>
      <c r="K5">
        <f t="shared" si="2"/>
        <v>11</v>
      </c>
      <c r="L5" t="str">
        <f t="shared" si="3"/>
        <v>US</v>
      </c>
      <c r="M5" s="7"/>
    </row>
    <row r="6" spans="1:24" ht="15.6" x14ac:dyDescent="0.3">
      <c r="A6" s="4" t="s">
        <v>4</v>
      </c>
      <c r="B6" s="5">
        <v>42288</v>
      </c>
      <c r="C6" s="4" t="s">
        <v>15</v>
      </c>
      <c r="D6" s="4" t="s">
        <v>23</v>
      </c>
      <c r="E6" s="2" t="s">
        <v>65</v>
      </c>
      <c r="F6" s="15" t="s">
        <v>17</v>
      </c>
      <c r="G6" s="2">
        <v>17000</v>
      </c>
      <c r="H6" s="2">
        <v>16000</v>
      </c>
      <c r="I6" s="7">
        <f t="shared" si="0"/>
        <v>2015</v>
      </c>
      <c r="J6" s="7">
        <f t="shared" si="1"/>
        <v>10</v>
      </c>
      <c r="K6">
        <f t="shared" si="2"/>
        <v>11</v>
      </c>
      <c r="L6" t="str">
        <f t="shared" si="3"/>
        <v>US</v>
      </c>
      <c r="M6" s="7"/>
      <c r="R6" s="20" t="s">
        <v>41</v>
      </c>
      <c r="S6" s="20"/>
      <c r="T6" s="20"/>
      <c r="U6" s="20"/>
      <c r="V6" s="8" t="s">
        <v>48</v>
      </c>
    </row>
    <row r="7" spans="1:24" ht="15.6" x14ac:dyDescent="0.3">
      <c r="A7" s="4" t="s">
        <v>5</v>
      </c>
      <c r="B7" s="5">
        <v>41799</v>
      </c>
      <c r="C7" s="4" t="s">
        <v>19</v>
      </c>
      <c r="D7" s="4" t="s">
        <v>24</v>
      </c>
      <c r="E7" s="15" t="s">
        <v>65</v>
      </c>
      <c r="F7" s="15" t="s">
        <v>27</v>
      </c>
      <c r="G7" s="2">
        <v>20000</v>
      </c>
      <c r="H7" s="2">
        <v>15000</v>
      </c>
      <c r="I7" s="7">
        <f t="shared" si="0"/>
        <v>2014</v>
      </c>
      <c r="J7" s="7">
        <f t="shared" si="1"/>
        <v>6</v>
      </c>
      <c r="K7">
        <f t="shared" si="2"/>
        <v>9</v>
      </c>
      <c r="L7" t="str">
        <f t="shared" si="3"/>
        <v>CA</v>
      </c>
      <c r="M7" s="7"/>
      <c r="R7" s="18" t="s">
        <v>42</v>
      </c>
      <c r="S7" s="18"/>
      <c r="T7" s="18"/>
      <c r="U7" s="18"/>
      <c r="V7" s="11"/>
    </row>
    <row r="8" spans="1:24" ht="15.6" x14ac:dyDescent="0.3">
      <c r="A8" s="4" t="s">
        <v>5</v>
      </c>
      <c r="B8" s="5">
        <v>41799</v>
      </c>
      <c r="C8" s="4" t="s">
        <v>19</v>
      </c>
      <c r="D8" s="4" t="s">
        <v>25</v>
      </c>
      <c r="E8" s="2" t="s">
        <v>64</v>
      </c>
      <c r="F8" s="15" t="s">
        <v>27</v>
      </c>
      <c r="G8" s="2">
        <v>14000</v>
      </c>
      <c r="H8" s="2">
        <v>14000</v>
      </c>
      <c r="I8" s="7">
        <f t="shared" si="0"/>
        <v>2014</v>
      </c>
      <c r="J8" s="7">
        <f t="shared" si="1"/>
        <v>6</v>
      </c>
      <c r="K8">
        <f t="shared" si="2"/>
        <v>9</v>
      </c>
      <c r="L8" t="str">
        <f t="shared" si="3"/>
        <v>CA</v>
      </c>
      <c r="M8" s="7"/>
      <c r="P8" t="s">
        <v>73</v>
      </c>
      <c r="R8" s="18" t="s">
        <v>43</v>
      </c>
      <c r="S8" s="18"/>
      <c r="T8" s="18"/>
      <c r="U8" s="18"/>
      <c r="V8" s="2"/>
      <c r="X8" t="s">
        <v>53</v>
      </c>
    </row>
    <row r="9" spans="1:24" ht="15.6" x14ac:dyDescent="0.3">
      <c r="A9" s="4" t="s">
        <v>5</v>
      </c>
      <c r="B9" s="5">
        <v>41799</v>
      </c>
      <c r="C9" s="4" t="s">
        <v>19</v>
      </c>
      <c r="D9" s="4" t="s">
        <v>26</v>
      </c>
      <c r="E9" s="2" t="s">
        <v>65</v>
      </c>
      <c r="F9" s="15" t="s">
        <v>21</v>
      </c>
      <c r="G9" s="2">
        <v>7000</v>
      </c>
      <c r="H9" s="2">
        <v>8000</v>
      </c>
      <c r="I9" s="7">
        <f t="shared" si="0"/>
        <v>2014</v>
      </c>
      <c r="J9" s="7">
        <f t="shared" si="1"/>
        <v>6</v>
      </c>
      <c r="K9">
        <f t="shared" si="2"/>
        <v>9</v>
      </c>
      <c r="L9" t="str">
        <f t="shared" si="3"/>
        <v>CA</v>
      </c>
      <c r="M9" s="7"/>
      <c r="P9" t="s">
        <v>74</v>
      </c>
      <c r="R9" s="18" t="s">
        <v>44</v>
      </c>
      <c r="S9" s="18"/>
      <c r="T9" s="18"/>
      <c r="U9" s="18"/>
      <c r="V9" s="2"/>
    </row>
    <row r="10" spans="1:24" ht="15.6" x14ac:dyDescent="0.3">
      <c r="A10" s="4" t="s">
        <v>5</v>
      </c>
      <c r="B10" s="5">
        <v>41799</v>
      </c>
      <c r="C10" s="4" t="s">
        <v>19</v>
      </c>
      <c r="D10" s="4" t="s">
        <v>28</v>
      </c>
      <c r="E10" s="2" t="s">
        <v>64</v>
      </c>
      <c r="F10" s="15" t="s">
        <v>17</v>
      </c>
      <c r="G10" s="2">
        <v>20000</v>
      </c>
      <c r="H10" s="2">
        <v>7000</v>
      </c>
      <c r="I10" s="7">
        <f t="shared" si="0"/>
        <v>2014</v>
      </c>
      <c r="J10" s="7">
        <f t="shared" si="1"/>
        <v>6</v>
      </c>
      <c r="K10">
        <f t="shared" si="2"/>
        <v>9</v>
      </c>
      <c r="L10" t="str">
        <f t="shared" si="3"/>
        <v>CA</v>
      </c>
      <c r="M10" s="7"/>
      <c r="R10" s="18" t="s">
        <v>45</v>
      </c>
      <c r="S10" s="18"/>
      <c r="T10" s="18"/>
      <c r="U10" s="18"/>
      <c r="V10" s="2"/>
      <c r="X10" t="s">
        <v>54</v>
      </c>
    </row>
    <row r="11" spans="1:24" ht="15.6" x14ac:dyDescent="0.3">
      <c r="A11" s="4" t="s">
        <v>5</v>
      </c>
      <c r="B11" s="5">
        <v>41799</v>
      </c>
      <c r="C11" s="4" t="s">
        <v>19</v>
      </c>
      <c r="D11" s="4" t="s">
        <v>29</v>
      </c>
      <c r="E11" s="2" t="s">
        <v>63</v>
      </c>
      <c r="F11" s="15" t="s">
        <v>17</v>
      </c>
      <c r="G11" s="2">
        <v>8000</v>
      </c>
      <c r="H11" s="2">
        <v>6000</v>
      </c>
      <c r="I11" s="7">
        <f t="shared" si="0"/>
        <v>2014</v>
      </c>
      <c r="J11" s="7">
        <f t="shared" si="1"/>
        <v>6</v>
      </c>
      <c r="K11">
        <f t="shared" si="2"/>
        <v>9</v>
      </c>
      <c r="L11" t="str">
        <f t="shared" si="3"/>
        <v>CA</v>
      </c>
      <c r="M11" s="7"/>
      <c r="R11" s="18" t="s">
        <v>46</v>
      </c>
      <c r="S11" s="18"/>
      <c r="T11" s="18"/>
      <c r="U11" s="18"/>
      <c r="V11" s="2"/>
    </row>
    <row r="12" spans="1:24" ht="15.6" x14ac:dyDescent="0.3">
      <c r="A12" s="4" t="s">
        <v>5</v>
      </c>
      <c r="B12" s="5">
        <v>41799</v>
      </c>
      <c r="C12" s="4" t="s">
        <v>19</v>
      </c>
      <c r="D12" s="4" t="s">
        <v>30</v>
      </c>
      <c r="E12" s="2" t="s">
        <v>63</v>
      </c>
      <c r="F12" s="15" t="s">
        <v>17</v>
      </c>
      <c r="G12" s="2">
        <v>3000</v>
      </c>
      <c r="H12" s="2">
        <v>4500</v>
      </c>
      <c r="I12" s="7">
        <f t="shared" si="0"/>
        <v>2014</v>
      </c>
      <c r="J12" s="7">
        <f t="shared" si="1"/>
        <v>6</v>
      </c>
      <c r="K12">
        <f t="shared" si="2"/>
        <v>9</v>
      </c>
      <c r="L12" t="str">
        <f t="shared" si="3"/>
        <v>CA</v>
      </c>
      <c r="M12" s="7"/>
      <c r="R12" s="18"/>
      <c r="S12" s="18"/>
      <c r="T12" s="18"/>
      <c r="U12" s="18"/>
      <c r="V12" s="2"/>
      <c r="X12" t="s">
        <v>55</v>
      </c>
    </row>
    <row r="13" spans="1:24" ht="15.6" x14ac:dyDescent="0.3">
      <c r="A13" s="4" t="s">
        <v>5</v>
      </c>
      <c r="B13" s="5">
        <v>41799</v>
      </c>
      <c r="C13" s="4" t="s">
        <v>19</v>
      </c>
      <c r="D13" s="4" t="s">
        <v>31</v>
      </c>
      <c r="E13" s="2" t="s">
        <v>63</v>
      </c>
      <c r="F13" s="15" t="s">
        <v>17</v>
      </c>
      <c r="G13" s="2">
        <v>2000</v>
      </c>
      <c r="H13" s="2">
        <v>4000</v>
      </c>
      <c r="I13" s="7">
        <f t="shared" si="0"/>
        <v>2014</v>
      </c>
      <c r="J13" s="7">
        <f t="shared" si="1"/>
        <v>6</v>
      </c>
      <c r="K13">
        <f t="shared" si="2"/>
        <v>9</v>
      </c>
      <c r="L13" t="str">
        <f t="shared" si="3"/>
        <v>CA</v>
      </c>
      <c r="M13" s="7"/>
      <c r="R13" s="19" t="s">
        <v>47</v>
      </c>
      <c r="S13" s="19"/>
      <c r="T13" s="19"/>
      <c r="U13" s="19"/>
      <c r="V13" s="2"/>
    </row>
    <row r="14" spans="1:24" ht="15.6" x14ac:dyDescent="0.3">
      <c r="A14" s="4" t="s">
        <v>6</v>
      </c>
      <c r="B14" s="5">
        <v>42840</v>
      </c>
      <c r="C14" s="4" t="s">
        <v>52</v>
      </c>
      <c r="D14" s="4" t="s">
        <v>32</v>
      </c>
      <c r="E14" s="15" t="s">
        <v>65</v>
      </c>
      <c r="F14" s="15" t="s">
        <v>17</v>
      </c>
      <c r="G14" s="2">
        <v>1500</v>
      </c>
      <c r="H14" s="2">
        <v>2300</v>
      </c>
      <c r="I14" s="7">
        <f t="shared" si="0"/>
        <v>2017</v>
      </c>
      <c r="J14" s="7">
        <f t="shared" si="1"/>
        <v>4</v>
      </c>
      <c r="K14">
        <f t="shared" si="2"/>
        <v>15</v>
      </c>
      <c r="L14" t="str">
        <f t="shared" si="3"/>
        <v>CA</v>
      </c>
      <c r="M14" s="7"/>
      <c r="R14" t="s">
        <v>59</v>
      </c>
    </row>
    <row r="15" spans="1:24" ht="15.6" x14ac:dyDescent="0.3">
      <c r="A15" s="4" t="s">
        <v>7</v>
      </c>
      <c r="B15" s="5">
        <v>42709</v>
      </c>
      <c r="C15" s="4" t="s">
        <v>19</v>
      </c>
      <c r="D15" s="4" t="s">
        <v>33</v>
      </c>
      <c r="E15" s="15" t="s">
        <v>65</v>
      </c>
      <c r="F15" s="15" t="s">
        <v>21</v>
      </c>
      <c r="G15" s="2">
        <v>15000</v>
      </c>
      <c r="H15" s="2">
        <v>2300</v>
      </c>
      <c r="I15" s="7">
        <f t="shared" si="0"/>
        <v>2016</v>
      </c>
      <c r="J15" s="7">
        <f t="shared" si="1"/>
        <v>12</v>
      </c>
      <c r="K15">
        <f t="shared" si="2"/>
        <v>5</v>
      </c>
      <c r="L15" t="str">
        <f t="shared" si="3"/>
        <v>CA</v>
      </c>
      <c r="M15" s="7"/>
      <c r="R15" s="1" t="s">
        <v>49</v>
      </c>
    </row>
    <row r="16" spans="1:24" ht="15.6" x14ac:dyDescent="0.3">
      <c r="A16" s="4" t="s">
        <v>8</v>
      </c>
      <c r="B16" s="5">
        <v>42330</v>
      </c>
      <c r="C16" s="4" t="s">
        <v>34</v>
      </c>
      <c r="D16" s="4" t="s">
        <v>35</v>
      </c>
      <c r="E16" s="2" t="s">
        <v>65</v>
      </c>
      <c r="F16" s="15" t="s">
        <v>21</v>
      </c>
      <c r="G16" s="2">
        <v>8000</v>
      </c>
      <c r="H16" s="2">
        <v>2300</v>
      </c>
      <c r="I16" s="7">
        <f t="shared" si="0"/>
        <v>2015</v>
      </c>
      <c r="J16" s="7">
        <f t="shared" si="1"/>
        <v>11</v>
      </c>
      <c r="K16">
        <f t="shared" si="2"/>
        <v>22</v>
      </c>
      <c r="L16" t="str">
        <f t="shared" si="3"/>
        <v>US</v>
      </c>
      <c r="M16" s="7"/>
      <c r="R16" s="1" t="s">
        <v>50</v>
      </c>
      <c r="X16" t="s">
        <v>56</v>
      </c>
    </row>
    <row r="17" spans="1:24" ht="15.6" x14ac:dyDescent="0.3">
      <c r="A17" s="4" t="s">
        <v>8</v>
      </c>
      <c r="B17" s="5">
        <v>42330</v>
      </c>
      <c r="C17" s="4" t="s">
        <v>34</v>
      </c>
      <c r="D17" s="4" t="s">
        <v>36</v>
      </c>
      <c r="E17" s="15" t="s">
        <v>65</v>
      </c>
      <c r="F17" s="15" t="s">
        <v>21</v>
      </c>
      <c r="G17" s="2">
        <v>4000</v>
      </c>
      <c r="H17" s="2">
        <v>2000</v>
      </c>
      <c r="I17" s="7">
        <f t="shared" si="0"/>
        <v>2015</v>
      </c>
      <c r="J17" s="7">
        <f t="shared" si="1"/>
        <v>11</v>
      </c>
      <c r="K17">
        <f t="shared" si="2"/>
        <v>22</v>
      </c>
      <c r="L17" t="str">
        <f t="shared" si="3"/>
        <v>US</v>
      </c>
      <c r="M17" s="7"/>
      <c r="R17" s="1" t="s">
        <v>51</v>
      </c>
      <c r="X17" t="s">
        <v>57</v>
      </c>
    </row>
    <row r="18" spans="1:24" ht="15.6" x14ac:dyDescent="0.3">
      <c r="A18" s="4" t="s">
        <v>9</v>
      </c>
      <c r="B18" s="5">
        <v>41954</v>
      </c>
      <c r="C18" s="4" t="s">
        <v>34</v>
      </c>
      <c r="D18" s="4" t="s">
        <v>37</v>
      </c>
      <c r="E18" s="2" t="s">
        <v>65</v>
      </c>
      <c r="F18" s="15" t="s">
        <v>21</v>
      </c>
      <c r="G18" s="2">
        <v>4000</v>
      </c>
      <c r="H18" s="2">
        <v>2000</v>
      </c>
      <c r="I18" s="7">
        <f t="shared" si="0"/>
        <v>2014</v>
      </c>
      <c r="J18" s="7">
        <f t="shared" si="1"/>
        <v>11</v>
      </c>
      <c r="K18">
        <f t="shared" si="2"/>
        <v>11</v>
      </c>
      <c r="L18" t="str">
        <f t="shared" si="3"/>
        <v>CA</v>
      </c>
      <c r="M18" s="7"/>
    </row>
    <row r="19" spans="1:24" ht="15.6" x14ac:dyDescent="0.3">
      <c r="A19" s="4" t="s">
        <v>10</v>
      </c>
      <c r="B19" s="5">
        <v>41772</v>
      </c>
      <c r="C19" s="4" t="s">
        <v>19</v>
      </c>
      <c r="D19" s="4" t="s">
        <v>38</v>
      </c>
      <c r="E19" s="15" t="s">
        <v>64</v>
      </c>
      <c r="F19" s="15" t="s">
        <v>27</v>
      </c>
      <c r="G19" s="2">
        <v>5000</v>
      </c>
      <c r="H19" s="2">
        <v>1200</v>
      </c>
      <c r="I19" s="7">
        <f t="shared" si="0"/>
        <v>2014</v>
      </c>
      <c r="J19" s="7">
        <f t="shared" si="1"/>
        <v>5</v>
      </c>
      <c r="K19">
        <f t="shared" si="2"/>
        <v>13</v>
      </c>
      <c r="L19" t="str">
        <f t="shared" si="3"/>
        <v>CA</v>
      </c>
      <c r="M19" s="7"/>
      <c r="X19" t="s">
        <v>58</v>
      </c>
    </row>
    <row r="20" spans="1:24" ht="15.6" x14ac:dyDescent="0.3">
      <c r="A20" s="4" t="s">
        <v>11</v>
      </c>
      <c r="B20" s="5">
        <v>41878</v>
      </c>
      <c r="C20" s="4" t="s">
        <v>19</v>
      </c>
      <c r="D20" s="4" t="s">
        <v>39</v>
      </c>
      <c r="E20" s="2" t="s">
        <v>65</v>
      </c>
      <c r="F20" s="15" t="s">
        <v>21</v>
      </c>
      <c r="G20" s="2">
        <v>2000</v>
      </c>
      <c r="H20" s="2">
        <v>500</v>
      </c>
      <c r="I20" s="7">
        <f t="shared" si="0"/>
        <v>2014</v>
      </c>
      <c r="J20" s="7">
        <f t="shared" si="1"/>
        <v>8</v>
      </c>
      <c r="K20">
        <f t="shared" si="2"/>
        <v>27</v>
      </c>
      <c r="L20" t="str">
        <f t="shared" si="3"/>
        <v>CA</v>
      </c>
      <c r="M20" s="7"/>
    </row>
    <row r="21" spans="1:24" ht="15.6" x14ac:dyDescent="0.3">
      <c r="A21" s="4" t="s">
        <v>11</v>
      </c>
      <c r="B21" s="5">
        <v>41878</v>
      </c>
      <c r="C21" s="4" t="s">
        <v>34</v>
      </c>
      <c r="D21" s="4" t="s">
        <v>40</v>
      </c>
      <c r="E21" s="2" t="s">
        <v>65</v>
      </c>
      <c r="F21" s="15" t="s">
        <v>21</v>
      </c>
      <c r="G21" s="2">
        <v>3000</v>
      </c>
      <c r="H21" s="2">
        <v>200</v>
      </c>
      <c r="I21" s="7">
        <f t="shared" si="0"/>
        <v>2014</v>
      </c>
      <c r="J21" s="7">
        <f t="shared" si="1"/>
        <v>8</v>
      </c>
      <c r="K21">
        <f t="shared" si="2"/>
        <v>27</v>
      </c>
      <c r="L21" t="str">
        <f t="shared" si="3"/>
        <v>CA</v>
      </c>
      <c r="M21" s="7"/>
    </row>
    <row r="22" spans="1:24" ht="15.6" x14ac:dyDescent="0.3">
      <c r="E22" s="9"/>
      <c r="F22" s="12"/>
    </row>
    <row r="23" spans="1:24" ht="15.6" x14ac:dyDescent="0.3">
      <c r="E23" s="9"/>
      <c r="F23" s="12"/>
    </row>
    <row r="24" spans="1:24" ht="15.6" x14ac:dyDescent="0.3">
      <c r="D24" s="13"/>
      <c r="E24" s="14"/>
    </row>
    <row r="25" spans="1:24" ht="15.6" x14ac:dyDescent="0.3">
      <c r="E25" s="14"/>
    </row>
    <row r="26" spans="1:24" ht="15.6" x14ac:dyDescent="0.3">
      <c r="E26" s="14"/>
    </row>
    <row r="28" spans="1:24" x14ac:dyDescent="0.3">
      <c r="E28" s="10"/>
      <c r="F28" s="10"/>
    </row>
  </sheetData>
  <autoFilter ref="A1:O21" xr:uid="{AC00BA6C-BC44-4BFC-99CF-9ED50F1067A1}"/>
  <mergeCells count="8">
    <mergeCell ref="R12:U12"/>
    <mergeCell ref="R13:U13"/>
    <mergeCell ref="R6:U6"/>
    <mergeCell ref="R7:U7"/>
    <mergeCell ref="R8:U8"/>
    <mergeCell ref="R9:U9"/>
    <mergeCell ref="R10:U10"/>
    <mergeCell ref="R11:U11"/>
  </mergeCells>
  <conditionalFormatting sqref="E1">
    <cfRule type="containsText" dxfId="2" priority="3" operator="containsText" text="Corporate">
      <formula>NOT(ISERROR(SEARCH("Corporate",E1)))</formula>
    </cfRule>
  </conditionalFormatting>
  <conditionalFormatting sqref="E1:K1">
    <cfRule type="duplicateValues" dxfId="1" priority="1"/>
  </conditionalFormatting>
  <conditionalFormatting sqref="F1">
    <cfRule type="containsText" dxfId="0" priority="2" operator="containsText" text="Furniture">
      <formula>NOT(ISERROR(SEARCH("Furniture",F1)))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F31D-36D6-464D-90AA-D61AA61551F8}">
  <dimension ref="A1:C10"/>
  <sheetViews>
    <sheetView topLeftCell="A13" zoomScale="143" workbookViewId="0">
      <selection activeCell="G11" sqref="G11"/>
    </sheetView>
  </sheetViews>
  <sheetFormatPr defaultRowHeight="14.4" x14ac:dyDescent="0.3"/>
  <sheetData>
    <row r="1" spans="1:3" x14ac:dyDescent="0.3">
      <c r="A1" t="s">
        <v>66</v>
      </c>
    </row>
    <row r="3" spans="1:3" x14ac:dyDescent="0.3">
      <c r="B3">
        <f>SUM(sumif!H3:H14)</f>
        <v>137800</v>
      </c>
      <c r="C3" t="s">
        <v>67</v>
      </c>
    </row>
    <row r="5" spans="1:3" x14ac:dyDescent="0.3">
      <c r="A5" t="s">
        <v>69</v>
      </c>
    </row>
    <row r="6" spans="1:3" x14ac:dyDescent="0.3">
      <c r="B6">
        <f>AVERAGE(sumif!H2:H14)</f>
        <v>12369.23076923077</v>
      </c>
      <c r="C6" t="s">
        <v>70</v>
      </c>
    </row>
    <row r="9" spans="1:3" x14ac:dyDescent="0.3">
      <c r="A9" t="s">
        <v>71</v>
      </c>
    </row>
    <row r="10" spans="1:3" x14ac:dyDescent="0.3">
      <c r="A10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Sum using 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Chaitanya Gawande</cp:lastModifiedBy>
  <dcterms:created xsi:type="dcterms:W3CDTF">2024-04-14T11:39:42Z</dcterms:created>
  <dcterms:modified xsi:type="dcterms:W3CDTF">2025-08-02T16:10:13Z</dcterms:modified>
</cp:coreProperties>
</file>