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da600567d7c6ad/Desktop/Data Science/Advanced Excel/"/>
    </mc:Choice>
  </mc:AlternateContent>
  <xr:revisionPtr revIDLastSave="0" documentId="8_{E187E8E0-893C-4532-8000-F80BA26C5D86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v_lookup" sheetId="1" r:id="rId1"/>
    <sheet name="Example1" sheetId="15" r:id="rId2"/>
    <sheet name="Example2" sheetId="10" r:id="rId3"/>
    <sheet name="EMP1" sheetId="18" r:id="rId4"/>
    <sheet name="EMP2" sheetId="19" r:id="rId5"/>
    <sheet name="Example2- Horizontal table" sheetId="17" r:id="rId6"/>
    <sheet name="hlookup" sheetId="6" r:id="rId7"/>
    <sheet name="Data analysis-Statistics" sheetId="7" r:id="rId8"/>
  </sheets>
  <definedNames>
    <definedName name="_xlnm._FilterDatabase" localSheetId="2" hidden="1">Example2!$A$2:$A$14</definedName>
    <definedName name="_xlnm._FilterDatabase" localSheetId="0" hidden="1">v_lookup!$A$4:$E$24</definedName>
    <definedName name="Emp_data">#REF!</definedName>
    <definedName name="EMPDATA">Example2!$A$1:$F$18</definedName>
    <definedName name="Employee_data">#REF!</definedName>
    <definedName name="_xlnm.Extract" localSheetId="2">Example2!$J$34</definedName>
    <definedName name="OurData">#REF!</definedName>
    <definedName name="practice_table">v_lookup!$G$16:$H$33</definedName>
    <definedName name="sales">v_lookup!$A$4:$E$24</definedName>
    <definedName name="sales2">v_lookup!$B$4:$E$24</definedName>
    <definedName name="sales3">v_lookup!$C$4:$E$24</definedName>
    <definedName name="salestable">Example2!#REF!</definedName>
    <definedName name="students_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7" l="1"/>
  <c r="G2" i="18" l="1"/>
  <c r="G3" i="18"/>
  <c r="D24" i="6" l="1"/>
  <c r="D25" i="6"/>
  <c r="D26" i="6"/>
  <c r="D27" i="6"/>
  <c r="D28" i="6"/>
  <c r="D29" i="6"/>
  <c r="D23" i="6"/>
  <c r="E23" i="6"/>
  <c r="E24" i="6"/>
  <c r="E25" i="6"/>
  <c r="E26" i="6"/>
  <c r="E27" i="6"/>
  <c r="E28" i="6"/>
  <c r="E29" i="6"/>
  <c r="C26" i="6"/>
  <c r="C24" i="6"/>
  <c r="A28" i="6"/>
  <c r="A25" i="6"/>
  <c r="A22" i="6"/>
  <c r="C7" i="6"/>
  <c r="B7" i="6"/>
  <c r="B15" i="17"/>
  <c r="B14" i="17"/>
  <c r="B13" i="17"/>
  <c r="B12" i="17"/>
  <c r="J8" i="10" a="1"/>
  <c r="J8" i="10" s="1"/>
  <c r="K6" i="10"/>
  <c r="K5" i="10"/>
  <c r="K4" i="10"/>
  <c r="K3" i="10"/>
  <c r="K2" i="10"/>
  <c r="J6" i="10"/>
  <c r="J5" i="10"/>
  <c r="J4" i="10"/>
  <c r="J3" i="10"/>
  <c r="J2" i="10"/>
  <c r="K3" i="15"/>
  <c r="L3" i="15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<sst xmlns="http://schemas.openxmlformats.org/spreadsheetml/2006/main" count="601" uniqueCount="187">
  <si>
    <t>Region</t>
  </si>
  <si>
    <t>Order ID</t>
  </si>
  <si>
    <t>Product ID</t>
  </si>
  <si>
    <t>Category</t>
  </si>
  <si>
    <t>Sales</t>
  </si>
  <si>
    <t>CA-2016-152156</t>
  </si>
  <si>
    <t>South</t>
  </si>
  <si>
    <t>FUR-BO-10001798</t>
  </si>
  <si>
    <t>Furniture</t>
  </si>
  <si>
    <t>FUR-CH-10000454</t>
  </si>
  <si>
    <t>CA-2016-138688</t>
  </si>
  <si>
    <t>West</t>
  </si>
  <si>
    <t>OFF-LA-10000240</t>
  </si>
  <si>
    <t>Office Supplies</t>
  </si>
  <si>
    <t>FUR-TA-10000577</t>
  </si>
  <si>
    <t>OFF-ST-10000760</t>
  </si>
  <si>
    <t>CA-2014-115812</t>
  </si>
  <si>
    <t>FUR-FU-10001487</t>
  </si>
  <si>
    <t>OFF-AR-10002833</t>
  </si>
  <si>
    <t>TEC-PH-10002275</t>
  </si>
  <si>
    <t>Technology</t>
  </si>
  <si>
    <t>OFF-BI-10003910</t>
  </si>
  <si>
    <t>OFF-AP-10002892</t>
  </si>
  <si>
    <t>FUR-TA-10001539</t>
  </si>
  <si>
    <t>Central</t>
  </si>
  <si>
    <t>TEC-PH-10002033</t>
  </si>
  <si>
    <t>CA-2017-114412</t>
  </si>
  <si>
    <t>OFF-PA-10002365</t>
  </si>
  <si>
    <t>CA-2016-161389</t>
  </si>
  <si>
    <t>OFF-BI-10003656</t>
  </si>
  <si>
    <t>OFF-AP-10002311</t>
  </si>
  <si>
    <t>OFF-BI-10000756</t>
  </si>
  <si>
    <t>OFF-ST-10004186</t>
  </si>
  <si>
    <t>CA-2014-167164</t>
  </si>
  <si>
    <t>OFF-ST-10000107</t>
  </si>
  <si>
    <t>CA-2014-143336</t>
  </si>
  <si>
    <t>OFF-AR-10003056</t>
  </si>
  <si>
    <t>TEC-PH-10001949</t>
  </si>
  <si>
    <t>CA-2017-162096</t>
  </si>
  <si>
    <t>CA-2016-157161</t>
  </si>
  <si>
    <t>CA-2015-110765</t>
  </si>
  <si>
    <t>CA-2016-163937</t>
  </si>
  <si>
    <t>CA-2017-153822</t>
  </si>
  <si>
    <t>CA-2017-102974</t>
  </si>
  <si>
    <t>US-2017-166394</t>
  </si>
  <si>
    <t>CA-2016-128811</t>
  </si>
  <si>
    <t>CA-2017-145443</t>
  </si>
  <si>
    <t>CA-2014-120096</t>
  </si>
  <si>
    <t>CA-2015-141754</t>
  </si>
  <si>
    <t>CA-2016-123358</t>
  </si>
  <si>
    <t>CA-2014-144029</t>
  </si>
  <si>
    <t>id</t>
  </si>
  <si>
    <t>name</t>
  </si>
  <si>
    <t>course</t>
  </si>
  <si>
    <t>chetna</t>
  </si>
  <si>
    <t>sayli</t>
  </si>
  <si>
    <t>sahil</t>
  </si>
  <si>
    <t>trupti</t>
  </si>
  <si>
    <t>Python</t>
  </si>
  <si>
    <t>HTML</t>
  </si>
  <si>
    <t>SQL</t>
  </si>
  <si>
    <t>DA</t>
  </si>
  <si>
    <t>guari</t>
  </si>
  <si>
    <t>Horizontal table</t>
  </si>
  <si>
    <t>Customer id</t>
  </si>
  <si>
    <t>CG-12520</t>
  </si>
  <si>
    <t>DV-13045</t>
  </si>
  <si>
    <t>SO-20335</t>
  </si>
  <si>
    <t>BH-11710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</si>
  <si>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</si>
  <si>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</si>
  <si>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</si>
  <si>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</si>
  <si>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</si>
  <si>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</si>
  <si>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</si>
  <si>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</si>
  <si>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RM-19675</t>
  </si>
  <si>
    <t>SK-19990</t>
  </si>
  <si>
    <t>FM-14290</t>
  </si>
  <si>
    <t>AM-10360</t>
  </si>
  <si>
    <t>MP-17470</t>
  </si>
  <si>
    <t>MZ-17515</t>
  </si>
  <si>
    <t>EmpID</t>
  </si>
  <si>
    <t>Name</t>
  </si>
  <si>
    <t>Age</t>
  </si>
  <si>
    <t>Gender</t>
  </si>
  <si>
    <t>Position</t>
  </si>
  <si>
    <t>Salary</t>
  </si>
  <si>
    <t>Aniruddha Kale</t>
  </si>
  <si>
    <t>Male</t>
  </si>
  <si>
    <t>Aslam Raza</t>
  </si>
  <si>
    <t>Female</t>
  </si>
  <si>
    <t>Finance</t>
  </si>
  <si>
    <t>Roshan Zameer</t>
  </si>
  <si>
    <t>Operations</t>
  </si>
  <si>
    <t>Rakesh Sharma</t>
  </si>
  <si>
    <t>Shivanand Sahani</t>
  </si>
  <si>
    <t>Product Manager</t>
  </si>
  <si>
    <t>Kuntal Patra</t>
  </si>
  <si>
    <t>Data Scientist</t>
  </si>
  <si>
    <t>Bijendra Singh</t>
  </si>
  <si>
    <t>Kranti Bheke</t>
  </si>
  <si>
    <t>Marketing</t>
  </si>
  <si>
    <t>Adhir Samal</t>
  </si>
  <si>
    <t>Dannana Jhammi</t>
  </si>
  <si>
    <t>Vipin Kumar</t>
  </si>
  <si>
    <t>Ranjeet Kumar</t>
  </si>
  <si>
    <t>HR</t>
  </si>
  <si>
    <t>Sajal Singhal</t>
  </si>
  <si>
    <t>Akhilesh Kumar</t>
  </si>
  <si>
    <t>Suvankar Chakraborty</t>
  </si>
  <si>
    <t>Software Engineer</t>
  </si>
  <si>
    <t>Suvankar Adhikary</t>
  </si>
  <si>
    <t>Support</t>
  </si>
  <si>
    <t>AA-1010</t>
  </si>
  <si>
    <t>Vipin Paward</t>
  </si>
  <si>
    <t>e.g. find course of id no.3</t>
  </si>
  <si>
    <t>e.g. find name of id. No.5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</si>
  <si>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</si>
  <si>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</si>
  <si>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</si>
  <si>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</si>
  <si>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</si>
  <si>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</si>
  <si>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</si>
  <si>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</si>
  <si>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</si>
  <si>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</si>
  <si>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</si>
  <si>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</si>
  <si>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</si>
  <si>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Expenses</t>
  </si>
  <si>
    <t>Profit</t>
  </si>
  <si>
    <t>Tax</t>
  </si>
  <si>
    <t>Net Profit</t>
  </si>
  <si>
    <t>Units Sold</t>
  </si>
  <si>
    <t>Returns</t>
  </si>
  <si>
    <t>Examples</t>
  </si>
  <si>
    <t>Find Net Profit in July:</t>
  </si>
  <si>
    <t>Get Units Sold in October:</t>
  </si>
  <si>
    <t>Find Returns in March:</t>
  </si>
  <si>
    <t>step 1</t>
  </si>
  <si>
    <t>Data validation ==&gt;list create</t>
  </si>
  <si>
    <t>step 2</t>
  </si>
  <si>
    <t>vlookup</t>
  </si>
  <si>
    <t>step3</t>
  </si>
  <si>
    <t>freeze==&gt; lookup value,table array</t>
  </si>
  <si>
    <t>step 4</t>
  </si>
  <si>
    <t>column index list</t>
  </si>
  <si>
    <t>Q.2</t>
  </si>
  <si>
    <t>find Order id ,Category for sale 957.58</t>
  </si>
  <si>
    <t>Using data validation==&gt;list</t>
  </si>
  <si>
    <t>profit</t>
  </si>
  <si>
    <t xml:space="preserve">Que </t>
  </si>
  <si>
    <t>Find Name,Age,Gender,Position,Salary for given Emp ID(Horizontal)</t>
  </si>
  <si>
    <t>adharno</t>
  </si>
  <si>
    <t>copy==&gt;paste==&gt;transpose</t>
  </si>
  <si>
    <t>hlookup(lookupvalue,tablearray,rowindex)</t>
  </si>
  <si>
    <t>only work Top to Bottom</t>
  </si>
  <si>
    <t>Top value==&gt;Lookupvalue</t>
  </si>
  <si>
    <t>Bottom==&gt;Find out value</t>
  </si>
  <si>
    <t>Table array konsa select karna hai depends on lookup value</t>
  </si>
  <si>
    <t>in xlookup we do not need freeze return array</t>
  </si>
  <si>
    <t>data==&gt;Numeric</t>
  </si>
  <si>
    <t>sum()</t>
  </si>
  <si>
    <t>Min()</t>
  </si>
  <si>
    <t>Max()</t>
  </si>
  <si>
    <t>count()</t>
  </si>
  <si>
    <t>Average()</t>
  </si>
  <si>
    <t>Column1</t>
  </si>
  <si>
    <t>Largest(1)</t>
  </si>
  <si>
    <t>Smallest(1)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</si>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</sst>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2" borderId="1" xfId="1" applyFont="1" applyFill="1" applyBorder="1"/>
    <xf numFmtId="2" fontId="3" fillId="2" borderId="1" xfId="1" applyNumberFormat="1" applyFont="1" applyFill="1" applyBorder="1"/>
    <xf numFmtId="0" fontId="2" fillId="0" borderId="1" xfId="1" applyBorder="1"/>
    <xf numFmtId="2" fontId="2" fillId="0" borderId="1" xfId="1" applyNumberFormat="1" applyBorder="1"/>
    <xf numFmtId="0" fontId="2" fillId="0" borderId="0" xfId="1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4" fillId="3" borderId="0" xfId="0" applyFont="1" applyFill="1"/>
    <xf numFmtId="0" fontId="4" fillId="4" borderId="1" xfId="0" applyFont="1" applyFill="1" applyBorder="1"/>
    <xf numFmtId="0" fontId="2" fillId="0" borderId="3" xfId="1" applyBorder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3" borderId="0" xfId="0" applyFill="1"/>
    <xf numFmtId="2" fontId="3" fillId="3" borderId="0" xfId="1" applyNumberFormat="1" applyFont="1" applyFill="1"/>
    <xf numFmtId="0" fontId="3" fillId="3" borderId="0" xfId="1" applyFont="1" applyFill="1"/>
    <xf numFmtId="0" fontId="3" fillId="0" borderId="0" xfId="1" applyFont="1"/>
    <xf numFmtId="2" fontId="3" fillId="0" borderId="0" xfId="1" applyNumberFormat="1" applyFont="1"/>
    <xf numFmtId="0" fontId="4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3" fillId="2" borderId="8" xfId="1" applyFont="1" applyFill="1" applyBorder="1"/>
    <xf numFmtId="0" fontId="2" fillId="0" borderId="8" xfId="1" applyBorder="1"/>
    <xf numFmtId="0" fontId="2" fillId="0" borderId="9" xfId="1" applyBorder="1"/>
    <xf numFmtId="0" fontId="1" fillId="0" borderId="1" xfId="0" applyFont="1" applyBorder="1"/>
    <xf numFmtId="2" fontId="3" fillId="2" borderId="1" xfId="1" applyNumberFormat="1" applyFont="1" applyFill="1" applyBorder="1" applyAlignment="1">
      <alignment horizontal="left"/>
    </xf>
    <xf numFmtId="2" fontId="2" fillId="0" borderId="1" xfId="1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2" fillId="0" borderId="8" xfId="1" applyNumberFormat="1" applyBorder="1"/>
    <xf numFmtId="2" fontId="2" fillId="0" borderId="12" xfId="1" applyNumberFormat="1" applyBorder="1"/>
    <xf numFmtId="0" fontId="5" fillId="3" borderId="0" xfId="1" applyFont="1" applyFill="1"/>
    <xf numFmtId="0" fontId="6" fillId="0" borderId="0" xfId="0" applyFont="1" applyAlignment="1">
      <alignment horizontal="centerContinuous"/>
    </xf>
    <xf numFmtId="0" fontId="3" fillId="2" borderId="2" xfId="1" applyFont="1" applyFill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horizontal="center" vertical="top"/>
    </xf>
    <xf numFmtId="0" fontId="1" fillId="0" borderId="1" xfId="0" applyFont="1" applyBorder="1" applyAlignment="1">
      <alignment vertical="center" wrapText="1"/>
    </xf>
    <xf numFmtId="0" fontId="2" fillId="0" borderId="2" xfId="1" applyBorder="1"/>
    <xf numFmtId="2" fontId="2" fillId="0" borderId="0" xfId="1" applyNumberFormat="1"/>
    <xf numFmtId="2" fontId="8" fillId="0" borderId="0" xfId="1" applyNumberFormat="1" applyFont="1"/>
    <xf numFmtId="14" fontId="2" fillId="0" borderId="0" xfId="1" applyNumberForma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Fill="1" applyBorder="1" applyAlignment="1"/>
    <xf numFmtId="0" fontId="0" fillId="0" borderId="14" xfId="0" applyFill="1" applyBorder="1" applyAlignment="1"/>
    <xf numFmtId="0" fontId="6" fillId="0" borderId="15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Continuous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5"/>
  <sheetViews>
    <sheetView topLeftCell="A208" zoomScale="133" zoomScaleNormal="100" workbookViewId="0">
      <selection activeCell="A61" sqref="A61"/>
    </sheetView>
  </sheetViews>
  <sheetFormatPr defaultRowHeight="14.4"/>
  <cols>
    <col min="1" max="1" width="17.5546875" customWidth="1"/>
    <col min="2" max="2" width="25.109375" customWidth="1"/>
    <col min="3" max="3" width="23" customWidth="1"/>
    <col min="4" max="4" width="19.109375" customWidth="1"/>
    <col min="5" max="5" width="16.6640625" customWidth="1"/>
    <col min="6" max="6" width="27.21875" customWidth="1"/>
    <col min="7" max="7" width="14" customWidth="1"/>
    <col min="8" max="8" width="18.109375" customWidth="1"/>
    <col min="9" max="9" width="9.77734375" customWidth="1"/>
    <col min="10" max="10" width="9.6640625" customWidth="1"/>
    <col min="19" max="19" width="15.6640625" customWidth="1"/>
  </cols>
  <sheetData>
    <row r="1" spans="1:19" ht="16.5" customHeight="1">
      <c r="I1" s="17"/>
      <c r="J1" s="17"/>
      <c r="K1" s="17"/>
    </row>
    <row r="2" spans="1:19" ht="15.6">
      <c r="I2" s="17"/>
      <c r="J2" s="19"/>
      <c r="K2" s="17"/>
    </row>
    <row r="3" spans="1:19" ht="15.6">
      <c r="J3" s="19"/>
      <c r="K3" s="17"/>
    </row>
    <row r="4" spans="1:19" ht="15.6">
      <c r="A4" s="30" t="s">
        <v>1</v>
      </c>
      <c r="B4" s="1" t="s">
        <v>2</v>
      </c>
      <c r="C4" s="1" t="s">
        <v>0</v>
      </c>
      <c r="D4" s="1" t="s">
        <v>3</v>
      </c>
      <c r="E4" s="2" t="s">
        <v>4</v>
      </c>
      <c r="J4" s="19"/>
      <c r="K4" s="17"/>
    </row>
    <row r="5" spans="1:19" ht="15.6">
      <c r="A5" s="31" t="s">
        <v>5</v>
      </c>
      <c r="B5" s="3" t="s">
        <v>7</v>
      </c>
      <c r="C5" s="3" t="s">
        <v>6</v>
      </c>
      <c r="D5" s="3" t="s">
        <v>8</v>
      </c>
      <c r="E5" s="4">
        <v>261.95999999999998</v>
      </c>
      <c r="J5" s="19"/>
      <c r="K5" s="17"/>
    </row>
    <row r="6" spans="1:19" ht="15.6">
      <c r="A6" s="5" t="s">
        <v>46</v>
      </c>
      <c r="B6" s="3" t="s">
        <v>9</v>
      </c>
      <c r="C6" s="3" t="s">
        <v>6</v>
      </c>
      <c r="D6" s="3" t="s">
        <v>8</v>
      </c>
      <c r="E6" s="4">
        <v>731.93999999999994</v>
      </c>
      <c r="G6" s="54"/>
      <c r="J6" s="18"/>
      <c r="K6" s="17"/>
    </row>
    <row r="7" spans="1:19" ht="15.6">
      <c r="A7" s="31" t="s">
        <v>10</v>
      </c>
      <c r="B7" s="3" t="s">
        <v>12</v>
      </c>
      <c r="C7" s="3" t="s">
        <v>11</v>
      </c>
      <c r="D7" s="3" t="s">
        <v>13</v>
      </c>
      <c r="E7" s="4">
        <v>14.62</v>
      </c>
      <c r="S7" s="22"/>
    </row>
    <row r="8" spans="1:19" ht="15.6">
      <c r="A8" s="5" t="s">
        <v>38</v>
      </c>
      <c r="B8" s="3" t="s">
        <v>14</v>
      </c>
      <c r="C8" s="3" t="s">
        <v>6</v>
      </c>
      <c r="D8" s="3" t="s">
        <v>8</v>
      </c>
      <c r="E8" s="40">
        <v>957.57749999999999</v>
      </c>
      <c r="G8" s="5"/>
      <c r="J8" s="42"/>
      <c r="S8" s="22"/>
    </row>
    <row r="9" spans="1:19" ht="15.6">
      <c r="A9" s="5" t="s">
        <v>39</v>
      </c>
      <c r="B9" s="3" t="s">
        <v>15</v>
      </c>
      <c r="C9" s="3" t="s">
        <v>6</v>
      </c>
      <c r="D9" s="3" t="s">
        <v>13</v>
      </c>
      <c r="E9" s="40">
        <v>22.368000000000002</v>
      </c>
      <c r="S9" s="22"/>
    </row>
    <row r="10" spans="1:19" ht="15.6">
      <c r="A10" s="5" t="s">
        <v>40</v>
      </c>
      <c r="B10" s="3" t="s">
        <v>17</v>
      </c>
      <c r="C10" s="3" t="s">
        <v>11</v>
      </c>
      <c r="D10" s="3" t="s">
        <v>8</v>
      </c>
      <c r="E10" s="40">
        <v>48.86</v>
      </c>
      <c r="G10" s="5"/>
      <c r="I10" s="22"/>
      <c r="J10" s="22"/>
      <c r="K10" s="22"/>
      <c r="L10" s="22"/>
      <c r="M10" s="22"/>
      <c r="N10" s="22"/>
      <c r="O10" s="22"/>
      <c r="P10" s="22"/>
      <c r="S10" s="22"/>
    </row>
    <row r="11" spans="1:19" ht="15.6">
      <c r="A11" s="5" t="s">
        <v>41</v>
      </c>
      <c r="B11" s="3" t="s">
        <v>18</v>
      </c>
      <c r="C11" s="3" t="s">
        <v>11</v>
      </c>
      <c r="D11" s="3" t="s">
        <v>13</v>
      </c>
      <c r="E11" s="40">
        <v>7.28</v>
      </c>
      <c r="G11" s="5"/>
      <c r="J11" s="7"/>
      <c r="S11" s="22"/>
    </row>
    <row r="12" spans="1:19" ht="15.6">
      <c r="A12" s="5" t="s">
        <v>42</v>
      </c>
      <c r="B12" s="3" t="s">
        <v>19</v>
      </c>
      <c r="C12" s="3" t="s">
        <v>11</v>
      </c>
      <c r="D12" s="3" t="s">
        <v>20</v>
      </c>
      <c r="E12" s="40">
        <v>907.15200000000004</v>
      </c>
      <c r="J12" s="7"/>
      <c r="Q12" s="9"/>
      <c r="S12" s="22"/>
    </row>
    <row r="13" spans="1:19" ht="15.6">
      <c r="A13" s="31" t="s">
        <v>16</v>
      </c>
      <c r="B13" s="3" t="s">
        <v>21</v>
      </c>
      <c r="C13" s="3" t="s">
        <v>11</v>
      </c>
      <c r="D13" s="3" t="s">
        <v>13</v>
      </c>
      <c r="E13" s="40">
        <v>18.504000000000001</v>
      </c>
      <c r="F13" s="5"/>
      <c r="H13" s="5"/>
      <c r="J13" s="7"/>
      <c r="S13" s="22"/>
    </row>
    <row r="14" spans="1:19" ht="15.6">
      <c r="A14" s="5" t="s">
        <v>43</v>
      </c>
      <c r="B14" s="3" t="s">
        <v>22</v>
      </c>
      <c r="C14" s="3" t="s">
        <v>11</v>
      </c>
      <c r="D14" s="3" t="s">
        <v>13</v>
      </c>
      <c r="E14" s="40">
        <v>114.9</v>
      </c>
      <c r="F14" s="5"/>
      <c r="G14" s="5"/>
      <c r="H14" s="5"/>
      <c r="J14" s="7"/>
      <c r="S14" s="22"/>
    </row>
    <row r="15" spans="1:19" ht="15.6">
      <c r="A15" s="5" t="s">
        <v>44</v>
      </c>
      <c r="B15" s="3" t="s">
        <v>23</v>
      </c>
      <c r="C15" s="3" t="s">
        <v>11</v>
      </c>
      <c r="D15" s="3" t="s">
        <v>8</v>
      </c>
      <c r="E15" s="40">
        <v>1706.1840000000002</v>
      </c>
      <c r="G15" s="5"/>
      <c r="J15" s="7"/>
    </row>
    <row r="16" spans="1:19" ht="15.6">
      <c r="A16" s="5" t="s">
        <v>45</v>
      </c>
      <c r="B16" s="3" t="s">
        <v>25</v>
      </c>
      <c r="C16" s="3" t="s">
        <v>24</v>
      </c>
      <c r="D16" s="3" t="s">
        <v>20</v>
      </c>
      <c r="E16" s="40">
        <v>911.42399999999998</v>
      </c>
      <c r="G16" s="55"/>
      <c r="H16" s="5"/>
      <c r="J16" s="7"/>
    </row>
    <row r="17" spans="1:11" ht="15.6">
      <c r="A17" s="31" t="s">
        <v>26</v>
      </c>
      <c r="B17" s="3" t="s">
        <v>27</v>
      </c>
      <c r="C17" s="3" t="s">
        <v>6</v>
      </c>
      <c r="D17" s="3" t="s">
        <v>13</v>
      </c>
      <c r="E17" s="40">
        <v>15.552000000000003</v>
      </c>
      <c r="F17" s="5"/>
      <c r="G17" s="55"/>
      <c r="H17" s="5"/>
      <c r="J17" s="7"/>
    </row>
    <row r="18" spans="1:11" ht="15.6">
      <c r="A18" s="31" t="s">
        <v>28</v>
      </c>
      <c r="B18" s="3" t="s">
        <v>29</v>
      </c>
      <c r="C18" s="3" t="s">
        <v>11</v>
      </c>
      <c r="D18" s="3" t="s">
        <v>13</v>
      </c>
      <c r="E18" s="40">
        <v>407.97600000000006</v>
      </c>
      <c r="F18" s="5"/>
      <c r="G18" s="55"/>
      <c r="H18" s="5"/>
      <c r="J18" s="7"/>
    </row>
    <row r="19" spans="1:11" ht="15.6">
      <c r="A19" s="5" t="s">
        <v>47</v>
      </c>
      <c r="B19" s="3" t="s">
        <v>30</v>
      </c>
      <c r="C19" s="3" t="s">
        <v>24</v>
      </c>
      <c r="D19" s="3" t="s">
        <v>13</v>
      </c>
      <c r="E19" s="40">
        <v>68.809999999999988</v>
      </c>
      <c r="G19" s="55"/>
      <c r="H19" s="5"/>
      <c r="J19" s="7"/>
    </row>
    <row r="20" spans="1:11" ht="15.6">
      <c r="A20" s="5" t="s">
        <v>48</v>
      </c>
      <c r="B20" s="3" t="s">
        <v>31</v>
      </c>
      <c r="C20" s="3" t="s">
        <v>24</v>
      </c>
      <c r="D20" s="3" t="s">
        <v>13</v>
      </c>
      <c r="E20" s="40">
        <v>2.5439999999999996</v>
      </c>
      <c r="G20" s="55"/>
      <c r="H20" s="5"/>
      <c r="J20" s="7"/>
    </row>
    <row r="21" spans="1:11" ht="15.6">
      <c r="A21" s="5" t="s">
        <v>49</v>
      </c>
      <c r="B21" s="3" t="s">
        <v>32</v>
      </c>
      <c r="C21" s="3" t="s">
        <v>24</v>
      </c>
      <c r="D21" s="3" t="s">
        <v>13</v>
      </c>
      <c r="E21" s="40">
        <v>665.88</v>
      </c>
      <c r="F21" s="5"/>
      <c r="G21" s="55"/>
      <c r="H21" s="5"/>
      <c r="J21" s="7"/>
    </row>
    <row r="22" spans="1:11" ht="15.6">
      <c r="A22" s="31" t="s">
        <v>33</v>
      </c>
      <c r="B22" s="3" t="s">
        <v>34</v>
      </c>
      <c r="C22" s="3" t="s">
        <v>11</v>
      </c>
      <c r="D22" s="3" t="s">
        <v>13</v>
      </c>
      <c r="E22" s="40">
        <v>55.5</v>
      </c>
      <c r="F22" s="5"/>
      <c r="G22" s="55"/>
      <c r="H22" s="5"/>
      <c r="K22" s="17"/>
    </row>
    <row r="23" spans="1:11" ht="15.6">
      <c r="A23" s="31" t="s">
        <v>35</v>
      </c>
      <c r="B23" s="3" t="s">
        <v>36</v>
      </c>
      <c r="C23" s="3" t="s">
        <v>11</v>
      </c>
      <c r="D23" s="3" t="s">
        <v>13</v>
      </c>
      <c r="E23" s="40">
        <v>8.56</v>
      </c>
      <c r="G23" s="55"/>
      <c r="H23" s="5"/>
      <c r="K23" s="17"/>
    </row>
    <row r="24" spans="1:11" ht="15.6">
      <c r="A24" s="5" t="s">
        <v>50</v>
      </c>
      <c r="B24" s="32" t="s">
        <v>37</v>
      </c>
      <c r="C24" s="32" t="s">
        <v>24</v>
      </c>
      <c r="D24" s="32" t="s">
        <v>20</v>
      </c>
      <c r="E24" s="41">
        <v>213.48000000000002</v>
      </c>
      <c r="G24" s="55"/>
      <c r="H24" s="5"/>
      <c r="K24" s="17"/>
    </row>
    <row r="25" spans="1:11" ht="15.6">
      <c r="G25" s="55"/>
      <c r="H25" s="5"/>
      <c r="K25" s="17"/>
    </row>
    <row r="26" spans="1:11" ht="15.6">
      <c r="G26" s="55"/>
      <c r="H26" s="5"/>
      <c r="K26" s="17"/>
    </row>
    <row r="27" spans="1:11" ht="15.6">
      <c r="G27" s="55"/>
      <c r="H27" s="5"/>
      <c r="K27" s="17"/>
    </row>
    <row r="28" spans="1:11" ht="15.6">
      <c r="E28" s="6"/>
      <c r="F28" s="6"/>
      <c r="G28" s="56"/>
      <c r="H28" s="5"/>
      <c r="I28" s="17"/>
      <c r="K28" s="17"/>
    </row>
    <row r="29" spans="1:11" ht="15.6">
      <c r="D29" s="5"/>
      <c r="H29" s="5"/>
      <c r="I29" s="19"/>
      <c r="J29" s="20"/>
      <c r="K29" s="18"/>
    </row>
    <row r="30" spans="1:11" ht="15.6">
      <c r="G30" s="55"/>
      <c r="H30" s="5"/>
      <c r="I30" s="17"/>
      <c r="K30" s="17"/>
    </row>
    <row r="31" spans="1:11" ht="15.6">
      <c r="G31" s="55"/>
      <c r="H31" s="5"/>
      <c r="I31" s="17"/>
      <c r="K31" s="17"/>
    </row>
    <row r="32" spans="1:11" ht="15.6">
      <c r="G32" s="55"/>
      <c r="H32" s="5"/>
      <c r="I32" s="17"/>
      <c r="J32" s="7"/>
      <c r="K32" s="17"/>
    </row>
    <row r="33" spans="1:11" ht="15.6">
      <c r="G33" s="55"/>
      <c r="H33" s="5"/>
      <c r="I33" s="17"/>
      <c r="J33" s="7"/>
      <c r="K33" s="17"/>
    </row>
    <row r="34" spans="1:11">
      <c r="A34" s="6"/>
      <c r="B34" s="59"/>
      <c r="C34" s="59"/>
      <c r="D34" s="59"/>
      <c r="E34" s="59"/>
      <c r="F34" s="59"/>
      <c r="G34" s="59"/>
      <c r="J34" s="7"/>
    </row>
    <row r="35" spans="1:11" ht="15.6">
      <c r="A35" s="6"/>
      <c r="B35" s="5"/>
    </row>
    <row r="36" spans="1:11">
      <c r="A36" s="6"/>
      <c r="B36" s="6"/>
      <c r="C36" s="60"/>
      <c r="D36" s="60"/>
      <c r="E36" s="60"/>
      <c r="J36" s="7"/>
    </row>
    <row r="37" spans="1:11">
      <c r="A37" s="6"/>
      <c r="B37" s="6"/>
      <c r="C37" s="60"/>
      <c r="D37" s="60"/>
      <c r="E37" s="60"/>
      <c r="F37" s="60"/>
      <c r="G37" s="60"/>
      <c r="H37" s="60"/>
      <c r="J37" s="7"/>
    </row>
    <row r="38" spans="1:11">
      <c r="A38" s="6"/>
      <c r="B38" s="6"/>
      <c r="J38" s="7"/>
    </row>
    <row r="39" spans="1:11">
      <c r="A39" s="6"/>
      <c r="B39" s="6"/>
      <c r="J39" s="7"/>
    </row>
    <row r="40" spans="1:11">
      <c r="J40" s="7"/>
    </row>
    <row r="41" spans="1:11">
      <c r="C41" s="6"/>
      <c r="J41" s="7"/>
    </row>
    <row r="42" spans="1:11" ht="15.6">
      <c r="D42" s="5"/>
      <c r="F42" s="5"/>
      <c r="J42" s="7"/>
    </row>
    <row r="43" spans="1:11">
      <c r="J43" s="7"/>
    </row>
    <row r="44" spans="1:11">
      <c r="J44" s="7"/>
    </row>
    <row r="45" spans="1:11">
      <c r="J45" s="7"/>
    </row>
    <row r="46" spans="1:11">
      <c r="J46" s="7"/>
    </row>
    <row r="49" spans="2:10" ht="15.6">
      <c r="B49" s="5"/>
      <c r="C49" s="5"/>
      <c r="D49" s="5"/>
      <c r="E49" s="57"/>
      <c r="J49" s="7"/>
    </row>
    <row r="50" spans="2:10" ht="15.6">
      <c r="C50" s="5"/>
      <c r="E50" s="57"/>
      <c r="J50" s="7"/>
    </row>
    <row r="51" spans="2:10" ht="15.6">
      <c r="C51" s="5"/>
      <c r="E51" s="57"/>
      <c r="J51" s="7"/>
    </row>
    <row r="52" spans="2:10" ht="15.6">
      <c r="C52" s="5"/>
      <c r="E52" s="57"/>
      <c r="J52" s="7"/>
    </row>
    <row r="53" spans="2:10" ht="15.6">
      <c r="B53" s="5"/>
      <c r="C53" s="5"/>
      <c r="E53" s="57"/>
      <c r="J53" s="7"/>
    </row>
    <row r="54" spans="2:10" ht="15.6">
      <c r="C54" s="5"/>
      <c r="E54" s="57"/>
      <c r="J54" s="7"/>
    </row>
    <row r="55" spans="2:10">
      <c r="J55" s="7"/>
    </row>
    <row r="56" spans="2:10">
      <c r="J56" s="7"/>
    </row>
    <row r="57" spans="2:10" ht="15.6">
      <c r="B57" s="20"/>
      <c r="H57" s="7"/>
      <c r="J57" s="7"/>
    </row>
    <row r="58" spans="2:10" ht="15.6">
      <c r="B58" s="20"/>
      <c r="J58" s="7"/>
    </row>
    <row r="59" spans="2:10" ht="15.6">
      <c r="B59" s="20"/>
      <c r="J59" s="7"/>
    </row>
    <row r="60" spans="2:10" ht="15.6">
      <c r="B60" s="21"/>
      <c r="J60" s="7"/>
    </row>
    <row r="61" spans="2:10">
      <c r="J61" s="7"/>
    </row>
    <row r="62" spans="2:10">
      <c r="J62" s="7"/>
    </row>
    <row r="63" spans="2:10">
      <c r="J63" s="7"/>
    </row>
    <row r="64" spans="2:10">
      <c r="J64" s="7"/>
    </row>
    <row r="65" spans="3:10">
      <c r="J65" s="7"/>
    </row>
    <row r="66" spans="3:10">
      <c r="J66" s="7"/>
    </row>
    <row r="67" spans="3:10">
      <c r="J67" s="7"/>
    </row>
    <row r="68" spans="3:10">
      <c r="J68" s="7"/>
    </row>
    <row r="69" spans="3:10">
      <c r="J69" s="7"/>
    </row>
    <row r="70" spans="3:10" ht="15.6">
      <c r="C70" s="20"/>
    </row>
    <row r="71" spans="3:10" ht="15.6">
      <c r="C71" s="20"/>
    </row>
    <row r="72" spans="3:10" ht="15.6">
      <c r="C72" s="20"/>
      <c r="J72" s="7"/>
    </row>
    <row r="73" spans="3:10" ht="15.6">
      <c r="C73" s="21"/>
      <c r="J73" s="7"/>
    </row>
    <row r="74" spans="3:10">
      <c r="J74" s="7"/>
    </row>
    <row r="75" spans="3:10">
      <c r="J75" s="7"/>
    </row>
    <row r="76" spans="3:10">
      <c r="J76" s="7"/>
    </row>
    <row r="77" spans="3:10">
      <c r="J77" s="7"/>
    </row>
    <row r="78" spans="3:10">
      <c r="J78" s="7"/>
    </row>
    <row r="79" spans="3:10">
      <c r="J79" s="7"/>
    </row>
    <row r="80" spans="3:10">
      <c r="J80" s="7"/>
    </row>
    <row r="82" spans="10:10">
      <c r="J82" s="7"/>
    </row>
    <row r="83" spans="10:10">
      <c r="J83" s="7"/>
    </row>
    <row r="84" spans="10:10">
      <c r="J84" s="7"/>
    </row>
    <row r="85" spans="10:10">
      <c r="J85" s="7"/>
    </row>
    <row r="86" spans="10:10">
      <c r="J86" s="7"/>
    </row>
    <row r="87" spans="10:10">
      <c r="J87" s="7"/>
    </row>
    <row r="88" spans="10:10">
      <c r="J88" s="7"/>
    </row>
    <row r="89" spans="10:10">
      <c r="J89" s="7"/>
    </row>
    <row r="90" spans="10:10">
      <c r="J90" s="7"/>
    </row>
    <row r="91" spans="10:10">
      <c r="J91" s="7"/>
    </row>
    <row r="92" spans="10:10">
      <c r="J92" s="7"/>
    </row>
    <row r="93" spans="10:10">
      <c r="J93" s="7"/>
    </row>
    <row r="99" spans="10:10">
      <c r="J99" s="7"/>
    </row>
    <row r="100" spans="10:10">
      <c r="J100" s="7"/>
    </row>
    <row r="101" spans="10:10">
      <c r="J101" s="7"/>
    </row>
    <row r="102" spans="10:10">
      <c r="J102" s="7"/>
    </row>
    <row r="103" spans="10:10">
      <c r="J103" s="7"/>
    </row>
    <row r="104" spans="10:10">
      <c r="J104" s="7"/>
    </row>
    <row r="105" spans="10:10">
      <c r="J105" s="7"/>
    </row>
  </sheetData>
  <dataConsolidate/>
  <mergeCells count="3">
    <mergeCell ref="B34:G34"/>
    <mergeCell ref="C36:E36"/>
    <mergeCell ref="C37:H37"/>
  </mergeCells>
  <phoneticPr fontId="9" type="noConversion"/>
  <dataValidations count="3">
    <dataValidation type="list" allowBlank="1" showInputMessage="1" showErrorMessage="1" sqref="F42 B4:B24 C70" xr:uid="{79FC598E-7FF7-4550-82E3-13B6E5765994}">
      <formula1>$G$28</formula1>
    </dataValidation>
    <dataValidation type="list" allowBlank="1" showInputMessage="1" showErrorMessage="1" sqref="A50 C56 B35" xr:uid="{E5C60B93-5E51-4926-9C0D-58E385F529A5}">
      <formula1>$A$5:$A$24</formula1>
    </dataValidation>
    <dataValidation type="list" allowBlank="1" showInputMessage="1" showErrorMessage="1" sqref="B61" xr:uid="{F30CB28A-2FA8-4970-996F-3E8FE507473F}">
      <formula1>$B$49:$B$54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261-B8DF-4652-9738-24724C46F20F}">
  <dimension ref="A1:L21"/>
  <sheetViews>
    <sheetView topLeftCell="A8" zoomScale="160" zoomScaleNormal="192" workbookViewId="0">
      <selection activeCell="H15" sqref="H15"/>
    </sheetView>
  </sheetViews>
  <sheetFormatPr defaultRowHeight="14.4"/>
  <cols>
    <col min="1" max="1" width="16.109375" bestFit="1" customWidth="1"/>
    <col min="2" max="2" width="17.77734375" bestFit="1" customWidth="1"/>
    <col min="3" max="3" width="7.77734375" bestFit="1" customWidth="1"/>
    <col min="4" max="4" width="14.77734375" bestFit="1" customWidth="1"/>
    <col min="5" max="5" width="12.6640625" style="36" customWidth="1"/>
    <col min="8" max="8" width="15" customWidth="1"/>
    <col min="9" max="9" width="26" customWidth="1"/>
    <col min="10" max="10" width="21.21875" customWidth="1"/>
    <col min="11" max="11" width="17.6640625" customWidth="1"/>
  </cols>
  <sheetData>
    <row r="1" spans="1:12" ht="15.6">
      <c r="A1" s="1" t="s">
        <v>1</v>
      </c>
      <c r="B1" s="1" t="s">
        <v>2</v>
      </c>
      <c r="C1" s="1" t="s">
        <v>0</v>
      </c>
      <c r="D1" s="1" t="s">
        <v>3</v>
      </c>
      <c r="E1" s="34" t="s">
        <v>4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ht="15.6">
      <c r="A2" s="3" t="s">
        <v>5</v>
      </c>
      <c r="B2" s="3" t="s">
        <v>7</v>
      </c>
      <c r="C2" s="3" t="s">
        <v>6</v>
      </c>
      <c r="D2" s="3" t="s">
        <v>8</v>
      </c>
      <c r="E2" s="35">
        <v>261.95999999999998</v>
      </c>
      <c r="H2" s="1" t="s">
        <v>1</v>
      </c>
      <c r="I2" s="1" t="s">
        <v>2</v>
      </c>
      <c r="J2" s="1" t="s">
        <v>0</v>
      </c>
      <c r="K2" s="1" t="s">
        <v>3</v>
      </c>
      <c r="L2" s="2" t="s">
        <v>4</v>
      </c>
    </row>
    <row r="3" spans="1:12" ht="15.6">
      <c r="A3" s="5" t="s">
        <v>46</v>
      </c>
      <c r="B3" s="3" t="s">
        <v>9</v>
      </c>
      <c r="C3" s="3" t="s">
        <v>6</v>
      </c>
      <c r="D3" s="3" t="s">
        <v>8</v>
      </c>
      <c r="E3" s="35">
        <v>731.94</v>
      </c>
      <c r="K3" t="e">
        <f t="shared" ref="K3:L3" si="0">VLOOKUP($H$3,$A$1:$E$21,K1,0)</f>
        <v>#N/A</v>
      </c>
      <c r="L3" t="e">
        <f t="shared" si="0"/>
        <v>#N/A</v>
      </c>
    </row>
    <row r="4" spans="1:12" ht="15.6">
      <c r="A4" s="3" t="s">
        <v>10</v>
      </c>
      <c r="B4" s="3" t="s">
        <v>12</v>
      </c>
      <c r="C4" s="3" t="s">
        <v>11</v>
      </c>
      <c r="D4" s="3" t="s">
        <v>13</v>
      </c>
      <c r="E4" s="35">
        <v>14.62</v>
      </c>
    </row>
    <row r="5" spans="1:12" ht="15.6">
      <c r="A5" s="5" t="s">
        <v>38</v>
      </c>
      <c r="B5" s="3" t="s">
        <v>14</v>
      </c>
      <c r="C5" s="3" t="s">
        <v>6</v>
      </c>
      <c r="D5" s="3" t="s">
        <v>8</v>
      </c>
      <c r="E5" s="35">
        <v>957.57749999999999</v>
      </c>
    </row>
    <row r="6" spans="1:12" ht="15.6">
      <c r="A6" s="5" t="s">
        <v>39</v>
      </c>
      <c r="B6" s="3" t="s">
        <v>15</v>
      </c>
      <c r="C6" s="3" t="s">
        <v>6</v>
      </c>
      <c r="D6" s="3" t="s">
        <v>13</v>
      </c>
      <c r="E6" s="35">
        <v>22.367999999999999</v>
      </c>
      <c r="G6">
        <v>1</v>
      </c>
      <c r="H6" s="1" t="s">
        <v>1</v>
      </c>
      <c r="K6" t="s">
        <v>142</v>
      </c>
      <c r="L6" t="s">
        <v>143</v>
      </c>
    </row>
    <row r="7" spans="1:12" ht="15.6">
      <c r="A7" s="5" t="s">
        <v>40</v>
      </c>
      <c r="B7" s="3" t="s">
        <v>17</v>
      </c>
      <c r="C7" s="3" t="s">
        <v>11</v>
      </c>
      <c r="D7" s="3" t="s">
        <v>8</v>
      </c>
      <c r="E7" s="35">
        <v>48.86</v>
      </c>
      <c r="G7">
        <v>2</v>
      </c>
      <c r="H7" s="1" t="s">
        <v>2</v>
      </c>
      <c r="K7" t="s">
        <v>144</v>
      </c>
      <c r="L7" t="s">
        <v>145</v>
      </c>
    </row>
    <row r="8" spans="1:12" ht="15.6">
      <c r="A8" s="5" t="s">
        <v>41</v>
      </c>
      <c r="B8" s="3" t="s">
        <v>18</v>
      </c>
      <c r="C8" s="3" t="s">
        <v>11</v>
      </c>
      <c r="D8" s="3" t="s">
        <v>13</v>
      </c>
      <c r="E8" s="35">
        <v>7.28</v>
      </c>
      <c r="G8">
        <v>3</v>
      </c>
      <c r="H8" s="1" t="s">
        <v>0</v>
      </c>
      <c r="K8" t="s">
        <v>146</v>
      </c>
      <c r="L8" t="s">
        <v>147</v>
      </c>
    </row>
    <row r="9" spans="1:12" ht="15.6">
      <c r="A9" s="5" t="s">
        <v>42</v>
      </c>
      <c r="B9" s="3" t="s">
        <v>19</v>
      </c>
      <c r="C9" s="3" t="s">
        <v>11</v>
      </c>
      <c r="D9" s="3" t="s">
        <v>20</v>
      </c>
      <c r="E9" s="35">
        <v>907.15200000000004</v>
      </c>
      <c r="G9">
        <v>4</v>
      </c>
      <c r="H9" s="1" t="s">
        <v>3</v>
      </c>
      <c r="J9" s="3"/>
    </row>
    <row r="10" spans="1:12" ht="15.6">
      <c r="A10" s="3" t="s">
        <v>16</v>
      </c>
      <c r="B10" s="3" t="s">
        <v>21</v>
      </c>
      <c r="C10" s="3" t="s">
        <v>11</v>
      </c>
      <c r="D10" s="3" t="s">
        <v>13</v>
      </c>
      <c r="E10" s="35">
        <v>18.504000000000001</v>
      </c>
      <c r="G10">
        <v>5</v>
      </c>
      <c r="H10" s="2" t="s">
        <v>4</v>
      </c>
      <c r="K10" t="s">
        <v>148</v>
      </c>
      <c r="L10" t="s">
        <v>149</v>
      </c>
    </row>
    <row r="11" spans="1:12" ht="15.6">
      <c r="A11" s="5" t="s">
        <v>43</v>
      </c>
      <c r="B11" s="3" t="s">
        <v>22</v>
      </c>
      <c r="C11" s="3" t="s">
        <v>11</v>
      </c>
      <c r="D11" s="3" t="s">
        <v>13</v>
      </c>
      <c r="E11" s="35">
        <v>114.9</v>
      </c>
    </row>
    <row r="12" spans="1:12" ht="15.6">
      <c r="A12" s="5" t="s">
        <v>44</v>
      </c>
      <c r="B12" s="3" t="s">
        <v>23</v>
      </c>
      <c r="C12" s="3" t="s">
        <v>11</v>
      </c>
      <c r="D12" s="3" t="s">
        <v>8</v>
      </c>
      <c r="E12" s="35">
        <v>1706.184</v>
      </c>
    </row>
    <row r="13" spans="1:12" ht="15.6">
      <c r="A13" s="5" t="s">
        <v>45</v>
      </c>
      <c r="B13" s="3" t="s">
        <v>25</v>
      </c>
      <c r="C13" s="3" t="s">
        <v>24</v>
      </c>
      <c r="D13" s="3" t="s">
        <v>20</v>
      </c>
      <c r="E13" s="35">
        <v>911.42399999999998</v>
      </c>
      <c r="H13" t="s">
        <v>150</v>
      </c>
      <c r="I13" t="s">
        <v>151</v>
      </c>
    </row>
    <row r="14" spans="1:12" ht="15.6">
      <c r="A14" s="3" t="s">
        <v>26</v>
      </c>
      <c r="B14" s="3" t="s">
        <v>27</v>
      </c>
      <c r="C14" s="3" t="s">
        <v>6</v>
      </c>
      <c r="D14" s="3" t="s">
        <v>13</v>
      </c>
      <c r="E14" s="35">
        <v>15.552000000000003</v>
      </c>
    </row>
    <row r="15" spans="1:12" ht="15.6">
      <c r="A15" s="3" t="s">
        <v>28</v>
      </c>
      <c r="B15" s="3" t="s">
        <v>29</v>
      </c>
      <c r="C15" s="3" t="s">
        <v>11</v>
      </c>
      <c r="D15" s="3" t="s">
        <v>13</v>
      </c>
      <c r="E15" s="35">
        <v>407.97600000000006</v>
      </c>
      <c r="H15" s="6"/>
    </row>
    <row r="16" spans="1:12" ht="15.6">
      <c r="A16" s="5" t="s">
        <v>47</v>
      </c>
      <c r="B16" s="3" t="s">
        <v>30</v>
      </c>
      <c r="C16" s="3" t="s">
        <v>24</v>
      </c>
      <c r="D16" s="3" t="s">
        <v>13</v>
      </c>
      <c r="E16" s="35">
        <v>68.809999999999988</v>
      </c>
    </row>
    <row r="17" spans="1:5" ht="15.6">
      <c r="A17" s="5" t="s">
        <v>48</v>
      </c>
      <c r="B17" s="3" t="s">
        <v>31</v>
      </c>
      <c r="C17" s="3" t="s">
        <v>24</v>
      </c>
      <c r="D17" s="3" t="s">
        <v>13</v>
      </c>
      <c r="E17" s="35">
        <v>2.5439999999999996</v>
      </c>
    </row>
    <row r="18" spans="1:5" ht="15.6">
      <c r="A18" s="5" t="s">
        <v>49</v>
      </c>
      <c r="B18" s="3" t="s">
        <v>32</v>
      </c>
      <c r="C18" s="3" t="s">
        <v>24</v>
      </c>
      <c r="D18" s="3" t="s">
        <v>13</v>
      </c>
      <c r="E18" s="35">
        <v>665.88</v>
      </c>
    </row>
    <row r="19" spans="1:5" ht="15.6">
      <c r="A19" s="3" t="s">
        <v>33</v>
      </c>
      <c r="B19" s="3" t="s">
        <v>34</v>
      </c>
      <c r="C19" s="3" t="s">
        <v>11</v>
      </c>
      <c r="D19" s="3" t="s">
        <v>13</v>
      </c>
      <c r="E19" s="35">
        <v>55.5</v>
      </c>
    </row>
    <row r="20" spans="1:5" ht="15.6">
      <c r="A20" s="3" t="s">
        <v>35</v>
      </c>
      <c r="B20" s="3" t="s">
        <v>36</v>
      </c>
      <c r="C20" s="3" t="s">
        <v>11</v>
      </c>
      <c r="D20" s="3" t="s">
        <v>13</v>
      </c>
      <c r="E20" s="35">
        <v>8.56</v>
      </c>
    </row>
    <row r="21" spans="1:5" ht="15.6">
      <c r="A21" s="5" t="s">
        <v>50</v>
      </c>
      <c r="B21" s="3" t="s">
        <v>37</v>
      </c>
      <c r="C21" s="3" t="s">
        <v>24</v>
      </c>
      <c r="D21" s="3" t="s">
        <v>20</v>
      </c>
      <c r="E21" s="35">
        <v>213.48000000000002</v>
      </c>
    </row>
  </sheetData>
  <dataValidations count="2">
    <dataValidation type="list" allowBlank="1" showInputMessage="1" showErrorMessage="1" sqref="B1:B21 I2 H7" xr:uid="{A20B0390-AAEB-4183-9F01-8C268E237A4F}">
      <formula1>$G$28</formula1>
    </dataValidation>
    <dataValidation type="list" allowBlank="1" showInputMessage="1" showErrorMessage="1" sqref="I6 H3" xr:uid="{48A2C078-AC95-44CE-9647-F0E354770969}">
      <formula1>$A$2:$A$21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3D06-C73E-440E-A7A8-253E60CE9F70}">
  <dimension ref="A1:T189"/>
  <sheetViews>
    <sheetView zoomScale="145" workbookViewId="0">
      <selection sqref="A1:F18"/>
    </sheetView>
  </sheetViews>
  <sheetFormatPr defaultRowHeight="14.4"/>
  <cols>
    <col min="1" max="1" width="25.109375" customWidth="1"/>
    <col min="2" max="2" width="8.77734375" bestFit="1" customWidth="1"/>
    <col min="3" max="3" width="18" bestFit="1" customWidth="1"/>
    <col min="4" max="4" width="25.88671875" customWidth="1"/>
    <col min="5" max="5" width="8.44140625" bestFit="1" customWidth="1"/>
    <col min="6" max="6" width="10.44140625" customWidth="1"/>
    <col min="9" max="9" width="12.109375" customWidth="1"/>
    <col min="10" max="10" width="17.6640625" customWidth="1"/>
    <col min="13" max="13" width="7.88671875" bestFit="1" customWidth="1"/>
    <col min="14" max="14" width="20.88671875" customWidth="1"/>
    <col min="15" max="15" width="17.33203125" customWidth="1"/>
    <col min="16" max="16" width="24.44140625" customWidth="1"/>
  </cols>
  <sheetData>
    <row r="1" spans="1:14" ht="15" thickBot="1">
      <c r="A1" s="12" t="s">
        <v>83</v>
      </c>
      <c r="B1" s="13" t="s">
        <v>84</v>
      </c>
      <c r="C1" s="13" t="s">
        <v>85</v>
      </c>
      <c r="D1" s="13" t="s">
        <v>86</v>
      </c>
      <c r="E1" s="13" t="s">
        <v>87</v>
      </c>
      <c r="F1" s="13" t="s">
        <v>88</v>
      </c>
      <c r="H1">
        <v>1</v>
      </c>
      <c r="I1" s="37" t="s">
        <v>83</v>
      </c>
      <c r="J1" s="39">
        <v>1005</v>
      </c>
      <c r="K1">
        <v>1006</v>
      </c>
      <c r="L1" s="23"/>
      <c r="M1" s="23"/>
      <c r="N1" s="23"/>
    </row>
    <row r="2" spans="1:14" ht="29.4" thickBot="1">
      <c r="A2" s="14">
        <v>1001</v>
      </c>
      <c r="B2" s="15" t="s">
        <v>89</v>
      </c>
      <c r="C2" s="16">
        <v>37</v>
      </c>
      <c r="D2" s="15" t="s">
        <v>90</v>
      </c>
      <c r="E2" s="15" t="s">
        <v>4</v>
      </c>
      <c r="F2" s="16">
        <v>149030</v>
      </c>
      <c r="H2">
        <v>2</v>
      </c>
      <c r="I2" s="38" t="s">
        <v>84</v>
      </c>
      <c r="J2" s="8" t="str">
        <f>VLOOKUP($J$1,EMPDATA,2,0)</f>
        <v>Shivanand Sahani</v>
      </c>
      <c r="K2" t="str">
        <f>VLOOKUP($K$1,EMPDATA,2,0)</f>
        <v>Kuntal Patra</v>
      </c>
      <c r="L2" s="23"/>
      <c r="M2" s="23"/>
    </row>
    <row r="3" spans="1:14" ht="29.4" thickBot="1">
      <c r="A3" s="14">
        <v>1002</v>
      </c>
      <c r="B3" s="15" t="s">
        <v>91</v>
      </c>
      <c r="C3" s="16">
        <v>46</v>
      </c>
      <c r="D3" s="15" t="s">
        <v>92</v>
      </c>
      <c r="E3" s="15" t="s">
        <v>93</v>
      </c>
      <c r="F3" s="16">
        <v>182507</v>
      </c>
      <c r="H3">
        <v>3</v>
      </c>
      <c r="I3" s="38" t="s">
        <v>85</v>
      </c>
      <c r="J3" s="8">
        <f>VLOOKUP($J$1,EMPDATA,3,0)</f>
        <v>59</v>
      </c>
      <c r="K3">
        <f>VLOOKUP($K$1,EMPDATA,3,0)</f>
        <v>48</v>
      </c>
      <c r="L3" s="23"/>
      <c r="M3" s="23"/>
    </row>
    <row r="4" spans="1:14" ht="29.4" thickBot="1">
      <c r="A4" s="14">
        <v>1003</v>
      </c>
      <c r="B4" s="15" t="s">
        <v>94</v>
      </c>
      <c r="C4" s="16">
        <v>45</v>
      </c>
      <c r="D4" s="15" t="s">
        <v>92</v>
      </c>
      <c r="E4" s="15" t="s">
        <v>95</v>
      </c>
      <c r="F4" s="16">
        <v>100741</v>
      </c>
      <c r="H4">
        <v>4</v>
      </c>
      <c r="I4" s="38" t="s">
        <v>86</v>
      </c>
      <c r="J4" s="8" t="str">
        <f>VLOOKUP($J$1,EMPDATA,4,0)</f>
        <v>Male</v>
      </c>
      <c r="K4" t="str">
        <f>VLOOKUP($K$1,EMPDATA,4,0)</f>
        <v>Male</v>
      </c>
      <c r="L4" s="23"/>
      <c r="M4" s="23"/>
    </row>
    <row r="5" spans="1:14" ht="29.4" thickBot="1">
      <c r="A5" s="14">
        <v>1004</v>
      </c>
      <c r="B5" s="15" t="s">
        <v>96</v>
      </c>
      <c r="C5" s="16">
        <v>59</v>
      </c>
      <c r="D5" s="15" t="s">
        <v>90</v>
      </c>
      <c r="E5" s="15" t="s">
        <v>4</v>
      </c>
      <c r="F5" s="16">
        <v>84784</v>
      </c>
      <c r="H5">
        <v>5</v>
      </c>
      <c r="I5" s="38" t="s">
        <v>87</v>
      </c>
      <c r="J5" s="8" t="str">
        <f>VLOOKUP($J$1,EMPDATA,5,0)</f>
        <v>Product Manager</v>
      </c>
      <c r="K5" t="str">
        <f>VLOOKUP($K$1,EMPDATA,5,0)</f>
        <v>Data Scientist</v>
      </c>
      <c r="L5" s="23"/>
      <c r="M5" s="23"/>
    </row>
    <row r="6" spans="1:14" ht="29.4" thickBot="1">
      <c r="A6" s="14">
        <v>1005</v>
      </c>
      <c r="B6" s="15" t="s">
        <v>97</v>
      </c>
      <c r="C6" s="16">
        <v>59</v>
      </c>
      <c r="D6" s="15" t="s">
        <v>90</v>
      </c>
      <c r="E6" s="15" t="s">
        <v>98</v>
      </c>
      <c r="F6" s="16">
        <v>184551</v>
      </c>
      <c r="H6">
        <v>6</v>
      </c>
      <c r="I6" s="38" t="s">
        <v>88</v>
      </c>
      <c r="J6" s="8">
        <f>VLOOKUP($J$1,EMPDATA,6,0)</f>
        <v>184551</v>
      </c>
      <c r="K6">
        <f>VLOOKUP($K$1,EMPDATA,6,0)</f>
        <v>127313</v>
      </c>
      <c r="L6" s="23"/>
      <c r="M6" s="23"/>
    </row>
    <row r="7" spans="1:14" ht="29.4" thickBot="1">
      <c r="A7" s="14">
        <v>1006</v>
      </c>
      <c r="B7" s="15" t="s">
        <v>99</v>
      </c>
      <c r="C7" s="16">
        <v>48</v>
      </c>
      <c r="D7" s="15" t="s">
        <v>90</v>
      </c>
      <c r="E7" s="15" t="s">
        <v>100</v>
      </c>
      <c r="F7" s="16">
        <v>127313</v>
      </c>
      <c r="I7" s="20"/>
    </row>
    <row r="8" spans="1:14" ht="29.4" thickBot="1">
      <c r="A8" s="14">
        <v>1007</v>
      </c>
      <c r="B8" s="15" t="s">
        <v>101</v>
      </c>
      <c r="C8" s="16">
        <v>53</v>
      </c>
      <c r="D8" s="15" t="s">
        <v>92</v>
      </c>
      <c r="E8" s="15" t="s">
        <v>95</v>
      </c>
      <c r="F8" s="16">
        <v>31809</v>
      </c>
      <c r="I8" s="20"/>
      <c r="J8" t="str" cm="1">
        <f t="array" ref="J8:N8">_xlfn.XLOOKUP(J1,A2:A18,B2:F18,"Lookup value no found",0)</f>
        <v>Shivanand Sahani</v>
      </c>
      <c r="K8">
        <v>59</v>
      </c>
      <c r="L8" t="str">
        <v>Male</v>
      </c>
      <c r="M8" t="str">
        <v>Product Manager</v>
      </c>
      <c r="N8">
        <v>184551</v>
      </c>
    </row>
    <row r="9" spans="1:14" ht="29.4" thickBot="1">
      <c r="A9" s="14">
        <v>1008</v>
      </c>
      <c r="B9" s="15" t="s">
        <v>102</v>
      </c>
      <c r="C9" s="16">
        <v>59</v>
      </c>
      <c r="D9" s="15" t="s">
        <v>92</v>
      </c>
      <c r="E9" s="15" t="s">
        <v>103</v>
      </c>
      <c r="F9" s="16">
        <v>39769</v>
      </c>
      <c r="I9" s="20"/>
    </row>
    <row r="10" spans="1:14" ht="29.4" thickBot="1">
      <c r="A10" s="14">
        <v>1009</v>
      </c>
      <c r="B10" s="15" t="s">
        <v>116</v>
      </c>
      <c r="C10" s="16">
        <v>26</v>
      </c>
      <c r="D10" s="15" t="s">
        <v>92</v>
      </c>
      <c r="E10" s="15" t="s">
        <v>93</v>
      </c>
      <c r="F10" s="16">
        <v>75792</v>
      </c>
      <c r="I10" s="20"/>
      <c r="N10" s="20"/>
    </row>
    <row r="11" spans="1:14" ht="29.4" thickBot="1">
      <c r="A11" s="14">
        <v>1010</v>
      </c>
      <c r="B11" s="15" t="s">
        <v>104</v>
      </c>
      <c r="C11" s="16">
        <v>58</v>
      </c>
      <c r="D11" s="15" t="s">
        <v>90</v>
      </c>
      <c r="E11" s="15" t="s">
        <v>4</v>
      </c>
      <c r="F11" s="16">
        <v>148988</v>
      </c>
      <c r="I11" s="21"/>
      <c r="N11" s="20"/>
    </row>
    <row r="12" spans="1:14" ht="29.4" thickBot="1">
      <c r="A12" s="14">
        <v>1011</v>
      </c>
      <c r="B12" s="15" t="s">
        <v>105</v>
      </c>
      <c r="C12" s="16">
        <v>44</v>
      </c>
      <c r="D12" s="15" t="s">
        <v>92</v>
      </c>
      <c r="E12" s="15" t="s">
        <v>4</v>
      </c>
      <c r="F12" s="16">
        <v>98803</v>
      </c>
      <c r="N12" s="20"/>
    </row>
    <row r="13" spans="1:14" ht="29.4" thickBot="1">
      <c r="A13" s="14">
        <v>1012</v>
      </c>
      <c r="B13" s="15" t="s">
        <v>106</v>
      </c>
      <c r="C13" s="16">
        <v>39</v>
      </c>
      <c r="D13" s="15" t="s">
        <v>92</v>
      </c>
      <c r="E13" s="15" t="s">
        <v>98</v>
      </c>
      <c r="F13" s="16">
        <v>172266</v>
      </c>
      <c r="N13" s="20"/>
    </row>
    <row r="14" spans="1:14" ht="29.4" thickBot="1">
      <c r="A14" s="14">
        <v>1013</v>
      </c>
      <c r="B14" s="15" t="s">
        <v>107</v>
      </c>
      <c r="C14" s="16">
        <v>54</v>
      </c>
      <c r="D14" s="15" t="s">
        <v>90</v>
      </c>
      <c r="E14" s="15" t="s">
        <v>108</v>
      </c>
      <c r="F14" s="16">
        <v>136087</v>
      </c>
      <c r="N14" s="21"/>
    </row>
    <row r="15" spans="1:14" ht="29.4" thickBot="1">
      <c r="A15" s="14">
        <v>1013</v>
      </c>
      <c r="B15" s="15" t="s">
        <v>109</v>
      </c>
      <c r="C15" s="16">
        <v>34</v>
      </c>
      <c r="D15" s="15" t="s">
        <v>92</v>
      </c>
      <c r="E15" s="15" t="s">
        <v>93</v>
      </c>
      <c r="F15" s="16">
        <v>30479</v>
      </c>
    </row>
    <row r="16" spans="1:14" ht="29.4" thickBot="1">
      <c r="A16" s="14">
        <v>1015</v>
      </c>
      <c r="B16" s="15" t="s">
        <v>110</v>
      </c>
      <c r="C16" s="16">
        <v>47</v>
      </c>
      <c r="D16" s="15" t="s">
        <v>92</v>
      </c>
      <c r="E16" s="15" t="s">
        <v>4</v>
      </c>
      <c r="F16" s="16">
        <v>150145</v>
      </c>
    </row>
    <row r="17" spans="1:15" ht="43.8" thickBot="1">
      <c r="A17" s="14">
        <v>1016</v>
      </c>
      <c r="B17" s="15" t="s">
        <v>111</v>
      </c>
      <c r="C17" s="16">
        <v>35</v>
      </c>
      <c r="D17" s="15" t="s">
        <v>92</v>
      </c>
      <c r="E17" s="15" t="s">
        <v>112</v>
      </c>
      <c r="F17" s="16">
        <v>158214</v>
      </c>
    </row>
    <row r="18" spans="1:15" ht="29.4" thickBot="1">
      <c r="A18" s="14">
        <v>1017</v>
      </c>
      <c r="B18" s="15" t="s">
        <v>113</v>
      </c>
      <c r="C18" s="16">
        <v>27</v>
      </c>
      <c r="D18" s="15" t="s">
        <v>92</v>
      </c>
      <c r="E18" s="15" t="s">
        <v>114</v>
      </c>
      <c r="F18" s="16">
        <v>121734</v>
      </c>
    </row>
    <row r="24" spans="1:15">
      <c r="O24">
        <v>15</v>
      </c>
    </row>
    <row r="34" spans="9:10">
      <c r="I34" s="23"/>
      <c r="J34" s="24"/>
    </row>
    <row r="35" spans="9:10">
      <c r="I35" s="23"/>
      <c r="J35" s="24"/>
    </row>
    <row r="36" spans="9:10">
      <c r="I36" s="23"/>
      <c r="J36" s="24"/>
    </row>
    <row r="37" spans="9:10">
      <c r="I37" s="23"/>
      <c r="J37" s="24"/>
    </row>
    <row r="38" spans="9:10">
      <c r="I38" s="23"/>
      <c r="J38" s="24"/>
    </row>
    <row r="39" spans="9:10">
      <c r="I39" s="23"/>
      <c r="J39" s="24"/>
    </row>
    <row r="40" spans="9:10">
      <c r="J40" s="24"/>
    </row>
    <row r="41" spans="9:10">
      <c r="J41" s="24"/>
    </row>
    <row r="42" spans="9:10">
      <c r="J42" s="24"/>
    </row>
    <row r="43" spans="9:10">
      <c r="J43" s="24"/>
    </row>
    <row r="44" spans="9:10">
      <c r="J44" s="24"/>
    </row>
    <row r="45" spans="9:10">
      <c r="J45" s="24"/>
    </row>
    <row r="46" spans="9:10">
      <c r="J46" s="24"/>
    </row>
    <row r="162" spans="3:20">
      <c r="C162" s="22"/>
    </row>
    <row r="163" spans="3:20">
      <c r="C163" s="22"/>
    </row>
    <row r="164" spans="3:20">
      <c r="C164" s="22"/>
    </row>
    <row r="165" spans="3:20">
      <c r="C165" s="22"/>
    </row>
    <row r="166" spans="3:20">
      <c r="C166" s="22"/>
    </row>
    <row r="167" spans="3:20">
      <c r="C167" s="22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3:20">
      <c r="C168" s="22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3:20">
      <c r="C169" s="22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3:20">
      <c r="C170" s="22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3:20">
      <c r="C171" s="22"/>
    </row>
    <row r="172" spans="3:20">
      <c r="C172" s="22"/>
    </row>
    <row r="176" spans="3:20"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3:18">
      <c r="O177" s="7"/>
      <c r="P177" s="7"/>
      <c r="Q177" s="7"/>
      <c r="R177" s="7"/>
    </row>
    <row r="178" spans="3:18">
      <c r="C178" s="22"/>
      <c r="O178" s="7"/>
      <c r="P178" s="7"/>
      <c r="Q178" s="7"/>
      <c r="R178" s="7"/>
    </row>
    <row r="179" spans="3:18">
      <c r="C179" s="22"/>
      <c r="O179" s="7"/>
      <c r="P179" s="7"/>
      <c r="Q179" s="7"/>
      <c r="R179" s="7"/>
    </row>
    <row r="180" spans="3:18">
      <c r="C180" s="22"/>
      <c r="O180" s="7"/>
      <c r="P180" s="7"/>
      <c r="Q180" s="7"/>
      <c r="R180" s="7"/>
    </row>
    <row r="181" spans="3:18">
      <c r="C181" s="22"/>
      <c r="O181" s="7"/>
      <c r="P181" s="7"/>
      <c r="Q181" s="7"/>
      <c r="R181" s="7"/>
    </row>
    <row r="182" spans="3:18">
      <c r="C182" s="22"/>
      <c r="O182" s="7"/>
      <c r="P182" s="7"/>
      <c r="Q182" s="7"/>
      <c r="R182" s="7"/>
    </row>
    <row r="183" spans="3:18">
      <c r="C183" s="22"/>
      <c r="O183" s="7"/>
      <c r="P183" s="7"/>
      <c r="Q183" s="7"/>
      <c r="R183" s="7"/>
    </row>
    <row r="184" spans="3:18">
      <c r="C184" s="22"/>
      <c r="O184" s="7"/>
      <c r="P184" s="7"/>
      <c r="Q184" s="7"/>
      <c r="R184" s="7"/>
    </row>
    <row r="185" spans="3:18">
      <c r="C185" s="22"/>
      <c r="O185" s="7"/>
      <c r="P185" s="7"/>
      <c r="Q185" s="7"/>
      <c r="R185" s="7"/>
    </row>
    <row r="186" spans="3:18">
      <c r="C186" s="22"/>
      <c r="O186" s="7"/>
      <c r="P186" s="7"/>
      <c r="Q186" s="7"/>
      <c r="R186" s="7"/>
    </row>
    <row r="187" spans="3:18">
      <c r="C187" s="22"/>
      <c r="O187" s="7"/>
      <c r="P187" s="7"/>
      <c r="Q187" s="7"/>
      <c r="R187" s="7"/>
    </row>
    <row r="188" spans="3:18">
      <c r="C188" s="22"/>
      <c r="O188" s="7"/>
      <c r="P188" s="7"/>
      <c r="Q188" s="7"/>
      <c r="R188" s="7"/>
    </row>
    <row r="189" spans="3:18">
      <c r="O189" s="7"/>
      <c r="P189" s="7"/>
      <c r="Q189" s="7"/>
      <c r="R189" s="7"/>
    </row>
  </sheetData>
  <dataValidations count="3">
    <dataValidation type="list" allowBlank="1" showInputMessage="1" showErrorMessage="1" sqref="D178" xr:uid="{23914610-C002-44B5-9D72-0AE12B5FAAE0}">
      <formula1>$D$162:$Q$162</formula1>
    </dataValidation>
    <dataValidation type="list" allowBlank="1" showInputMessage="1" showErrorMessage="1" sqref="J7" xr:uid="{950F5C30-9BC7-4F05-8DEC-AB08019211EF}">
      <formula1>#REF!</formula1>
    </dataValidation>
    <dataValidation type="list" allowBlank="1" showInputMessage="1" showErrorMessage="1" sqref="N1 K1" xr:uid="{65734974-5E1C-4062-96AD-5563E738B75F}">
      <formula1>$A$2:$A$18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10CF-67C2-496A-8F55-A968A0F054D4}">
  <dimension ref="A1:G18"/>
  <sheetViews>
    <sheetView zoomScale="112" workbookViewId="0">
      <selection activeCell="G3" sqref="G3"/>
    </sheetView>
  </sheetViews>
  <sheetFormatPr defaultRowHeight="14.4"/>
  <cols>
    <col min="5" max="5" width="15.109375" customWidth="1"/>
  </cols>
  <sheetData>
    <row r="1" spans="1:7" ht="15" thickBot="1">
      <c r="A1" s="45" t="s">
        <v>83</v>
      </c>
      <c r="B1" s="46" t="s">
        <v>84</v>
      </c>
      <c r="C1" s="46" t="s">
        <v>85</v>
      </c>
      <c r="D1" s="46" t="s">
        <v>86</v>
      </c>
      <c r="E1" s="46" t="s">
        <v>87</v>
      </c>
      <c r="F1" s="46" t="s">
        <v>88</v>
      </c>
      <c r="G1" s="52" t="s">
        <v>156</v>
      </c>
    </row>
    <row r="2" spans="1:7" ht="15" thickBot="1">
      <c r="A2" s="47">
        <v>1017</v>
      </c>
      <c r="B2" s="48" t="s">
        <v>113</v>
      </c>
      <c r="C2" s="49">
        <v>27</v>
      </c>
      <c r="D2" s="48" t="s">
        <v>92</v>
      </c>
      <c r="E2" s="48" t="s">
        <v>114</v>
      </c>
      <c r="F2" s="49">
        <v>121734</v>
      </c>
      <c r="G2" s="8" t="str">
        <f>VLOOKUP(A2,A1:B18,2,0)</f>
        <v>Suvankar Adhikary</v>
      </c>
    </row>
    <row r="3" spans="1:7" ht="15" thickBot="1">
      <c r="A3" s="47">
        <v>1016</v>
      </c>
      <c r="B3" s="48" t="s">
        <v>111</v>
      </c>
      <c r="C3" s="49">
        <v>35</v>
      </c>
      <c r="D3" s="48" t="s">
        <v>92</v>
      </c>
      <c r="E3" s="48" t="s">
        <v>112</v>
      </c>
      <c r="F3" s="49">
        <v>158214</v>
      </c>
      <c r="G3" s="8" t="str">
        <f>VLOOKUP(A3,A2:B19,2,0)</f>
        <v>Suvankar Chakraborty</v>
      </c>
    </row>
    <row r="4" spans="1:7" ht="15" thickBot="1">
      <c r="A4" s="47">
        <v>1015</v>
      </c>
      <c r="B4" s="48" t="s">
        <v>110</v>
      </c>
      <c r="C4" s="49">
        <v>47</v>
      </c>
      <c r="D4" s="48" t="s">
        <v>92</v>
      </c>
      <c r="E4" s="48" t="s">
        <v>4</v>
      </c>
      <c r="F4" s="49">
        <v>150145</v>
      </c>
      <c r="G4" s="8"/>
    </row>
    <row r="5" spans="1:7" ht="15" thickBot="1">
      <c r="A5" s="47">
        <v>1013</v>
      </c>
      <c r="B5" s="48" t="s">
        <v>107</v>
      </c>
      <c r="C5" s="49">
        <v>54</v>
      </c>
      <c r="D5" s="48" t="s">
        <v>90</v>
      </c>
      <c r="E5" s="48" t="s">
        <v>108</v>
      </c>
      <c r="F5" s="49">
        <v>136087</v>
      </c>
      <c r="G5" s="8"/>
    </row>
    <row r="6" spans="1:7" ht="15" thickBot="1">
      <c r="A6" s="47">
        <v>1013</v>
      </c>
      <c r="B6" s="48" t="s">
        <v>109</v>
      </c>
      <c r="C6" s="49">
        <v>34</v>
      </c>
      <c r="D6" s="48" t="s">
        <v>92</v>
      </c>
      <c r="E6" s="48" t="s">
        <v>93</v>
      </c>
      <c r="F6" s="49">
        <v>30479</v>
      </c>
      <c r="G6" s="8"/>
    </row>
    <row r="7" spans="1:7" ht="15" thickBot="1">
      <c r="A7" s="47">
        <v>1012</v>
      </c>
      <c r="B7" s="48" t="s">
        <v>106</v>
      </c>
      <c r="C7" s="49">
        <v>39</v>
      </c>
      <c r="D7" s="48" t="s">
        <v>92</v>
      </c>
      <c r="E7" s="48" t="s">
        <v>98</v>
      </c>
      <c r="F7" s="49">
        <v>172266</v>
      </c>
      <c r="G7" s="8"/>
    </row>
    <row r="8" spans="1:7" ht="15" thickBot="1">
      <c r="A8" s="47">
        <v>1011</v>
      </c>
      <c r="B8" s="48" t="s">
        <v>105</v>
      </c>
      <c r="C8" s="49">
        <v>44</v>
      </c>
      <c r="D8" s="48" t="s">
        <v>92</v>
      </c>
      <c r="E8" s="48" t="s">
        <v>4</v>
      </c>
      <c r="F8" s="49">
        <v>98803</v>
      </c>
      <c r="G8" s="8"/>
    </row>
    <row r="9" spans="1:7" ht="15" thickBot="1">
      <c r="A9" s="47">
        <v>1010</v>
      </c>
      <c r="B9" s="48" t="s">
        <v>104</v>
      </c>
      <c r="C9" s="49">
        <v>58</v>
      </c>
      <c r="D9" s="48" t="s">
        <v>90</v>
      </c>
      <c r="E9" s="48" t="s">
        <v>4</v>
      </c>
      <c r="F9" s="49">
        <v>148988</v>
      </c>
      <c r="G9" s="8"/>
    </row>
    <row r="10" spans="1:7" ht="15" thickBot="1">
      <c r="A10" s="47">
        <v>1009</v>
      </c>
      <c r="B10" s="48" t="s">
        <v>116</v>
      </c>
      <c r="C10" s="49">
        <v>26</v>
      </c>
      <c r="D10" s="48" t="s">
        <v>92</v>
      </c>
      <c r="E10" s="48" t="s">
        <v>93</v>
      </c>
      <c r="F10" s="49">
        <v>75792</v>
      </c>
      <c r="G10" s="8"/>
    </row>
    <row r="11" spans="1:7" ht="15" thickBot="1">
      <c r="A11" s="47">
        <v>1008</v>
      </c>
      <c r="B11" s="48" t="s">
        <v>102</v>
      </c>
      <c r="C11" s="49">
        <v>59</v>
      </c>
      <c r="D11" s="48" t="s">
        <v>92</v>
      </c>
      <c r="E11" s="48" t="s">
        <v>103</v>
      </c>
      <c r="F11" s="49">
        <v>39769</v>
      </c>
      <c r="G11" s="8"/>
    </row>
    <row r="12" spans="1:7" ht="15" thickBot="1">
      <c r="A12" s="47">
        <v>1007</v>
      </c>
      <c r="B12" s="48" t="s">
        <v>101</v>
      </c>
      <c r="C12" s="49">
        <v>53</v>
      </c>
      <c r="D12" s="48" t="s">
        <v>92</v>
      </c>
      <c r="E12" s="48" t="s">
        <v>95</v>
      </c>
      <c r="F12" s="49">
        <v>31809</v>
      </c>
      <c r="G12" s="8"/>
    </row>
    <row r="13" spans="1:7" ht="15" thickBot="1">
      <c r="A13" s="47">
        <v>1006</v>
      </c>
      <c r="B13" s="48" t="s">
        <v>99</v>
      </c>
      <c r="C13" s="49">
        <v>48</v>
      </c>
      <c r="D13" s="48" t="s">
        <v>90</v>
      </c>
      <c r="E13" s="48" t="s">
        <v>100</v>
      </c>
      <c r="F13" s="49">
        <v>127313</v>
      </c>
      <c r="G13" s="8"/>
    </row>
    <row r="14" spans="1:7" ht="15" thickBot="1">
      <c r="A14" s="47">
        <v>1005</v>
      </c>
      <c r="B14" s="48" t="s">
        <v>97</v>
      </c>
      <c r="C14" s="49">
        <v>59</v>
      </c>
      <c r="D14" s="48" t="s">
        <v>90</v>
      </c>
      <c r="E14" s="48" t="s">
        <v>98</v>
      </c>
      <c r="F14" s="49">
        <v>184551</v>
      </c>
      <c r="G14" s="8"/>
    </row>
    <row r="15" spans="1:7" ht="15" thickBot="1">
      <c r="A15" s="47">
        <v>1004</v>
      </c>
      <c r="B15" s="48" t="s">
        <v>96</v>
      </c>
      <c r="C15" s="49">
        <v>59</v>
      </c>
      <c r="D15" s="48" t="s">
        <v>90</v>
      </c>
      <c r="E15" s="48" t="s">
        <v>4</v>
      </c>
      <c r="F15" s="49">
        <v>84784</v>
      </c>
      <c r="G15" s="8"/>
    </row>
    <row r="16" spans="1:7" ht="15" thickBot="1">
      <c r="A16" s="47">
        <v>1003</v>
      </c>
      <c r="B16" s="48" t="s">
        <v>94</v>
      </c>
      <c r="C16" s="49">
        <v>45</v>
      </c>
      <c r="D16" s="48" t="s">
        <v>92</v>
      </c>
      <c r="E16" s="48" t="s">
        <v>95</v>
      </c>
      <c r="F16" s="49">
        <v>100741</v>
      </c>
      <c r="G16" s="8"/>
    </row>
    <row r="17" spans="1:7" ht="15" thickBot="1">
      <c r="A17" s="47">
        <v>1002</v>
      </c>
      <c r="B17" s="48" t="s">
        <v>91</v>
      </c>
      <c r="C17" s="49">
        <v>46</v>
      </c>
      <c r="D17" s="48" t="s">
        <v>92</v>
      </c>
      <c r="E17" s="48" t="s">
        <v>93</v>
      </c>
      <c r="F17" s="49">
        <v>182507</v>
      </c>
      <c r="G17" s="8"/>
    </row>
    <row r="18" spans="1:7" ht="15" thickBot="1">
      <c r="A18" s="47">
        <v>1001</v>
      </c>
      <c r="B18" s="48" t="s">
        <v>89</v>
      </c>
      <c r="C18" s="49">
        <v>37</v>
      </c>
      <c r="D18" s="48" t="s">
        <v>90</v>
      </c>
      <c r="E18" s="48" t="s">
        <v>4</v>
      </c>
      <c r="F18" s="49">
        <v>149030</v>
      </c>
      <c r="G18" s="8"/>
    </row>
  </sheetData>
  <sortState xmlns:xlrd2="http://schemas.microsoft.com/office/spreadsheetml/2017/richdata2" ref="A2:F18">
    <sortCondition descending="1" ref="A1:A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31EE-C8A5-4A70-9262-5EC7EA4F6052}">
  <dimension ref="A1:B18"/>
  <sheetViews>
    <sheetView workbookViewId="0">
      <selection activeCell="B2" sqref="B2"/>
    </sheetView>
  </sheetViews>
  <sheetFormatPr defaultRowHeight="14.4"/>
  <cols>
    <col min="1" max="1" width="11.88671875" customWidth="1"/>
    <col min="2" max="2" width="17.44140625" customWidth="1"/>
  </cols>
  <sheetData>
    <row r="1" spans="1:2">
      <c r="A1" s="50" t="s">
        <v>83</v>
      </c>
      <c r="B1" s="33" t="s">
        <v>156</v>
      </c>
    </row>
    <row r="2" spans="1:2">
      <c r="A2" s="51">
        <v>1001</v>
      </c>
      <c r="B2" s="8">
        <v>31226</v>
      </c>
    </row>
    <row r="3" spans="1:2">
      <c r="A3" s="51">
        <v>1002</v>
      </c>
      <c r="B3" s="8">
        <v>43751</v>
      </c>
    </row>
    <row r="4" spans="1:2">
      <c r="A4" s="51">
        <v>1003</v>
      </c>
      <c r="B4" s="8">
        <v>25448</v>
      </c>
    </row>
    <row r="5" spans="1:2">
      <c r="A5" s="51">
        <v>1004</v>
      </c>
      <c r="B5" s="8">
        <v>14755</v>
      </c>
    </row>
    <row r="6" spans="1:2">
      <c r="A6" s="51">
        <v>1005</v>
      </c>
      <c r="B6" s="8">
        <v>20388</v>
      </c>
    </row>
    <row r="7" spans="1:2">
      <c r="A7" s="51">
        <v>1006</v>
      </c>
      <c r="B7" s="8">
        <v>34572</v>
      </c>
    </row>
    <row r="8" spans="1:2">
      <c r="A8" s="51">
        <v>1007</v>
      </c>
      <c r="B8" s="8">
        <v>10861</v>
      </c>
    </row>
    <row r="9" spans="1:2">
      <c r="A9" s="51">
        <v>1008</v>
      </c>
      <c r="B9" s="8">
        <v>17864</v>
      </c>
    </row>
    <row r="10" spans="1:2">
      <c r="A10" s="51">
        <v>1009</v>
      </c>
      <c r="B10" s="8">
        <v>35338</v>
      </c>
    </row>
    <row r="11" spans="1:2">
      <c r="A11" s="51">
        <v>1010</v>
      </c>
      <c r="B11" s="8">
        <v>17279</v>
      </c>
    </row>
    <row r="12" spans="1:2">
      <c r="A12" s="51">
        <v>1011</v>
      </c>
      <c r="B12" s="8">
        <v>18013</v>
      </c>
    </row>
    <row r="13" spans="1:2">
      <c r="A13" s="51">
        <v>1012</v>
      </c>
      <c r="B13" s="8">
        <v>20670</v>
      </c>
    </row>
    <row r="14" spans="1:2">
      <c r="A14" s="51">
        <v>1013</v>
      </c>
      <c r="B14" s="8">
        <v>38817</v>
      </c>
    </row>
    <row r="15" spans="1:2">
      <c r="A15" s="51">
        <v>1013</v>
      </c>
      <c r="B15" s="8">
        <v>34975</v>
      </c>
    </row>
    <row r="16" spans="1:2">
      <c r="A16" s="51">
        <v>1015</v>
      </c>
      <c r="B16" s="8">
        <v>35978</v>
      </c>
    </row>
    <row r="17" spans="1:2">
      <c r="A17" s="51">
        <v>1016</v>
      </c>
      <c r="B17" s="8">
        <v>22874</v>
      </c>
    </row>
    <row r="18" spans="1:2">
      <c r="A18" s="51">
        <v>1017</v>
      </c>
      <c r="B18" s="8">
        <v>11206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3384-AD8E-442F-A899-279EC5378551}">
  <dimension ref="A1:R20"/>
  <sheetViews>
    <sheetView tabSelected="1" zoomScale="161" workbookViewId="0">
      <selection activeCell="B12" sqref="B12"/>
    </sheetView>
  </sheetViews>
  <sheetFormatPr defaultRowHeight="14.4"/>
  <cols>
    <col min="2" max="2" width="16.21875" customWidth="1"/>
    <col min="7" max="7" width="16.44140625" customWidth="1"/>
    <col min="8" max="8" width="17.21875" customWidth="1"/>
  </cols>
  <sheetData>
    <row r="1" spans="1:18" ht="15" thickBot="1">
      <c r="A1" s="12" t="s">
        <v>83</v>
      </c>
      <c r="B1" s="14">
        <v>1001</v>
      </c>
      <c r="C1" s="14">
        <v>1002</v>
      </c>
      <c r="D1" s="14">
        <v>1003</v>
      </c>
      <c r="E1" s="14">
        <v>1004</v>
      </c>
      <c r="F1" s="14">
        <v>1005</v>
      </c>
      <c r="G1" s="14">
        <v>1006</v>
      </c>
      <c r="H1" s="14">
        <v>1007</v>
      </c>
      <c r="I1" s="14">
        <v>1008</v>
      </c>
      <c r="J1" s="14">
        <v>1009</v>
      </c>
      <c r="K1" s="14">
        <v>1010</v>
      </c>
      <c r="L1" s="14">
        <v>1011</v>
      </c>
      <c r="M1" s="14">
        <v>1012</v>
      </c>
      <c r="N1" s="14">
        <v>1013</v>
      </c>
      <c r="O1" s="14">
        <v>1013</v>
      </c>
      <c r="P1" s="14">
        <v>1015</v>
      </c>
      <c r="Q1" s="14">
        <v>1016</v>
      </c>
      <c r="R1" s="14">
        <v>1017</v>
      </c>
    </row>
    <row r="2" spans="1:18" ht="43.8" thickBot="1">
      <c r="A2" s="13" t="s">
        <v>84</v>
      </c>
      <c r="B2" s="15" t="s">
        <v>89</v>
      </c>
      <c r="C2" s="15" t="s">
        <v>91</v>
      </c>
      <c r="D2" s="15" t="s">
        <v>94</v>
      </c>
      <c r="E2" s="15" t="s">
        <v>96</v>
      </c>
      <c r="F2" s="15" t="s">
        <v>97</v>
      </c>
      <c r="G2" s="15" t="s">
        <v>99</v>
      </c>
      <c r="H2" s="15" t="s">
        <v>101</v>
      </c>
      <c r="I2" s="15" t="s">
        <v>102</v>
      </c>
      <c r="J2" s="15" t="s">
        <v>116</v>
      </c>
      <c r="K2" s="15" t="s">
        <v>104</v>
      </c>
      <c r="L2" s="15" t="s">
        <v>105</v>
      </c>
      <c r="M2" s="15" t="s">
        <v>106</v>
      </c>
      <c r="N2" s="15" t="s">
        <v>107</v>
      </c>
      <c r="O2" s="15" t="s">
        <v>109</v>
      </c>
      <c r="P2" s="15" t="s">
        <v>110</v>
      </c>
      <c r="Q2" s="15" t="s">
        <v>111</v>
      </c>
      <c r="R2" s="15" t="s">
        <v>113</v>
      </c>
    </row>
    <row r="3" spans="1:18" ht="15" thickBot="1">
      <c r="A3" s="13" t="s">
        <v>85</v>
      </c>
      <c r="B3" s="16">
        <v>37</v>
      </c>
      <c r="C3" s="16">
        <v>46</v>
      </c>
      <c r="D3" s="16">
        <v>45</v>
      </c>
      <c r="E3" s="16">
        <v>59</v>
      </c>
      <c r="F3" s="16">
        <v>59</v>
      </c>
      <c r="G3" s="16">
        <v>48</v>
      </c>
      <c r="H3" s="16">
        <v>53</v>
      </c>
      <c r="I3" s="16">
        <v>59</v>
      </c>
      <c r="J3" s="16">
        <v>26</v>
      </c>
      <c r="K3" s="16">
        <v>58</v>
      </c>
      <c r="L3" s="16">
        <v>44</v>
      </c>
      <c r="M3" s="16">
        <v>39</v>
      </c>
      <c r="N3" s="16">
        <v>54</v>
      </c>
      <c r="O3" s="16">
        <v>34</v>
      </c>
      <c r="P3" s="16">
        <v>47</v>
      </c>
      <c r="Q3" s="16">
        <v>35</v>
      </c>
      <c r="R3" s="16">
        <v>27</v>
      </c>
    </row>
    <row r="4" spans="1:18" ht="15" thickBot="1">
      <c r="A4" s="13" t="s">
        <v>86</v>
      </c>
      <c r="B4" s="15" t="s">
        <v>90</v>
      </c>
      <c r="C4" s="15" t="s">
        <v>92</v>
      </c>
      <c r="D4" s="15" t="s">
        <v>92</v>
      </c>
      <c r="E4" s="15" t="s">
        <v>90</v>
      </c>
      <c r="F4" s="15" t="s">
        <v>90</v>
      </c>
      <c r="G4" s="15" t="s">
        <v>90</v>
      </c>
      <c r="H4" s="15" t="s">
        <v>92</v>
      </c>
      <c r="I4" s="15" t="s">
        <v>92</v>
      </c>
      <c r="J4" s="15" t="s">
        <v>92</v>
      </c>
      <c r="K4" s="15" t="s">
        <v>90</v>
      </c>
      <c r="L4" s="15" t="s">
        <v>92</v>
      </c>
      <c r="M4" s="15" t="s">
        <v>92</v>
      </c>
      <c r="N4" s="15" t="s">
        <v>90</v>
      </c>
      <c r="O4" s="15" t="s">
        <v>92</v>
      </c>
      <c r="P4" s="15" t="s">
        <v>92</v>
      </c>
      <c r="Q4" s="15" t="s">
        <v>92</v>
      </c>
      <c r="R4" s="15" t="s">
        <v>92</v>
      </c>
    </row>
    <row r="5" spans="1:18" ht="29.4" thickBot="1">
      <c r="A5" s="13" t="s">
        <v>87</v>
      </c>
      <c r="B5" s="15" t="s">
        <v>4</v>
      </c>
      <c r="C5" s="15" t="s">
        <v>93</v>
      </c>
      <c r="D5" s="15" t="s">
        <v>95</v>
      </c>
      <c r="E5" s="15" t="s">
        <v>4</v>
      </c>
      <c r="F5" s="15" t="s">
        <v>98</v>
      </c>
      <c r="G5" s="15" t="s">
        <v>100</v>
      </c>
      <c r="H5" s="15" t="s">
        <v>95</v>
      </c>
      <c r="I5" s="15" t="s">
        <v>103</v>
      </c>
      <c r="J5" s="15" t="s">
        <v>93</v>
      </c>
      <c r="K5" s="15" t="s">
        <v>4</v>
      </c>
      <c r="L5" s="15" t="s">
        <v>4</v>
      </c>
      <c r="M5" s="15" t="s">
        <v>98</v>
      </c>
      <c r="N5" s="15" t="s">
        <v>108</v>
      </c>
      <c r="O5" s="15" t="s">
        <v>93</v>
      </c>
      <c r="P5" s="15" t="s">
        <v>4</v>
      </c>
      <c r="Q5" s="15" t="s">
        <v>112</v>
      </c>
      <c r="R5" s="15" t="s">
        <v>114</v>
      </c>
    </row>
    <row r="6" spans="1:18" ht="15" thickBot="1">
      <c r="A6" s="13" t="s">
        <v>88</v>
      </c>
      <c r="B6" s="16">
        <v>149030</v>
      </c>
      <c r="C6" s="16">
        <v>182507</v>
      </c>
      <c r="D6" s="16">
        <v>100741</v>
      </c>
      <c r="E6" s="16">
        <v>84784</v>
      </c>
      <c r="F6" s="16">
        <v>184551</v>
      </c>
      <c r="G6" s="16">
        <v>127313</v>
      </c>
      <c r="H6" s="16">
        <v>31809</v>
      </c>
      <c r="I6" s="16">
        <v>39769</v>
      </c>
      <c r="J6" s="16">
        <v>75792</v>
      </c>
      <c r="K6" s="16">
        <v>148988</v>
      </c>
      <c r="L6" s="16">
        <v>98803</v>
      </c>
      <c r="M6" s="16">
        <v>172266</v>
      </c>
      <c r="N6" s="16">
        <v>136087</v>
      </c>
      <c r="O6" s="16">
        <v>30479</v>
      </c>
      <c r="P6" s="16">
        <v>150145</v>
      </c>
      <c r="Q6" s="16">
        <v>158214</v>
      </c>
      <c r="R6" s="16">
        <v>121734</v>
      </c>
    </row>
    <row r="8" spans="1:18">
      <c r="A8" s="23" t="s">
        <v>154</v>
      </c>
      <c r="B8" t="s">
        <v>155</v>
      </c>
    </row>
    <row r="9" spans="1:18" ht="15" thickBot="1"/>
    <row r="10" spans="1:18" ht="29.4" thickBot="1">
      <c r="A10" s="37" t="s">
        <v>83</v>
      </c>
      <c r="B10" s="39">
        <v>1008</v>
      </c>
      <c r="C10" s="24"/>
      <c r="D10" s="24"/>
      <c r="E10" s="24"/>
      <c r="F10" s="24"/>
      <c r="G10" s="24"/>
      <c r="H10" s="24" t="s">
        <v>157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5" thickBot="1">
      <c r="A11" s="38" t="s">
        <v>84</v>
      </c>
      <c r="B11" s="8" t="str">
        <f>HLOOKUP($B$10,$A$1:$R$6,2,0)</f>
        <v>Kranti Bheke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" thickBot="1">
      <c r="A12" s="38" t="s">
        <v>85</v>
      </c>
      <c r="B12" s="8">
        <f>HLOOKUP($B$10,$A$1:$R$6,3,0)</f>
        <v>59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5" thickBot="1">
      <c r="A13" s="38" t="s">
        <v>86</v>
      </c>
      <c r="B13" s="8" t="str">
        <f>HLOOKUP($B$10,$A$1:$R$6,4,0)</f>
        <v>Female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58.2" thickBot="1">
      <c r="A14" s="38" t="s">
        <v>87</v>
      </c>
      <c r="B14" s="8" t="str">
        <f>HLOOKUP($B$10,$A$1:$R$6,5,0)</f>
        <v>Marketing</v>
      </c>
      <c r="C14" s="28"/>
      <c r="D14" s="28"/>
      <c r="E14" s="28"/>
      <c r="F14" s="28"/>
      <c r="G14" s="28"/>
      <c r="H14" s="28" t="s">
        <v>162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5" thickBot="1">
      <c r="A15" s="38" t="s">
        <v>88</v>
      </c>
      <c r="B15" s="8">
        <f>HLOOKUP($B$10,$A$1:$R$6,6,0)</f>
        <v>39769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7" spans="4:4">
      <c r="D17" t="s">
        <v>158</v>
      </c>
    </row>
    <row r="18" spans="4:4">
      <c r="D18" t="s">
        <v>159</v>
      </c>
    </row>
    <row r="19" spans="4:4">
      <c r="D19" t="s">
        <v>160</v>
      </c>
    </row>
    <row r="20" spans="4:4">
      <c r="D20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T33"/>
  <sheetViews>
    <sheetView topLeftCell="B10" zoomScale="128" workbookViewId="0">
      <selection activeCell="D23" sqref="D23:D29"/>
    </sheetView>
  </sheetViews>
  <sheetFormatPr defaultRowHeight="14.4"/>
  <cols>
    <col min="1" max="1" width="28.44140625" customWidth="1"/>
    <col min="2" max="2" width="33.5546875" customWidth="1"/>
    <col min="3" max="3" width="43.44140625" customWidth="1"/>
    <col min="4" max="4" width="33.88671875" customWidth="1"/>
    <col min="5" max="5" width="14.6640625" customWidth="1"/>
    <col min="6" max="6" width="15.88671875" customWidth="1"/>
    <col min="7" max="7" width="15.21875" customWidth="1"/>
    <col min="8" max="8" width="14.109375" customWidth="1"/>
    <col min="9" max="9" width="11.109375" customWidth="1"/>
    <col min="10" max="10" width="25.6640625" customWidth="1"/>
    <col min="11" max="11" width="18.44140625" customWidth="1"/>
    <col min="12" max="13" width="11.21875" bestFit="1" customWidth="1"/>
    <col min="14" max="14" width="16.33203125" customWidth="1"/>
    <col min="15" max="15" width="31.33203125" customWidth="1"/>
  </cols>
  <sheetData>
    <row r="1" spans="1:20">
      <c r="A1" t="s">
        <v>63</v>
      </c>
    </row>
    <row r="2" spans="1:20">
      <c r="A2" s="10" t="s">
        <v>51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</row>
    <row r="3" spans="1:20">
      <c r="A3" s="8" t="s">
        <v>52</v>
      </c>
      <c r="B3" s="8" t="s">
        <v>62</v>
      </c>
      <c r="C3" s="8" t="s">
        <v>54</v>
      </c>
      <c r="D3" s="8" t="s">
        <v>55</v>
      </c>
      <c r="E3" s="8" t="s">
        <v>56</v>
      </c>
      <c r="F3" s="8" t="s">
        <v>57</v>
      </c>
    </row>
    <row r="4" spans="1:20">
      <c r="A4" s="8" t="s">
        <v>53</v>
      </c>
      <c r="B4" s="8" t="s">
        <v>61</v>
      </c>
      <c r="C4" s="8" t="s">
        <v>58</v>
      </c>
      <c r="D4" s="8" t="s">
        <v>59</v>
      </c>
      <c r="E4" s="8" t="s">
        <v>60</v>
      </c>
      <c r="F4" s="8" t="s">
        <v>61</v>
      </c>
    </row>
    <row r="6" spans="1:20">
      <c r="B6" t="s">
        <v>117</v>
      </c>
      <c r="C6" t="s">
        <v>118</v>
      </c>
    </row>
    <row r="7" spans="1:20">
      <c r="B7" t="str">
        <f>HLOOKUP(3,A2:F4,3,0)</f>
        <v>HTML</v>
      </c>
      <c r="C7" t="str">
        <f>HLOOKUP(5,A2:F4,2,0)</f>
        <v>trupti</v>
      </c>
    </row>
    <row r="11" spans="1:20">
      <c r="A11" s="25" t="s">
        <v>119</v>
      </c>
      <c r="B11" s="25" t="s">
        <v>120</v>
      </c>
      <c r="C11" s="25" t="s">
        <v>121</v>
      </c>
      <c r="D11" s="25" t="s">
        <v>122</v>
      </c>
      <c r="E11" s="25" t="s">
        <v>123</v>
      </c>
      <c r="F11" s="25" t="s">
        <v>124</v>
      </c>
      <c r="G11" s="25" t="s">
        <v>125</v>
      </c>
      <c r="H11" s="25" t="s">
        <v>126</v>
      </c>
      <c r="I11" s="25" t="s">
        <v>127</v>
      </c>
      <c r="J11" s="25" t="s">
        <v>128</v>
      </c>
      <c r="K11" s="25" t="s">
        <v>129</v>
      </c>
      <c r="L11" s="25" t="s">
        <v>130</v>
      </c>
      <c r="M11" s="25" t="s">
        <v>131</v>
      </c>
      <c r="N11" s="27"/>
    </row>
    <row r="12" spans="1:20">
      <c r="A12" s="53" t="s">
        <v>4</v>
      </c>
      <c r="B12" s="26">
        <v>5000</v>
      </c>
      <c r="C12" s="26">
        <v>7000</v>
      </c>
      <c r="D12" s="26">
        <v>8000</v>
      </c>
      <c r="E12" s="26">
        <v>6000</v>
      </c>
      <c r="F12" s="26">
        <v>9000</v>
      </c>
      <c r="G12" s="26">
        <v>7500</v>
      </c>
      <c r="H12" s="26">
        <v>9500</v>
      </c>
      <c r="I12" s="26">
        <v>7200</v>
      </c>
      <c r="J12" s="26">
        <v>8800</v>
      </c>
      <c r="K12" s="26">
        <v>9400</v>
      </c>
      <c r="L12" s="26">
        <v>9100</v>
      </c>
      <c r="M12" s="26">
        <v>9700</v>
      </c>
      <c r="N12" s="28"/>
    </row>
    <row r="13" spans="1:20">
      <c r="A13" s="53" t="s">
        <v>132</v>
      </c>
      <c r="B13" s="26">
        <v>3000</v>
      </c>
      <c r="C13" s="26">
        <v>4000</v>
      </c>
      <c r="D13" s="26">
        <v>3500</v>
      </c>
      <c r="E13" s="26">
        <v>3200</v>
      </c>
      <c r="F13" s="26">
        <v>4500</v>
      </c>
      <c r="G13" s="26">
        <v>4200</v>
      </c>
      <c r="H13" s="26">
        <v>4800</v>
      </c>
      <c r="I13" s="26">
        <v>4100</v>
      </c>
      <c r="J13" s="26">
        <v>4600</v>
      </c>
      <c r="K13" s="26">
        <v>4700</v>
      </c>
      <c r="L13" s="26">
        <v>4900</v>
      </c>
      <c r="M13" s="26">
        <v>5200</v>
      </c>
      <c r="N13" s="28"/>
    </row>
    <row r="14" spans="1:20">
      <c r="A14" s="53" t="s">
        <v>133</v>
      </c>
      <c r="B14" s="26">
        <v>2000</v>
      </c>
      <c r="C14" s="26">
        <v>3000</v>
      </c>
      <c r="D14" s="26">
        <v>4500</v>
      </c>
      <c r="E14" s="26">
        <v>2800</v>
      </c>
      <c r="F14" s="26">
        <v>4500</v>
      </c>
      <c r="G14" s="26">
        <v>3300</v>
      </c>
      <c r="H14" s="26">
        <v>4700</v>
      </c>
      <c r="I14" s="26">
        <v>3100</v>
      </c>
      <c r="J14" s="26">
        <v>4200</v>
      </c>
      <c r="K14" s="26">
        <v>4700</v>
      </c>
      <c r="L14" s="26">
        <v>4200</v>
      </c>
      <c r="M14" s="26">
        <v>4500</v>
      </c>
      <c r="N14" s="28"/>
    </row>
    <row r="15" spans="1:20">
      <c r="A15" s="53" t="s">
        <v>134</v>
      </c>
      <c r="B15" s="26">
        <v>500</v>
      </c>
      <c r="C15" s="26">
        <v>700</v>
      </c>
      <c r="D15" s="26">
        <v>800</v>
      </c>
      <c r="E15" s="26">
        <v>600</v>
      </c>
      <c r="F15" s="26">
        <v>900</v>
      </c>
      <c r="G15" s="26">
        <v>750</v>
      </c>
      <c r="H15" s="26">
        <v>950</v>
      </c>
      <c r="I15" s="26">
        <v>720</v>
      </c>
      <c r="J15" s="26">
        <v>880</v>
      </c>
      <c r="K15" s="26">
        <v>940</v>
      </c>
      <c r="L15" s="26">
        <v>910</v>
      </c>
      <c r="M15" s="26">
        <v>970</v>
      </c>
    </row>
    <row r="16" spans="1:20">
      <c r="A16" s="53" t="s">
        <v>135</v>
      </c>
      <c r="B16" s="26">
        <v>1500</v>
      </c>
      <c r="C16" s="26">
        <v>2300</v>
      </c>
      <c r="D16" s="26">
        <v>3700</v>
      </c>
      <c r="E16" s="26">
        <v>2200</v>
      </c>
      <c r="F16" s="26">
        <v>3600</v>
      </c>
      <c r="G16" s="26">
        <v>2550</v>
      </c>
      <c r="H16" s="26">
        <v>3750</v>
      </c>
      <c r="I16" s="26">
        <v>2380</v>
      </c>
      <c r="J16" s="26">
        <v>3320</v>
      </c>
      <c r="K16" s="26">
        <v>3760</v>
      </c>
      <c r="L16" s="26">
        <v>3290</v>
      </c>
      <c r="M16" s="26">
        <v>3530</v>
      </c>
      <c r="N16" s="7"/>
      <c r="O16" s="7"/>
      <c r="P16" s="7"/>
      <c r="Q16" s="7"/>
      <c r="R16" s="7"/>
      <c r="S16" s="7"/>
      <c r="T16" s="7"/>
    </row>
    <row r="17" spans="1:20">
      <c r="A17" s="53" t="s">
        <v>136</v>
      </c>
      <c r="B17" s="26">
        <v>120</v>
      </c>
      <c r="C17" s="26">
        <v>150</v>
      </c>
      <c r="D17" s="26">
        <v>180</v>
      </c>
      <c r="E17" s="26">
        <v>140</v>
      </c>
      <c r="F17" s="26">
        <v>200</v>
      </c>
      <c r="G17" s="26">
        <v>170</v>
      </c>
      <c r="H17" s="26">
        <v>210</v>
      </c>
      <c r="I17" s="26">
        <v>160</v>
      </c>
      <c r="J17" s="26">
        <v>190</v>
      </c>
      <c r="K17" s="26">
        <v>220</v>
      </c>
      <c r="L17" s="26">
        <v>210</v>
      </c>
      <c r="M17" s="26">
        <v>230</v>
      </c>
      <c r="N17" s="7"/>
      <c r="O17" s="7"/>
      <c r="P17" s="7"/>
      <c r="Q17" s="7"/>
      <c r="R17" s="7"/>
      <c r="S17" s="7"/>
      <c r="T17" s="7"/>
    </row>
    <row r="18" spans="1:20">
      <c r="A18" s="53" t="s">
        <v>137</v>
      </c>
      <c r="B18" s="26">
        <v>10</v>
      </c>
      <c r="C18" s="26">
        <v>15</v>
      </c>
      <c r="D18" s="26">
        <v>12</v>
      </c>
      <c r="E18" s="26">
        <v>8</v>
      </c>
      <c r="F18" s="26">
        <v>20</v>
      </c>
      <c r="G18" s="26">
        <v>18</v>
      </c>
      <c r="H18" s="26">
        <v>22</v>
      </c>
      <c r="I18" s="26">
        <v>17</v>
      </c>
      <c r="J18" s="26">
        <v>14</v>
      </c>
      <c r="K18" s="26">
        <v>19</v>
      </c>
      <c r="L18" s="26">
        <v>21</v>
      </c>
      <c r="M18" s="26">
        <v>25</v>
      </c>
      <c r="N18" s="7"/>
      <c r="O18" s="7"/>
      <c r="P18" s="7"/>
      <c r="Q18" s="7"/>
      <c r="R18" s="7"/>
      <c r="S18" s="7"/>
      <c r="T18" s="7"/>
    </row>
    <row r="19" spans="1:20">
      <c r="B19" s="22">
        <v>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28" t="s">
        <v>138</v>
      </c>
      <c r="B20" s="22"/>
    </row>
    <row r="21" spans="1:20">
      <c r="A21" s="6" t="s">
        <v>139</v>
      </c>
      <c r="B21" s="22"/>
      <c r="C21" t="s">
        <v>152</v>
      </c>
    </row>
    <row r="22" spans="1:20">
      <c r="A22" s="29">
        <f>HLOOKUP(H11,A11:M18,6,0)</f>
        <v>3750</v>
      </c>
      <c r="C22" t="s">
        <v>129</v>
      </c>
      <c r="D22" t="s">
        <v>126</v>
      </c>
      <c r="E22" t="s">
        <v>126</v>
      </c>
    </row>
    <row r="23" spans="1:20">
      <c r="C23" t="s">
        <v>126</v>
      </c>
      <c r="D23">
        <f>_xlfn.XLOOKUP($D$22,$B$11:$M$11,B12:M12,"Lookup value not found",0)</f>
        <v>9500</v>
      </c>
      <c r="E23">
        <f>HLOOKUP($E$22,$A$11:$M$18,G23,0)</f>
        <v>9500</v>
      </c>
      <c r="F23" s="53" t="s">
        <v>4</v>
      </c>
      <c r="G23" s="61">
        <v>2</v>
      </c>
      <c r="H23" s="7"/>
      <c r="I23" s="7"/>
      <c r="J23" s="7"/>
    </row>
    <row r="24" spans="1:20">
      <c r="A24" s="6" t="s">
        <v>140</v>
      </c>
      <c r="C24">
        <f>_xlfn.XLOOKUP(C23,B11:M11,B16:M16,"Lookup value not found",0)</f>
        <v>3750</v>
      </c>
      <c r="D24">
        <f t="shared" ref="D24:D29" si="0">_xlfn.XLOOKUP($D$22,$B$11:$M$11,B13:M13,"Lookup value not found",0)</f>
        <v>4800</v>
      </c>
      <c r="E24">
        <f t="shared" ref="E24:E29" si="1">HLOOKUP($E$22,$A$11:$M$18,G24,0)</f>
        <v>4800</v>
      </c>
      <c r="F24" s="53" t="s">
        <v>132</v>
      </c>
      <c r="G24" s="61">
        <v>3</v>
      </c>
      <c r="H24" s="7"/>
      <c r="I24" s="7"/>
      <c r="J24" s="7"/>
    </row>
    <row r="25" spans="1:20">
      <c r="A25" s="29">
        <f>HLOOKUP(K11,A11:M18,7,0)</f>
        <v>220</v>
      </c>
      <c r="D25">
        <f t="shared" si="0"/>
        <v>4700</v>
      </c>
      <c r="E25">
        <f t="shared" si="1"/>
        <v>4700</v>
      </c>
      <c r="F25" s="53" t="s">
        <v>133</v>
      </c>
      <c r="G25" s="61">
        <v>4</v>
      </c>
      <c r="H25" s="7"/>
      <c r="I25" s="7"/>
      <c r="J25" s="7"/>
    </row>
    <row r="26" spans="1:20">
      <c r="C26">
        <f>_xlfn.XLOOKUP(K11,B11:M11,B17:M17,"Lookup value not found",0)</f>
        <v>220</v>
      </c>
      <c r="D26">
        <f t="shared" si="0"/>
        <v>950</v>
      </c>
      <c r="E26">
        <f t="shared" si="1"/>
        <v>950</v>
      </c>
      <c r="F26" s="53" t="s">
        <v>134</v>
      </c>
      <c r="G26" s="62">
        <v>5</v>
      </c>
      <c r="H26" s="7"/>
      <c r="I26" s="7"/>
      <c r="J26" s="7"/>
    </row>
    <row r="27" spans="1:20">
      <c r="A27" s="6" t="s">
        <v>141</v>
      </c>
      <c r="D27">
        <f t="shared" si="0"/>
        <v>3750</v>
      </c>
      <c r="E27">
        <f t="shared" si="1"/>
        <v>3750</v>
      </c>
      <c r="F27" s="53" t="s">
        <v>135</v>
      </c>
      <c r="G27" s="62">
        <v>6</v>
      </c>
      <c r="H27" s="7"/>
      <c r="I27" s="7"/>
      <c r="J27" s="7"/>
    </row>
    <row r="28" spans="1:20">
      <c r="A28" s="29">
        <f>HLOOKUP(D11,A11:M18,8,0)</f>
        <v>12</v>
      </c>
      <c r="B28" s="7"/>
      <c r="D28">
        <f t="shared" si="0"/>
        <v>210</v>
      </c>
      <c r="E28">
        <f t="shared" si="1"/>
        <v>210</v>
      </c>
      <c r="F28" s="53" t="s">
        <v>136</v>
      </c>
      <c r="G28" s="62">
        <v>7</v>
      </c>
      <c r="H28" s="7"/>
      <c r="I28" s="7"/>
      <c r="J28" s="7"/>
    </row>
    <row r="29" spans="1:20">
      <c r="A29" s="22"/>
      <c r="B29" s="7"/>
      <c r="D29">
        <f t="shared" si="0"/>
        <v>22</v>
      </c>
      <c r="E29">
        <f t="shared" si="1"/>
        <v>22</v>
      </c>
      <c r="F29" s="53" t="s">
        <v>137</v>
      </c>
      <c r="G29" s="62">
        <v>8</v>
      </c>
      <c r="H29" s="7"/>
      <c r="I29" s="7"/>
      <c r="J29" s="7"/>
    </row>
    <row r="30" spans="1:20">
      <c r="A30" s="22"/>
      <c r="B30" s="7"/>
    </row>
    <row r="31" spans="1:20">
      <c r="A31" s="22"/>
      <c r="B31" s="7"/>
      <c r="C31" t="s">
        <v>163</v>
      </c>
    </row>
    <row r="32" spans="1:20">
      <c r="A32" s="22"/>
      <c r="D32" s="7"/>
    </row>
    <row r="33" spans="1:1">
      <c r="A33" s="22"/>
    </row>
  </sheetData>
  <dataValidations count="2">
    <dataValidation type="list" allowBlank="1" showInputMessage="1" showErrorMessage="1" sqref="C22:C23" xr:uid="{C58DF15D-23CB-41D2-8008-22F06A45B4E5}">
      <formula1>$A$11:$M$11</formula1>
    </dataValidation>
    <dataValidation type="list" allowBlank="1" showInputMessage="1" showErrorMessage="1" sqref="D22:E22" xr:uid="{71CB613B-4245-455B-AF78-C4B2130EF235}">
      <formula1>$B$11:$M$11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5:O51"/>
  <sheetViews>
    <sheetView topLeftCell="C29" zoomScale="128" workbookViewId="0">
      <selection activeCell="F37" sqref="F37"/>
    </sheetView>
  </sheetViews>
  <sheetFormatPr defaultRowHeight="14.4"/>
  <cols>
    <col min="1" max="1" width="18.44140625" customWidth="1"/>
    <col min="2" max="2" width="23.5546875" customWidth="1"/>
    <col min="3" max="3" width="29.6640625" customWidth="1"/>
    <col min="4" max="4" width="17" customWidth="1"/>
    <col min="5" max="6" width="18.5546875" customWidth="1"/>
    <col min="7" max="7" width="15.5546875" customWidth="1"/>
    <col min="8" max="8" width="18.44140625" customWidth="1"/>
    <col min="9" max="9" width="17.109375" customWidth="1"/>
    <col min="10" max="10" width="29.6640625" customWidth="1"/>
    <col min="11" max="11" width="12.33203125" customWidth="1"/>
    <col min="12" max="12" width="24.109375" customWidth="1"/>
    <col min="14" max="14" width="19.88671875" customWidth="1"/>
    <col min="15" max="15" width="21.88671875" customWidth="1"/>
    <col min="16" max="16" width="23" customWidth="1"/>
    <col min="17" max="17" width="29.77734375" customWidth="1"/>
  </cols>
  <sheetData>
    <row r="5" spans="1:15" ht="15.6">
      <c r="A5" s="1" t="s">
        <v>1</v>
      </c>
      <c r="B5" s="1" t="s">
        <v>0</v>
      </c>
      <c r="C5" s="1" t="s">
        <v>2</v>
      </c>
      <c r="D5" s="1" t="s">
        <v>64</v>
      </c>
      <c r="E5" s="1" t="s">
        <v>3</v>
      </c>
      <c r="F5" s="1"/>
      <c r="G5" s="2" t="s">
        <v>4</v>
      </c>
      <c r="H5" s="44" t="s">
        <v>153</v>
      </c>
      <c r="J5" s="20"/>
      <c r="K5" s="5"/>
    </row>
    <row r="6" spans="1:15" ht="15.6">
      <c r="A6" s="3" t="s">
        <v>5</v>
      </c>
      <c r="B6" s="3" t="s">
        <v>6</v>
      </c>
      <c r="C6" s="3" t="s">
        <v>7</v>
      </c>
      <c r="D6" s="11" t="s">
        <v>65</v>
      </c>
      <c r="E6" s="3" t="s">
        <v>8</v>
      </c>
      <c r="F6" s="3"/>
      <c r="G6" s="4">
        <v>261.95999999999998</v>
      </c>
      <c r="H6">
        <f ca="1">RANDBETWEEN(500,2000)</f>
        <v>1159</v>
      </c>
      <c r="J6" s="5"/>
    </row>
    <row r="7" spans="1:15" ht="15.6">
      <c r="A7" s="5" t="s">
        <v>46</v>
      </c>
      <c r="B7" s="3" t="s">
        <v>6</v>
      </c>
      <c r="C7" s="3" t="s">
        <v>9</v>
      </c>
      <c r="D7" s="11" t="s">
        <v>66</v>
      </c>
      <c r="E7" s="3" t="s">
        <v>8</v>
      </c>
      <c r="F7" s="3"/>
      <c r="G7" s="4">
        <v>731.93999999999994</v>
      </c>
      <c r="H7">
        <f t="shared" ref="H7:H25" ca="1" si="0">RANDBETWEEN(500,2000)</f>
        <v>873</v>
      </c>
    </row>
    <row r="8" spans="1:15" ht="15.6">
      <c r="A8" s="3" t="s">
        <v>10</v>
      </c>
      <c r="B8" s="3" t="s">
        <v>11</v>
      </c>
      <c r="C8" s="3" t="s">
        <v>12</v>
      </c>
      <c r="D8" s="11" t="s">
        <v>67</v>
      </c>
      <c r="E8" s="3" t="s">
        <v>13</v>
      </c>
      <c r="F8" s="3"/>
      <c r="G8" s="4">
        <v>14.62</v>
      </c>
      <c r="H8">
        <f t="shared" ca="1" si="0"/>
        <v>1274</v>
      </c>
    </row>
    <row r="9" spans="1:15" ht="15.6">
      <c r="A9" s="5" t="s">
        <v>38</v>
      </c>
      <c r="B9" s="3" t="s">
        <v>6</v>
      </c>
      <c r="C9" s="3" t="s">
        <v>14</v>
      </c>
      <c r="D9" s="11" t="s">
        <v>68</v>
      </c>
      <c r="E9" s="3" t="s">
        <v>8</v>
      </c>
      <c r="F9" s="3"/>
      <c r="G9" s="4">
        <v>957.57749999999999</v>
      </c>
      <c r="H9">
        <f t="shared" ca="1" si="0"/>
        <v>655</v>
      </c>
    </row>
    <row r="10" spans="1:15" ht="15.6">
      <c r="A10" s="5" t="s">
        <v>39</v>
      </c>
      <c r="B10" s="3" t="s">
        <v>6</v>
      </c>
      <c r="C10" s="3" t="s">
        <v>15</v>
      </c>
      <c r="D10" s="11" t="s">
        <v>115</v>
      </c>
      <c r="E10" s="3" t="s">
        <v>13</v>
      </c>
      <c r="F10" s="3"/>
      <c r="G10" s="4">
        <v>22.368000000000002</v>
      </c>
      <c r="H10">
        <f t="shared" ca="1" si="0"/>
        <v>1043</v>
      </c>
      <c r="I10" s="5"/>
      <c r="J10" s="5"/>
    </row>
    <row r="11" spans="1:15" ht="15.6">
      <c r="A11" s="5" t="s">
        <v>40</v>
      </c>
      <c r="B11" s="3" t="s">
        <v>11</v>
      </c>
      <c r="C11" s="3" t="s">
        <v>17</v>
      </c>
      <c r="D11" s="11" t="s">
        <v>69</v>
      </c>
      <c r="E11" s="3" t="s">
        <v>8</v>
      </c>
      <c r="F11" s="3"/>
      <c r="G11" s="4">
        <v>48.86</v>
      </c>
      <c r="H11">
        <f t="shared" ca="1" si="0"/>
        <v>736</v>
      </c>
    </row>
    <row r="12" spans="1:15" ht="15.6">
      <c r="A12" s="5" t="s">
        <v>41</v>
      </c>
      <c r="B12" s="3" t="s">
        <v>11</v>
      </c>
      <c r="C12" s="3" t="s">
        <v>18</v>
      </c>
      <c r="D12" s="11" t="s">
        <v>69</v>
      </c>
      <c r="E12" s="3" t="s">
        <v>13</v>
      </c>
      <c r="F12" s="3"/>
      <c r="G12" s="4">
        <v>7.28</v>
      </c>
      <c r="H12">
        <f t="shared" ca="1" si="0"/>
        <v>538</v>
      </c>
      <c r="I12" s="5"/>
    </row>
    <row r="13" spans="1:15" ht="15.6">
      <c r="A13" s="5" t="s">
        <v>42</v>
      </c>
      <c r="B13" s="3" t="s">
        <v>11</v>
      </c>
      <c r="C13" s="3" t="s">
        <v>19</v>
      </c>
      <c r="D13" s="11" t="s">
        <v>70</v>
      </c>
      <c r="E13" s="3" t="s">
        <v>20</v>
      </c>
      <c r="F13" s="3"/>
      <c r="G13" s="4">
        <v>907.15200000000004</v>
      </c>
      <c r="H13">
        <f t="shared" ca="1" si="0"/>
        <v>1803</v>
      </c>
      <c r="I13" s="43"/>
      <c r="J13" s="43"/>
    </row>
    <row r="14" spans="1:15" ht="15.6">
      <c r="A14" s="3" t="s">
        <v>16</v>
      </c>
      <c r="B14" s="3" t="s">
        <v>11</v>
      </c>
      <c r="C14" s="3" t="s">
        <v>21</v>
      </c>
      <c r="D14" s="11" t="s">
        <v>71</v>
      </c>
      <c r="E14" s="3" t="s">
        <v>13</v>
      </c>
      <c r="F14" s="3"/>
      <c r="G14" s="4">
        <v>18.504000000000001</v>
      </c>
      <c r="H14">
        <f t="shared" ca="1" si="0"/>
        <v>1308</v>
      </c>
    </row>
    <row r="15" spans="1:15" ht="15.6">
      <c r="A15" s="5" t="s">
        <v>43</v>
      </c>
      <c r="B15" s="3" t="s">
        <v>11</v>
      </c>
      <c r="C15" s="3" t="s">
        <v>22</v>
      </c>
      <c r="D15" s="11" t="s">
        <v>72</v>
      </c>
      <c r="E15" s="3" t="s">
        <v>13</v>
      </c>
      <c r="F15" s="3"/>
      <c r="G15" s="4">
        <v>114.9</v>
      </c>
      <c r="H15">
        <f t="shared" ca="1" si="0"/>
        <v>1885</v>
      </c>
    </row>
    <row r="16" spans="1:15" ht="15.6">
      <c r="A16" s="5" t="s">
        <v>44</v>
      </c>
      <c r="B16" s="3" t="s">
        <v>11</v>
      </c>
      <c r="C16" s="3" t="s">
        <v>23</v>
      </c>
      <c r="D16" s="11" t="s">
        <v>73</v>
      </c>
      <c r="E16" s="3" t="s">
        <v>8</v>
      </c>
      <c r="F16" s="3"/>
      <c r="G16" s="4">
        <v>1706.1840000000002</v>
      </c>
      <c r="H16">
        <f t="shared" ca="1" si="0"/>
        <v>1222</v>
      </c>
      <c r="N16" s="43"/>
      <c r="O16" s="43"/>
    </row>
    <row r="17" spans="1:11" ht="15.6">
      <c r="A17" s="5" t="s">
        <v>45</v>
      </c>
      <c r="B17" s="3" t="s">
        <v>24</v>
      </c>
      <c r="C17" s="3" t="s">
        <v>25</v>
      </c>
      <c r="D17" s="11" t="s">
        <v>74</v>
      </c>
      <c r="E17" s="3" t="s">
        <v>20</v>
      </c>
      <c r="F17" s="3"/>
      <c r="G17" s="4">
        <v>911.42399999999998</v>
      </c>
      <c r="H17">
        <f t="shared" ca="1" si="0"/>
        <v>515</v>
      </c>
    </row>
    <row r="18" spans="1:11" ht="15.6">
      <c r="A18" s="3" t="s">
        <v>26</v>
      </c>
      <c r="B18" s="3" t="s">
        <v>6</v>
      </c>
      <c r="C18" s="3" t="s">
        <v>27</v>
      </c>
      <c r="D18" s="11" t="s">
        <v>75</v>
      </c>
      <c r="E18" s="3" t="s">
        <v>13</v>
      </c>
      <c r="F18" s="3"/>
      <c r="G18" s="4">
        <v>15.552000000000003</v>
      </c>
      <c r="H18">
        <f t="shared" ca="1" si="0"/>
        <v>1867</v>
      </c>
    </row>
    <row r="19" spans="1:11" ht="15.6">
      <c r="A19" s="3" t="s">
        <v>28</v>
      </c>
      <c r="B19" s="3" t="s">
        <v>11</v>
      </c>
      <c r="C19" s="3" t="s">
        <v>29</v>
      </c>
      <c r="D19" s="11" t="s">
        <v>76</v>
      </c>
      <c r="E19" s="3" t="s">
        <v>13</v>
      </c>
      <c r="F19" s="3"/>
      <c r="G19" s="4">
        <v>407.97600000000006</v>
      </c>
      <c r="H19">
        <f t="shared" ca="1" si="0"/>
        <v>1353</v>
      </c>
    </row>
    <row r="20" spans="1:11" ht="15.6">
      <c r="A20" s="5" t="s">
        <v>47</v>
      </c>
      <c r="B20" s="3" t="s">
        <v>24</v>
      </c>
      <c r="C20" s="3" t="s">
        <v>30</v>
      </c>
      <c r="D20" s="11" t="s">
        <v>77</v>
      </c>
      <c r="E20" s="3" t="s">
        <v>13</v>
      </c>
      <c r="F20" s="3"/>
      <c r="G20" s="4">
        <v>68.809999999999988</v>
      </c>
      <c r="H20">
        <f t="shared" ca="1" si="0"/>
        <v>1493</v>
      </c>
    </row>
    <row r="21" spans="1:11" ht="15.6">
      <c r="A21" s="5" t="s">
        <v>48</v>
      </c>
      <c r="B21" s="3" t="s">
        <v>24</v>
      </c>
      <c r="C21" s="3" t="s">
        <v>31</v>
      </c>
      <c r="D21" s="11" t="s">
        <v>78</v>
      </c>
      <c r="E21" s="3" t="s">
        <v>13</v>
      </c>
      <c r="F21" s="3"/>
      <c r="G21" s="4">
        <v>2.5439999999999996</v>
      </c>
      <c r="H21">
        <f t="shared" ca="1" si="0"/>
        <v>1324</v>
      </c>
    </row>
    <row r="22" spans="1:11" ht="15.6">
      <c r="A22" s="5" t="s">
        <v>49</v>
      </c>
      <c r="B22" s="3" t="s">
        <v>24</v>
      </c>
      <c r="C22" s="3" t="s">
        <v>32</v>
      </c>
      <c r="D22" s="11" t="s">
        <v>79</v>
      </c>
      <c r="E22" s="3" t="s">
        <v>13</v>
      </c>
      <c r="F22" s="3"/>
      <c r="G22" s="4">
        <v>665.88</v>
      </c>
      <c r="H22">
        <f t="shared" ca="1" si="0"/>
        <v>818</v>
      </c>
    </row>
    <row r="23" spans="1:11" ht="15.6">
      <c r="A23" s="3" t="s">
        <v>33</v>
      </c>
      <c r="B23" s="3" t="s">
        <v>11</v>
      </c>
      <c r="C23" s="3" t="s">
        <v>34</v>
      </c>
      <c r="D23" s="11" t="s">
        <v>80</v>
      </c>
      <c r="E23" s="3" t="s">
        <v>13</v>
      </c>
      <c r="F23" s="3"/>
      <c r="G23" s="4">
        <v>55.5</v>
      </c>
      <c r="H23">
        <f t="shared" ca="1" si="0"/>
        <v>933</v>
      </c>
    </row>
    <row r="24" spans="1:11" ht="15.6">
      <c r="A24" s="3" t="s">
        <v>35</v>
      </c>
      <c r="B24" s="3" t="s">
        <v>11</v>
      </c>
      <c r="C24" s="3" t="s">
        <v>36</v>
      </c>
      <c r="D24" s="11" t="s">
        <v>81</v>
      </c>
      <c r="E24" s="3" t="s">
        <v>13</v>
      </c>
      <c r="F24" s="3"/>
      <c r="G24" s="4">
        <v>8.56</v>
      </c>
      <c r="H24">
        <f t="shared" ca="1" si="0"/>
        <v>1331</v>
      </c>
    </row>
    <row r="25" spans="1:11" ht="15.6">
      <c r="A25" s="5" t="s">
        <v>50</v>
      </c>
      <c r="B25" s="3" t="s">
        <v>24</v>
      </c>
      <c r="C25" s="3" t="s">
        <v>37</v>
      </c>
      <c r="D25" s="11" t="s">
        <v>82</v>
      </c>
      <c r="E25" s="3" t="s">
        <v>20</v>
      </c>
      <c r="F25" s="3"/>
      <c r="G25" s="4">
        <v>213.48000000000002</v>
      </c>
      <c r="H25">
        <f t="shared" ca="1" si="0"/>
        <v>1327</v>
      </c>
    </row>
    <row r="28" spans="1:11" ht="15" thickBot="1"/>
    <row r="29" spans="1:11">
      <c r="E29" s="66" t="s">
        <v>170</v>
      </c>
      <c r="F29" s="66"/>
      <c r="G29" s="66"/>
    </row>
    <row r="30" spans="1:11">
      <c r="B30" s="43"/>
      <c r="C30" s="43" t="s">
        <v>164</v>
      </c>
      <c r="E30" s="63"/>
      <c r="F30" s="63"/>
      <c r="G30" s="63"/>
    </row>
    <row r="31" spans="1:11">
      <c r="C31" t="s">
        <v>165</v>
      </c>
      <c r="E31" s="63" t="s">
        <v>171</v>
      </c>
      <c r="F31" s="63"/>
      <c r="G31" s="63">
        <v>1706.1840000000002</v>
      </c>
    </row>
    <row r="32" spans="1:11" ht="15" thickBot="1">
      <c r="C32" t="s">
        <v>166</v>
      </c>
      <c r="E32" s="64" t="s">
        <v>172</v>
      </c>
      <c r="F32" s="64"/>
      <c r="G32" s="64">
        <v>2.5439999999999996</v>
      </c>
      <c r="H32" s="58"/>
      <c r="I32" s="58"/>
      <c r="J32" s="58"/>
      <c r="K32" s="58"/>
    </row>
    <row r="33" spans="3:10">
      <c r="C33" t="s">
        <v>167</v>
      </c>
    </row>
    <row r="34" spans="3:10" ht="15" thickBot="1">
      <c r="C34" t="s">
        <v>168</v>
      </c>
    </row>
    <row r="35" spans="3:10">
      <c r="C35" t="s">
        <v>169</v>
      </c>
      <c r="D35" s="66" t="s">
        <v>170</v>
      </c>
      <c r="E35" s="66"/>
      <c r="F35" s="66"/>
      <c r="G35" s="65" t="s">
        <v>170</v>
      </c>
      <c r="H35" s="65"/>
      <c r="I35" s="65" t="s">
        <v>186</v>
      </c>
      <c r="J35" s="65"/>
    </row>
    <row r="36" spans="3:10">
      <c r="D36" s="63"/>
      <c r="E36" s="63"/>
      <c r="F36" s="63"/>
      <c r="G36" s="63"/>
      <c r="H36" s="63"/>
      <c r="I36" s="63"/>
      <c r="J36" s="63"/>
    </row>
    <row r="37" spans="3:10">
      <c r="D37" s="63" t="s">
        <v>173</v>
      </c>
      <c r="E37" s="63">
        <v>357.05357500000002</v>
      </c>
      <c r="F37" s="63"/>
      <c r="G37" s="63" t="s">
        <v>173</v>
      </c>
      <c r="H37" s="63">
        <v>357.05357500000002</v>
      </c>
      <c r="I37" s="63" t="s">
        <v>173</v>
      </c>
      <c r="J37" s="63">
        <v>1365.15</v>
      </c>
    </row>
    <row r="38" spans="3:10">
      <c r="D38" s="63" t="s">
        <v>174</v>
      </c>
      <c r="E38" s="63">
        <v>105.33781274388052</v>
      </c>
      <c r="F38" s="63"/>
      <c r="G38" s="63" t="s">
        <v>174</v>
      </c>
      <c r="H38" s="63">
        <v>105.33781274388052</v>
      </c>
      <c r="I38" s="63" t="s">
        <v>174</v>
      </c>
      <c r="J38" s="63">
        <v>114.40413764600608</v>
      </c>
    </row>
    <row r="39" spans="3:10">
      <c r="D39" s="63" t="s">
        <v>175</v>
      </c>
      <c r="E39" s="63">
        <v>91.85499999999999</v>
      </c>
      <c r="F39" s="63"/>
      <c r="G39" s="63" t="s">
        <v>175</v>
      </c>
      <c r="H39" s="63">
        <v>91.85499999999999</v>
      </c>
      <c r="I39" s="63" t="s">
        <v>175</v>
      </c>
      <c r="J39" s="63">
        <v>1491.5</v>
      </c>
    </row>
    <row r="40" spans="3:10">
      <c r="D40" s="63" t="s">
        <v>176</v>
      </c>
      <c r="E40" s="63" t="e">
        <v>#N/A</v>
      </c>
      <c r="F40" s="63"/>
      <c r="G40" s="63" t="s">
        <v>176</v>
      </c>
      <c r="H40" s="63" t="e">
        <v>#N/A</v>
      </c>
      <c r="I40" s="63" t="s">
        <v>176</v>
      </c>
      <c r="J40" s="63" t="e">
        <v>#N/A</v>
      </c>
    </row>
    <row r="41" spans="3:10">
      <c r="D41" s="63" t="s">
        <v>177</v>
      </c>
      <c r="E41" s="63">
        <v>471.085019792921</v>
      </c>
      <c r="F41" s="63"/>
      <c r="G41" s="63" t="s">
        <v>177</v>
      </c>
      <c r="H41" s="63">
        <v>471.085019792921</v>
      </c>
      <c r="I41" s="63" t="s">
        <v>177</v>
      </c>
      <c r="J41" s="63">
        <v>511.63085736742477</v>
      </c>
    </row>
    <row r="42" spans="3:10">
      <c r="D42" s="63" t="s">
        <v>178</v>
      </c>
      <c r="E42" s="63">
        <v>221921.09587329676</v>
      </c>
      <c r="F42" s="63"/>
      <c r="G42" s="63" t="s">
        <v>178</v>
      </c>
      <c r="H42" s="63">
        <v>221921.09587329676</v>
      </c>
      <c r="I42" s="63" t="s">
        <v>178</v>
      </c>
      <c r="J42" s="63">
        <v>261766.13421052616</v>
      </c>
    </row>
    <row r="43" spans="3:10">
      <c r="D43" s="63" t="s">
        <v>179</v>
      </c>
      <c r="E43" s="63">
        <v>2.0120728103630645</v>
      </c>
      <c r="F43" s="63"/>
      <c r="G43" s="63" t="s">
        <v>179</v>
      </c>
      <c r="H43" s="63">
        <v>2.0120728103630645</v>
      </c>
      <c r="I43" s="63" t="s">
        <v>179</v>
      </c>
      <c r="J43" s="63">
        <v>-1.0483733980763237</v>
      </c>
    </row>
    <row r="44" spans="3:10">
      <c r="D44" s="63" t="s">
        <v>180</v>
      </c>
      <c r="E44" s="63">
        <v>1.5140672912241606</v>
      </c>
      <c r="F44" s="63"/>
      <c r="G44" s="63" t="s">
        <v>180</v>
      </c>
      <c r="H44" s="63">
        <v>1.5140672912241606</v>
      </c>
      <c r="I44" s="63" t="s">
        <v>180</v>
      </c>
      <c r="J44" s="63">
        <v>-0.56697082699377976</v>
      </c>
    </row>
    <row r="45" spans="3:10">
      <c r="D45" s="63" t="s">
        <v>181</v>
      </c>
      <c r="E45" s="63">
        <v>1703.64</v>
      </c>
      <c r="F45" s="63"/>
      <c r="G45" s="63" t="s">
        <v>181</v>
      </c>
      <c r="H45" s="63">
        <v>1703.64</v>
      </c>
      <c r="I45" s="63" t="s">
        <v>181</v>
      </c>
      <c r="J45" s="63">
        <v>1486</v>
      </c>
    </row>
    <row r="46" spans="3:10">
      <c r="D46" s="63" t="s">
        <v>182</v>
      </c>
      <c r="E46" s="63">
        <v>2.5439999999999996</v>
      </c>
      <c r="F46" s="63"/>
      <c r="G46" s="63" t="s">
        <v>182</v>
      </c>
      <c r="H46" s="63">
        <v>2.5439999999999996</v>
      </c>
      <c r="I46" s="63" t="s">
        <v>182</v>
      </c>
      <c r="J46" s="63">
        <v>509</v>
      </c>
    </row>
    <row r="47" spans="3:10">
      <c r="D47" s="63" t="s">
        <v>183</v>
      </c>
      <c r="E47" s="63">
        <v>1706.1840000000002</v>
      </c>
      <c r="F47" s="63"/>
      <c r="G47" s="63" t="s">
        <v>183</v>
      </c>
      <c r="H47" s="63">
        <v>1706.1840000000002</v>
      </c>
      <c r="I47" s="63" t="s">
        <v>183</v>
      </c>
      <c r="J47" s="63">
        <v>1995</v>
      </c>
    </row>
    <row r="48" spans="3:10">
      <c r="D48" s="63" t="s">
        <v>184</v>
      </c>
      <c r="E48" s="63">
        <v>7141.0715</v>
      </c>
      <c r="F48" s="63"/>
      <c r="G48" s="63" t="s">
        <v>184</v>
      </c>
      <c r="H48" s="63">
        <v>7141.0715</v>
      </c>
      <c r="I48" s="63" t="s">
        <v>184</v>
      </c>
      <c r="J48" s="63">
        <v>27303</v>
      </c>
    </row>
    <row r="49" spans="4:10">
      <c r="D49" s="63" t="s">
        <v>185</v>
      </c>
      <c r="E49" s="63">
        <v>20</v>
      </c>
      <c r="F49" s="63"/>
      <c r="G49" s="63" t="s">
        <v>185</v>
      </c>
      <c r="H49" s="63">
        <v>20</v>
      </c>
      <c r="I49" s="63" t="s">
        <v>185</v>
      </c>
      <c r="J49" s="63">
        <v>20</v>
      </c>
    </row>
    <row r="50" spans="4:10">
      <c r="D50" s="63" t="s">
        <v>171</v>
      </c>
      <c r="E50" s="63">
        <v>1706.1840000000002</v>
      </c>
      <c r="F50" s="63"/>
      <c r="G50" s="63" t="s">
        <v>171</v>
      </c>
      <c r="H50" s="63">
        <v>1706.1840000000002</v>
      </c>
      <c r="I50" s="63" t="s">
        <v>171</v>
      </c>
      <c r="J50" s="63">
        <v>1995</v>
      </c>
    </row>
    <row r="51" spans="4:10" ht="15" thickBot="1">
      <c r="D51" s="64" t="s">
        <v>172</v>
      </c>
      <c r="E51" s="64">
        <v>2.5439999999999996</v>
      </c>
      <c r="F51" s="64"/>
      <c r="G51" s="64" t="s">
        <v>172</v>
      </c>
      <c r="H51" s="64">
        <v>2.5439999999999996</v>
      </c>
      <c r="I51" s="64" t="s">
        <v>172</v>
      </c>
      <c r="J51" s="64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v_lookup</vt:lpstr>
      <vt:lpstr>Example1</vt:lpstr>
      <vt:lpstr>Example2</vt:lpstr>
      <vt:lpstr>EMP1</vt:lpstr>
      <vt:lpstr>EMP2</vt:lpstr>
      <vt:lpstr>Example2- Horizontal table</vt:lpstr>
      <vt:lpstr>hlookup</vt:lpstr>
      <vt:lpstr>Data analysis-Statistics</vt:lpstr>
      <vt:lpstr>EMPDATA</vt:lpstr>
      <vt:lpstr>Example2!Extract</vt:lpstr>
      <vt:lpstr>practice_table</vt:lpstr>
      <vt:lpstr>sales</vt:lpstr>
      <vt:lpstr>sales2</vt:lpstr>
      <vt:lpstr>sales3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Chaitanya Gawande</cp:lastModifiedBy>
  <dcterms:created xsi:type="dcterms:W3CDTF">2024-04-14T11:27:42Z</dcterms:created>
  <dcterms:modified xsi:type="dcterms:W3CDTF">2025-07-25T08:25:27Z</dcterms:modified>
</cp:coreProperties>
</file>