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1"/>
  </bookViews>
  <sheets>
    <sheet name="MAPPING" sheetId="1" state="visible" r:id="rId2"/>
    <sheet name="DATA DICT" sheetId="2" state="visible" r:id="rId3"/>
  </sheets>
  <definedNames>
    <definedName function="false" hidden="true" localSheetId="1" name="_xlnm._FilterDatabase" vbProcedure="false">'DATA DICT'!$A$2:$AI$344</definedName>
    <definedName function="false" hidden="false" localSheetId="1" name="_xlnm._FilterDatabase" vbProcedure="false">'DATA DICT'!$A$1:$AK$344</definedName>
    <definedName function="false" hidden="false" localSheetId="1" name="_xlnm._FilterDatabase_0" vbProcedure="false">'DATA DICT'!$A$2:$AI$344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<sst xmlns="http://schemas.openxmlformats.org/spreadsheetml/2006/main" count="4505" uniqueCount="278">
  <si>
    <t xml:space="preserve">FILE</t>
  </si>
  <si>
    <t xml:space="preserve">HIVE</t>
  </si>
  <si>
    <t xml:space="preserve">MYSQL</t>
  </si>
  <si>
    <t xml:space="preserve">ORACLE</t>
  </si>
  <si>
    <t xml:space="preserve">POSTGRES</t>
  </si>
  <si>
    <t xml:space="preserve">COLUMN TYPE</t>
  </si>
  <si>
    <t xml:space="preserve">LENGTH</t>
  </si>
  <si>
    <t xml:space="preserve">VARCHAR</t>
  </si>
  <si>
    <t xml:space="preserve">STRING</t>
  </si>
  <si>
    <t xml:space="preserve">VARCHAR2</t>
  </si>
  <si>
    <t xml:space="preserve"> VARCHAR</t>
  </si>
  <si>
    <t xml:space="preserve">ID</t>
  </si>
  <si>
    <t xml:space="preserve">INTEGER</t>
  </si>
  <si>
    <t xml:space="preserve">INT</t>
  </si>
  <si>
    <t xml:space="preserve">CODE</t>
  </si>
  <si>
    <t xml:space="preserve">DECIMAL</t>
  </si>
  <si>
    <t xml:space="preserve">NAME</t>
  </si>
  <si>
    <t xml:space="preserve">BIGDECIMAL</t>
  </si>
  <si>
    <t xml:space="preserve">DESCRIPTION</t>
  </si>
  <si>
    <t xml:space="preserve">CHAR</t>
  </si>
  <si>
    <t xml:space="preserve">COMMENT</t>
  </si>
  <si>
    <t xml:space="preserve">BOOLEAN</t>
  </si>
  <si>
    <t xml:space="preserve">PERCENTAGE</t>
  </si>
  <si>
    <t xml:space="preserve">10,2</t>
  </si>
  <si>
    <t xml:space="preserve">CURRENCY</t>
  </si>
  <si>
    <t xml:space="preserve">FLAG</t>
  </si>
  <si>
    <t xml:space="preserve">DATE</t>
  </si>
  <si>
    <t xml:space="preserve">Key</t>
  </si>
  <si>
    <t xml:space="preserve">Value</t>
  </si>
  <si>
    <t xml:space="preserve">ADDRESS_LINE</t>
  </si>
  <si>
    <t xml:space="preserve">PHONE</t>
  </si>
  <si>
    <t xml:space="preserve">SSN</t>
  </si>
  <si>
    <t xml:space="preserve">Everything Else</t>
  </si>
  <si>
    <t xml:space="preserve">Multiple of 10</t>
  </si>
  <si>
    <t xml:space="preserve">APP</t>
  </si>
  <si>
    <t xml:space="preserve">TABLE</t>
  </si>
  <si>
    <t xml:space="preserve">INDEX</t>
  </si>
  <si>
    <t xml:space="preserve">COLUMN</t>
  </si>
  <si>
    <t xml:space="preserve">DATATYPE</t>
  </si>
  <si>
    <t xml:space="preserve">PK Y/N</t>
  </si>
  <si>
    <t xml:space="preserve">PART Y/N</t>
  </si>
  <si>
    <t xml:space="preserve">DEFAULT</t>
  </si>
  <si>
    <t xml:space="preserve">SQL1</t>
  </si>
  <si>
    <t xml:space="preserve">SQL2</t>
  </si>
  <si>
    <t xml:space="preserve">EDW</t>
  </si>
  <si>
    <t xml:space="preserve">account</t>
  </si>
  <si>
    <t xml:space="preserve">account_id</t>
  </si>
  <si>
    <t xml:space="preserve">Y</t>
  </si>
  <si>
    <t xml:space="preserve">N</t>
  </si>
  <si>
    <t xml:space="preserve">account_type_id</t>
  </si>
  <si>
    <t xml:space="preserve">account_status_id</t>
  </si>
  <si>
    <t xml:space="preserve">product_type_id</t>
  </si>
  <si>
    <t xml:space="preserve">customer_id</t>
  </si>
  <si>
    <t xml:space="preserve">pin_number</t>
  </si>
  <si>
    <t xml:space="preserve">nationality</t>
  </si>
  <si>
    <t xml:space="preserve">primary_iden_doc</t>
  </si>
  <si>
    <t xml:space="preserve">primary_iden_doc_id</t>
  </si>
  <si>
    <t xml:space="preserve">secondary_iden_doc</t>
  </si>
  <si>
    <t xml:space="preserve">secondary_iden_doc_id</t>
  </si>
  <si>
    <t xml:space="preserve">account_open_date</t>
  </si>
  <si>
    <t xml:space="preserve">account_number</t>
  </si>
  <si>
    <t xml:space="preserve">opening_balance</t>
  </si>
  <si>
    <t xml:space="preserve">current_balance</t>
  </si>
  <si>
    <t xml:space="preserve">overdue_balance</t>
  </si>
  <si>
    <t xml:space="preserve">overdue_date</t>
  </si>
  <si>
    <t xml:space="preserve">currency_code</t>
  </si>
  <si>
    <t xml:space="preserve">interest_type</t>
  </si>
  <si>
    <t xml:space="preserve">interest_rate</t>
  </si>
  <si>
    <t xml:space="preserve">load_date</t>
  </si>
  <si>
    <t xml:space="preserve">load_id</t>
  </si>
  <si>
    <t xml:space="preserve">account_status_type</t>
  </si>
  <si>
    <t xml:space="preserve">account_status_code</t>
  </si>
  <si>
    <t xml:space="preserve">account_status_desc</t>
  </si>
  <si>
    <t xml:space="preserve">account_type</t>
  </si>
  <si>
    <t xml:space="preserve">account_type_code</t>
  </si>
  <si>
    <t xml:space="preserve">account_type_desc</t>
  </si>
  <si>
    <t xml:space="preserve">address</t>
  </si>
  <si>
    <t xml:space="preserve">address_id</t>
  </si>
  <si>
    <t xml:space="preserve">address_line1</t>
  </si>
  <si>
    <t xml:space="preserve">address_line2</t>
  </si>
  <si>
    <t xml:space="preserve">address_line3</t>
  </si>
  <si>
    <t xml:space="preserve">city</t>
  </si>
  <si>
    <t xml:space="preserve">county</t>
  </si>
  <si>
    <t xml:space="preserve">state</t>
  </si>
  <si>
    <t xml:space="preserve">zipcode</t>
  </si>
  <si>
    <t xml:space="preserve">country</t>
  </si>
  <si>
    <t xml:space="preserve">latitude</t>
  </si>
  <si>
    <t xml:space="preserve">longitude</t>
  </si>
  <si>
    <t xml:space="preserve">bank</t>
  </si>
  <si>
    <t xml:space="preserve">bank_id</t>
  </si>
  <si>
    <t xml:space="preserve">bank_code</t>
  </si>
  <si>
    <t xml:space="preserve">bank_name</t>
  </si>
  <si>
    <t xml:space="preserve">bank_account_number</t>
  </si>
  <si>
    <t xml:space="preserve">bank_currency_code</t>
  </si>
  <si>
    <t xml:space="preserve">bank_check_digits</t>
  </si>
  <si>
    <t xml:space="preserve">branch</t>
  </si>
  <si>
    <t xml:space="preserve">branch_id</t>
  </si>
  <si>
    <t xml:space="preserve">branch_type_id</t>
  </si>
  <si>
    <t xml:space="preserve">branch_name</t>
  </si>
  <si>
    <t xml:space="preserve">branch_desc</t>
  </si>
  <si>
    <t xml:space="preserve">branch_contact_name</t>
  </si>
  <si>
    <t xml:space="preserve">branch_contact_phone</t>
  </si>
  <si>
    <t xml:space="preserve">branch_contact_email</t>
  </si>
  <si>
    <t xml:space="preserve">branch_type</t>
  </si>
  <si>
    <t xml:space="preserve">branch_type_code</t>
  </si>
  <si>
    <t xml:space="preserve">branch_type_desc</t>
  </si>
  <si>
    <t xml:space="preserve">customer</t>
  </si>
  <si>
    <t xml:space="preserve">title</t>
  </si>
  <si>
    <t xml:space="preserve">first_name</t>
  </si>
  <si>
    <t xml:space="preserve">middle_name</t>
  </si>
  <si>
    <t xml:space="preserve">last_name</t>
  </si>
  <si>
    <t xml:space="preserve">ssn</t>
  </si>
  <si>
    <t xml:space="preserve">phone</t>
  </si>
  <si>
    <t xml:space="preserve">date_first_purchase</t>
  </si>
  <si>
    <t xml:space="preserve">commute_distance_miles</t>
  </si>
  <si>
    <t xml:space="preserve">dim_account</t>
  </si>
  <si>
    <t xml:space="preserve">src_account_id</t>
  </si>
  <si>
    <t xml:space="preserve">product_type_code</t>
  </si>
  <si>
    <t xml:space="preserve">dim_address</t>
  </si>
  <si>
    <t xml:space="preserve">src_address_id</t>
  </si>
  <si>
    <t xml:space="preserve">longtitude</t>
  </si>
  <si>
    <t xml:space="preserve">dim_bank</t>
  </si>
  <si>
    <t xml:space="preserve">src_bank_id</t>
  </si>
  <si>
    <t xml:space="preserve">dim_branch</t>
  </si>
  <si>
    <t xml:space="preserve">src_branch_id</t>
  </si>
  <si>
    <t xml:space="preserve">dim_country</t>
  </si>
  <si>
    <t xml:space="preserve">country_id</t>
  </si>
  <si>
    <t xml:space="preserve">country_code</t>
  </si>
  <si>
    <t xml:space="preserve">country_name</t>
  </si>
  <si>
    <t xml:space="preserve">country_population</t>
  </si>
  <si>
    <t xml:space="preserve">dim_customer</t>
  </si>
  <si>
    <t xml:space="preserve">src_customer_id</t>
  </si>
  <si>
    <t xml:space="preserve">commute_distance</t>
  </si>
  <si>
    <t xml:space="preserve">NUMBER</t>
  </si>
  <si>
    <t xml:space="preserve">postal_code</t>
  </si>
  <si>
    <t xml:space="preserve">dim_date</t>
  </si>
  <si>
    <t xml:space="preserve">date_id</t>
  </si>
  <si>
    <t xml:space="preserve">date_type</t>
  </si>
  <si>
    <t xml:space="preserve">date_val</t>
  </si>
  <si>
    <t xml:space="preserve">day_num_of_week</t>
  </si>
  <si>
    <t xml:space="preserve">day_num_of_month</t>
  </si>
  <si>
    <t xml:space="preserve">day_num_of_quarter</t>
  </si>
  <si>
    <t xml:space="preserve">day_num_of_year</t>
  </si>
  <si>
    <t xml:space="preserve">day_num_absolute</t>
  </si>
  <si>
    <t xml:space="preserve">day_of_week_name</t>
  </si>
  <si>
    <t xml:space="preserve">day_of_week_abbreviation</t>
  </si>
  <si>
    <t xml:space="preserve">julian_day_num_of_year</t>
  </si>
  <si>
    <t xml:space="preserve">julian_day_num_absolute</t>
  </si>
  <si>
    <t xml:space="preserve">is_weekday</t>
  </si>
  <si>
    <t xml:space="preserve">is_usa_civil_holiday</t>
  </si>
  <si>
    <t xml:space="preserve">is_last_day_of_week</t>
  </si>
  <si>
    <t xml:space="preserve">is_last_day_of_month</t>
  </si>
  <si>
    <t xml:space="preserve">is_last_day_of_quarter</t>
  </si>
  <si>
    <t xml:space="preserve">is_last_day_of_year</t>
  </si>
  <si>
    <t xml:space="preserve">is_last_day_of_fiscal_month</t>
  </si>
  <si>
    <t xml:space="preserve">is_last_day_of_fiscal_quarter</t>
  </si>
  <si>
    <t xml:space="preserve">is_last_day_of_fiscal_year</t>
  </si>
  <si>
    <t xml:space="preserve">week_of_year_begin_date</t>
  </si>
  <si>
    <t xml:space="preserve">week_of_year_begin_date_key</t>
  </si>
  <si>
    <t xml:space="preserve">week_of_year_end_date</t>
  </si>
  <si>
    <t xml:space="preserve">week_of_year_end_date_key</t>
  </si>
  <si>
    <t xml:space="preserve">week_of_month_begin_date</t>
  </si>
  <si>
    <t xml:space="preserve">week_of_month_begin_date_key</t>
  </si>
  <si>
    <t xml:space="preserve">week_of_month_end_date</t>
  </si>
  <si>
    <t xml:space="preserve">week_of_month_end_date_key</t>
  </si>
  <si>
    <t xml:space="preserve">week_of_quarter_begin_date</t>
  </si>
  <si>
    <t xml:space="preserve">week_of_quarter_begin_date_key</t>
  </si>
  <si>
    <t xml:space="preserve">week_of_quarter_end_date</t>
  </si>
  <si>
    <t xml:space="preserve">week_of_quarter_end_date_key</t>
  </si>
  <si>
    <t xml:space="preserve">week_num_of_month</t>
  </si>
  <si>
    <t xml:space="preserve">week_num_of_quarter</t>
  </si>
  <si>
    <t xml:space="preserve">week_num_of_year</t>
  </si>
  <si>
    <t xml:space="preserve">month_num_of_year</t>
  </si>
  <si>
    <t xml:space="preserve">month_num_overall</t>
  </si>
  <si>
    <t xml:space="preserve">month_name</t>
  </si>
  <si>
    <t xml:space="preserve">month_name_abbreviation</t>
  </si>
  <si>
    <t xml:space="preserve">month_begin_date</t>
  </si>
  <si>
    <t xml:space="preserve">month_begin_date_key</t>
  </si>
  <si>
    <t xml:space="preserve">month_end_date</t>
  </si>
  <si>
    <t xml:space="preserve">month_end_date_key</t>
  </si>
  <si>
    <t xml:space="preserve">quarter_num_of_year</t>
  </si>
  <si>
    <t xml:space="preserve">quarter_num_overall</t>
  </si>
  <si>
    <t xml:space="preserve">quarter_begin_date</t>
  </si>
  <si>
    <t xml:space="preserve">quarter_begin_date_key</t>
  </si>
  <si>
    <t xml:space="preserve">quarter_end_date</t>
  </si>
  <si>
    <t xml:space="preserve">quarter_end_date_key</t>
  </si>
  <si>
    <t xml:space="preserve">year_num</t>
  </si>
  <si>
    <t xml:space="preserve">year_begin_date</t>
  </si>
  <si>
    <t xml:space="preserve">year_begin_date_key</t>
  </si>
  <si>
    <t xml:space="preserve">year_end_date</t>
  </si>
  <si>
    <t xml:space="preserve">year_end_date_key</t>
  </si>
  <si>
    <t xml:space="preserve">yyyy_mm</t>
  </si>
  <si>
    <t xml:space="preserve">yyyy_mm_dd</t>
  </si>
  <si>
    <t xml:space="preserve">dd_mon_yyyy</t>
  </si>
  <si>
    <t xml:space="preserve">dim_state</t>
  </si>
  <si>
    <t xml:space="preserve">state_id</t>
  </si>
  <si>
    <t xml:space="preserve">state_code</t>
  </si>
  <si>
    <t xml:space="preserve">state_name</t>
  </si>
  <si>
    <t xml:space="preserve">state_population</t>
  </si>
  <si>
    <t xml:space="preserve">dim_transaction_type</t>
  </si>
  <si>
    <t xml:space="preserve">transaction_type_id</t>
  </si>
  <si>
    <t xml:space="preserve">src_transaction_type_id</t>
  </si>
  <si>
    <t xml:space="preserve">transaction_type_code</t>
  </si>
  <si>
    <t xml:space="preserve">transaction_type_desc</t>
  </si>
  <si>
    <t xml:space="preserve">dp_rule_results</t>
  </si>
  <si>
    <t xml:space="preserve">DatapodUUID</t>
  </si>
  <si>
    <t xml:space="preserve">DatapodVersion</t>
  </si>
  <si>
    <t xml:space="preserve">DatapodName</t>
  </si>
  <si>
    <t xml:space="preserve">AttributeId</t>
  </si>
  <si>
    <t xml:space="preserve">AttributeName</t>
  </si>
  <si>
    <t xml:space="preserve">numRows</t>
  </si>
  <si>
    <t xml:space="preserve">minVal</t>
  </si>
  <si>
    <t xml:space="preserve">maxVal</t>
  </si>
  <si>
    <t xml:space="preserve">avgVal</t>
  </si>
  <si>
    <t xml:space="preserve">10,3</t>
  </si>
  <si>
    <t xml:space="preserve">medianVal</t>
  </si>
  <si>
    <t xml:space="preserve">stdDev</t>
  </si>
  <si>
    <t xml:space="preserve">10,4</t>
  </si>
  <si>
    <t xml:space="preserve">numDistinct</t>
  </si>
  <si>
    <t xml:space="preserve">perDistinct</t>
  </si>
  <si>
    <t xml:space="preserve">numNull</t>
  </si>
  <si>
    <t xml:space="preserve">perNull</t>
  </si>
  <si>
    <t xml:space="preserve">sixSigma</t>
  </si>
  <si>
    <t xml:space="preserve">version</t>
  </si>
  <si>
    <t xml:space="preserve">dq_rule_result</t>
  </si>
  <si>
    <t xml:space="preserve">rowkey</t>
  </si>
  <si>
    <t xml:space="preserve">datapoduuid</t>
  </si>
  <si>
    <t xml:space="preserve">datapodversion</t>
  </si>
  <si>
    <t xml:space="preserve">datapodname</t>
  </si>
  <si>
    <t xml:space="preserve">attributeid</t>
  </si>
  <si>
    <t xml:space="preserve">attributename</t>
  </si>
  <si>
    <t xml:space="preserve">attributevalue</t>
  </si>
  <si>
    <t xml:space="preserve">nullcheck_pass</t>
  </si>
  <si>
    <t xml:space="preserve">valuecheck_pass</t>
  </si>
  <si>
    <t xml:space="preserve">rangecheck_pass</t>
  </si>
  <si>
    <t xml:space="preserve">datatypecheck_pass</t>
  </si>
  <si>
    <t xml:space="preserve">dataformatcheck_pass</t>
  </si>
  <si>
    <t xml:space="preserve">lengthcheck_pass</t>
  </si>
  <si>
    <t xml:space="preserve">refintegritycheck_pass</t>
  </si>
  <si>
    <t xml:space="preserve">dupcheck_pass</t>
  </si>
  <si>
    <t xml:space="preserve">customcheck_pass</t>
  </si>
  <si>
    <t xml:space="preserve">fact_account_summary_monthly</t>
  </si>
  <si>
    <t xml:space="preserve">total_trans_count</t>
  </si>
  <si>
    <t xml:space="preserve">total_trans_amount_usd</t>
  </si>
  <si>
    <t xml:space="preserve">avg_trans_amount</t>
  </si>
  <si>
    <t xml:space="preserve">min_amount</t>
  </si>
  <si>
    <t xml:space="preserve">max_amount</t>
  </si>
  <si>
    <t xml:space="preserve">fact_customer_summary_monthly</t>
  </si>
  <si>
    <t xml:space="preserve">fact_transaction</t>
  </si>
  <si>
    <t xml:space="preserve">transaction_id</t>
  </si>
  <si>
    <t xml:space="preserve">src_transaction_id</t>
  </si>
  <si>
    <t xml:space="preserve">trans_date_id</t>
  </si>
  <si>
    <t xml:space="preserve">from_account</t>
  </si>
  <si>
    <t xml:space="preserve">to_account</t>
  </si>
  <si>
    <t xml:space="preserve">amount_base_curr</t>
  </si>
  <si>
    <t xml:space="preserve">amount_usd</t>
  </si>
  <si>
    <t xml:space="preserve">currency_rate</t>
  </si>
  <si>
    <t xml:space="preserve">notes</t>
  </si>
  <si>
    <t xml:space="preserve">product_type</t>
  </si>
  <si>
    <t xml:space="preserve">product_type_desc</t>
  </si>
  <si>
    <t xml:space="preserve">rc_rule_results</t>
  </si>
  <si>
    <t xml:space="preserve">sourceuuid</t>
  </si>
  <si>
    <t xml:space="preserve">sourceversion</t>
  </si>
  <si>
    <t xml:space="preserve">sourcename</t>
  </si>
  <si>
    <t xml:space="preserve">sourceattributeid</t>
  </si>
  <si>
    <t xml:space="preserve">sourceattributename</t>
  </si>
  <si>
    <t xml:space="preserve">sourcevalue</t>
  </si>
  <si>
    <t xml:space="preserve">targetuuid</t>
  </si>
  <si>
    <t xml:space="preserve">targetversion</t>
  </si>
  <si>
    <t xml:space="preserve">targetname</t>
  </si>
  <si>
    <t xml:space="preserve">targetattributeid</t>
  </si>
  <si>
    <t xml:space="preserve">targetattributename</t>
  </si>
  <si>
    <t xml:space="preserve">targetvalue</t>
  </si>
  <si>
    <t xml:space="preserve">status</t>
  </si>
  <si>
    <t xml:space="preserve">transaction</t>
  </si>
  <si>
    <t xml:space="preserve">transaction_date</t>
  </si>
  <si>
    <t xml:space="preserve">FLOAT</t>
  </si>
  <si>
    <t xml:space="preserve">transaction_type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</si>
</sst>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b val="true"/>
      <sz val="12"/>
      <color rgb="FFFF6600"/>
      <name val="Calibri"/>
      <family val="2"/>
      <charset val="1"/>
    </font>
    <font>
      <b val="true"/>
      <i val="true"/>
      <sz val="12"/>
      <color rgb="FF00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C0504D"/>
        <bgColor rgb="FF993366"/>
      </patternFill>
    </fill>
    <fill>
      <patternFill patternType="solid">
        <fgColor rgb="FF9BBB59"/>
        <bgColor rgb="FF969696"/>
      </patternFill>
    </fill>
    <fill>
      <patternFill patternType="solid">
        <fgColor rgb="FF8064A2"/>
        <bgColor rgb="FF808080"/>
      </patternFill>
    </fill>
    <fill>
      <patternFill patternType="solid">
        <fgColor rgb="FF4BACC6"/>
        <bgColor rgb="FF339966"/>
      </patternFill>
    </fill>
    <fill>
      <patternFill patternType="solid">
        <fgColor rgb="FFF79646"/>
        <bgColor rgb="FFFF808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6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C0504D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4BACC6"/>
      <rgbColor rgb="FF9BBB59"/>
      <rgbColor rgb="FFFFCC00"/>
      <rgbColor rgb="FFF79646"/>
      <rgbColor rgb="FFFF6600"/>
      <rgbColor rgb="FF8064A2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J1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50" zoomScaleNormal="50" zoomScalePageLayoutView="100" workbookViewId="0">
      <selection pane="topLeft" activeCell="C4" activeCellId="1" sqref="V327:W339 C4"/>
    </sheetView>
  </sheetViews>
  <sheetFormatPr defaultRowHeight="15"/>
  <cols>
    <col collapsed="false" hidden="false" max="1" min="1" style="0" width="9.21111111111111"/>
    <col collapsed="false" hidden="false" max="3" min="2" style="0" width="12.0518518518519"/>
    <col collapsed="false" hidden="false" max="4" min="4" style="0" width="9.6037037037037"/>
    <col collapsed="false" hidden="false" max="5" min="5" style="0" width="10.5851851851852"/>
    <col collapsed="false" hidden="false" max="6" min="6" style="0" width="10.3888888888889"/>
    <col collapsed="false" hidden="false" max="7" min="7" style="0" width="9.21111111111111"/>
    <col collapsed="false" hidden="false" max="8" min="8" style="0" width="14.1111111111111"/>
    <col collapsed="false" hidden="false" max="9" min="9" style="0" width="12.0518518518519"/>
    <col collapsed="false" hidden="false" max="10" min="10" style="0" width="13.2296296296296"/>
    <col collapsed="false" hidden="false" max="1025" min="11" style="0" width="9.21111111111111"/>
  </cols>
  <sheetData>
    <row r="1" customFormat="false" ht="15" hidden="false" customHeight="false" outlineLevel="0" collapsed="false">
      <c r="B1" s="1" t="s">
        <v>0</v>
      </c>
      <c r="C1" s="2" t="s">
        <v>1</v>
      </c>
      <c r="D1" s="3" t="s">
        <v>2</v>
      </c>
      <c r="E1" s="4" t="s">
        <v>3</v>
      </c>
      <c r="F1" s="5" t="s">
        <v>4</v>
      </c>
      <c r="H1" s="6" t="s">
        <v>5</v>
      </c>
      <c r="I1" s="6" t="s">
        <v>0</v>
      </c>
      <c r="J1" s="6" t="s">
        <v>6</v>
      </c>
    </row>
    <row r="2" customFormat="false" ht="15" hidden="false" customHeight="false" outlineLevel="0" collapsed="false">
      <c r="B2" s="0" t="s">
        <v>7</v>
      </c>
      <c r="C2" s="0" t="s">
        <v>8</v>
      </c>
      <c r="D2" s="0" t="s">
        <v>7</v>
      </c>
      <c r="E2" s="0" t="s">
        <v>9</v>
      </c>
      <c r="F2" s="0" t="s">
        <v>10</v>
      </c>
      <c r="H2" s="0" t="s">
        <v>11</v>
      </c>
      <c r="I2" s="0" t="s">
        <v>8</v>
      </c>
      <c r="J2" s="0" t="n">
        <v>50</v>
      </c>
    </row>
    <row r="3" customFormat="false" ht="15" hidden="false" customHeight="false" outlineLevel="0" collapsed="false">
      <c r="B3" s="0" t="s">
        <v>12</v>
      </c>
      <c r="C3" s="0" t="s">
        <v>13</v>
      </c>
      <c r="D3" s="0" t="s">
        <v>12</v>
      </c>
      <c r="E3" s="0" t="s">
        <v>12</v>
      </c>
      <c r="F3" s="0" t="s">
        <v>12</v>
      </c>
      <c r="H3" s="0" t="s">
        <v>14</v>
      </c>
      <c r="I3" s="0" t="s">
        <v>8</v>
      </c>
      <c r="J3" s="0" t="n">
        <v>10</v>
      </c>
    </row>
    <row r="4" customFormat="false" ht="15" hidden="false" customHeight="false" outlineLevel="0" collapsed="false">
      <c r="B4" s="0" t="s">
        <v>15</v>
      </c>
      <c r="C4" s="0" t="s">
        <v>15</v>
      </c>
      <c r="D4" s="0" t="s">
        <v>15</v>
      </c>
      <c r="E4" s="0" t="s">
        <v>15</v>
      </c>
      <c r="F4" s="0" t="s">
        <v>15</v>
      </c>
      <c r="H4" s="0" t="s">
        <v>16</v>
      </c>
      <c r="I4" s="0" t="s">
        <v>8</v>
      </c>
      <c r="J4" s="0" t="n">
        <v>100</v>
      </c>
    </row>
    <row r="5" customFormat="false" ht="15" hidden="false" customHeight="false" outlineLevel="0" collapsed="false">
      <c r="B5" s="0" t="s">
        <v>17</v>
      </c>
      <c r="C5" s="0" t="s">
        <v>17</v>
      </c>
      <c r="D5" s="0" t="s">
        <v>15</v>
      </c>
      <c r="E5" s="0" t="s">
        <v>15</v>
      </c>
      <c r="F5" s="0" t="s">
        <v>15</v>
      </c>
      <c r="H5" s="0" t="s">
        <v>18</v>
      </c>
      <c r="I5" s="0" t="s">
        <v>8</v>
      </c>
      <c r="J5" s="0" t="n">
        <v>500</v>
      </c>
    </row>
    <row r="6" customFormat="false" ht="15" hidden="false" customHeight="false" outlineLevel="0" collapsed="false">
      <c r="B6" s="0" t="s">
        <v>19</v>
      </c>
      <c r="C6" s="0" t="s">
        <v>19</v>
      </c>
      <c r="D6" s="0" t="s">
        <v>19</v>
      </c>
      <c r="E6" s="0" t="s">
        <v>19</v>
      </c>
      <c r="F6" s="0" t="s">
        <v>19</v>
      </c>
      <c r="H6" s="0" t="s">
        <v>20</v>
      </c>
      <c r="I6" s="0" t="s">
        <v>8</v>
      </c>
      <c r="J6" s="0" t="n">
        <v>4000</v>
      </c>
    </row>
    <row r="7" customFormat="false" ht="15" hidden="false" customHeight="false" outlineLevel="0" collapsed="false">
      <c r="B7" s="0" t="s">
        <v>21</v>
      </c>
      <c r="C7" s="0" t="s">
        <v>21</v>
      </c>
      <c r="D7" s="0" t="s">
        <v>21</v>
      </c>
      <c r="E7" s="0" t="s">
        <v>19</v>
      </c>
      <c r="F7" s="0" t="s">
        <v>21</v>
      </c>
      <c r="H7" s="0" t="s">
        <v>22</v>
      </c>
      <c r="I7" s="0" t="s">
        <v>15</v>
      </c>
      <c r="J7" s="7" t="s">
        <v>23</v>
      </c>
    </row>
    <row r="8" customFormat="false" ht="15" hidden="false" customHeight="false" outlineLevel="0" collapsed="false">
      <c r="H8" s="0" t="s">
        <v>24</v>
      </c>
      <c r="I8" s="0" t="s">
        <v>17</v>
      </c>
      <c r="J8" s="7" t="s">
        <v>23</v>
      </c>
    </row>
    <row r="9" customFormat="false" ht="15" hidden="false" customHeight="false" outlineLevel="0" collapsed="false">
      <c r="H9" s="0" t="s">
        <v>25</v>
      </c>
      <c r="I9" s="0" t="s">
        <v>21</v>
      </c>
      <c r="J9" s="0" t="n">
        <v>1</v>
      </c>
    </row>
    <row r="10" customFormat="false" ht="15" hidden="false" customHeight="false" outlineLevel="0" collapsed="false">
      <c r="H10" s="0" t="s">
        <v>26</v>
      </c>
      <c r="I10" s="0" t="s">
        <v>8</v>
      </c>
      <c r="J10" s="0" t="n">
        <v>10</v>
      </c>
    </row>
    <row r="11" customFormat="false" ht="15" hidden="false" customHeight="false" outlineLevel="0" collapsed="false">
      <c r="B11" s="0" t="s">
        <v>27</v>
      </c>
      <c r="C11" s="0" t="s">
        <v>28</v>
      </c>
      <c r="H11" s="0" t="s">
        <v>29</v>
      </c>
      <c r="I11" s="0" t="s">
        <v>8</v>
      </c>
      <c r="J11" s="0" t="n">
        <v>50</v>
      </c>
    </row>
    <row r="12" customFormat="false" ht="15" hidden="false" customHeight="false" outlineLevel="0" collapsed="false">
      <c r="B12" s="0" t="s">
        <v>7</v>
      </c>
      <c r="C12" s="0" t="s">
        <v>8</v>
      </c>
      <c r="H12" s="0" t="s">
        <v>30</v>
      </c>
      <c r="I12" s="0" t="s">
        <v>8</v>
      </c>
      <c r="J12" s="0" t="n">
        <v>20</v>
      </c>
    </row>
    <row r="13" customFormat="false" ht="15" hidden="false" customHeight="false" outlineLevel="0" collapsed="false">
      <c r="B13" s="0" t="s">
        <v>12</v>
      </c>
      <c r="C13" s="0" t="s">
        <v>12</v>
      </c>
      <c r="H13" s="0" t="s">
        <v>31</v>
      </c>
      <c r="I13" s="0" t="s">
        <v>8</v>
      </c>
      <c r="J13" s="0" t="n">
        <v>20</v>
      </c>
    </row>
    <row r="14" customFormat="false" ht="15" hidden="false" customHeight="false" outlineLevel="0" collapsed="false">
      <c r="B14" s="0" t="s">
        <v>15</v>
      </c>
      <c r="C14" s="0" t="s">
        <v>15</v>
      </c>
      <c r="H14" s="0" t="s">
        <v>32</v>
      </c>
      <c r="I14" s="0" t="s">
        <v>8</v>
      </c>
      <c r="J14" s="0" t="s">
        <v>33</v>
      </c>
    </row>
    <row r="15" customFormat="false" ht="15" hidden="false" customHeight="false" outlineLevel="0" collapsed="false">
      <c r="B15" s="0" t="s">
        <v>15</v>
      </c>
      <c r="C15" s="0" t="s">
        <v>17</v>
      </c>
    </row>
    <row r="16" customFormat="false" ht="15" hidden="false" customHeight="false" outlineLevel="0" collapsed="false">
      <c r="B16" s="0" t="s">
        <v>19</v>
      </c>
      <c r="C16" s="0" t="s">
        <v>19</v>
      </c>
    </row>
    <row r="17" customFormat="false" ht="15" hidden="false" customHeight="false" outlineLevel="0" collapsed="false">
      <c r="B17" s="0" t="s">
        <v>21</v>
      </c>
      <c r="C17" s="0" t="s">
        <v>21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K344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50" zoomScaleNormal="50" zoomScalePageLayoutView="100" workbookViewId="0">
      <pane xSplit="4" ySplit="2" topLeftCell="U322" activePane="bottomRight" state="frozen"/>
      <selection pane="topLeft" activeCell="A1" activeCellId="0" sqref="A1"/>
      <selection pane="topRight" activeCell="U1" activeCellId="0" sqref="U1"/>
      <selection pane="bottomLeft" activeCell="A322" activeCellId="0" sqref="A322"/>
      <selection pane="bottomRight" activeCell="V327" activeCellId="0" sqref="V327:W339"/>
    </sheetView>
  </sheetViews>
  <sheetFormatPr defaultRowHeight="15"/>
  <cols>
    <col collapsed="false" hidden="false" max="1" min="1" style="0" width="5.48888888888889"/>
    <col collapsed="false" hidden="false" max="2" min="2" style="0" width="31.5555555555556"/>
    <col collapsed="false" hidden="false" max="3" min="3" style="8" width="6.85925925925926"/>
    <col collapsed="false" hidden="false" max="4" min="4" style="0" width="30.7703703703704"/>
    <col collapsed="false" hidden="false" max="5" min="5" style="0" width="12.0518518518519"/>
    <col collapsed="false" hidden="false" max="6" min="6" style="0" width="11.3666666666667"/>
    <col collapsed="false" hidden="false" max="7" min="7" style="0" width="7.44814814814815"/>
    <col collapsed="false" hidden="false" max="9" min="8" style="0" width="9.7"/>
    <col collapsed="false" hidden="false" max="10" min="10" style="0" width="12.0518518518519"/>
    <col collapsed="false" hidden="false" max="11" min="11" style="0" width="12.2481481481481"/>
    <col collapsed="false" hidden="false" max="12" min="12" style="0" width="7.44814814814815"/>
    <col collapsed="false" hidden="false" max="14" min="13" style="0" width="9.7"/>
    <col collapsed="false" hidden="false" max="15" min="15" style="0" width="33.3185185185185"/>
    <col collapsed="false" hidden="false" max="16" min="16" style="0" width="48.3111111111111"/>
    <col collapsed="false" hidden="false" max="17" min="17" style="0" width="12.0518518518519"/>
    <col collapsed="false" hidden="false" max="18" min="18" style="9" width="8.23333333333333"/>
    <col collapsed="false" hidden="false" max="19" min="19" style="0" width="7.44814814814815"/>
    <col collapsed="false" hidden="false" max="21" min="20" style="0" width="9.7"/>
    <col collapsed="false" hidden="false" max="22" min="22" style="0" width="44.4888888888889"/>
    <col collapsed="false" hidden="false" max="23" min="23" style="0" width="91.7222222222222"/>
    <col collapsed="false" hidden="false" max="24" min="24" style="0" width="10.5851851851852"/>
    <col collapsed="false" hidden="false" max="25" min="25" style="0" width="8.23333333333333"/>
    <col collapsed="false" hidden="false" max="26" min="26" style="0" width="7.44814814814815"/>
    <col collapsed="false" hidden="false" max="28" min="27" style="0" width="9.7"/>
    <col collapsed="false" hidden="false" max="31" min="29" style="0" width="10.3888888888889"/>
    <col collapsed="false" hidden="false" max="32" min="32" style="0" width="8.23333333333333"/>
    <col collapsed="false" hidden="false" max="33" min="33" style="0" width="7.44814814814815"/>
    <col collapsed="false" hidden="false" max="34" min="34" style="0" width="9.7"/>
    <col collapsed="false" hidden="false" max="35" min="35" style="0" width="9.21111111111111"/>
    <col collapsed="false" hidden="false" max="36" min="36" style="0" width="47.5259259259259"/>
    <col collapsed="false" hidden="false" max="37" min="37" style="0" width="40.3740740740741"/>
    <col collapsed="false" hidden="false" max="1025" min="38" style="0" width="9.21111111111111"/>
  </cols>
  <sheetData>
    <row r="1" customFormat="false" ht="15" hidden="false" customHeight="false" outlineLevel="0" collapsed="false">
      <c r="B1" s="10"/>
      <c r="C1" s="11"/>
      <c r="D1" s="10"/>
      <c r="E1" s="12" t="s">
        <v>0</v>
      </c>
      <c r="F1" s="12"/>
      <c r="G1" s="12"/>
      <c r="H1" s="12"/>
      <c r="I1" s="12"/>
      <c r="J1" s="13" t="s">
        <v>1</v>
      </c>
      <c r="K1" s="13"/>
      <c r="L1" s="13"/>
      <c r="M1" s="13"/>
      <c r="N1" s="13"/>
      <c r="O1" s="13"/>
      <c r="P1" s="13"/>
      <c r="Q1" s="14" t="s">
        <v>2</v>
      </c>
      <c r="R1" s="14"/>
      <c r="S1" s="14"/>
      <c r="T1" s="14"/>
      <c r="U1" s="14"/>
      <c r="V1" s="14"/>
      <c r="W1" s="14"/>
      <c r="X1" s="15" t="s">
        <v>3</v>
      </c>
      <c r="Y1" s="15"/>
      <c r="Z1" s="15"/>
      <c r="AA1" s="15"/>
      <c r="AB1" s="15"/>
      <c r="AC1" s="15"/>
      <c r="AD1" s="15"/>
      <c r="AE1" s="16" t="s">
        <v>4</v>
      </c>
      <c r="AF1" s="16"/>
      <c r="AG1" s="16"/>
      <c r="AH1" s="16"/>
      <c r="AI1" s="16"/>
      <c r="AJ1" s="14"/>
      <c r="AK1" s="14"/>
    </row>
    <row r="2" customFormat="false" ht="15" hidden="false" customHeight="false" outlineLevel="0" collapsed="false">
      <c r="A2" s="17" t="s">
        <v>34</v>
      </c>
      <c r="B2" s="17" t="s">
        <v>35</v>
      </c>
      <c r="C2" s="18" t="s">
        <v>36</v>
      </c>
      <c r="D2" s="17" t="s">
        <v>37</v>
      </c>
      <c r="E2" s="19" t="s">
        <v>38</v>
      </c>
      <c r="F2" s="19" t="s">
        <v>6</v>
      </c>
      <c r="G2" s="19" t="s">
        <v>39</v>
      </c>
      <c r="H2" s="19" t="s">
        <v>40</v>
      </c>
      <c r="I2" s="19" t="s">
        <v>41</v>
      </c>
      <c r="J2" s="20" t="s">
        <v>38</v>
      </c>
      <c r="K2" s="20" t="s">
        <v>6</v>
      </c>
      <c r="L2" s="20" t="s">
        <v>39</v>
      </c>
      <c r="M2" s="20" t="s">
        <v>40</v>
      </c>
      <c r="N2" s="20" t="s">
        <v>41</v>
      </c>
      <c r="O2" s="20" t="s">
        <v>42</v>
      </c>
      <c r="P2" s="20" t="s">
        <v>43</v>
      </c>
      <c r="Q2" s="21" t="s">
        <v>38</v>
      </c>
      <c r="R2" s="21" t="s">
        <v>6</v>
      </c>
      <c r="S2" s="21" t="s">
        <v>39</v>
      </c>
      <c r="T2" s="21" t="s">
        <v>40</v>
      </c>
      <c r="U2" s="21" t="s">
        <v>41</v>
      </c>
      <c r="V2" s="21" t="s">
        <v>42</v>
      </c>
      <c r="W2" s="21" t="s">
        <v>43</v>
      </c>
      <c r="X2" s="22" t="s">
        <v>38</v>
      </c>
      <c r="Y2" s="22" t="s">
        <v>6</v>
      </c>
      <c r="Z2" s="22" t="s">
        <v>39</v>
      </c>
      <c r="AA2" s="22" t="s">
        <v>40</v>
      </c>
      <c r="AB2" s="22" t="s">
        <v>41</v>
      </c>
      <c r="AC2" s="22" t="s">
        <v>42</v>
      </c>
      <c r="AD2" s="22" t="s">
        <v>43</v>
      </c>
      <c r="AE2" s="17" t="s">
        <v>38</v>
      </c>
      <c r="AF2" s="17" t="s">
        <v>6</v>
      </c>
      <c r="AG2" s="17" t="s">
        <v>39</v>
      </c>
      <c r="AH2" s="17" t="s">
        <v>40</v>
      </c>
      <c r="AI2" s="17" t="s">
        <v>41</v>
      </c>
      <c r="AJ2" s="21" t="s">
        <v>42</v>
      </c>
      <c r="AK2" s="21" t="s">
        <v>43</v>
      </c>
    </row>
    <row r="3" customFormat="false" ht="29.95" hidden="false" customHeight="false" outlineLevel="0" collapsed="false">
      <c r="A3" s="23" t="s">
        <v>44</v>
      </c>
      <c r="B3" s="23" t="s">
        <v>45</v>
      </c>
      <c r="C3" s="8" t="n">
        <v>0</v>
      </c>
      <c r="D3" s="0" t="s">
        <v>46</v>
      </c>
      <c r="E3" s="0" t="s">
        <v>7</v>
      </c>
      <c r="F3" s="9" t="n">
        <v>50</v>
      </c>
      <c r="G3" s="0" t="s">
        <v>47</v>
      </c>
      <c r="H3" s="0" t="s">
        <v>48</v>
      </c>
      <c r="I3" s="0" t="n">
        <v>0</v>
      </c>
      <c r="J3" s="0" t="str">
        <f aca="false">VLOOKUP($E3,MAPPING!$B$2:$F$7,2,0)</f>
        <v>STRING</v>
      </c>
      <c r="K3" s="9" t="n">
        <v>50</v>
      </c>
      <c r="L3" s="0" t="s">
        <v>47</v>
      </c>
      <c r="M3" s="0" t="s">
        <v>48</v>
      </c>
      <c r="N3" s="0" t="n">
        <v>0</v>
      </c>
      <c r="O3" s="0" t="str">
        <f aca="false">CONCATENATE("DROP TABLE IF EXISTS ",UPPER($B$3),";",CHAR(10),"CREATE TABLE ",UPPER($B$3),"(")</f>
        <v>DROP TABLE IF EXISTS ACCOUNT;
CREATE TABLE ACCOUNT(</v>
      </c>
      <c r="P3" s="0" t="str">
        <f aca="false">CONCATENATE(UPPER($D3)," ",J3,",")</f>
        <v>ACCOUNT_ID STRING,</v>
      </c>
      <c r="Q3" s="0" t="str">
        <f aca="false">VLOOKUP($E3,MAPPING!$B$2:$F$7,3,0)</f>
        <v>VARCHAR</v>
      </c>
      <c r="R3" s="9" t="n">
        <v>50</v>
      </c>
      <c r="S3" s="0" t="s">
        <v>47</v>
      </c>
      <c r="T3" s="0" t="s">
        <v>48</v>
      </c>
      <c r="U3" s="0" t="n">
        <v>0</v>
      </c>
      <c r="V3" s="24" t="str">
        <f aca="false">CONCATENATE("DROP TABLE ",$B$3,";",CHAR(10),"CREATE TABLE ",UPPER($B$3),"(")</f>
        <v>DROP TABLE account;
CREATE TABLE ACCOUNT(</v>
      </c>
      <c r="W3" s="0" t="str">
        <f aca="false">CONCATENATE(UPPER($D3)," ",Q3,"(",R3,")",IF(U3&lt;&gt;"",CONCATENATE(" DEFAULT ",U3),""),IF(S3="Y"," NOT NULL",""),",")</f>
        <v>ACCOUNT_ID VARCHAR(50) DEFAULT 0 NOT NULL,</v>
      </c>
      <c r="X3" s="0" t="str">
        <f aca="false">VLOOKUP($E3,MAPPING!$B$2:$F$7,4,0)</f>
        <v>VARCHAR2</v>
      </c>
      <c r="Y3" s="9" t="n">
        <v>50</v>
      </c>
      <c r="Z3" s="0" t="s">
        <v>47</v>
      </c>
      <c r="AA3" s="0" t="s">
        <v>48</v>
      </c>
      <c r="AB3" s="0" t="n">
        <v>0</v>
      </c>
      <c r="AE3" s="0" t="str">
        <f aca="false">VLOOKUP($E3,MAPPING!$B$2:$F$7,5,0)</f>
        <v>VARCHAR</v>
      </c>
      <c r="AF3" s="9" t="n">
        <v>50</v>
      </c>
      <c r="AG3" s="0" t="s">
        <v>47</v>
      </c>
      <c r="AH3" s="0" t="s">
        <v>48</v>
      </c>
      <c r="AI3" s="0" t="n">
        <v>0</v>
      </c>
      <c r="AJ3" s="24" t="str">
        <f aca="false">CONCATENATE("DROP TABLE IF EXISTS ",$B$3,";",CHAR(10),"CREATE TABLE ",$B$3,"(")</f>
        <v>DROP TABLE IF EXISTS account;
CREATE TABLE account(</v>
      </c>
      <c r="AK3" s="0" t="str">
        <f aca="false">CONCATENATE(UPPER($D3)," ",AE3,"(",AF3,")",IF(AI3&lt;&gt;"",CONCATENATE(" DEFAULT ",AI3),""),IF(AG3="Y"," NOT NULL",""),",")</f>
        <v>ACCOUNT_ID  VARCHAR(50) DEFAULT 0 NOT NULL,</v>
      </c>
    </row>
    <row r="4" customFormat="false" ht="15" hidden="false" customHeight="false" outlineLevel="0" collapsed="false">
      <c r="A4" s="23"/>
      <c r="B4" s="23"/>
      <c r="C4" s="8" t="n">
        <v>1</v>
      </c>
      <c r="D4" s="0" t="s">
        <v>49</v>
      </c>
      <c r="E4" s="0" t="s">
        <v>7</v>
      </c>
      <c r="F4" s="7" t="n">
        <v>50</v>
      </c>
      <c r="G4" s="0" t="s">
        <v>48</v>
      </c>
      <c r="H4" s="0" t="s">
        <v>48</v>
      </c>
      <c r="J4" s="0" t="str">
        <f aca="false">VLOOKUP($E4,MAPPING!$B$2:$F$7,2,0)</f>
        <v>STRING</v>
      </c>
      <c r="K4" s="7" t="n">
        <v>50</v>
      </c>
      <c r="L4" s="0" t="s">
        <v>48</v>
      </c>
      <c r="M4" s="0" t="s">
        <v>48</v>
      </c>
      <c r="P4" s="0" t="str">
        <f aca="false">CONCATENATE(UPPER($D4)," ",J4,",")</f>
        <v>ACCOUNT_TYPE_ID STRING,</v>
      </c>
      <c r="Q4" s="0" t="str">
        <f aca="false">VLOOKUP($E4,MAPPING!$B$2:$F$7,3,0)</f>
        <v>VARCHAR</v>
      </c>
      <c r="R4" s="7" t="n">
        <v>50</v>
      </c>
      <c r="S4" s="0" t="s">
        <v>48</v>
      </c>
      <c r="T4" s="0" t="s">
        <v>48</v>
      </c>
      <c r="W4" s="0" t="str">
        <f aca="false">CONCATENATE(UPPER($D4)," ",Q4,"(",R4,")",IF(U4&lt;&gt;"",CONCATENATE(" DEFAULT ",U4),""),IF(S4="Y"," NOT NULL",""),",")</f>
        <v>ACCOUNT_TYPE_ID VARCHAR(50),</v>
      </c>
      <c r="X4" s="0" t="str">
        <f aca="false">VLOOKUP($E4,MAPPING!$B$2:$F$7,4,0)</f>
        <v>VARCHAR2</v>
      </c>
      <c r="Y4" s="7" t="n">
        <v>50</v>
      </c>
      <c r="Z4" s="0" t="s">
        <v>48</v>
      </c>
      <c r="AA4" s="0" t="s">
        <v>48</v>
      </c>
      <c r="AE4" s="0" t="str">
        <f aca="false">VLOOKUP($E4,MAPPING!$B$2:$F$7,5,0)</f>
        <v>VARCHAR</v>
      </c>
      <c r="AF4" s="7" t="n">
        <v>50</v>
      </c>
      <c r="AG4" s="0" t="s">
        <v>48</v>
      </c>
      <c r="AH4" s="0" t="s">
        <v>48</v>
      </c>
      <c r="AK4" s="0" t="str">
        <f aca="false">CONCATENATE(UPPER($D4)," ",AE4,"(",AF4,")",IF(AI4&lt;&gt;"",CONCATENATE(" DEFAULT ",AI4),""),IF(AG4="Y"," NOT NULL",""),",")</f>
        <v>ACCOUNT_TYPE_ID  VARCHAR(50),</v>
      </c>
    </row>
    <row r="5" customFormat="false" ht="15" hidden="false" customHeight="false" outlineLevel="0" collapsed="false">
      <c r="A5" s="23"/>
      <c r="B5" s="23"/>
      <c r="C5" s="8" t="n">
        <v>2</v>
      </c>
      <c r="D5" s="0" t="s">
        <v>50</v>
      </c>
      <c r="E5" s="0" t="s">
        <v>7</v>
      </c>
      <c r="F5" s="7" t="n">
        <v>50</v>
      </c>
      <c r="G5" s="0" t="s">
        <v>48</v>
      </c>
      <c r="H5" s="0" t="s">
        <v>48</v>
      </c>
      <c r="J5" s="0" t="str">
        <f aca="false">VLOOKUP($E5,MAPPING!$B$2:$F$7,2,0)</f>
        <v>STRING</v>
      </c>
      <c r="K5" s="7" t="n">
        <v>50</v>
      </c>
      <c r="L5" s="0" t="s">
        <v>48</v>
      </c>
      <c r="M5" s="0" t="s">
        <v>48</v>
      </c>
      <c r="P5" s="0" t="str">
        <f aca="false">CONCATENATE(UPPER($D5)," ",J5,",")</f>
        <v>ACCOUNT_STATUS_ID STRING,</v>
      </c>
      <c r="Q5" s="0" t="str">
        <f aca="false">VLOOKUP($E5,MAPPING!$B$2:$F$7,3,0)</f>
        <v>VARCHAR</v>
      </c>
      <c r="R5" s="7" t="n">
        <v>50</v>
      </c>
      <c r="S5" s="0" t="s">
        <v>48</v>
      </c>
      <c r="T5" s="0" t="s">
        <v>48</v>
      </c>
      <c r="W5" s="0" t="str">
        <f aca="false">CONCATENATE(UPPER($D5)," ",Q5,"(",R5,")",IF(U5&lt;&gt;"",CONCATENATE(" DEFAULT ",U5),""),IF(S5="Y"," NOT NULL",""),",")</f>
        <v>ACCOUNT_STATUS_ID VARCHAR(50),</v>
      </c>
      <c r="X5" s="0" t="str">
        <f aca="false">VLOOKUP($E5,MAPPING!$B$2:$F$7,4,0)</f>
        <v>VARCHAR2</v>
      </c>
      <c r="Y5" s="7" t="n">
        <v>50</v>
      </c>
      <c r="Z5" s="0" t="s">
        <v>48</v>
      </c>
      <c r="AA5" s="0" t="s">
        <v>48</v>
      </c>
      <c r="AE5" s="0" t="str">
        <f aca="false">VLOOKUP($E5,MAPPING!$B$2:$F$7,5,0)</f>
        <v>VARCHAR</v>
      </c>
      <c r="AF5" s="7" t="n">
        <v>50</v>
      </c>
      <c r="AG5" s="0" t="s">
        <v>48</v>
      </c>
      <c r="AH5" s="0" t="s">
        <v>48</v>
      </c>
      <c r="AK5" s="0" t="str">
        <f aca="false">CONCATENATE(UPPER($D5)," ",AE5,"(",AF5,")",IF(AI5&lt;&gt;"",CONCATENATE(" DEFAULT ",AI5),""),IF(AG5="Y"," NOT NULL",""),",")</f>
        <v>ACCOUNT_STATUS_ID  VARCHAR(50),</v>
      </c>
    </row>
    <row r="6" customFormat="false" ht="15" hidden="false" customHeight="false" outlineLevel="0" collapsed="false">
      <c r="A6" s="23"/>
      <c r="B6" s="23"/>
      <c r="C6" s="8" t="n">
        <v>3</v>
      </c>
      <c r="D6" s="0" t="s">
        <v>51</v>
      </c>
      <c r="E6" s="0" t="s">
        <v>7</v>
      </c>
      <c r="F6" s="7" t="n">
        <v>50</v>
      </c>
      <c r="G6" s="0" t="s">
        <v>48</v>
      </c>
      <c r="H6" s="0" t="s">
        <v>48</v>
      </c>
      <c r="J6" s="0" t="str">
        <f aca="false">VLOOKUP($E6,MAPPING!$B$2:$F$7,2,0)</f>
        <v>STRING</v>
      </c>
      <c r="K6" s="7" t="n">
        <v>50</v>
      </c>
      <c r="L6" s="0" t="s">
        <v>48</v>
      </c>
      <c r="M6" s="0" t="s">
        <v>48</v>
      </c>
      <c r="P6" s="0" t="str">
        <f aca="false">CONCATENATE(UPPER($D6)," ",J6,",")</f>
        <v>PRODUCT_TYPE_ID STRING,</v>
      </c>
      <c r="Q6" s="0" t="str">
        <f aca="false">VLOOKUP($E6,MAPPING!$B$2:$F$7,3,0)</f>
        <v>VARCHAR</v>
      </c>
      <c r="R6" s="7" t="n">
        <v>50</v>
      </c>
      <c r="S6" s="0" t="s">
        <v>48</v>
      </c>
      <c r="T6" s="0" t="s">
        <v>48</v>
      </c>
      <c r="W6" s="0" t="str">
        <f aca="false">CONCATENATE(UPPER($D6)," ",Q6,"(",R6,")",IF(U6&lt;&gt;"",CONCATENATE(" DEFAULT ",U6),""),IF(S6="Y"," NOT NULL",""),",")</f>
        <v>PRODUCT_TYPE_ID VARCHAR(50),</v>
      </c>
      <c r="X6" s="0" t="str">
        <f aca="false">VLOOKUP($E6,MAPPING!$B$2:$F$7,4,0)</f>
        <v>VARCHAR2</v>
      </c>
      <c r="Y6" s="7" t="n">
        <v>50</v>
      </c>
      <c r="Z6" s="0" t="s">
        <v>48</v>
      </c>
      <c r="AA6" s="0" t="s">
        <v>48</v>
      </c>
      <c r="AE6" s="0" t="str">
        <f aca="false">VLOOKUP($E6,MAPPING!$B$2:$F$7,5,0)</f>
        <v>VARCHAR</v>
      </c>
      <c r="AF6" s="7" t="n">
        <v>50</v>
      </c>
      <c r="AG6" s="0" t="s">
        <v>48</v>
      </c>
      <c r="AH6" s="0" t="s">
        <v>48</v>
      </c>
      <c r="AK6" s="0" t="str">
        <f aca="false">CONCATENATE(UPPER($D6)," ",AE6,"(",AF6,")",IF(AI6&lt;&gt;"",CONCATENATE(" DEFAULT ",AI6),""),IF(AG6="Y"," NOT NULL",""),",")</f>
        <v>PRODUCT_TYPE_ID  VARCHAR(50),</v>
      </c>
    </row>
    <row r="7" customFormat="false" ht="15" hidden="false" customHeight="false" outlineLevel="0" collapsed="false">
      <c r="A7" s="23"/>
      <c r="B7" s="23"/>
      <c r="C7" s="8" t="n">
        <v>4</v>
      </c>
      <c r="D7" s="0" t="s">
        <v>52</v>
      </c>
      <c r="E7" s="0" t="s">
        <v>7</v>
      </c>
      <c r="F7" s="9" t="n">
        <v>50</v>
      </c>
      <c r="G7" s="0" t="s">
        <v>48</v>
      </c>
      <c r="H7" s="0" t="s">
        <v>48</v>
      </c>
      <c r="J7" s="0" t="str">
        <f aca="false">VLOOKUP($E7,MAPPING!$B$2:$F$7,2,0)</f>
        <v>STRING</v>
      </c>
      <c r="K7" s="9" t="n">
        <v>50</v>
      </c>
      <c r="L7" s="0" t="s">
        <v>48</v>
      </c>
      <c r="M7" s="0" t="s">
        <v>48</v>
      </c>
      <c r="P7" s="0" t="str">
        <f aca="false">CONCATENATE(UPPER($D7)," ",J7,",")</f>
        <v>CUSTOMER_ID STRING,</v>
      </c>
      <c r="Q7" s="0" t="str">
        <f aca="false">VLOOKUP($E7,MAPPING!$B$2:$F$7,3,0)</f>
        <v>VARCHAR</v>
      </c>
      <c r="R7" s="9" t="n">
        <v>50</v>
      </c>
      <c r="S7" s="0" t="s">
        <v>48</v>
      </c>
      <c r="T7" s="0" t="s">
        <v>48</v>
      </c>
      <c r="W7" s="0" t="str">
        <f aca="false">CONCATENATE(UPPER($D7)," ",Q7,"(",R7,")",IF(U7&lt;&gt;"",CONCATENATE(" DEFAULT ",U7),""),IF(S7="Y"," NOT NULL",""),",")</f>
        <v>CUSTOMER_ID VARCHAR(50),</v>
      </c>
      <c r="X7" s="0" t="str">
        <f aca="false">VLOOKUP($E7,MAPPING!$B$2:$F$7,4,0)</f>
        <v>VARCHAR2</v>
      </c>
      <c r="Y7" s="9" t="n">
        <v>50</v>
      </c>
      <c r="Z7" s="0" t="s">
        <v>48</v>
      </c>
      <c r="AA7" s="0" t="s">
        <v>48</v>
      </c>
      <c r="AE7" s="0" t="str">
        <f aca="false">VLOOKUP($E7,MAPPING!$B$2:$F$7,5,0)</f>
        <v>VARCHAR</v>
      </c>
      <c r="AF7" s="9" t="n">
        <v>50</v>
      </c>
      <c r="AG7" s="0" t="s">
        <v>48</v>
      </c>
      <c r="AH7" s="0" t="s">
        <v>48</v>
      </c>
      <c r="AK7" s="0" t="str">
        <f aca="false">CONCATENATE(UPPER($D7)," ",AE7,"(",AF7,")",IF(AI7&lt;&gt;"",CONCATENATE(" DEFAULT ",AI7),""),IF(AG7="Y"," NOT NULL",""),",")</f>
        <v>CUSTOMER_ID  VARCHAR(50),</v>
      </c>
    </row>
    <row r="8" customFormat="false" ht="15" hidden="false" customHeight="false" outlineLevel="0" collapsed="false">
      <c r="A8" s="23"/>
      <c r="B8" s="23"/>
      <c r="C8" s="8" t="n">
        <v>5</v>
      </c>
      <c r="D8" s="0" t="s">
        <v>53</v>
      </c>
      <c r="E8" s="0" t="s">
        <v>12</v>
      </c>
      <c r="F8" s="0" t="n">
        <v>10</v>
      </c>
      <c r="G8" s="0" t="s">
        <v>48</v>
      </c>
      <c r="H8" s="0" t="s">
        <v>48</v>
      </c>
      <c r="J8" s="0" t="str">
        <f aca="false">VLOOKUP($E8,MAPPING!$B$2:$F$7,2,0)</f>
        <v>INT</v>
      </c>
      <c r="K8" s="0" t="n">
        <v>10</v>
      </c>
      <c r="L8" s="0" t="s">
        <v>48</v>
      </c>
      <c r="M8" s="0" t="s">
        <v>48</v>
      </c>
      <c r="P8" s="0" t="str">
        <f aca="false">CONCATENATE(UPPER($D8)," ",J8,",")</f>
        <v>PIN_NUMBER INT,</v>
      </c>
      <c r="Q8" s="0" t="str">
        <f aca="false">VLOOKUP($E8,MAPPING!$B$2:$F$7,3,0)</f>
        <v>INTEGER</v>
      </c>
      <c r="R8" s="0" t="n">
        <v>10</v>
      </c>
      <c r="S8" s="0" t="s">
        <v>48</v>
      </c>
      <c r="T8" s="0" t="s">
        <v>48</v>
      </c>
      <c r="W8" s="0" t="str">
        <f aca="false">CONCATENATE(UPPER($D8)," ",Q8,"(",R8,")",IF(U8&lt;&gt;"",CONCATENATE(" DEFAULT ",U8),""),IF(S8="Y"," NOT NULL",""),",")</f>
        <v>PIN_NUMBER INTEGER(10),</v>
      </c>
      <c r="X8" s="0" t="str">
        <f aca="false">VLOOKUP($E8,MAPPING!$B$2:$F$7,4,0)</f>
        <v>INTEGER</v>
      </c>
      <c r="Y8" s="0" t="n">
        <v>10</v>
      </c>
      <c r="Z8" s="0" t="s">
        <v>48</v>
      </c>
      <c r="AA8" s="0" t="s">
        <v>48</v>
      </c>
      <c r="AE8" s="0" t="str">
        <f aca="false">VLOOKUP($E8,MAPPING!$B$2:$F$7,5,0)</f>
        <v>INTEGER</v>
      </c>
      <c r="AF8" s="0" t="n">
        <v>10</v>
      </c>
      <c r="AG8" s="0" t="s">
        <v>48</v>
      </c>
      <c r="AH8" s="0" t="s">
        <v>48</v>
      </c>
      <c r="AK8" s="0" t="str">
        <f aca="false">CONCATENATE(UPPER($D8)," ",AE8,"(",AF8,")",IF(AI8&lt;&gt;"",CONCATENATE(" DEFAULT ",AI8),""),IF(AG8="Y"," NOT NULL",""),",")</f>
        <v>PIN_NUMBER INTEGER(10),</v>
      </c>
    </row>
    <row r="9" customFormat="false" ht="15" hidden="false" customHeight="false" outlineLevel="0" collapsed="false">
      <c r="A9" s="23"/>
      <c r="B9" s="23"/>
      <c r="C9" s="8" t="n">
        <v>6</v>
      </c>
      <c r="D9" s="0" t="s">
        <v>54</v>
      </c>
      <c r="E9" s="0" t="s">
        <v>7</v>
      </c>
      <c r="F9" s="0" t="n">
        <v>50</v>
      </c>
      <c r="G9" s="0" t="s">
        <v>48</v>
      </c>
      <c r="H9" s="0" t="s">
        <v>48</v>
      </c>
      <c r="J9" s="0" t="str">
        <f aca="false">VLOOKUP($E9,MAPPING!$B$2:$F$7,2,0)</f>
        <v>STRING</v>
      </c>
      <c r="K9" s="0" t="n">
        <v>50</v>
      </c>
      <c r="L9" s="0" t="s">
        <v>48</v>
      </c>
      <c r="M9" s="0" t="s">
        <v>48</v>
      </c>
      <c r="P9" s="0" t="str">
        <f aca="false">CONCATENATE(UPPER($D9)," ",J9,",")</f>
        <v>NATIONALITY STRING,</v>
      </c>
      <c r="Q9" s="0" t="str">
        <f aca="false">VLOOKUP($E9,MAPPING!$B$2:$F$7,3,0)</f>
        <v>VARCHAR</v>
      </c>
      <c r="R9" s="0" t="n">
        <v>50</v>
      </c>
      <c r="S9" s="0" t="s">
        <v>48</v>
      </c>
      <c r="T9" s="0" t="s">
        <v>48</v>
      </c>
      <c r="W9" s="0" t="str">
        <f aca="false">CONCATENATE(UPPER($D9)," ",Q9,"(",R9,")",IF(U9&lt;&gt;"",CONCATENATE(" DEFAULT ",U9),""),IF(S9="Y"," NOT NULL",""),",")</f>
        <v>NATIONALITY VARCHAR(50),</v>
      </c>
      <c r="X9" s="0" t="str">
        <f aca="false">VLOOKUP($E9,MAPPING!$B$2:$F$7,4,0)</f>
        <v>VARCHAR2</v>
      </c>
      <c r="Y9" s="0" t="n">
        <v>50</v>
      </c>
      <c r="Z9" s="0" t="s">
        <v>48</v>
      </c>
      <c r="AA9" s="0" t="s">
        <v>48</v>
      </c>
      <c r="AE9" s="0" t="str">
        <f aca="false">VLOOKUP($E9,MAPPING!$B$2:$F$7,5,0)</f>
        <v>VARCHAR</v>
      </c>
      <c r="AF9" s="0" t="n">
        <v>50</v>
      </c>
      <c r="AG9" s="0" t="s">
        <v>48</v>
      </c>
      <c r="AH9" s="0" t="s">
        <v>48</v>
      </c>
      <c r="AK9" s="0" t="str">
        <f aca="false">CONCATENATE(UPPER($D9)," ",AE9,"(",AF9,")",IF(AI9&lt;&gt;"",CONCATENATE(" DEFAULT ",AI9),""),IF(AG9="Y"," NOT NULL",""),",")</f>
        <v>NATIONALITY  VARCHAR(50),</v>
      </c>
    </row>
    <row r="10" customFormat="false" ht="15" hidden="false" customHeight="false" outlineLevel="0" collapsed="false">
      <c r="A10" s="23"/>
      <c r="B10" s="23"/>
      <c r="C10" s="8" t="n">
        <v>7</v>
      </c>
      <c r="D10" s="0" t="s">
        <v>55</v>
      </c>
      <c r="E10" s="0" t="s">
        <v>7</v>
      </c>
      <c r="F10" s="9" t="n">
        <v>50</v>
      </c>
      <c r="G10" s="0" t="s">
        <v>48</v>
      </c>
      <c r="H10" s="0" t="s">
        <v>48</v>
      </c>
      <c r="J10" s="0" t="str">
        <f aca="false">VLOOKUP($E10,MAPPING!$B$2:$F$7,2,0)</f>
        <v>STRING</v>
      </c>
      <c r="K10" s="9" t="n">
        <v>50</v>
      </c>
      <c r="L10" s="0" t="s">
        <v>48</v>
      </c>
      <c r="M10" s="0" t="s">
        <v>48</v>
      </c>
      <c r="P10" s="0" t="str">
        <f aca="false">CONCATENATE(UPPER($D10)," ",J10,",")</f>
        <v>PRIMARY_IDEN_DOC STRING,</v>
      </c>
      <c r="Q10" s="0" t="str">
        <f aca="false">VLOOKUP($E10,MAPPING!$B$2:$F$7,3,0)</f>
        <v>VARCHAR</v>
      </c>
      <c r="R10" s="9" t="n">
        <v>50</v>
      </c>
      <c r="S10" s="0" t="s">
        <v>48</v>
      </c>
      <c r="T10" s="0" t="s">
        <v>48</v>
      </c>
      <c r="W10" s="0" t="str">
        <f aca="false">CONCATENATE(UPPER($D10)," ",Q10,"(",R10,")",IF(U10&lt;&gt;"",CONCATENATE(" DEFAULT ",U10),""),IF(S10="Y"," NOT NULL",""),",")</f>
        <v>PRIMARY_IDEN_DOC VARCHAR(50),</v>
      </c>
      <c r="X10" s="0" t="str">
        <f aca="false">VLOOKUP($E10,MAPPING!$B$2:$F$7,4,0)</f>
        <v>VARCHAR2</v>
      </c>
      <c r="Y10" s="9" t="n">
        <v>50</v>
      </c>
      <c r="Z10" s="0" t="s">
        <v>48</v>
      </c>
      <c r="AA10" s="0" t="s">
        <v>48</v>
      </c>
      <c r="AE10" s="0" t="str">
        <f aca="false">VLOOKUP($E10,MAPPING!$B$2:$F$7,5,0)</f>
        <v>VARCHAR</v>
      </c>
      <c r="AF10" s="9" t="n">
        <v>50</v>
      </c>
      <c r="AG10" s="0" t="s">
        <v>48</v>
      </c>
      <c r="AH10" s="0" t="s">
        <v>48</v>
      </c>
      <c r="AK10" s="0" t="str">
        <f aca="false">CONCATENATE(UPPER($D10)," ",AE10,"(",AF10,")",IF(AI10&lt;&gt;"",CONCATENATE(" DEFAULT ",AI10),""),IF(AG10="Y"," NOT NULL",""),",")</f>
        <v>PRIMARY_IDEN_DOC  VARCHAR(50),</v>
      </c>
    </row>
    <row r="11" customFormat="false" ht="15" hidden="false" customHeight="false" outlineLevel="0" collapsed="false">
      <c r="A11" s="23"/>
      <c r="B11" s="23"/>
      <c r="C11" s="8" t="n">
        <v>8</v>
      </c>
      <c r="D11" s="0" t="s">
        <v>56</v>
      </c>
      <c r="E11" s="0" t="s">
        <v>7</v>
      </c>
      <c r="F11" s="7" t="n">
        <v>50</v>
      </c>
      <c r="G11" s="0" t="s">
        <v>48</v>
      </c>
      <c r="H11" s="0" t="s">
        <v>48</v>
      </c>
      <c r="J11" s="0" t="str">
        <f aca="false">VLOOKUP($E11,MAPPING!$B$2:$F$7,2,0)</f>
        <v>STRING</v>
      </c>
      <c r="K11" s="7" t="n">
        <v>50</v>
      </c>
      <c r="L11" s="0" t="s">
        <v>48</v>
      </c>
      <c r="M11" s="0" t="s">
        <v>48</v>
      </c>
      <c r="P11" s="0" t="str">
        <f aca="false">CONCATENATE(UPPER($D11)," ",J11,",")</f>
        <v>PRIMARY_IDEN_DOC_ID STRING,</v>
      </c>
      <c r="Q11" s="0" t="str">
        <f aca="false">VLOOKUP($E11,MAPPING!$B$2:$F$7,3,0)</f>
        <v>VARCHAR</v>
      </c>
      <c r="R11" s="7" t="n">
        <v>50</v>
      </c>
      <c r="S11" s="0" t="s">
        <v>48</v>
      </c>
      <c r="T11" s="0" t="s">
        <v>48</v>
      </c>
      <c r="W11" s="0" t="str">
        <f aca="false">CONCATENATE(UPPER($D11)," ",Q11,"(",R11,")",IF(U11&lt;&gt;"",CONCATENATE(" DEFAULT ",U11),""),IF(S11="Y"," NOT NULL",""),",")</f>
        <v>PRIMARY_IDEN_DOC_ID VARCHAR(50),</v>
      </c>
      <c r="X11" s="0" t="str">
        <f aca="false">VLOOKUP($E11,MAPPING!$B$2:$F$7,4,0)</f>
        <v>VARCHAR2</v>
      </c>
      <c r="Y11" s="7" t="n">
        <v>50</v>
      </c>
      <c r="Z11" s="0" t="s">
        <v>48</v>
      </c>
      <c r="AA11" s="0" t="s">
        <v>48</v>
      </c>
      <c r="AE11" s="0" t="str">
        <f aca="false">VLOOKUP($E11,MAPPING!$B$2:$F$7,5,0)</f>
        <v>VARCHAR</v>
      </c>
      <c r="AF11" s="7" t="n">
        <v>50</v>
      </c>
      <c r="AG11" s="0" t="s">
        <v>48</v>
      </c>
      <c r="AH11" s="0" t="s">
        <v>48</v>
      </c>
      <c r="AK11" s="0" t="str">
        <f aca="false">CONCATENATE(UPPER($D11)," ",AE11,"(",AF11,")",IF(AI11&lt;&gt;"",CONCATENATE(" DEFAULT ",AI11),""),IF(AG11="Y"," NOT NULL",""),",")</f>
        <v>PRIMARY_IDEN_DOC_ID  VARCHAR(50),</v>
      </c>
    </row>
    <row r="12" customFormat="false" ht="15" hidden="false" customHeight="false" outlineLevel="0" collapsed="false">
      <c r="A12" s="23"/>
      <c r="B12" s="23"/>
      <c r="C12" s="8" t="n">
        <v>9</v>
      </c>
      <c r="D12" s="0" t="s">
        <v>57</v>
      </c>
      <c r="E12" s="0" t="s">
        <v>7</v>
      </c>
      <c r="F12" s="7" t="n">
        <v>50</v>
      </c>
      <c r="G12" s="0" t="s">
        <v>48</v>
      </c>
      <c r="H12" s="0" t="s">
        <v>48</v>
      </c>
      <c r="J12" s="0" t="str">
        <f aca="false">VLOOKUP($E12,MAPPING!$B$2:$F$7,2,0)</f>
        <v>STRING</v>
      </c>
      <c r="K12" s="7" t="n">
        <v>50</v>
      </c>
      <c r="L12" s="0" t="s">
        <v>48</v>
      </c>
      <c r="M12" s="0" t="s">
        <v>48</v>
      </c>
      <c r="P12" s="0" t="str">
        <f aca="false">CONCATENATE(UPPER($D12)," ",J12,",")</f>
        <v>SECONDARY_IDEN_DOC STRING,</v>
      </c>
      <c r="Q12" s="0" t="str">
        <f aca="false">VLOOKUP($E12,MAPPING!$B$2:$F$7,3,0)</f>
        <v>VARCHAR</v>
      </c>
      <c r="R12" s="7" t="n">
        <v>50</v>
      </c>
      <c r="S12" s="0" t="s">
        <v>48</v>
      </c>
      <c r="T12" s="0" t="s">
        <v>48</v>
      </c>
      <c r="W12" s="0" t="str">
        <f aca="false">CONCATENATE(UPPER($D12)," ",Q12,"(",R12,")",IF(U12&lt;&gt;"",CONCATENATE(" DEFAULT ",U12),""),IF(S12="Y"," NOT NULL",""),",")</f>
        <v>SECONDARY_IDEN_DOC VARCHAR(50),</v>
      </c>
      <c r="X12" s="0" t="str">
        <f aca="false">VLOOKUP($E12,MAPPING!$B$2:$F$7,4,0)</f>
        <v>VARCHAR2</v>
      </c>
      <c r="Y12" s="7" t="n">
        <v>50</v>
      </c>
      <c r="Z12" s="0" t="s">
        <v>48</v>
      </c>
      <c r="AA12" s="0" t="s">
        <v>48</v>
      </c>
      <c r="AE12" s="0" t="str">
        <f aca="false">VLOOKUP($E12,MAPPING!$B$2:$F$7,5,0)</f>
        <v>VARCHAR</v>
      </c>
      <c r="AF12" s="7" t="n">
        <v>50</v>
      </c>
      <c r="AG12" s="0" t="s">
        <v>48</v>
      </c>
      <c r="AH12" s="0" t="s">
        <v>48</v>
      </c>
      <c r="AK12" s="0" t="str">
        <f aca="false">CONCATENATE(UPPER($D12)," ",AE12,"(",AF12,")",IF(AI12&lt;&gt;"",CONCATENATE(" DEFAULT ",AI12),""),IF(AG12="Y"," NOT NULL",""),",")</f>
        <v>SECONDARY_IDEN_DOC  VARCHAR(50),</v>
      </c>
    </row>
    <row r="13" customFormat="false" ht="15" hidden="false" customHeight="false" outlineLevel="0" collapsed="false">
      <c r="A13" s="23"/>
      <c r="B13" s="23"/>
      <c r="C13" s="8" t="n">
        <v>10</v>
      </c>
      <c r="D13" s="0" t="s">
        <v>58</v>
      </c>
      <c r="E13" s="0" t="s">
        <v>7</v>
      </c>
      <c r="F13" s="7" t="n">
        <v>50</v>
      </c>
      <c r="G13" s="0" t="s">
        <v>48</v>
      </c>
      <c r="H13" s="0" t="s">
        <v>48</v>
      </c>
      <c r="J13" s="0" t="str">
        <f aca="false">VLOOKUP($E13,MAPPING!$B$2:$F$7,2,0)</f>
        <v>STRING</v>
      </c>
      <c r="K13" s="7" t="n">
        <v>50</v>
      </c>
      <c r="L13" s="0" t="s">
        <v>48</v>
      </c>
      <c r="M13" s="0" t="s">
        <v>48</v>
      </c>
      <c r="P13" s="0" t="str">
        <f aca="false">CONCATENATE(UPPER($D13)," ",J13,",")</f>
        <v>SECONDARY_IDEN_DOC_ID STRING,</v>
      </c>
      <c r="Q13" s="0" t="str">
        <f aca="false">VLOOKUP($E13,MAPPING!$B$2:$F$7,3,0)</f>
        <v>VARCHAR</v>
      </c>
      <c r="R13" s="7" t="n">
        <v>50</v>
      </c>
      <c r="S13" s="0" t="s">
        <v>48</v>
      </c>
      <c r="T13" s="0" t="s">
        <v>48</v>
      </c>
      <c r="W13" s="0" t="str">
        <f aca="false">CONCATENATE(UPPER($D13)," ",Q13,"(",R13,")",IF(U13&lt;&gt;"",CONCATENATE(" DEFAULT ",U13),""),IF(S13="Y"," NOT NULL",""),",")</f>
        <v>SECONDARY_IDEN_DOC_ID VARCHAR(50),</v>
      </c>
      <c r="X13" s="0" t="str">
        <f aca="false">VLOOKUP($E13,MAPPING!$B$2:$F$7,4,0)</f>
        <v>VARCHAR2</v>
      </c>
      <c r="Y13" s="7" t="n">
        <v>50</v>
      </c>
      <c r="Z13" s="0" t="s">
        <v>48</v>
      </c>
      <c r="AA13" s="0" t="s">
        <v>48</v>
      </c>
      <c r="AE13" s="0" t="str">
        <f aca="false">VLOOKUP($E13,MAPPING!$B$2:$F$7,5,0)</f>
        <v>VARCHAR</v>
      </c>
      <c r="AF13" s="7" t="n">
        <v>50</v>
      </c>
      <c r="AG13" s="0" t="s">
        <v>48</v>
      </c>
      <c r="AH13" s="0" t="s">
        <v>48</v>
      </c>
      <c r="AK13" s="0" t="str">
        <f aca="false">CONCATENATE(UPPER($D13)," ",AE13,"(",AF13,")",IF(AI13&lt;&gt;"",CONCATENATE(" DEFAULT ",AI13),""),IF(AG13="Y"," NOT NULL",""),",")</f>
        <v>SECONDARY_IDEN_DOC_ID  VARCHAR(50),</v>
      </c>
    </row>
    <row r="14" customFormat="false" ht="15" hidden="false" customHeight="false" outlineLevel="0" collapsed="false">
      <c r="A14" s="23"/>
      <c r="B14" s="23"/>
      <c r="C14" s="8" t="n">
        <v>11</v>
      </c>
      <c r="D14" s="0" t="s">
        <v>59</v>
      </c>
      <c r="E14" s="0" t="s">
        <v>7</v>
      </c>
      <c r="F14" s="25" t="n">
        <v>10</v>
      </c>
      <c r="G14" s="0" t="s">
        <v>48</v>
      </c>
      <c r="H14" s="0" t="s">
        <v>48</v>
      </c>
      <c r="J14" s="0" t="str">
        <f aca="false">VLOOKUP($E14,MAPPING!$B$2:$F$7,2,0)</f>
        <v>STRING</v>
      </c>
      <c r="K14" s="25" t="n">
        <v>10</v>
      </c>
      <c r="L14" s="0" t="s">
        <v>48</v>
      </c>
      <c r="M14" s="0" t="s">
        <v>48</v>
      </c>
      <c r="P14" s="0" t="str">
        <f aca="false">CONCATENATE(UPPER($D14)," ",J14,",")</f>
        <v>ACCOUNT_OPEN_DATE STRING,</v>
      </c>
      <c r="Q14" s="0" t="str">
        <f aca="false">VLOOKUP($E14,MAPPING!$B$2:$F$7,3,0)</f>
        <v>VARCHAR</v>
      </c>
      <c r="R14" s="25" t="n">
        <v>10</v>
      </c>
      <c r="S14" s="0" t="s">
        <v>48</v>
      </c>
      <c r="T14" s="0" t="s">
        <v>48</v>
      </c>
      <c r="W14" s="0" t="str">
        <f aca="false">CONCATENATE(UPPER($D14)," ",Q14,"(",R14,")",IF(U14&lt;&gt;"",CONCATENATE(" DEFAULT ",U14),""),IF(S14="Y"," NOT NULL",""),",")</f>
        <v>ACCOUNT_OPEN_DATE VARCHAR(10),</v>
      </c>
      <c r="X14" s="0" t="str">
        <f aca="false">VLOOKUP($E14,MAPPING!$B$2:$F$7,4,0)</f>
        <v>VARCHAR2</v>
      </c>
      <c r="Y14" s="25" t="n">
        <v>10</v>
      </c>
      <c r="Z14" s="0" t="s">
        <v>48</v>
      </c>
      <c r="AA14" s="0" t="s">
        <v>48</v>
      </c>
      <c r="AE14" s="0" t="str">
        <f aca="false">VLOOKUP($E14,MAPPING!$B$2:$F$7,5,0)</f>
        <v>VARCHAR</v>
      </c>
      <c r="AF14" s="25" t="n">
        <v>10</v>
      </c>
      <c r="AG14" s="0" t="s">
        <v>48</v>
      </c>
      <c r="AH14" s="0" t="s">
        <v>48</v>
      </c>
      <c r="AK14" s="0" t="str">
        <f aca="false">CONCATENATE(UPPER($D14)," ",AE14,"(",AF14,")",IF(AI14&lt;&gt;"",CONCATENATE(" DEFAULT ",AI14),""),IF(AG14="Y"," NOT NULL",""),",")</f>
        <v>ACCOUNT_OPEN_DATE  VARCHAR(10),</v>
      </c>
    </row>
    <row r="15" customFormat="false" ht="15" hidden="false" customHeight="false" outlineLevel="0" collapsed="false">
      <c r="A15" s="23"/>
      <c r="B15" s="23"/>
      <c r="C15" s="8" t="n">
        <v>12</v>
      </c>
      <c r="D15" s="0" t="s">
        <v>60</v>
      </c>
      <c r="E15" s="0" t="s">
        <v>7</v>
      </c>
      <c r="F15" s="0" t="n">
        <v>50</v>
      </c>
      <c r="G15" s="0" t="s">
        <v>48</v>
      </c>
      <c r="H15" s="0" t="s">
        <v>48</v>
      </c>
      <c r="J15" s="0" t="str">
        <f aca="false">VLOOKUP($E15,MAPPING!$B$2:$F$7,2,0)</f>
        <v>STRING</v>
      </c>
      <c r="K15" s="0" t="n">
        <v>50</v>
      </c>
      <c r="L15" s="0" t="s">
        <v>48</v>
      </c>
      <c r="M15" s="0" t="s">
        <v>48</v>
      </c>
      <c r="P15" s="0" t="str">
        <f aca="false">CONCATENATE(UPPER($D15)," ",J15,",")</f>
        <v>ACCOUNT_NUMBER STRING,</v>
      </c>
      <c r="Q15" s="0" t="str">
        <f aca="false">VLOOKUP($E15,MAPPING!$B$2:$F$7,3,0)</f>
        <v>VARCHAR</v>
      </c>
      <c r="R15" s="0" t="n">
        <v>50</v>
      </c>
      <c r="S15" s="0" t="s">
        <v>48</v>
      </c>
      <c r="T15" s="0" t="s">
        <v>48</v>
      </c>
      <c r="W15" s="0" t="str">
        <f aca="false">CONCATENATE(UPPER($D15)," ",Q15,"(",R15,")",IF(U15&lt;&gt;"",CONCATENATE(" DEFAULT ",U15),""),IF(S15="Y"," NOT NULL",""),",")</f>
        <v>ACCOUNT_NUMBER VARCHAR(50),</v>
      </c>
      <c r="X15" s="0" t="str">
        <f aca="false">VLOOKUP($E15,MAPPING!$B$2:$F$7,4,0)</f>
        <v>VARCHAR2</v>
      </c>
      <c r="Y15" s="0" t="n">
        <v>50</v>
      </c>
      <c r="Z15" s="0" t="s">
        <v>48</v>
      </c>
      <c r="AA15" s="0" t="s">
        <v>48</v>
      </c>
      <c r="AE15" s="0" t="str">
        <f aca="false">VLOOKUP($E15,MAPPING!$B$2:$F$7,5,0)</f>
        <v>VARCHAR</v>
      </c>
      <c r="AF15" s="0" t="n">
        <v>50</v>
      </c>
      <c r="AG15" s="0" t="s">
        <v>48</v>
      </c>
      <c r="AH15" s="0" t="s">
        <v>48</v>
      </c>
      <c r="AK15" s="0" t="str">
        <f aca="false">CONCATENATE(UPPER($D15)," ",AE15,"(",AF15,")",IF(AI15&lt;&gt;"",CONCATENATE(" DEFAULT ",AI15),""),IF(AG15="Y"," NOT NULL",""),",")</f>
        <v>ACCOUNT_NUMBER  VARCHAR(50),</v>
      </c>
    </row>
    <row r="16" customFormat="false" ht="15" hidden="false" customHeight="false" outlineLevel="0" collapsed="false">
      <c r="A16" s="23"/>
      <c r="B16" s="23"/>
      <c r="C16" s="8" t="n">
        <v>13</v>
      </c>
      <c r="D16" s="0" t="s">
        <v>61</v>
      </c>
      <c r="E16" s="0" t="s">
        <v>12</v>
      </c>
      <c r="F16" s="25" t="n">
        <v>20</v>
      </c>
      <c r="G16" s="0" t="s">
        <v>48</v>
      </c>
      <c r="H16" s="0" t="s">
        <v>48</v>
      </c>
      <c r="J16" s="0" t="str">
        <f aca="false">VLOOKUP($E16,MAPPING!$B$2:$F$7,2,0)</f>
        <v>INT</v>
      </c>
      <c r="K16" s="25" t="n">
        <v>20</v>
      </c>
      <c r="L16" s="0" t="s">
        <v>48</v>
      </c>
      <c r="M16" s="0" t="s">
        <v>48</v>
      </c>
      <c r="P16" s="0" t="str">
        <f aca="false">CONCATENATE(UPPER($D16)," ",J16,",")</f>
        <v>OPENING_BALANCE INT,</v>
      </c>
      <c r="Q16" s="0" t="str">
        <f aca="false">VLOOKUP($E16,MAPPING!$B$2:$F$7,3,0)</f>
        <v>INTEGER</v>
      </c>
      <c r="R16" s="25" t="n">
        <v>20</v>
      </c>
      <c r="S16" s="0" t="s">
        <v>48</v>
      </c>
      <c r="T16" s="0" t="s">
        <v>48</v>
      </c>
      <c r="W16" s="0" t="str">
        <f aca="false">CONCATENATE(UPPER($D16)," ",Q16,"(",R16,")",IF(U16&lt;&gt;"",CONCATENATE(" DEFAULT ",U16),""),IF(S16="Y"," NOT NULL",""),",")</f>
        <v>OPENING_BALANCE INTEGER(20),</v>
      </c>
      <c r="X16" s="0" t="str">
        <f aca="false">VLOOKUP($E16,MAPPING!$B$2:$F$7,4,0)</f>
        <v>INTEGER</v>
      </c>
      <c r="Y16" s="25" t="n">
        <v>20</v>
      </c>
      <c r="Z16" s="0" t="s">
        <v>48</v>
      </c>
      <c r="AA16" s="0" t="s">
        <v>48</v>
      </c>
      <c r="AE16" s="0" t="str">
        <f aca="false">VLOOKUP($E16,MAPPING!$B$2:$F$7,5,0)</f>
        <v>INTEGER</v>
      </c>
      <c r="AF16" s="25" t="n">
        <v>20</v>
      </c>
      <c r="AG16" s="0" t="s">
        <v>48</v>
      </c>
      <c r="AH16" s="0" t="s">
        <v>48</v>
      </c>
      <c r="AK16" s="0" t="str">
        <f aca="false">CONCATENATE(UPPER($D16)," ",AE16,"(",AF16,")",IF(AI16&lt;&gt;"",CONCATENATE(" DEFAULT ",AI16),""),IF(AG16="Y"," NOT NULL",""),",")</f>
        <v>OPENING_BALANCE INTEGER(20),</v>
      </c>
    </row>
    <row r="17" customFormat="false" ht="15" hidden="false" customHeight="false" outlineLevel="0" collapsed="false">
      <c r="A17" s="23"/>
      <c r="B17" s="23"/>
      <c r="C17" s="8" t="n">
        <v>14</v>
      </c>
      <c r="D17" s="0" t="s">
        <v>62</v>
      </c>
      <c r="E17" s="0" t="s">
        <v>12</v>
      </c>
      <c r="F17" s="25" t="n">
        <v>20</v>
      </c>
      <c r="G17" s="0" t="s">
        <v>48</v>
      </c>
      <c r="H17" s="0" t="s">
        <v>48</v>
      </c>
      <c r="J17" s="0" t="str">
        <f aca="false">VLOOKUP($E17,MAPPING!$B$2:$F$7,2,0)</f>
        <v>INT</v>
      </c>
      <c r="K17" s="25" t="n">
        <v>20</v>
      </c>
      <c r="L17" s="0" t="s">
        <v>48</v>
      </c>
      <c r="M17" s="0" t="s">
        <v>48</v>
      </c>
      <c r="P17" s="0" t="str">
        <f aca="false">CONCATENATE(UPPER($D17)," ",J17,",")</f>
        <v>CURRENT_BALANCE INT,</v>
      </c>
      <c r="Q17" s="0" t="str">
        <f aca="false">VLOOKUP($E17,MAPPING!$B$2:$F$7,3,0)</f>
        <v>INTEGER</v>
      </c>
      <c r="R17" s="25" t="n">
        <v>20</v>
      </c>
      <c r="S17" s="0" t="s">
        <v>48</v>
      </c>
      <c r="T17" s="0" t="s">
        <v>48</v>
      </c>
      <c r="W17" s="0" t="str">
        <f aca="false">CONCATENATE(UPPER($D17)," ",Q17,"(",R17,")",IF(U17&lt;&gt;"",CONCATENATE(" DEFAULT ",U17),""),IF(S17="Y"," NOT NULL",""),",")</f>
        <v>CURRENT_BALANCE INTEGER(20),</v>
      </c>
      <c r="X17" s="0" t="str">
        <f aca="false">VLOOKUP($E17,MAPPING!$B$2:$F$7,4,0)</f>
        <v>INTEGER</v>
      </c>
      <c r="Y17" s="25" t="n">
        <v>20</v>
      </c>
      <c r="Z17" s="0" t="s">
        <v>48</v>
      </c>
      <c r="AA17" s="0" t="s">
        <v>48</v>
      </c>
      <c r="AE17" s="0" t="str">
        <f aca="false">VLOOKUP($E17,MAPPING!$B$2:$F$7,5,0)</f>
        <v>INTEGER</v>
      </c>
      <c r="AF17" s="25" t="n">
        <v>20</v>
      </c>
      <c r="AG17" s="0" t="s">
        <v>48</v>
      </c>
      <c r="AH17" s="0" t="s">
        <v>48</v>
      </c>
      <c r="AK17" s="0" t="str">
        <f aca="false">CONCATENATE(UPPER($D17)," ",AE17,"(",AF17,")",IF(AI17&lt;&gt;"",CONCATENATE(" DEFAULT ",AI17),""),IF(AG17="Y"," NOT NULL",""),",")</f>
        <v>CURRENT_BALANCE INTEGER(20),</v>
      </c>
    </row>
    <row r="18" customFormat="false" ht="15" hidden="false" customHeight="false" outlineLevel="0" collapsed="false">
      <c r="A18" s="23"/>
      <c r="B18" s="23"/>
      <c r="C18" s="8" t="n">
        <v>15</v>
      </c>
      <c r="D18" s="0" t="s">
        <v>63</v>
      </c>
      <c r="E18" s="0" t="s">
        <v>12</v>
      </c>
      <c r="F18" s="25" t="n">
        <v>20</v>
      </c>
      <c r="G18" s="0" t="s">
        <v>48</v>
      </c>
      <c r="H18" s="0" t="s">
        <v>48</v>
      </c>
      <c r="J18" s="0" t="str">
        <f aca="false">VLOOKUP($E18,MAPPING!$B$2:$F$7,2,0)</f>
        <v>INT</v>
      </c>
      <c r="K18" s="25" t="n">
        <v>20</v>
      </c>
      <c r="L18" s="0" t="s">
        <v>48</v>
      </c>
      <c r="M18" s="0" t="s">
        <v>48</v>
      </c>
      <c r="P18" s="0" t="str">
        <f aca="false">CONCATENATE(UPPER($D18)," ",J18,",")</f>
        <v>OVERDUE_BALANCE INT,</v>
      </c>
      <c r="Q18" s="0" t="str">
        <f aca="false">VLOOKUP($E18,MAPPING!$B$2:$F$7,3,0)</f>
        <v>INTEGER</v>
      </c>
      <c r="R18" s="25" t="n">
        <v>20</v>
      </c>
      <c r="S18" s="0" t="s">
        <v>48</v>
      </c>
      <c r="T18" s="0" t="s">
        <v>48</v>
      </c>
      <c r="W18" s="0" t="str">
        <f aca="false">CONCATENATE(UPPER($D18)," ",Q18,"(",R18,")",IF(U18&lt;&gt;"",CONCATENATE(" DEFAULT ",U18),""),IF(S18="Y"," NOT NULL",""),",")</f>
        <v>OVERDUE_BALANCE INTEGER(20),</v>
      </c>
      <c r="X18" s="0" t="str">
        <f aca="false">VLOOKUP($E18,MAPPING!$B$2:$F$7,4,0)</f>
        <v>INTEGER</v>
      </c>
      <c r="Y18" s="25" t="n">
        <v>20</v>
      </c>
      <c r="Z18" s="0" t="s">
        <v>48</v>
      </c>
      <c r="AA18" s="0" t="s">
        <v>48</v>
      </c>
      <c r="AE18" s="0" t="str">
        <f aca="false">VLOOKUP($E18,MAPPING!$B$2:$F$7,5,0)</f>
        <v>INTEGER</v>
      </c>
      <c r="AF18" s="25" t="n">
        <v>20</v>
      </c>
      <c r="AG18" s="0" t="s">
        <v>48</v>
      </c>
      <c r="AH18" s="0" t="s">
        <v>48</v>
      </c>
      <c r="AK18" s="0" t="str">
        <f aca="false">CONCATENATE(UPPER($D18)," ",AE18,"(",AF18,")",IF(AI18&lt;&gt;"",CONCATENATE(" DEFAULT ",AI18),""),IF(AG18="Y"," NOT NULL",""),",")</f>
        <v>OVERDUE_BALANCE INTEGER(20),</v>
      </c>
    </row>
    <row r="19" customFormat="false" ht="15" hidden="false" customHeight="false" outlineLevel="0" collapsed="false">
      <c r="A19" s="23"/>
      <c r="B19" s="23"/>
      <c r="C19" s="8" t="n">
        <v>16</v>
      </c>
      <c r="D19" s="0" t="s">
        <v>64</v>
      </c>
      <c r="E19" s="0" t="s">
        <v>7</v>
      </c>
      <c r="F19" s="0" t="n">
        <v>10</v>
      </c>
      <c r="G19" s="0" t="s">
        <v>48</v>
      </c>
      <c r="H19" s="0" t="s">
        <v>48</v>
      </c>
      <c r="J19" s="0" t="str">
        <f aca="false">VLOOKUP($E19,MAPPING!$B$2:$F$7,2,0)</f>
        <v>STRING</v>
      </c>
      <c r="K19" s="0" t="n">
        <v>10</v>
      </c>
      <c r="L19" s="0" t="s">
        <v>48</v>
      </c>
      <c r="M19" s="0" t="s">
        <v>48</v>
      </c>
      <c r="P19" s="0" t="str">
        <f aca="false">CONCATENATE(UPPER($D19)," ",J19,",")</f>
        <v>OVERDUE_DATE STRING,</v>
      </c>
      <c r="Q19" s="0" t="str">
        <f aca="false">VLOOKUP($E19,MAPPING!$B$2:$F$7,3,0)</f>
        <v>VARCHAR</v>
      </c>
      <c r="R19" s="0" t="n">
        <v>10</v>
      </c>
      <c r="S19" s="0" t="s">
        <v>48</v>
      </c>
      <c r="T19" s="0" t="s">
        <v>48</v>
      </c>
      <c r="W19" s="0" t="str">
        <f aca="false">CONCATENATE(UPPER($D19)," ",Q19,"(",R19,")",IF(U19&lt;&gt;"",CONCATENATE(" DEFAULT ",U19),""),IF(S19="Y"," NOT NULL",""),",")</f>
        <v>OVERDUE_DATE VARCHAR(10),</v>
      </c>
      <c r="X19" s="0" t="str">
        <f aca="false">VLOOKUP($E19,MAPPING!$B$2:$F$7,4,0)</f>
        <v>VARCHAR2</v>
      </c>
      <c r="Y19" s="0" t="n">
        <v>10</v>
      </c>
      <c r="Z19" s="0" t="s">
        <v>48</v>
      </c>
      <c r="AA19" s="0" t="s">
        <v>48</v>
      </c>
      <c r="AE19" s="0" t="str">
        <f aca="false">VLOOKUP($E19,MAPPING!$B$2:$F$7,5,0)</f>
        <v>VARCHAR</v>
      </c>
      <c r="AF19" s="0" t="n">
        <v>10</v>
      </c>
      <c r="AG19" s="0" t="s">
        <v>48</v>
      </c>
      <c r="AH19" s="0" t="s">
        <v>48</v>
      </c>
      <c r="AK19" s="0" t="str">
        <f aca="false">CONCATENATE(UPPER($D19)," ",AE19,"(",AF19,")",IF(AI19&lt;&gt;"",CONCATENATE(" DEFAULT ",AI19),""),IF(AG19="Y"," NOT NULL",""),",")</f>
        <v>OVERDUE_DATE  VARCHAR(10),</v>
      </c>
    </row>
    <row r="20" customFormat="false" ht="15" hidden="false" customHeight="false" outlineLevel="0" collapsed="false">
      <c r="A20" s="23"/>
      <c r="B20" s="23"/>
      <c r="C20" s="8" t="n">
        <v>17</v>
      </c>
      <c r="D20" s="0" t="s">
        <v>65</v>
      </c>
      <c r="E20" s="0" t="s">
        <v>7</v>
      </c>
      <c r="F20" s="7" t="n">
        <v>10</v>
      </c>
      <c r="G20" s="0" t="s">
        <v>48</v>
      </c>
      <c r="H20" s="0" t="s">
        <v>48</v>
      </c>
      <c r="J20" s="0" t="str">
        <f aca="false">VLOOKUP($E20,MAPPING!$B$2:$F$7,2,0)</f>
        <v>STRING</v>
      </c>
      <c r="K20" s="7" t="n">
        <v>10</v>
      </c>
      <c r="L20" s="0" t="s">
        <v>48</v>
      </c>
      <c r="M20" s="0" t="s">
        <v>48</v>
      </c>
      <c r="P20" s="0" t="str">
        <f aca="false">CONCATENATE(UPPER($D20)," ",J20,",")</f>
        <v>CURRENCY_CODE STRING,</v>
      </c>
      <c r="Q20" s="0" t="str">
        <f aca="false">VLOOKUP($E20,MAPPING!$B$2:$F$7,3,0)</f>
        <v>VARCHAR</v>
      </c>
      <c r="R20" s="7" t="n">
        <v>10</v>
      </c>
      <c r="S20" s="0" t="s">
        <v>48</v>
      </c>
      <c r="T20" s="0" t="s">
        <v>48</v>
      </c>
      <c r="W20" s="0" t="str">
        <f aca="false">CONCATENATE(UPPER($D20)," ",Q20,"(",R20,")",IF(U20&lt;&gt;"",CONCATENATE(" DEFAULT ",U20),""),IF(S20="Y"," NOT NULL",""),",")</f>
        <v>CURRENCY_CODE VARCHAR(10),</v>
      </c>
      <c r="X20" s="0" t="str">
        <f aca="false">VLOOKUP($E20,MAPPING!$B$2:$F$7,4,0)</f>
        <v>VARCHAR2</v>
      </c>
      <c r="Y20" s="7" t="n">
        <v>10</v>
      </c>
      <c r="Z20" s="0" t="s">
        <v>48</v>
      </c>
      <c r="AA20" s="0" t="s">
        <v>48</v>
      </c>
      <c r="AE20" s="0" t="str">
        <f aca="false">VLOOKUP($E20,MAPPING!$B$2:$F$7,5,0)</f>
        <v>VARCHAR</v>
      </c>
      <c r="AF20" s="7" t="n">
        <v>10</v>
      </c>
      <c r="AG20" s="0" t="s">
        <v>48</v>
      </c>
      <c r="AH20" s="0" t="s">
        <v>48</v>
      </c>
      <c r="AK20" s="0" t="str">
        <f aca="false">CONCATENATE(UPPER($D20)," ",AE20,"(",AF20,")",IF(AI20&lt;&gt;"",CONCATENATE(" DEFAULT ",AI20),""),IF(AG20="Y"," NOT NULL",""),",")</f>
        <v>CURRENCY_CODE  VARCHAR(10),</v>
      </c>
    </row>
    <row r="21" customFormat="false" ht="15" hidden="false" customHeight="false" outlineLevel="0" collapsed="false">
      <c r="A21" s="23"/>
      <c r="B21" s="23"/>
      <c r="C21" s="8" t="n">
        <v>18</v>
      </c>
      <c r="D21" s="0" t="s">
        <v>66</v>
      </c>
      <c r="E21" s="0" t="s">
        <v>7</v>
      </c>
      <c r="F21" s="7" t="n">
        <v>10</v>
      </c>
      <c r="G21" s="0" t="s">
        <v>48</v>
      </c>
      <c r="H21" s="0" t="s">
        <v>48</v>
      </c>
      <c r="J21" s="0" t="str">
        <f aca="false">VLOOKUP($E21,MAPPING!$B$2:$F$7,2,0)</f>
        <v>STRING</v>
      </c>
      <c r="K21" s="7" t="n">
        <v>10</v>
      </c>
      <c r="L21" s="0" t="s">
        <v>48</v>
      </c>
      <c r="M21" s="0" t="s">
        <v>48</v>
      </c>
      <c r="P21" s="0" t="str">
        <f aca="false">CONCATENATE(UPPER($D21)," ",J21,",")</f>
        <v>INTEREST_TYPE STRING,</v>
      </c>
      <c r="Q21" s="0" t="str">
        <f aca="false">VLOOKUP($E21,MAPPING!$B$2:$F$7,3,0)</f>
        <v>VARCHAR</v>
      </c>
      <c r="R21" s="7" t="n">
        <v>10</v>
      </c>
      <c r="S21" s="0" t="s">
        <v>48</v>
      </c>
      <c r="T21" s="0" t="s">
        <v>48</v>
      </c>
      <c r="W21" s="0" t="str">
        <f aca="false">CONCATENATE(UPPER($D21)," ",Q21,"(",R21,")",IF(U21&lt;&gt;"",CONCATENATE(" DEFAULT ",U21),""),IF(S21="Y"," NOT NULL",""),",")</f>
        <v>INTEREST_TYPE VARCHAR(10),</v>
      </c>
      <c r="X21" s="0" t="str">
        <f aca="false">VLOOKUP($E21,MAPPING!$B$2:$F$7,4,0)</f>
        <v>VARCHAR2</v>
      </c>
      <c r="Y21" s="7" t="n">
        <v>10</v>
      </c>
      <c r="Z21" s="0" t="s">
        <v>48</v>
      </c>
      <c r="AA21" s="0" t="s">
        <v>48</v>
      </c>
      <c r="AE21" s="0" t="str">
        <f aca="false">VLOOKUP($E21,MAPPING!$B$2:$F$7,5,0)</f>
        <v>VARCHAR</v>
      </c>
      <c r="AF21" s="7" t="n">
        <v>10</v>
      </c>
      <c r="AG21" s="0" t="s">
        <v>48</v>
      </c>
      <c r="AH21" s="0" t="s">
        <v>48</v>
      </c>
      <c r="AK21" s="0" t="str">
        <f aca="false">CONCATENATE(UPPER($D21)," ",AE21,"(",AF21,")",IF(AI21&lt;&gt;"",CONCATENATE(" DEFAULT ",AI21),""),IF(AG21="Y"," NOT NULL",""),",")</f>
        <v>INTEREST_TYPE  VARCHAR(10),</v>
      </c>
    </row>
    <row r="22" customFormat="false" ht="15" hidden="false" customHeight="false" outlineLevel="0" collapsed="false">
      <c r="A22" s="23"/>
      <c r="B22" s="23"/>
      <c r="C22" s="8" t="n">
        <v>19</v>
      </c>
      <c r="D22" s="0" t="s">
        <v>67</v>
      </c>
      <c r="E22" s="0" t="s">
        <v>15</v>
      </c>
      <c r="F22" s="7" t="s">
        <v>23</v>
      </c>
      <c r="G22" s="0" t="s">
        <v>48</v>
      </c>
      <c r="H22" s="0" t="s">
        <v>48</v>
      </c>
      <c r="J22" s="0" t="str">
        <f aca="false">VLOOKUP($E22,MAPPING!$B$2:$F$7,2,0)</f>
        <v>DECIMAL</v>
      </c>
      <c r="K22" s="7" t="s">
        <v>23</v>
      </c>
      <c r="L22" s="0" t="s">
        <v>48</v>
      </c>
      <c r="M22" s="0" t="s">
        <v>48</v>
      </c>
      <c r="P22" s="0" t="str">
        <f aca="false">CONCATENATE(UPPER($D22)," ",J22,")")</f>
        <v>INTEREST_RATE DECIMAL)</v>
      </c>
      <c r="Q22" s="0" t="str">
        <f aca="false">VLOOKUP($E22,MAPPING!$B$2:$F$7,3,0)</f>
        <v>DECIMAL</v>
      </c>
      <c r="R22" s="7" t="s">
        <v>23</v>
      </c>
      <c r="S22" s="0" t="s">
        <v>48</v>
      </c>
      <c r="T22" s="0" t="s">
        <v>48</v>
      </c>
      <c r="W22" s="0" t="str">
        <f aca="false">CONCATENATE(UPPER($D22)," ",Q22,"(",R22,")",IF(U22&lt;&gt;"",CONCATENATE(" DEFAULT ",U22),""),IF(S22="Y"," NOT NULL",""),",")</f>
        <v>INTEREST_RATE DECIMAL(10,2),</v>
      </c>
      <c r="X22" s="0" t="str">
        <f aca="false">VLOOKUP($E22,MAPPING!$B$2:$F$7,4,0)</f>
        <v>DECIMAL</v>
      </c>
      <c r="Y22" s="7" t="s">
        <v>23</v>
      </c>
      <c r="Z22" s="0" t="s">
        <v>48</v>
      </c>
      <c r="AA22" s="0" t="s">
        <v>48</v>
      </c>
      <c r="AE22" s="0" t="str">
        <f aca="false">VLOOKUP($E22,MAPPING!$B$2:$F$7,5,0)</f>
        <v>DECIMAL</v>
      </c>
      <c r="AF22" s="7" t="s">
        <v>23</v>
      </c>
      <c r="AG22" s="0" t="s">
        <v>48</v>
      </c>
      <c r="AH22" s="0" t="s">
        <v>48</v>
      </c>
      <c r="AK22" s="0" t="str">
        <f aca="false">CONCATENATE(UPPER($D22)," ",AE22,"(",AF22,")",IF(AI22&lt;&gt;"",CONCATENATE(" DEFAULT ",AI22),""),IF(AG22="Y"," NOT NULL",""),",")</f>
        <v>INTEREST_RATE DECIMAL(10,2),</v>
      </c>
    </row>
    <row r="23" customFormat="false" ht="15" hidden="false" customHeight="false" outlineLevel="0" collapsed="false">
      <c r="A23" s="23"/>
      <c r="B23" s="23"/>
      <c r="C23" s="8" t="n">
        <v>20</v>
      </c>
      <c r="D23" s="0" t="s">
        <v>68</v>
      </c>
      <c r="E23" s="0" t="s">
        <v>7</v>
      </c>
      <c r="F23" s="7" t="n">
        <v>10</v>
      </c>
      <c r="G23" s="0" t="s">
        <v>48</v>
      </c>
      <c r="H23" s="0" t="s">
        <v>47</v>
      </c>
      <c r="J23" s="0" t="str">
        <f aca="false">VLOOKUP($E23,MAPPING!$B$2:$F$7,2,0)</f>
        <v>STRING</v>
      </c>
      <c r="K23" s="7" t="n">
        <v>10</v>
      </c>
      <c r="L23" s="0" t="s">
        <v>48</v>
      </c>
      <c r="M23" s="0" t="s">
        <v>47</v>
      </c>
      <c r="Q23" s="0" t="str">
        <f aca="false">VLOOKUP($E23,MAPPING!$B$2:$F$7,3,0)</f>
        <v>VARCHAR</v>
      </c>
      <c r="R23" s="7" t="n">
        <v>10</v>
      </c>
      <c r="S23" s="0" t="s">
        <v>48</v>
      </c>
      <c r="T23" s="0" t="s">
        <v>47</v>
      </c>
      <c r="W23" s="0" t="str">
        <f aca="false">CONCATENATE(UPPER($D23)," ",Q23,"(",R23,")",IF(U23&lt;&gt;"",CONCATENATE(" DEFAULT ",U23),""),IF(S23="Y"," NOT NULL",""),",")</f>
        <v>LOAD_DATE VARCHAR(10),</v>
      </c>
      <c r="X23" s="0" t="str">
        <f aca="false">VLOOKUP($E23,MAPPING!$B$2:$F$7,4,0)</f>
        <v>VARCHAR2</v>
      </c>
      <c r="Y23" s="7" t="n">
        <v>10</v>
      </c>
      <c r="Z23" s="0" t="s">
        <v>48</v>
      </c>
      <c r="AA23" s="0" t="s">
        <v>47</v>
      </c>
      <c r="AE23" s="0" t="str">
        <f aca="false">VLOOKUP($E23,MAPPING!$B$2:$F$7,5,0)</f>
        <v>VARCHAR</v>
      </c>
      <c r="AF23" s="7" t="n">
        <v>10</v>
      </c>
      <c r="AG23" s="0" t="s">
        <v>48</v>
      </c>
      <c r="AH23" s="0" t="s">
        <v>47</v>
      </c>
      <c r="AK23" s="0" t="str">
        <f aca="false">CONCATENATE(UPPER($D23)," ",AE23,"(",AF23,")",IF(AI23&lt;&gt;"",CONCATENATE(" DEFAULT ",AI23),""),IF(AG23="Y"," NOT NULL",""),",")</f>
        <v>LOAD_DATE  VARCHAR(10),</v>
      </c>
    </row>
    <row r="24" customFormat="false" ht="44.95" hidden="false" customHeight="false" outlineLevel="0" collapsed="false">
      <c r="A24" s="23"/>
      <c r="B24" s="23"/>
      <c r="C24" s="8" t="n">
        <v>21</v>
      </c>
      <c r="D24" s="25" t="s">
        <v>69</v>
      </c>
      <c r="E24" s="25" t="s">
        <v>12</v>
      </c>
      <c r="F24" s="7" t="n">
        <v>50</v>
      </c>
      <c r="G24" s="25" t="s">
        <v>48</v>
      </c>
      <c r="H24" s="25" t="s">
        <v>47</v>
      </c>
      <c r="I24" s="25"/>
      <c r="J24" s="25" t="str">
        <f aca="false">VLOOKUP($E24,MAPPING!$B$2:$F$7,2,0)</f>
        <v>INT</v>
      </c>
      <c r="K24" s="7" t="n">
        <v>50</v>
      </c>
      <c r="L24" s="25" t="s">
        <v>48</v>
      </c>
      <c r="M24" s="25" t="s">
        <v>47</v>
      </c>
      <c r="N24" s="25"/>
      <c r="O24" s="25"/>
      <c r="P24" s="24" t="str">
        <f aca="false">CONCATENATE("PARTITIONED BY (","LOAD_DATE STRING, LOAD_ID STRING)",CHAR(10),"ROW FORMAT DELIMITED FIELDS TERMINATED BY ',';")</f>
        <v>PARTITIONED BY (LOAD_DATE STRING, LOAD_ID STRING)
ROW FORMAT DELIMITED FIELDS TERMINATED BY ',';</v>
      </c>
      <c r="Q24" s="25" t="str">
        <f aca="false">VLOOKUP($E24,MAPPING!$B$2:$F$7,3,0)</f>
        <v>INTEGER</v>
      </c>
      <c r="R24" s="7" t="n">
        <v>50</v>
      </c>
      <c r="S24" s="25" t="s">
        <v>48</v>
      </c>
      <c r="T24" s="25" t="s">
        <v>47</v>
      </c>
      <c r="U24" s="25"/>
      <c r="W24" s="24" t="str">
        <f aca="false">CONCATENATE(UPPER($D24)," ",Q24,"(",R24,")",IF(U24&lt;&gt;"",cov3ncatenate(" DEFAULT ",U24),""),IF(S24="Y"," NOT NULL",""),", ",CHAR(10),"CONSTRAINT ",UPPER($D3),"_PK  PRIMARY KEY(",UPPER($D3),",",UPPER($D23),",",UPPER($D24),"));",CHAR(10)," ALTER TABLE ",$B3," PARTITION BY KEY(","LOAD_DATE,LOAD_ID);")</f>
        <v>LOAD_ID INTEGER(50), 
CONSTRAINT ACCOUNT_ID_PK  PRIMARY KEY(ACCOUNT_ID,LOAD_DATE,LOAD_ID));
 ALTER TABLE account PARTITION BY KEY(LOAD_DATE,LOAD_ID);</v>
      </c>
      <c r="X24" s="25" t="str">
        <f aca="false">VLOOKUP($E24,MAPPING!$B$2:$F$7,4,0)</f>
        <v>INTEGER</v>
      </c>
      <c r="Y24" s="7" t="n">
        <v>50</v>
      </c>
      <c r="Z24" s="25" t="s">
        <v>48</v>
      </c>
      <c r="AA24" s="25" t="s">
        <v>47</v>
      </c>
      <c r="AB24" s="25"/>
      <c r="AC24" s="25"/>
      <c r="AD24" s="25"/>
      <c r="AE24" s="25" t="str">
        <f aca="false">VLOOKUP($E24,MAPPING!$B$2:$F$7,5,0)</f>
        <v>INTEGER</v>
      </c>
      <c r="AF24" s="7" t="n">
        <v>50</v>
      </c>
      <c r="AG24" s="25" t="s">
        <v>48</v>
      </c>
      <c r="AH24" s="25" t="s">
        <v>47</v>
      </c>
      <c r="AJ24" s="0" t="str">
        <f aca="false">CONCATENATE("PARTITION BY KEY(","LOAD_DATE, LOAD_ID);")</f>
        <v>PARTITION BY KEY(LOAD_DATE, LOAD_ID);</v>
      </c>
      <c r="AK24" s="0" t="str">
        <f aca="false">CONCATENATE(UPPER($D24)," ",AE24,"(",AF24,")",IF(AI24&lt;&gt;"",CONCATENATE(" DEFAULT ",AI24),""),IF(AG24="Y"," NOT NULL",""),",")</f>
        <v>LOAD_ID INTEGER(50),</v>
      </c>
    </row>
    <row r="25" customFormat="false" ht="44" hidden="false" customHeight="false" outlineLevel="0" collapsed="false">
      <c r="A25" s="23"/>
      <c r="B25" s="23" t="s">
        <v>70</v>
      </c>
      <c r="C25" s="8" t="n">
        <v>0</v>
      </c>
      <c r="D25" s="0" t="s">
        <v>50</v>
      </c>
      <c r="E25" s="0" t="s">
        <v>7</v>
      </c>
      <c r="F25" s="7" t="n">
        <v>50</v>
      </c>
      <c r="G25" s="0" t="s">
        <v>47</v>
      </c>
      <c r="H25" s="0" t="s">
        <v>48</v>
      </c>
      <c r="I25" s="0" t="n">
        <v>0</v>
      </c>
      <c r="J25" s="0" t="str">
        <f aca="false">VLOOKUP($E25,MAPPING!$B$2:$F$7,2,0)</f>
        <v>STRING</v>
      </c>
      <c r="K25" s="7" t="n">
        <v>50</v>
      </c>
      <c r="L25" s="0" t="s">
        <v>47</v>
      </c>
      <c r="M25" s="0" t="s">
        <v>48</v>
      </c>
      <c r="N25" s="0" t="n">
        <v>0</v>
      </c>
      <c r="O25" s="24" t="str">
        <f aca="false">CONCATENATE("DROP TABLE IF EXISTS ",UPPER($B$25),";",CHAR(10),"CREATE TABLE ",UPPER($B$25),"(")</f>
        <v>DROP TABLE IF EXISTS ACCOUNT_STATUS_TYPE;
CREATE TABLE ACCOUNT_STATUS_TYPE(</v>
      </c>
      <c r="P25" s="0" t="str">
        <f aca="false">CONCATENATE(UPPER($D25)," ",J25,",")</f>
        <v>ACCOUNT_STATUS_ID STRING,</v>
      </c>
      <c r="Q25" s="0" t="str">
        <f aca="false">VLOOKUP($E25,MAPPING!$B$2:$F$7,3,0)</f>
        <v>VARCHAR</v>
      </c>
      <c r="R25" s="7" t="n">
        <v>50</v>
      </c>
      <c r="S25" s="0" t="s">
        <v>47</v>
      </c>
      <c r="T25" s="0" t="s">
        <v>48</v>
      </c>
      <c r="U25" s="0" t="n">
        <v>0</v>
      </c>
      <c r="V25" s="26" t="str">
        <f aca="false">CONCATENATE("DROP TABLE ",$B$25,";",CHAR(10),"CREATE TABLE ",$B$25,"(")</f>
        <v>DROP TABLE account_status_type;
CREATE TABLE account_status_type(</v>
      </c>
      <c r="W25" s="0" t="str">
        <f aca="false">CONCATENATE(UPPER($D25)," ",Q25,"(",R25,")",IF(U25&lt;&gt;"",CONCATENATE(" DEFAULT ",U25),""),IF(S25="Y"," NOT NULL",""),",")</f>
        <v>ACCOUNT_STATUS_ID VARCHAR(50) DEFAULT 0 NOT NULL,</v>
      </c>
      <c r="X25" s="0" t="str">
        <f aca="false">VLOOKUP($E25,MAPPING!$B$2:$F$7,4,0)</f>
        <v>VARCHAR2</v>
      </c>
      <c r="Y25" s="7" t="n">
        <v>50</v>
      </c>
      <c r="Z25" s="0" t="s">
        <v>47</v>
      </c>
      <c r="AA25" s="0" t="s">
        <v>48</v>
      </c>
      <c r="AB25" s="0" t="n">
        <v>0</v>
      </c>
      <c r="AE25" s="0" t="str">
        <f aca="false">VLOOKUP($E25,MAPPING!$B$2:$F$7,5,0)</f>
        <v>VARCHAR</v>
      </c>
      <c r="AF25" s="7" t="n">
        <v>50</v>
      </c>
      <c r="AG25" s="0" t="s">
        <v>47</v>
      </c>
      <c r="AH25" s="0" t="s">
        <v>48</v>
      </c>
      <c r="AI25" s="0" t="n">
        <v>0</v>
      </c>
      <c r="AJ25" s="24" t="str">
        <f aca="false">CONCATENATE("DROP TABLE IF EXISTS ",$B$3,";",CHAR(10),"CREATE TABLE ",$B$3,"(")</f>
        <v>DROP TABLE IF EXISTS account;
CREATE TABLE account(</v>
      </c>
      <c r="AK25" s="0" t="str">
        <f aca="false">CONCATENATE(UPPER($D25)," ",AE25,",")</f>
        <v>ACCOUNT_STATUS_ID  VARCHAR,</v>
      </c>
    </row>
    <row r="26" customFormat="false" ht="15" hidden="false" customHeight="false" outlineLevel="0" collapsed="false">
      <c r="A26" s="23"/>
      <c r="B26" s="23"/>
      <c r="C26" s="8" t="n">
        <v>1</v>
      </c>
      <c r="D26" s="0" t="s">
        <v>71</v>
      </c>
      <c r="E26" s="0" t="s">
        <v>7</v>
      </c>
      <c r="F26" s="7" t="n">
        <v>10</v>
      </c>
      <c r="G26" s="0" t="s">
        <v>48</v>
      </c>
      <c r="H26" s="0" t="s">
        <v>48</v>
      </c>
      <c r="J26" s="0" t="str">
        <f aca="false">VLOOKUP($E26,MAPPING!$B$2:$F$7,2,0)</f>
        <v>STRING</v>
      </c>
      <c r="K26" s="7" t="n">
        <v>10</v>
      </c>
      <c r="L26" s="0" t="s">
        <v>48</v>
      </c>
      <c r="M26" s="0" t="s">
        <v>48</v>
      </c>
      <c r="P26" s="0" t="str">
        <f aca="false">CONCATENATE(UPPER($D26)," ",J26,",")</f>
        <v>ACCOUNT_STATUS_CODE STRING,</v>
      </c>
      <c r="Q26" s="0" t="str">
        <f aca="false">VLOOKUP($E26,MAPPING!$B$2:$F$7,3,0)</f>
        <v>VARCHAR</v>
      </c>
      <c r="R26" s="7" t="n">
        <v>10</v>
      </c>
      <c r="S26" s="0" t="s">
        <v>48</v>
      </c>
      <c r="T26" s="0" t="s">
        <v>48</v>
      </c>
      <c r="W26" s="0" t="str">
        <f aca="false">CONCATENATE(UPPER($D26)," ",Q26,"(",R26,")",IF(U26&lt;&gt;"",CONCATENATE(" DEFAULT ",U26),""),IF(S26="Y"," NOT NULL",""),",")</f>
        <v>ACCOUNT_STATUS_CODE VARCHAR(10),</v>
      </c>
      <c r="X26" s="0" t="str">
        <f aca="false">VLOOKUP($E26,MAPPING!$B$2:$F$7,4,0)</f>
        <v>VARCHAR2</v>
      </c>
      <c r="Y26" s="7" t="n">
        <v>10</v>
      </c>
      <c r="Z26" s="0" t="s">
        <v>48</v>
      </c>
      <c r="AA26" s="0" t="s">
        <v>48</v>
      </c>
      <c r="AE26" s="0" t="str">
        <f aca="false">VLOOKUP($E26,MAPPING!$B$2:$F$7,5,0)</f>
        <v>VARCHAR</v>
      </c>
      <c r="AF26" s="7" t="n">
        <v>10</v>
      </c>
      <c r="AG26" s="0" t="s">
        <v>48</v>
      </c>
      <c r="AH26" s="0" t="s">
        <v>48</v>
      </c>
      <c r="AK26" s="0" t="str">
        <f aca="false">CONCATENATE(UPPER($D26)," ",AE26,",")</f>
        <v>ACCOUNT_STATUS_CODE  VARCHAR,</v>
      </c>
    </row>
    <row r="27" customFormat="false" ht="15" hidden="false" customHeight="false" outlineLevel="0" collapsed="false">
      <c r="A27" s="23"/>
      <c r="B27" s="23"/>
      <c r="C27" s="8" t="n">
        <v>2</v>
      </c>
      <c r="D27" s="0" t="s">
        <v>72</v>
      </c>
      <c r="E27" s="0" t="s">
        <v>7</v>
      </c>
      <c r="F27" s="7" t="n">
        <v>500</v>
      </c>
      <c r="G27" s="0" t="s">
        <v>48</v>
      </c>
      <c r="H27" s="0" t="s">
        <v>48</v>
      </c>
      <c r="J27" s="0" t="str">
        <f aca="false">VLOOKUP($E27,MAPPING!$B$2:$F$7,2,0)</f>
        <v>STRING</v>
      </c>
      <c r="K27" s="7" t="n">
        <v>500</v>
      </c>
      <c r="L27" s="0" t="s">
        <v>48</v>
      </c>
      <c r="M27" s="0" t="s">
        <v>48</v>
      </c>
      <c r="P27" s="0" t="str">
        <f aca="false">CONCATENATE(UPPER($D27)," ",J27,")")</f>
        <v>ACCOUNT_STATUS_DESC STRING)</v>
      </c>
      <c r="Q27" s="0" t="str">
        <f aca="false">VLOOKUP($E27,MAPPING!$B$2:$F$7,3,0)</f>
        <v>VARCHAR</v>
      </c>
      <c r="R27" s="7" t="n">
        <v>500</v>
      </c>
      <c r="S27" s="0" t="s">
        <v>48</v>
      </c>
      <c r="T27" s="0" t="s">
        <v>48</v>
      </c>
      <c r="W27" s="0" t="str">
        <f aca="false">CONCATENATE(UPPER($D27)," ",Q27,"(",R27,")",IF(U27&lt;&gt;"",CONCATENATE(" DEFAULT ",U27),""),IF(S27="Y"," NOT NULL",""),",")</f>
        <v>ACCOUNT_STATUS_DESC VARCHAR(500),</v>
      </c>
      <c r="X27" s="0" t="str">
        <f aca="false">VLOOKUP($E27,MAPPING!$B$2:$F$7,4,0)</f>
        <v>VARCHAR2</v>
      </c>
      <c r="Y27" s="7" t="n">
        <v>500</v>
      </c>
      <c r="Z27" s="0" t="s">
        <v>48</v>
      </c>
      <c r="AA27" s="0" t="s">
        <v>48</v>
      </c>
      <c r="AE27" s="0" t="str">
        <f aca="false">VLOOKUP($E27,MAPPING!$B$2:$F$7,5,0)</f>
        <v>VARCHAR</v>
      </c>
      <c r="AF27" s="7" t="n">
        <v>500</v>
      </c>
      <c r="AG27" s="0" t="s">
        <v>48</v>
      </c>
      <c r="AH27" s="0" t="s">
        <v>48</v>
      </c>
      <c r="AK27" s="0" t="str">
        <f aca="false">CONCATENATE(UPPER($D27)," ",AE27,",")</f>
        <v>ACCOUNT_STATUS_DESC  VARCHAR,</v>
      </c>
    </row>
    <row r="28" customFormat="false" ht="15" hidden="false" customHeight="false" outlineLevel="0" collapsed="false">
      <c r="A28" s="23"/>
      <c r="B28" s="23"/>
      <c r="C28" s="8" t="n">
        <v>3</v>
      </c>
      <c r="D28" s="0" t="s">
        <v>68</v>
      </c>
      <c r="E28" s="0" t="s">
        <v>7</v>
      </c>
      <c r="F28" s="7" t="n">
        <v>10</v>
      </c>
      <c r="G28" s="0" t="s">
        <v>48</v>
      </c>
      <c r="H28" s="0" t="s">
        <v>47</v>
      </c>
      <c r="J28" s="0" t="str">
        <f aca="false">VLOOKUP($E28,MAPPING!$B$2:$F$7,2,0)</f>
        <v>STRING</v>
      </c>
      <c r="K28" s="7" t="n">
        <v>10</v>
      </c>
      <c r="L28" s="0" t="s">
        <v>48</v>
      </c>
      <c r="M28" s="0" t="s">
        <v>47</v>
      </c>
      <c r="Q28" s="0" t="str">
        <f aca="false">VLOOKUP($E28,MAPPING!$B$2:$F$7,3,0)</f>
        <v>VARCHAR</v>
      </c>
      <c r="R28" s="7" t="n">
        <v>10</v>
      </c>
      <c r="S28" s="0" t="s">
        <v>48</v>
      </c>
      <c r="T28" s="0" t="s">
        <v>47</v>
      </c>
      <c r="W28" s="0" t="str">
        <f aca="false">CONCATENATE(UPPER($D28)," ",Q28,"(",R28,")",IF(U28&lt;&gt;"",CONCATENATE(" DEFAULT ",U28),""),IF(S28="Y"," NOT NULL",""),",")</f>
        <v>LOAD_DATE VARCHAR(10),</v>
      </c>
      <c r="X28" s="0" t="str">
        <f aca="false">VLOOKUP($E28,MAPPING!$B$2:$F$7,4,0)</f>
        <v>VARCHAR2</v>
      </c>
      <c r="Y28" s="7" t="n">
        <v>10</v>
      </c>
      <c r="Z28" s="0" t="s">
        <v>48</v>
      </c>
      <c r="AA28" s="0" t="s">
        <v>47</v>
      </c>
      <c r="AE28" s="0" t="str">
        <f aca="false">VLOOKUP($E28,MAPPING!$B$2:$F$7,5,0)</f>
        <v>VARCHAR</v>
      </c>
      <c r="AF28" s="7" t="n">
        <v>10</v>
      </c>
      <c r="AG28" s="0" t="s">
        <v>48</v>
      </c>
      <c r="AH28" s="0" t="s">
        <v>47</v>
      </c>
      <c r="AK28" s="0" t="str">
        <f aca="false">CONCATENATE(UPPER($D28)," ",AE28,",")</f>
        <v>LOAD_DATE  VARCHAR,</v>
      </c>
    </row>
    <row r="29" customFormat="false" ht="44" hidden="false" customHeight="false" outlineLevel="0" collapsed="false">
      <c r="A29" s="23"/>
      <c r="B29" s="23"/>
      <c r="C29" s="8" t="n">
        <v>4</v>
      </c>
      <c r="D29" s="0" t="s">
        <v>69</v>
      </c>
      <c r="E29" s="0" t="s">
        <v>12</v>
      </c>
      <c r="F29" s="7" t="n">
        <v>50</v>
      </c>
      <c r="G29" s="0" t="s">
        <v>48</v>
      </c>
      <c r="H29" s="0" t="s">
        <v>47</v>
      </c>
      <c r="J29" s="0" t="str">
        <f aca="false">VLOOKUP($E29,MAPPING!$B$2:$F$7,2,0)</f>
        <v>INT</v>
      </c>
      <c r="K29" s="7" t="n">
        <v>50</v>
      </c>
      <c r="L29" s="0" t="s">
        <v>48</v>
      </c>
      <c r="M29" s="0" t="s">
        <v>47</v>
      </c>
      <c r="P29" s="24" t="str">
        <f aca="false">CONCATENATE("PARTITIONED BY (","LOAD_DATE STRING, LOAD_ID STRING)",CHAR(10),"ROW FORMAT DELIMITED FIELDS TERMINATED BY ',';")</f>
        <v>PARTITIONED BY (LOAD_DATE STRING, LOAD_ID STRING)
ROW FORMAT DELIMITED FIELDS TERMINATED BY ',';</v>
      </c>
      <c r="Q29" s="0" t="str">
        <f aca="false">VLOOKUP($E29,MAPPING!$B$2:$F$7,3,0)</f>
        <v>INTEGER</v>
      </c>
      <c r="R29" s="7" t="n">
        <v>50</v>
      </c>
      <c r="S29" s="0" t="s">
        <v>48</v>
      </c>
      <c r="T29" s="0" t="s">
        <v>47</v>
      </c>
      <c r="W29" s="24" t="str">
        <f aca="false">CONCATENATE(UPPER($D29)," ",Q29,"(",R29,")",IF(U29&lt;&gt;"",cov3ncatenate(" DEFAULT ",U29),""),IF(S29="Y"," NOT NULL",""),", ",CHAR(10),"CONSTRAINT ",UPPER($D25),"_PK  PRIMARY KEY(",UPPER($D25),",",UPPER($D28),",",UPPER($D29),"));",CHAR(10)," ALTER TABLE ",$B25," PARTITION BY KEY(","LOAD_DATE,LOAD_ID);")</f>
        <v>LOAD_ID INTEGER(50), 
CONSTRAINT ACCOUNT_STATUS_ID_PK  PRIMARY KEY(ACCOUNT_STATUS_ID,LOAD_DATE,LOAD_ID));
 ALTER TABLE account_status_type PARTITION BY KEY(LOAD_DATE,LOAD_ID);</v>
      </c>
      <c r="X29" s="0" t="str">
        <f aca="false">VLOOKUP($E29,MAPPING!$B$2:$F$7,4,0)</f>
        <v>INTEGER</v>
      </c>
      <c r="Y29" s="7" t="n">
        <v>50</v>
      </c>
      <c r="Z29" s="0" t="s">
        <v>48</v>
      </c>
      <c r="AA29" s="0" t="s">
        <v>47</v>
      </c>
      <c r="AE29" s="0" t="str">
        <f aca="false">VLOOKUP($E29,MAPPING!$B$2:$F$7,5,0)</f>
        <v>INTEGER</v>
      </c>
      <c r="AF29" s="7" t="n">
        <v>50</v>
      </c>
      <c r="AG29" s="0" t="s">
        <v>48</v>
      </c>
      <c r="AH29" s="0" t="s">
        <v>47</v>
      </c>
      <c r="AJ29" s="24" t="str">
        <f aca="false">CONCATENATE("PARTITIONED BY (","LOAD_DATE STRING, LOAD_ID STRING)",CHAR(10),"ROW FORMAT DELIMITED FIELDS TERMINATED BY ',';")</f>
        <v>PARTITIONED BY (LOAD_DATE STRING, LOAD_ID STRING)
ROW FORMAT DELIMITED FIELDS TERMINATED BY ',';</v>
      </c>
      <c r="AK29" s="0" t="str">
        <f aca="false">CONCATENATE(UPPER($D29)," ",AE29,",")</f>
        <v>LOAD_ID INTEGER,</v>
      </c>
    </row>
    <row r="30" customFormat="false" ht="29.85" hidden="false" customHeight="false" outlineLevel="0" collapsed="false">
      <c r="A30" s="23"/>
      <c r="B30" s="23" t="s">
        <v>73</v>
      </c>
      <c r="C30" s="8" t="n">
        <v>0</v>
      </c>
      <c r="D30" s="0" t="s">
        <v>49</v>
      </c>
      <c r="E30" s="0" t="s">
        <v>7</v>
      </c>
      <c r="F30" s="7" t="n">
        <v>50</v>
      </c>
      <c r="G30" s="0" t="s">
        <v>47</v>
      </c>
      <c r="H30" s="0" t="s">
        <v>48</v>
      </c>
      <c r="I30" s="0" t="n">
        <v>0</v>
      </c>
      <c r="J30" s="0" t="str">
        <f aca="false">VLOOKUP($E30,MAPPING!$B$2:$F$7,2,0)</f>
        <v>STRING</v>
      </c>
      <c r="K30" s="7" t="n">
        <v>50</v>
      </c>
      <c r="L30" s="0" t="s">
        <v>47</v>
      </c>
      <c r="M30" s="0" t="s">
        <v>48</v>
      </c>
      <c r="N30" s="0" t="n">
        <v>0</v>
      </c>
      <c r="O30" s="24" t="str">
        <f aca="false">CONCATENATE("DROP TABLE IF EXISTS ",UPPER($B$30),";",CHAR(10),"CREATE TABLE ",UPPER($B$30),"(")</f>
        <v>DROP TABLE IF EXISTS ACCOUNT_TYPE;
CREATE TABLE ACCOUNT_TYPE(</v>
      </c>
      <c r="P30" s="0" t="str">
        <f aca="false">CONCATENATE(UPPER($D30)," ",J30,",")</f>
        <v>ACCOUNT_TYPE_ID STRING,</v>
      </c>
      <c r="Q30" s="0" t="str">
        <f aca="false">VLOOKUP($E30,MAPPING!$B$2:$F$7,3,0)</f>
        <v>VARCHAR</v>
      </c>
      <c r="R30" s="7" t="n">
        <v>50</v>
      </c>
      <c r="S30" s="0" t="s">
        <v>47</v>
      </c>
      <c r="T30" s="0" t="s">
        <v>48</v>
      </c>
      <c r="U30" s="0" t="n">
        <v>0</v>
      </c>
      <c r="V30" s="24" t="str">
        <f aca="false">CONCATENATE("DROP TABLE",$B$30,";",CHAR(10),"CREATE TABLE ",$B$30,"(")</f>
        <v>DROP TABLEaccount_type;
CREATE TABLE account_type(</v>
      </c>
      <c r="W30" s="0" t="str">
        <f aca="false">CONCATENATE(UPPER($D30)," ",Q30,"(",R30,")",IF(U30&lt;&gt;"",CONCATENATE(" DEFAULT ",U30),""),IF(S30="Y"," NOT NULL",""),",")</f>
        <v>ACCOUNT_TYPE_ID VARCHAR(50) DEFAULT 0 NOT NULL,</v>
      </c>
      <c r="X30" s="0" t="str">
        <f aca="false">VLOOKUP($E30,MAPPING!$B$2:$F$7,4,0)</f>
        <v>VARCHAR2</v>
      </c>
      <c r="Y30" s="7" t="n">
        <v>50</v>
      </c>
      <c r="Z30" s="0" t="s">
        <v>47</v>
      </c>
      <c r="AA30" s="0" t="s">
        <v>48</v>
      </c>
      <c r="AB30" s="0" t="n">
        <v>0</v>
      </c>
      <c r="AE30" s="0" t="str">
        <f aca="false">VLOOKUP($E30,MAPPING!$B$2:$F$7,5,0)</f>
        <v>VARCHAR</v>
      </c>
      <c r="AF30" s="7" t="n">
        <v>50</v>
      </c>
      <c r="AG30" s="0" t="s">
        <v>47</v>
      </c>
      <c r="AH30" s="0" t="s">
        <v>48</v>
      </c>
      <c r="AI30" s="0" t="n">
        <v>0</v>
      </c>
      <c r="AJ30" s="24" t="str">
        <f aca="false">CONCATENATE("DROP TABLE IF EXISTS ",$B$3,";",CHAR(10),"CREATE TABLE ",$B$3,"(")</f>
        <v>DROP TABLE IF EXISTS account;
CREATE TABLE account(</v>
      </c>
      <c r="AK30" s="0" t="str">
        <f aca="false">CONCATENATE(UPPER($D30)," ",AE30,",")</f>
        <v>ACCOUNT_TYPE_ID  VARCHAR,</v>
      </c>
    </row>
    <row r="31" customFormat="false" ht="15" hidden="false" customHeight="false" outlineLevel="0" collapsed="false">
      <c r="A31" s="23"/>
      <c r="B31" s="23"/>
      <c r="C31" s="8" t="n">
        <v>1</v>
      </c>
      <c r="D31" s="0" t="s">
        <v>74</v>
      </c>
      <c r="E31" s="0" t="s">
        <v>7</v>
      </c>
      <c r="F31" s="7" t="n">
        <v>10</v>
      </c>
      <c r="G31" s="0" t="s">
        <v>48</v>
      </c>
      <c r="H31" s="0" t="s">
        <v>48</v>
      </c>
      <c r="J31" s="0" t="str">
        <f aca="false">VLOOKUP($E31,MAPPING!$B$2:$F$7,2,0)</f>
        <v>STRING</v>
      </c>
      <c r="K31" s="7" t="n">
        <v>10</v>
      </c>
      <c r="L31" s="0" t="s">
        <v>48</v>
      </c>
      <c r="M31" s="0" t="s">
        <v>48</v>
      </c>
      <c r="P31" s="0" t="str">
        <f aca="false">CONCATENATE(UPPER($D31)," ",J31,",")</f>
        <v>ACCOUNT_TYPE_CODE STRING,</v>
      </c>
      <c r="Q31" s="0" t="str">
        <f aca="false">VLOOKUP($E31,MAPPING!$B$2:$F$7,3,0)</f>
        <v>VARCHAR</v>
      </c>
      <c r="R31" s="7" t="n">
        <v>10</v>
      </c>
      <c r="S31" s="0" t="s">
        <v>48</v>
      </c>
      <c r="T31" s="0" t="s">
        <v>48</v>
      </c>
      <c r="W31" s="0" t="str">
        <f aca="false">CONCATENATE(UPPER($D31)," ",Q31,"(",R31,")",IF(U31&lt;&gt;"",CONCATENATE(" DEFAULT ",U31),""),IF(S31="Y"," NOT NULL",""),",")</f>
        <v>ACCOUNT_TYPE_CODE VARCHAR(10),</v>
      </c>
      <c r="X31" s="0" t="str">
        <f aca="false">VLOOKUP($E31,MAPPING!$B$2:$F$7,4,0)</f>
        <v>VARCHAR2</v>
      </c>
      <c r="Y31" s="7" t="n">
        <v>10</v>
      </c>
      <c r="Z31" s="0" t="s">
        <v>48</v>
      </c>
      <c r="AA31" s="0" t="s">
        <v>48</v>
      </c>
      <c r="AE31" s="0" t="str">
        <f aca="false">VLOOKUP($E31,MAPPING!$B$2:$F$7,5,0)</f>
        <v>VARCHAR</v>
      </c>
      <c r="AF31" s="7" t="n">
        <v>10</v>
      </c>
      <c r="AG31" s="0" t="s">
        <v>48</v>
      </c>
      <c r="AH31" s="0" t="s">
        <v>48</v>
      </c>
      <c r="AK31" s="0" t="str">
        <f aca="false">CONCATENATE(UPPER($D31)," ",AE31,",")</f>
        <v>ACCOUNT_TYPE_CODE  VARCHAR,</v>
      </c>
    </row>
    <row r="32" customFormat="false" ht="15" hidden="false" customHeight="false" outlineLevel="0" collapsed="false">
      <c r="A32" s="23"/>
      <c r="B32" s="23"/>
      <c r="C32" s="8" t="n">
        <v>2</v>
      </c>
      <c r="D32" s="0" t="s">
        <v>75</v>
      </c>
      <c r="E32" s="0" t="s">
        <v>7</v>
      </c>
      <c r="F32" s="7" t="n">
        <v>500</v>
      </c>
      <c r="G32" s="0" t="s">
        <v>48</v>
      </c>
      <c r="H32" s="0" t="s">
        <v>48</v>
      </c>
      <c r="J32" s="0" t="str">
        <f aca="false">VLOOKUP($E32,MAPPING!$B$2:$F$7,2,0)</f>
        <v>STRING</v>
      </c>
      <c r="K32" s="7" t="n">
        <v>500</v>
      </c>
      <c r="L32" s="0" t="s">
        <v>48</v>
      </c>
      <c r="M32" s="0" t="s">
        <v>48</v>
      </c>
      <c r="P32" s="0" t="str">
        <f aca="false">CONCATENATE(UPPER($D32)," ",J32,")")</f>
        <v>ACCOUNT_TYPE_DESC STRING)</v>
      </c>
      <c r="Q32" s="0" t="str">
        <f aca="false">VLOOKUP($E32,MAPPING!$B$2:$F$7,3,0)</f>
        <v>VARCHAR</v>
      </c>
      <c r="R32" s="7" t="n">
        <v>500</v>
      </c>
      <c r="S32" s="0" t="s">
        <v>48</v>
      </c>
      <c r="T32" s="0" t="s">
        <v>48</v>
      </c>
      <c r="W32" s="0" t="str">
        <f aca="false">CONCATENATE(UPPER($D32)," ",Q32,"(",R32,")",IF(U32&lt;&gt;"",CONCATENATE(" DEFAULT ",U32),""),IF(S32="Y"," NOT NULL",""),",")</f>
        <v>ACCOUNT_TYPE_DESC VARCHAR(500),</v>
      </c>
      <c r="X32" s="0" t="str">
        <f aca="false">VLOOKUP($E32,MAPPING!$B$2:$F$7,4,0)</f>
        <v>VARCHAR2</v>
      </c>
      <c r="Y32" s="7" t="n">
        <v>500</v>
      </c>
      <c r="Z32" s="0" t="s">
        <v>48</v>
      </c>
      <c r="AA32" s="0" t="s">
        <v>48</v>
      </c>
      <c r="AE32" s="0" t="str">
        <f aca="false">VLOOKUP($E32,MAPPING!$B$2:$F$7,5,0)</f>
        <v>VARCHAR</v>
      </c>
      <c r="AF32" s="7" t="n">
        <v>500</v>
      </c>
      <c r="AG32" s="0" t="s">
        <v>48</v>
      </c>
      <c r="AH32" s="0" t="s">
        <v>48</v>
      </c>
      <c r="AK32" s="0" t="str">
        <f aca="false">CONCATENATE(UPPER($D32)," ",AE32,",")</f>
        <v>ACCOUNT_TYPE_DESC  VARCHAR,</v>
      </c>
    </row>
    <row r="33" customFormat="false" ht="15" hidden="false" customHeight="false" outlineLevel="0" collapsed="false">
      <c r="A33" s="23"/>
      <c r="B33" s="23"/>
      <c r="C33" s="8" t="n">
        <v>3</v>
      </c>
      <c r="D33" s="0" t="s">
        <v>68</v>
      </c>
      <c r="E33" s="0" t="s">
        <v>7</v>
      </c>
      <c r="F33" s="7" t="n">
        <v>10</v>
      </c>
      <c r="G33" s="0" t="s">
        <v>48</v>
      </c>
      <c r="H33" s="0" t="s">
        <v>47</v>
      </c>
      <c r="J33" s="0" t="str">
        <f aca="false">VLOOKUP($E33,MAPPING!$B$2:$F$7,2,0)</f>
        <v>STRING</v>
      </c>
      <c r="K33" s="7" t="n">
        <v>10</v>
      </c>
      <c r="L33" s="0" t="s">
        <v>48</v>
      </c>
      <c r="M33" s="0" t="s">
        <v>47</v>
      </c>
      <c r="Q33" s="0" t="str">
        <f aca="false">VLOOKUP($E33,MAPPING!$B$2:$F$7,3,0)</f>
        <v>VARCHAR</v>
      </c>
      <c r="R33" s="7" t="n">
        <v>10</v>
      </c>
      <c r="S33" s="0" t="s">
        <v>48</v>
      </c>
      <c r="T33" s="0" t="s">
        <v>47</v>
      </c>
      <c r="W33" s="0" t="str">
        <f aca="false">CONCATENATE(UPPER($D33)," ",Q33,"(",R33,")",IF(U33&lt;&gt;"",CONCATENATE(" DEFAULT ",U33),""),IF(S33="Y"," NOT NULL",""),",")</f>
        <v>LOAD_DATE VARCHAR(10),</v>
      </c>
      <c r="X33" s="0" t="str">
        <f aca="false">VLOOKUP($E33,MAPPING!$B$2:$F$7,4,0)</f>
        <v>VARCHAR2</v>
      </c>
      <c r="Y33" s="7" t="n">
        <v>10</v>
      </c>
      <c r="Z33" s="0" t="s">
        <v>48</v>
      </c>
      <c r="AA33" s="0" t="s">
        <v>47</v>
      </c>
      <c r="AE33" s="0" t="str">
        <f aca="false">VLOOKUP($E33,MAPPING!$B$2:$F$7,5,0)</f>
        <v>VARCHAR</v>
      </c>
      <c r="AF33" s="7" t="n">
        <v>10</v>
      </c>
      <c r="AG33" s="0" t="s">
        <v>48</v>
      </c>
      <c r="AH33" s="0" t="s">
        <v>47</v>
      </c>
      <c r="AK33" s="0" t="str">
        <f aca="false">CONCATENATE(UPPER($D33)," ",AE33,",")</f>
        <v>LOAD_DATE  VARCHAR,</v>
      </c>
    </row>
    <row r="34" customFormat="false" ht="44" hidden="false" customHeight="false" outlineLevel="0" collapsed="false">
      <c r="A34" s="23"/>
      <c r="B34" s="23"/>
      <c r="C34" s="8" t="n">
        <v>4</v>
      </c>
      <c r="D34" s="0" t="s">
        <v>69</v>
      </c>
      <c r="E34" s="0" t="s">
        <v>12</v>
      </c>
      <c r="F34" s="7" t="n">
        <v>50</v>
      </c>
      <c r="G34" s="0" t="s">
        <v>48</v>
      </c>
      <c r="H34" s="0" t="s">
        <v>47</v>
      </c>
      <c r="J34" s="0" t="str">
        <f aca="false">VLOOKUP($E34,MAPPING!$B$2:$F$7,2,0)</f>
        <v>INT</v>
      </c>
      <c r="K34" s="7" t="n">
        <v>50</v>
      </c>
      <c r="L34" s="0" t="s">
        <v>48</v>
      </c>
      <c r="M34" s="0" t="s">
        <v>47</v>
      </c>
      <c r="P34" s="24" t="str">
        <f aca="false">CONCATENATE("PARTITIONED BY (","LOAD_DATE STRING, LOAD_ID STRING)",CHAR(10),"ROW FORMAT DELIMITED FIELDS TERMINATED BY ',';")</f>
        <v>PARTITIONED BY (LOAD_DATE STRING, LOAD_ID STRING)
ROW FORMAT DELIMITED FIELDS TERMINATED BY ',';</v>
      </c>
      <c r="Q34" s="0" t="str">
        <f aca="false">VLOOKUP($E34,MAPPING!$B$2:$F$7,3,0)</f>
        <v>INTEGER</v>
      </c>
      <c r="R34" s="7" t="n">
        <v>50</v>
      </c>
      <c r="S34" s="0" t="s">
        <v>48</v>
      </c>
      <c r="T34" s="0" t="s">
        <v>47</v>
      </c>
      <c r="W34" s="24" t="str">
        <f aca="false">CONCATENATE(UPPER($D34)," ",Q34,"(",R34,")",IF(U34&lt;&gt;"",cov3ncatenate(" DEFAULT ",U34),""),IF(S34="Y"," NOT NULL",""),", ",CHAR(10),"CONSTRAINT ",UPPER($D30),"_PK  PRIMARY KEY(",UPPER($D30),",",UPPER($D33),",",UPPER($D34),"));",CHAR(10)," ALTER TABLE ",$B30," PARTITION BY KEY(","LOAD_DATE,LOAD_ID);")</f>
        <v>LOAD_ID INTEGER(50), 
CONSTRAINT ACCOUNT_TYPE_ID_PK  PRIMARY KEY(ACCOUNT_TYPE_ID,LOAD_DATE,LOAD_ID));
 ALTER TABLE account_type PARTITION BY KEY(LOAD_DATE,LOAD_ID);</v>
      </c>
      <c r="X34" s="0" t="str">
        <f aca="false">VLOOKUP($E34,MAPPING!$B$2:$F$7,4,0)</f>
        <v>INTEGER</v>
      </c>
      <c r="Y34" s="7" t="n">
        <v>50</v>
      </c>
      <c r="Z34" s="0" t="s">
        <v>48</v>
      </c>
      <c r="AA34" s="0" t="s">
        <v>47</v>
      </c>
      <c r="AE34" s="0" t="str">
        <f aca="false">VLOOKUP($E34,MAPPING!$B$2:$F$7,5,0)</f>
        <v>INTEGER</v>
      </c>
      <c r="AF34" s="7" t="n">
        <v>50</v>
      </c>
      <c r="AG34" s="0" t="s">
        <v>48</v>
      </c>
      <c r="AH34" s="0" t="s">
        <v>47</v>
      </c>
      <c r="AJ34" s="24" t="str">
        <f aca="false">CONCATENATE("PARTITIONED BY (","LOAD_DATE STRING, LOAD_ID STRING)",CHAR(10),"ROW FORMAT DELIMITED FIELDS TERMINATED BY ',';")</f>
        <v>PARTITIONED BY (LOAD_DATE STRING, LOAD_ID STRING)
ROW FORMAT DELIMITED FIELDS TERMINATED BY ',';</v>
      </c>
      <c r="AK34" s="0" t="str">
        <f aca="false">CONCATENATE(UPPER($D34)," ",AE34,",")</f>
        <v>LOAD_ID INTEGER,</v>
      </c>
    </row>
    <row r="35" customFormat="false" ht="29.85" hidden="false" customHeight="false" outlineLevel="0" collapsed="false">
      <c r="A35" s="23"/>
      <c r="B35" s="23" t="s">
        <v>76</v>
      </c>
      <c r="C35" s="8" t="n">
        <v>0</v>
      </c>
      <c r="D35" s="0" t="s">
        <v>77</v>
      </c>
      <c r="E35" s="0" t="s">
        <v>7</v>
      </c>
      <c r="F35" s="7" t="n">
        <v>50</v>
      </c>
      <c r="G35" s="0" t="s">
        <v>47</v>
      </c>
      <c r="H35" s="25" t="s">
        <v>48</v>
      </c>
      <c r="I35" s="0" t="n">
        <v>0</v>
      </c>
      <c r="J35" s="0" t="str">
        <f aca="false">VLOOKUP($E35,MAPPING!$B$2:$F$7,2,0)</f>
        <v>STRING</v>
      </c>
      <c r="K35" s="7" t="n">
        <v>50</v>
      </c>
      <c r="L35" s="0" t="s">
        <v>47</v>
      </c>
      <c r="M35" s="25" t="s">
        <v>48</v>
      </c>
      <c r="N35" s="0" t="n">
        <v>0</v>
      </c>
      <c r="O35" s="24" t="str">
        <f aca="false">CONCATENATE("DROP TABLE IF EXISTS ",UPPER($B$35),";",CHAR(10),"CREATE TABLE ",UPPER($B$35),"(")</f>
        <v>DROP TABLE IF EXISTS ADDRESS;
CREATE TABLE ADDRESS(</v>
      </c>
      <c r="P35" s="0" t="str">
        <f aca="false">CONCATENATE(UPPER($D35)," ",J35,",")</f>
        <v>ADDRESS_ID STRING,</v>
      </c>
      <c r="Q35" s="0" t="str">
        <f aca="false">VLOOKUP($E35,MAPPING!$B$2:$F$7,3,0)</f>
        <v>VARCHAR</v>
      </c>
      <c r="R35" s="7" t="n">
        <v>50</v>
      </c>
      <c r="S35" s="0" t="s">
        <v>47</v>
      </c>
      <c r="T35" s="25" t="s">
        <v>48</v>
      </c>
      <c r="U35" s="0" t="n">
        <v>0</v>
      </c>
      <c r="V35" s="24" t="str">
        <f aca="false">CONCATENATE("DROP TABLE ",$B$35,";",CHAR(10),"CREATE TABLE ",$B$35,"(")</f>
        <v>DROP TABLE address;
CREATE TABLE address(</v>
      </c>
      <c r="W35" s="0" t="str">
        <f aca="false">CONCATENATE(UPPER($D35)," ",Q35,"(",R35,")",IF(U35&lt;&gt;"",CONCATENATE(" DEFAULT ",U35),""),IF(S35="Y"," NOT NULL",""),",")</f>
        <v>ADDRESS_ID VARCHAR(50) DEFAULT 0 NOT NULL,</v>
      </c>
      <c r="X35" s="0" t="str">
        <f aca="false">VLOOKUP($E35,MAPPING!$B$2:$F$7,4,0)</f>
        <v>VARCHAR2</v>
      </c>
      <c r="Y35" s="7" t="n">
        <v>50</v>
      </c>
      <c r="Z35" s="0" t="s">
        <v>47</v>
      </c>
      <c r="AA35" s="25" t="s">
        <v>48</v>
      </c>
      <c r="AB35" s="0" t="n">
        <v>0</v>
      </c>
      <c r="AE35" s="0" t="str">
        <f aca="false">VLOOKUP($E35,MAPPING!$B$2:$F$7,5,0)</f>
        <v>VARCHAR</v>
      </c>
      <c r="AF35" s="7" t="n">
        <v>50</v>
      </c>
      <c r="AG35" s="0" t="s">
        <v>47</v>
      </c>
      <c r="AH35" s="25" t="s">
        <v>48</v>
      </c>
      <c r="AI35" s="0" t="n">
        <v>0</v>
      </c>
      <c r="AJ35" s="24" t="str">
        <f aca="false">CONCATENATE("DROP TABLE IF EXISTS ",$B$3,";",CHAR(10),"CREATE TABLE ",$B$3,"(")</f>
        <v>DROP TABLE IF EXISTS account;
CREATE TABLE account(</v>
      </c>
      <c r="AK35" s="0" t="str">
        <f aca="false">CONCATENATE(UPPER($D35)," ",AE35,",")</f>
        <v>ADDRESS_ID  VARCHAR,</v>
      </c>
    </row>
    <row r="36" customFormat="false" ht="15" hidden="false" customHeight="false" outlineLevel="0" collapsed="false">
      <c r="A36" s="23"/>
      <c r="B36" s="23"/>
      <c r="C36" s="8" t="n">
        <v>1</v>
      </c>
      <c r="D36" s="0" t="s">
        <v>78</v>
      </c>
      <c r="E36" s="0" t="s">
        <v>7</v>
      </c>
      <c r="F36" s="7" t="n">
        <v>50</v>
      </c>
      <c r="G36" s="25" t="s">
        <v>48</v>
      </c>
      <c r="H36" s="25" t="s">
        <v>48</v>
      </c>
      <c r="I36" s="25"/>
      <c r="J36" s="0" t="str">
        <f aca="false">VLOOKUP($E36,MAPPING!$B$2:$F$7,2,0)</f>
        <v>STRING</v>
      </c>
      <c r="K36" s="7" t="n">
        <v>50</v>
      </c>
      <c r="L36" s="25" t="s">
        <v>48</v>
      </c>
      <c r="M36" s="25" t="s">
        <v>48</v>
      </c>
      <c r="N36" s="25"/>
      <c r="O36" s="25"/>
      <c r="P36" s="0" t="str">
        <f aca="false">CONCATENATE(UPPER($D36)," ",J36,",")</f>
        <v>ADDRESS_LINE1 STRING,</v>
      </c>
      <c r="Q36" s="0" t="str">
        <f aca="false">VLOOKUP($E36,MAPPING!$B$2:$F$7,3,0)</f>
        <v>VARCHAR</v>
      </c>
      <c r="R36" s="7" t="n">
        <v>50</v>
      </c>
      <c r="S36" s="25" t="s">
        <v>48</v>
      </c>
      <c r="T36" s="25" t="s">
        <v>48</v>
      </c>
      <c r="U36" s="25"/>
      <c r="V36" s="25"/>
      <c r="W36" s="0" t="str">
        <f aca="false">CONCATENATE(UPPER($D36)," ",Q36,"(",R36,")",IF(U36&lt;&gt;"",CONCATENATE(" DEFAULT ",U36),""),IF(S36="Y"," NOT NULL",""),",")</f>
        <v>ADDRESS_LINE1 VARCHAR(50),</v>
      </c>
      <c r="X36" s="0" t="str">
        <f aca="false">VLOOKUP($E36,MAPPING!$B$2:$F$7,4,0)</f>
        <v>VARCHAR2</v>
      </c>
      <c r="Y36" s="7" t="n">
        <v>50</v>
      </c>
      <c r="Z36" s="25" t="s">
        <v>48</v>
      </c>
      <c r="AA36" s="25" t="s">
        <v>48</v>
      </c>
      <c r="AB36" s="25"/>
      <c r="AC36" s="25"/>
      <c r="AD36" s="25"/>
      <c r="AE36" s="0" t="str">
        <f aca="false">VLOOKUP($E36,MAPPING!$B$2:$F$7,5,0)</f>
        <v>VARCHAR</v>
      </c>
      <c r="AF36" s="7" t="n">
        <v>50</v>
      </c>
      <c r="AG36" s="25" t="s">
        <v>48</v>
      </c>
      <c r="AH36" s="25" t="s">
        <v>48</v>
      </c>
      <c r="AI36" s="25"/>
      <c r="AJ36" s="25"/>
      <c r="AK36" s="0" t="str">
        <f aca="false">CONCATENATE(UPPER($D36)," ",AE36,",")</f>
        <v>ADDRESS_LINE1  VARCHAR,</v>
      </c>
    </row>
    <row r="37" customFormat="false" ht="15" hidden="false" customHeight="false" outlineLevel="0" collapsed="false">
      <c r="A37" s="23"/>
      <c r="B37" s="23"/>
      <c r="C37" s="8" t="n">
        <v>2</v>
      </c>
      <c r="D37" s="0" t="s">
        <v>79</v>
      </c>
      <c r="E37" s="0" t="s">
        <v>7</v>
      </c>
      <c r="F37" s="7" t="n">
        <v>50</v>
      </c>
      <c r="G37" s="25" t="s">
        <v>48</v>
      </c>
      <c r="H37" s="25" t="s">
        <v>48</v>
      </c>
      <c r="I37" s="25"/>
      <c r="J37" s="0" t="str">
        <f aca="false">VLOOKUP($E37,MAPPING!$B$2:$F$7,2,0)</f>
        <v>STRING</v>
      </c>
      <c r="K37" s="7" t="n">
        <v>50</v>
      </c>
      <c r="L37" s="25" t="s">
        <v>48</v>
      </c>
      <c r="M37" s="25" t="s">
        <v>48</v>
      </c>
      <c r="N37" s="25"/>
      <c r="O37" s="25"/>
      <c r="P37" s="0" t="str">
        <f aca="false">CONCATENATE(UPPER($D37)," ",J37,",")</f>
        <v>ADDRESS_LINE2 STRING,</v>
      </c>
      <c r="Q37" s="0" t="str">
        <f aca="false">VLOOKUP($E37,MAPPING!$B$2:$F$7,3,0)</f>
        <v>VARCHAR</v>
      </c>
      <c r="R37" s="7" t="n">
        <v>50</v>
      </c>
      <c r="S37" s="25" t="s">
        <v>48</v>
      </c>
      <c r="T37" s="25" t="s">
        <v>48</v>
      </c>
      <c r="U37" s="25"/>
      <c r="V37" s="25"/>
      <c r="W37" s="0" t="str">
        <f aca="false">CONCATENATE(UPPER($D37)," ",Q37,"(",R37,")",IF(U37&lt;&gt;"",CONCATENATE(" DEFAULT ",U37),""),IF(S37="Y"," NOT NULL",""),",")</f>
        <v>ADDRESS_LINE2 VARCHAR(50),</v>
      </c>
      <c r="X37" s="0" t="str">
        <f aca="false">VLOOKUP($E37,MAPPING!$B$2:$F$7,4,0)</f>
        <v>VARCHAR2</v>
      </c>
      <c r="Y37" s="7" t="n">
        <v>50</v>
      </c>
      <c r="Z37" s="25" t="s">
        <v>48</v>
      </c>
      <c r="AA37" s="25" t="s">
        <v>48</v>
      </c>
      <c r="AB37" s="25"/>
      <c r="AC37" s="25"/>
      <c r="AD37" s="25"/>
      <c r="AE37" s="0" t="str">
        <f aca="false">VLOOKUP($E37,MAPPING!$B$2:$F$7,5,0)</f>
        <v>VARCHAR</v>
      </c>
      <c r="AF37" s="7" t="n">
        <v>50</v>
      </c>
      <c r="AG37" s="25" t="s">
        <v>48</v>
      </c>
      <c r="AH37" s="25" t="s">
        <v>48</v>
      </c>
      <c r="AI37" s="25"/>
      <c r="AJ37" s="25"/>
      <c r="AK37" s="0" t="str">
        <f aca="false">CONCATENATE(UPPER($D37)," ",AE37,",")</f>
        <v>ADDRESS_LINE2  VARCHAR,</v>
      </c>
    </row>
    <row r="38" customFormat="false" ht="15" hidden="false" customHeight="false" outlineLevel="0" collapsed="false">
      <c r="A38" s="23"/>
      <c r="B38" s="23"/>
      <c r="C38" s="8" t="n">
        <v>3</v>
      </c>
      <c r="D38" s="0" t="s">
        <v>80</v>
      </c>
      <c r="E38" s="0" t="s">
        <v>7</v>
      </c>
      <c r="F38" s="7" t="n">
        <v>50</v>
      </c>
      <c r="G38" s="25" t="s">
        <v>48</v>
      </c>
      <c r="H38" s="25" t="s">
        <v>48</v>
      </c>
      <c r="I38" s="25"/>
      <c r="J38" s="0" t="str">
        <f aca="false">VLOOKUP($E38,MAPPING!$B$2:$F$7,2,0)</f>
        <v>STRING</v>
      </c>
      <c r="K38" s="7" t="n">
        <v>50</v>
      </c>
      <c r="L38" s="25" t="s">
        <v>48</v>
      </c>
      <c r="M38" s="25" t="s">
        <v>48</v>
      </c>
      <c r="N38" s="25"/>
      <c r="O38" s="25"/>
      <c r="P38" s="0" t="str">
        <f aca="false">CONCATENATE(UPPER($D38)," ",J38,",")</f>
        <v>ADDRESS_LINE3 STRING,</v>
      </c>
      <c r="Q38" s="0" t="str">
        <f aca="false">VLOOKUP($E38,MAPPING!$B$2:$F$7,3,0)</f>
        <v>VARCHAR</v>
      </c>
      <c r="R38" s="7" t="n">
        <v>50</v>
      </c>
      <c r="S38" s="25" t="s">
        <v>48</v>
      </c>
      <c r="T38" s="25" t="s">
        <v>48</v>
      </c>
      <c r="U38" s="25"/>
      <c r="V38" s="25"/>
      <c r="W38" s="0" t="str">
        <f aca="false">CONCATENATE(UPPER($D38)," ",Q38,"(",R38,")",IF(U38&lt;&gt;"",CONCATENATE(" DEFAULT ",U38),""),IF(S38="Y"," NOT NULL",""),",")</f>
        <v>ADDRESS_LINE3 VARCHAR(50),</v>
      </c>
      <c r="X38" s="0" t="str">
        <f aca="false">VLOOKUP($E38,MAPPING!$B$2:$F$7,4,0)</f>
        <v>VARCHAR2</v>
      </c>
      <c r="Y38" s="7" t="n">
        <v>50</v>
      </c>
      <c r="Z38" s="25" t="s">
        <v>48</v>
      </c>
      <c r="AA38" s="25" t="s">
        <v>48</v>
      </c>
      <c r="AB38" s="25"/>
      <c r="AC38" s="25"/>
      <c r="AD38" s="25"/>
      <c r="AE38" s="0" t="str">
        <f aca="false">VLOOKUP($E38,MAPPING!$B$2:$F$7,5,0)</f>
        <v>VARCHAR</v>
      </c>
      <c r="AF38" s="7" t="n">
        <v>50</v>
      </c>
      <c r="AG38" s="25" t="s">
        <v>48</v>
      </c>
      <c r="AH38" s="25" t="s">
        <v>48</v>
      </c>
      <c r="AI38" s="25"/>
      <c r="AJ38" s="25"/>
      <c r="AK38" s="0" t="str">
        <f aca="false">CONCATENATE(UPPER($D38)," ",AE38,",")</f>
        <v>ADDRESS_LINE3  VARCHAR,</v>
      </c>
    </row>
    <row r="39" customFormat="false" ht="15" hidden="false" customHeight="false" outlineLevel="0" collapsed="false">
      <c r="A39" s="23"/>
      <c r="B39" s="23"/>
      <c r="C39" s="8" t="n">
        <v>4</v>
      </c>
      <c r="D39" s="0" t="s">
        <v>81</v>
      </c>
      <c r="E39" s="0" t="s">
        <v>7</v>
      </c>
      <c r="F39" s="7" t="n">
        <v>100</v>
      </c>
      <c r="G39" s="25" t="s">
        <v>48</v>
      </c>
      <c r="H39" s="25" t="s">
        <v>48</v>
      </c>
      <c r="I39" s="25"/>
      <c r="J39" s="0" t="str">
        <f aca="false">VLOOKUP($E39,MAPPING!$B$2:$F$7,2,0)</f>
        <v>STRING</v>
      </c>
      <c r="K39" s="7" t="n">
        <v>100</v>
      </c>
      <c r="L39" s="25" t="s">
        <v>48</v>
      </c>
      <c r="M39" s="25" t="s">
        <v>48</v>
      </c>
      <c r="N39" s="25"/>
      <c r="O39" s="25"/>
      <c r="P39" s="0" t="str">
        <f aca="false">CONCATENATE(UPPER($D39)," ",J39,",")</f>
        <v>CITY STRING,</v>
      </c>
      <c r="Q39" s="0" t="str">
        <f aca="false">VLOOKUP($E39,MAPPING!$B$2:$F$7,3,0)</f>
        <v>VARCHAR</v>
      </c>
      <c r="R39" s="7" t="n">
        <v>100</v>
      </c>
      <c r="S39" s="25" t="s">
        <v>48</v>
      </c>
      <c r="T39" s="25" t="s">
        <v>48</v>
      </c>
      <c r="U39" s="25"/>
      <c r="V39" s="25"/>
      <c r="W39" s="0" t="str">
        <f aca="false">CONCATENATE(UPPER($D39)," ",Q39,"(",R39,")",IF(U39&lt;&gt;"",CONCATENATE(" DEFAULT ",U39),""),IF(S39="Y"," NOT NULL",""),",")</f>
        <v>CITY VARCHAR(100),</v>
      </c>
      <c r="X39" s="0" t="str">
        <f aca="false">VLOOKUP($E39,MAPPING!$B$2:$F$7,4,0)</f>
        <v>VARCHAR2</v>
      </c>
      <c r="Y39" s="7" t="n">
        <v>100</v>
      </c>
      <c r="Z39" s="25" t="s">
        <v>48</v>
      </c>
      <c r="AA39" s="25" t="s">
        <v>48</v>
      </c>
      <c r="AB39" s="25"/>
      <c r="AC39" s="25"/>
      <c r="AD39" s="25"/>
      <c r="AE39" s="0" t="str">
        <f aca="false">VLOOKUP($E39,MAPPING!$B$2:$F$7,5,0)</f>
        <v>VARCHAR</v>
      </c>
      <c r="AF39" s="7" t="n">
        <v>100</v>
      </c>
      <c r="AG39" s="25" t="s">
        <v>48</v>
      </c>
      <c r="AH39" s="25" t="s">
        <v>48</v>
      </c>
      <c r="AI39" s="25"/>
      <c r="AJ39" s="25"/>
      <c r="AK39" s="0" t="str">
        <f aca="false">CONCATENATE(UPPER($D39)," ",AE39,",")</f>
        <v>CITY  VARCHAR,</v>
      </c>
    </row>
    <row r="40" customFormat="false" ht="15" hidden="false" customHeight="false" outlineLevel="0" collapsed="false">
      <c r="A40" s="23"/>
      <c r="B40" s="23"/>
      <c r="C40" s="8" t="n">
        <v>5</v>
      </c>
      <c r="D40" s="0" t="s">
        <v>82</v>
      </c>
      <c r="E40" s="0" t="s">
        <v>7</v>
      </c>
      <c r="F40" s="7" t="n">
        <v>100</v>
      </c>
      <c r="G40" s="25" t="s">
        <v>48</v>
      </c>
      <c r="H40" s="25" t="s">
        <v>48</v>
      </c>
      <c r="I40" s="25"/>
      <c r="J40" s="0" t="str">
        <f aca="false">VLOOKUP($E40,MAPPING!$B$2:$F$7,2,0)</f>
        <v>STRING</v>
      </c>
      <c r="K40" s="7" t="n">
        <v>100</v>
      </c>
      <c r="L40" s="25" t="s">
        <v>48</v>
      </c>
      <c r="M40" s="25" t="s">
        <v>48</v>
      </c>
      <c r="N40" s="25"/>
      <c r="O40" s="25"/>
      <c r="P40" s="0" t="str">
        <f aca="false">CONCATENATE(UPPER($D40)," ",J40,",")</f>
        <v>COUNTY STRING,</v>
      </c>
      <c r="Q40" s="0" t="str">
        <f aca="false">VLOOKUP($E40,MAPPING!$B$2:$F$7,3,0)</f>
        <v>VARCHAR</v>
      </c>
      <c r="R40" s="7" t="n">
        <v>100</v>
      </c>
      <c r="S40" s="25" t="s">
        <v>48</v>
      </c>
      <c r="T40" s="25" t="s">
        <v>48</v>
      </c>
      <c r="U40" s="25"/>
      <c r="V40" s="25"/>
      <c r="W40" s="0" t="str">
        <f aca="false">CONCATENATE(UPPER($D40)," ",Q40,"(",R40,")",IF(U40&lt;&gt;"",CONCATENATE(" DEFAULT ",U40),""),IF(S40="Y"," NOT NULL",""),",")</f>
        <v>COUNTY VARCHAR(100),</v>
      </c>
      <c r="X40" s="0" t="str">
        <f aca="false">VLOOKUP($E40,MAPPING!$B$2:$F$7,4,0)</f>
        <v>VARCHAR2</v>
      </c>
      <c r="Y40" s="7" t="n">
        <v>100</v>
      </c>
      <c r="Z40" s="25" t="s">
        <v>48</v>
      </c>
      <c r="AA40" s="25" t="s">
        <v>48</v>
      </c>
      <c r="AB40" s="25"/>
      <c r="AC40" s="25"/>
      <c r="AD40" s="25"/>
      <c r="AE40" s="0" t="str">
        <f aca="false">VLOOKUP($E40,MAPPING!$B$2:$F$7,5,0)</f>
        <v>VARCHAR</v>
      </c>
      <c r="AF40" s="7" t="n">
        <v>100</v>
      </c>
      <c r="AG40" s="25" t="s">
        <v>48</v>
      </c>
      <c r="AH40" s="25" t="s">
        <v>48</v>
      </c>
      <c r="AI40" s="25"/>
      <c r="AJ40" s="25"/>
      <c r="AK40" s="0" t="str">
        <f aca="false">CONCATENATE(UPPER($D40)," ",AE40,",")</f>
        <v>COUNTY  VARCHAR,</v>
      </c>
    </row>
    <row r="41" customFormat="false" ht="15" hidden="false" customHeight="false" outlineLevel="0" collapsed="false">
      <c r="A41" s="23"/>
      <c r="B41" s="23"/>
      <c r="C41" s="8" t="n">
        <v>6</v>
      </c>
      <c r="D41" s="0" t="s">
        <v>83</v>
      </c>
      <c r="E41" s="0" t="s">
        <v>7</v>
      </c>
      <c r="F41" s="7" t="n">
        <v>100</v>
      </c>
      <c r="G41" s="25" t="s">
        <v>48</v>
      </c>
      <c r="H41" s="25" t="s">
        <v>48</v>
      </c>
      <c r="I41" s="25"/>
      <c r="J41" s="0" t="str">
        <f aca="false">VLOOKUP($E41,MAPPING!$B$2:$F$7,2,0)</f>
        <v>STRING</v>
      </c>
      <c r="K41" s="7" t="n">
        <v>100</v>
      </c>
      <c r="L41" s="25" t="s">
        <v>48</v>
      </c>
      <c r="M41" s="25" t="s">
        <v>48</v>
      </c>
      <c r="N41" s="25"/>
      <c r="O41" s="25"/>
      <c r="P41" s="0" t="str">
        <f aca="false">CONCATENATE(UPPER($D41)," ",J41,",")</f>
        <v>STATE STRING,</v>
      </c>
      <c r="Q41" s="0" t="str">
        <f aca="false">VLOOKUP($E41,MAPPING!$B$2:$F$7,3,0)</f>
        <v>VARCHAR</v>
      </c>
      <c r="R41" s="7" t="n">
        <v>100</v>
      </c>
      <c r="S41" s="25" t="s">
        <v>48</v>
      </c>
      <c r="T41" s="25" t="s">
        <v>48</v>
      </c>
      <c r="U41" s="25"/>
      <c r="V41" s="25"/>
      <c r="W41" s="0" t="str">
        <f aca="false">CONCATENATE(UPPER($D41)," ",Q41,"(",R41,")",IF(U41&lt;&gt;"",CONCATENATE(" DEFAULT ",U41),""),IF(S41="Y"," NOT NULL",""),",")</f>
        <v>STATE VARCHAR(100),</v>
      </c>
      <c r="X41" s="0" t="str">
        <f aca="false">VLOOKUP($E41,MAPPING!$B$2:$F$7,4,0)</f>
        <v>VARCHAR2</v>
      </c>
      <c r="Y41" s="7" t="n">
        <v>100</v>
      </c>
      <c r="Z41" s="25" t="s">
        <v>48</v>
      </c>
      <c r="AA41" s="25" t="s">
        <v>48</v>
      </c>
      <c r="AB41" s="25"/>
      <c r="AC41" s="25"/>
      <c r="AD41" s="25"/>
      <c r="AE41" s="0" t="str">
        <f aca="false">VLOOKUP($E41,MAPPING!$B$2:$F$7,5,0)</f>
        <v>VARCHAR</v>
      </c>
      <c r="AF41" s="7" t="n">
        <v>100</v>
      </c>
      <c r="AG41" s="25" t="s">
        <v>48</v>
      </c>
      <c r="AH41" s="25" t="s">
        <v>48</v>
      </c>
      <c r="AI41" s="25"/>
      <c r="AJ41" s="25"/>
      <c r="AK41" s="0" t="str">
        <f aca="false">CONCATENATE(UPPER($D41)," ",AE41,",")</f>
        <v>STATE  VARCHAR,</v>
      </c>
    </row>
    <row r="42" customFormat="false" ht="15" hidden="false" customHeight="false" outlineLevel="0" collapsed="false">
      <c r="A42" s="23"/>
      <c r="B42" s="23"/>
      <c r="C42" s="8" t="n">
        <v>7</v>
      </c>
      <c r="D42" s="0" t="s">
        <v>84</v>
      </c>
      <c r="E42" s="0" t="s">
        <v>12</v>
      </c>
      <c r="F42" s="7" t="n">
        <v>10</v>
      </c>
      <c r="G42" s="25" t="s">
        <v>48</v>
      </c>
      <c r="H42" s="25" t="s">
        <v>48</v>
      </c>
      <c r="I42" s="25"/>
      <c r="J42" s="0" t="str">
        <f aca="false">VLOOKUP($E42,MAPPING!$B$2:$F$7,2,0)</f>
        <v>INT</v>
      </c>
      <c r="K42" s="7" t="n">
        <v>10</v>
      </c>
      <c r="L42" s="25" t="s">
        <v>48</v>
      </c>
      <c r="M42" s="25" t="s">
        <v>48</v>
      </c>
      <c r="N42" s="25"/>
      <c r="O42" s="25"/>
      <c r="P42" s="0" t="str">
        <f aca="false">CONCATENATE(UPPER($D42)," ",J42,",")</f>
        <v>ZIPCODE INT,</v>
      </c>
      <c r="Q42" s="0" t="str">
        <f aca="false">VLOOKUP($E42,MAPPING!$B$2:$F$7,3,0)</f>
        <v>INTEGER</v>
      </c>
      <c r="R42" s="7" t="n">
        <v>10</v>
      </c>
      <c r="S42" s="25" t="s">
        <v>48</v>
      </c>
      <c r="T42" s="25" t="s">
        <v>48</v>
      </c>
      <c r="U42" s="25"/>
      <c r="V42" s="25"/>
      <c r="W42" s="0" t="str">
        <f aca="false">CONCATENATE(UPPER($D42)," ",Q42,"(",R42,")",IF(U42&lt;&gt;"",CONCATENATE(" DEFAULT ",U42),""),IF(S42="Y"," NOT NULL",""),",")</f>
        <v>ZIPCODE INTEGER(10),</v>
      </c>
      <c r="X42" s="0" t="str">
        <f aca="false">VLOOKUP($E42,MAPPING!$B$2:$F$7,4,0)</f>
        <v>INTEGER</v>
      </c>
      <c r="Y42" s="7" t="n">
        <v>10</v>
      </c>
      <c r="Z42" s="25" t="s">
        <v>48</v>
      </c>
      <c r="AA42" s="25" t="s">
        <v>48</v>
      </c>
      <c r="AB42" s="25"/>
      <c r="AC42" s="25"/>
      <c r="AD42" s="25"/>
      <c r="AE42" s="0" t="str">
        <f aca="false">VLOOKUP($E42,MAPPING!$B$2:$F$7,5,0)</f>
        <v>INTEGER</v>
      </c>
      <c r="AF42" s="7" t="n">
        <v>10</v>
      </c>
      <c r="AG42" s="25" t="s">
        <v>48</v>
      </c>
      <c r="AH42" s="25" t="s">
        <v>48</v>
      </c>
      <c r="AI42" s="25"/>
      <c r="AJ42" s="25"/>
      <c r="AK42" s="0" t="str">
        <f aca="false">CONCATENATE(UPPER($D42)," ",AE42,",")</f>
        <v>ZIPCODE INTEGER,</v>
      </c>
    </row>
    <row r="43" customFormat="false" ht="15" hidden="false" customHeight="false" outlineLevel="0" collapsed="false">
      <c r="A43" s="23"/>
      <c r="B43" s="23"/>
      <c r="C43" s="8" t="n">
        <v>8</v>
      </c>
      <c r="D43" s="0" t="s">
        <v>85</v>
      </c>
      <c r="E43" s="0" t="s">
        <v>7</v>
      </c>
      <c r="F43" s="7" t="n">
        <v>100</v>
      </c>
      <c r="G43" s="25" t="s">
        <v>48</v>
      </c>
      <c r="H43" s="25" t="s">
        <v>48</v>
      </c>
      <c r="I43" s="25"/>
      <c r="J43" s="0" t="str">
        <f aca="false">VLOOKUP($E43,MAPPING!$B$2:$F$7,2,0)</f>
        <v>STRING</v>
      </c>
      <c r="K43" s="7" t="n">
        <v>100</v>
      </c>
      <c r="L43" s="25" t="s">
        <v>48</v>
      </c>
      <c r="M43" s="25" t="s">
        <v>48</v>
      </c>
      <c r="N43" s="25"/>
      <c r="O43" s="25"/>
      <c r="P43" s="0" t="str">
        <f aca="false">CONCATENATE(UPPER($D43)," ",J43,",")</f>
        <v>COUNTRY STRING,</v>
      </c>
      <c r="Q43" s="0" t="str">
        <f aca="false">VLOOKUP($E43,MAPPING!$B$2:$F$7,3,0)</f>
        <v>VARCHAR</v>
      </c>
      <c r="R43" s="7" t="n">
        <v>100</v>
      </c>
      <c r="S43" s="25" t="s">
        <v>48</v>
      </c>
      <c r="T43" s="25" t="s">
        <v>48</v>
      </c>
      <c r="U43" s="25"/>
      <c r="V43" s="25"/>
      <c r="W43" s="0" t="str">
        <f aca="false">CONCATENATE(UPPER($D43)," ",Q43,"(",R43,")",IF(U43&lt;&gt;"",CONCATENATE(" DEFAULT ",U43),""),IF(S43="Y"," NOT NULL",""),",")</f>
        <v>COUNTRY VARCHAR(100),</v>
      </c>
      <c r="X43" s="0" t="str">
        <f aca="false">VLOOKUP($E43,MAPPING!$B$2:$F$7,4,0)</f>
        <v>VARCHAR2</v>
      </c>
      <c r="Y43" s="7" t="n">
        <v>100</v>
      </c>
      <c r="Z43" s="25" t="s">
        <v>48</v>
      </c>
      <c r="AA43" s="25" t="s">
        <v>48</v>
      </c>
      <c r="AB43" s="25"/>
      <c r="AC43" s="25"/>
      <c r="AD43" s="25"/>
      <c r="AE43" s="0" t="str">
        <f aca="false">VLOOKUP($E43,MAPPING!$B$2:$F$7,5,0)</f>
        <v>VARCHAR</v>
      </c>
      <c r="AF43" s="7" t="n">
        <v>100</v>
      </c>
      <c r="AG43" s="25" t="s">
        <v>48</v>
      </c>
      <c r="AH43" s="25" t="s">
        <v>48</v>
      </c>
      <c r="AI43" s="25"/>
      <c r="AJ43" s="25"/>
      <c r="AK43" s="0" t="str">
        <f aca="false">CONCATENATE(UPPER($D43)," ",AE43,",")</f>
        <v>COUNTRY  VARCHAR,</v>
      </c>
    </row>
    <row r="44" customFormat="false" ht="15" hidden="false" customHeight="false" outlineLevel="0" collapsed="false">
      <c r="A44" s="23"/>
      <c r="B44" s="23"/>
      <c r="C44" s="8" t="n">
        <v>9</v>
      </c>
      <c r="D44" s="0" t="s">
        <v>86</v>
      </c>
      <c r="E44" s="0" t="s">
        <v>7</v>
      </c>
      <c r="F44" s="7" t="n">
        <v>50</v>
      </c>
      <c r="G44" s="25" t="s">
        <v>48</v>
      </c>
      <c r="H44" s="25" t="s">
        <v>48</v>
      </c>
      <c r="I44" s="25"/>
      <c r="J44" s="0" t="str">
        <f aca="false">VLOOKUP($E44,MAPPING!$B$2:$F$7,2,0)</f>
        <v>STRING</v>
      </c>
      <c r="K44" s="7" t="n">
        <v>50</v>
      </c>
      <c r="L44" s="25" t="s">
        <v>48</v>
      </c>
      <c r="M44" s="25" t="s">
        <v>48</v>
      </c>
      <c r="N44" s="25"/>
      <c r="O44" s="25"/>
      <c r="P44" s="0" t="str">
        <f aca="false">CONCATENATE(UPPER($D44)," ",J44,",")</f>
        <v>LATITUDE STRING,</v>
      </c>
      <c r="Q44" s="0" t="str">
        <f aca="false">VLOOKUP($E44,MAPPING!$B$2:$F$7,3,0)</f>
        <v>VARCHAR</v>
      </c>
      <c r="R44" s="7" t="n">
        <v>50</v>
      </c>
      <c r="S44" s="25" t="s">
        <v>48</v>
      </c>
      <c r="T44" s="25" t="s">
        <v>48</v>
      </c>
      <c r="U44" s="25"/>
      <c r="V44" s="25"/>
      <c r="W44" s="0" t="str">
        <f aca="false">CONCATENATE(UPPER($D44)," ",Q44,"(",R44,")",IF(U44&lt;&gt;"",CONCATENATE(" DEFAULT ",U44),""),IF(S44="Y"," NOT NULL",""),",")</f>
        <v>LATITUDE VARCHAR(50),</v>
      </c>
      <c r="X44" s="0" t="str">
        <f aca="false">VLOOKUP($E44,MAPPING!$B$2:$F$7,4,0)</f>
        <v>VARCHAR2</v>
      </c>
      <c r="Y44" s="7" t="n">
        <v>50</v>
      </c>
      <c r="Z44" s="25" t="s">
        <v>48</v>
      </c>
      <c r="AA44" s="25" t="s">
        <v>48</v>
      </c>
      <c r="AB44" s="25"/>
      <c r="AC44" s="25"/>
      <c r="AD44" s="25"/>
      <c r="AE44" s="0" t="str">
        <f aca="false">VLOOKUP($E44,MAPPING!$B$2:$F$7,5,0)</f>
        <v>VARCHAR</v>
      </c>
      <c r="AF44" s="7" t="n">
        <v>50</v>
      </c>
      <c r="AG44" s="25" t="s">
        <v>48</v>
      </c>
      <c r="AH44" s="25" t="s">
        <v>48</v>
      </c>
      <c r="AI44" s="25"/>
      <c r="AJ44" s="25"/>
      <c r="AK44" s="0" t="str">
        <f aca="false">CONCATENATE(UPPER($D44)," ",AE44,",")</f>
        <v>LATITUDE  VARCHAR,</v>
      </c>
    </row>
    <row r="45" customFormat="false" ht="15" hidden="false" customHeight="false" outlineLevel="0" collapsed="false">
      <c r="A45" s="23"/>
      <c r="B45" s="23"/>
      <c r="C45" s="8" t="n">
        <v>10</v>
      </c>
      <c r="D45" s="0" t="s">
        <v>87</v>
      </c>
      <c r="E45" s="0" t="s">
        <v>7</v>
      </c>
      <c r="F45" s="7" t="n">
        <v>50</v>
      </c>
      <c r="G45" s="25" t="s">
        <v>48</v>
      </c>
      <c r="H45" s="25" t="s">
        <v>48</v>
      </c>
      <c r="I45" s="25"/>
      <c r="J45" s="0" t="str">
        <f aca="false">VLOOKUP($E45,MAPPING!$B$2:$F$7,2,0)</f>
        <v>STRING</v>
      </c>
      <c r="K45" s="7" t="n">
        <v>50</v>
      </c>
      <c r="L45" s="25" t="s">
        <v>48</v>
      </c>
      <c r="M45" s="25" t="s">
        <v>48</v>
      </c>
      <c r="N45" s="25"/>
      <c r="O45" s="25"/>
      <c r="P45" s="0" t="str">
        <f aca="false">CONCATENATE(UPPER($D45)," ",J45,")")</f>
        <v>LONGITUDE STRING)</v>
      </c>
      <c r="Q45" s="0" t="str">
        <f aca="false">VLOOKUP($E45,MAPPING!$B$2:$F$7,3,0)</f>
        <v>VARCHAR</v>
      </c>
      <c r="R45" s="7" t="n">
        <v>50</v>
      </c>
      <c r="S45" s="25" t="s">
        <v>48</v>
      </c>
      <c r="T45" s="25" t="s">
        <v>48</v>
      </c>
      <c r="U45" s="25"/>
      <c r="V45" s="25"/>
      <c r="W45" s="0" t="str">
        <f aca="false">CONCATENATE(UPPER($D45)," ",Q45,"(",R45,")",IF(U45&lt;&gt;"",CONCATENATE(" DEFAULT ",U45),""),IF(S45="Y"," NOT NULL",""),",")</f>
        <v>LONGITUDE VARCHAR(50),</v>
      </c>
      <c r="X45" s="0" t="str">
        <f aca="false">VLOOKUP($E45,MAPPING!$B$2:$F$7,4,0)</f>
        <v>VARCHAR2</v>
      </c>
      <c r="Y45" s="7" t="n">
        <v>50</v>
      </c>
      <c r="Z45" s="25" t="s">
        <v>48</v>
      </c>
      <c r="AA45" s="25" t="s">
        <v>48</v>
      </c>
      <c r="AB45" s="25"/>
      <c r="AC45" s="25"/>
      <c r="AD45" s="25"/>
      <c r="AE45" s="0" t="str">
        <f aca="false">VLOOKUP($E45,MAPPING!$B$2:$F$7,5,0)</f>
        <v>VARCHAR</v>
      </c>
      <c r="AF45" s="7" t="n">
        <v>50</v>
      </c>
      <c r="AG45" s="25" t="s">
        <v>48</v>
      </c>
      <c r="AH45" s="25" t="s">
        <v>48</v>
      </c>
      <c r="AI45" s="25"/>
      <c r="AJ45" s="25"/>
      <c r="AK45" s="0" t="str">
        <f aca="false">CONCATENATE(UPPER($D45)," ",AE45,",")</f>
        <v>LONGITUDE  VARCHAR,</v>
      </c>
    </row>
    <row r="46" customFormat="false" ht="15" hidden="false" customHeight="false" outlineLevel="0" collapsed="false">
      <c r="A46" s="23"/>
      <c r="B46" s="23"/>
      <c r="C46" s="8" t="n">
        <v>11</v>
      </c>
      <c r="D46" s="0" t="s">
        <v>68</v>
      </c>
      <c r="E46" s="0" t="s">
        <v>7</v>
      </c>
      <c r="F46" s="7" t="n">
        <v>10</v>
      </c>
      <c r="G46" s="25" t="s">
        <v>48</v>
      </c>
      <c r="H46" s="0" t="s">
        <v>47</v>
      </c>
      <c r="J46" s="0" t="str">
        <f aca="false">VLOOKUP($E46,MAPPING!$B$2:$F$7,2,0)</f>
        <v>STRING</v>
      </c>
      <c r="K46" s="7" t="n">
        <v>10</v>
      </c>
      <c r="L46" s="25" t="s">
        <v>48</v>
      </c>
      <c r="M46" s="0" t="s">
        <v>47</v>
      </c>
      <c r="Q46" s="0" t="str">
        <f aca="false">VLOOKUP($E46,MAPPING!$B$2:$F$7,3,0)</f>
        <v>VARCHAR</v>
      </c>
      <c r="R46" s="7" t="n">
        <v>10</v>
      </c>
      <c r="S46" s="25" t="s">
        <v>48</v>
      </c>
      <c r="T46" s="0" t="s">
        <v>47</v>
      </c>
      <c r="W46" s="0" t="str">
        <f aca="false">CONCATENATE(UPPER($D46)," ",Q46,"(",R46,")",IF(U46&lt;&gt;"",CONCATENATE(" DEFAULT ",U46),""),IF(S46="Y"," NOT NULL",""),",")</f>
        <v>LOAD_DATE VARCHAR(10),</v>
      </c>
      <c r="X46" s="0" t="str">
        <f aca="false">VLOOKUP($E46,MAPPING!$B$2:$F$7,4,0)</f>
        <v>VARCHAR2</v>
      </c>
      <c r="Y46" s="7" t="n">
        <v>10</v>
      </c>
      <c r="Z46" s="25" t="s">
        <v>48</v>
      </c>
      <c r="AA46" s="0" t="s">
        <v>47</v>
      </c>
      <c r="AE46" s="0" t="str">
        <f aca="false">VLOOKUP($E46,MAPPING!$B$2:$F$7,5,0)</f>
        <v>VARCHAR</v>
      </c>
      <c r="AF46" s="7" t="n">
        <v>10</v>
      </c>
      <c r="AG46" s="25" t="s">
        <v>48</v>
      </c>
      <c r="AH46" s="0" t="s">
        <v>47</v>
      </c>
      <c r="AK46" s="0" t="str">
        <f aca="false">CONCATENATE(UPPER($D46)," ",AE46,",")</f>
        <v>LOAD_DATE  VARCHAR,</v>
      </c>
    </row>
    <row r="47" customFormat="false" ht="44" hidden="false" customHeight="false" outlineLevel="0" collapsed="false">
      <c r="A47" s="23"/>
      <c r="B47" s="23"/>
      <c r="C47" s="8" t="n">
        <v>12</v>
      </c>
      <c r="D47" s="0" t="s">
        <v>69</v>
      </c>
      <c r="E47" s="0" t="s">
        <v>12</v>
      </c>
      <c r="F47" s="7" t="n">
        <v>50</v>
      </c>
      <c r="G47" s="25" t="s">
        <v>48</v>
      </c>
      <c r="H47" s="0" t="s">
        <v>47</v>
      </c>
      <c r="J47" s="0" t="str">
        <f aca="false">VLOOKUP($E47,MAPPING!$B$2:$F$7,2,0)</f>
        <v>INT</v>
      </c>
      <c r="K47" s="7" t="n">
        <v>50</v>
      </c>
      <c r="L47" s="25" t="s">
        <v>48</v>
      </c>
      <c r="M47" s="0" t="s">
        <v>47</v>
      </c>
      <c r="P47" s="24" t="str">
        <f aca="false">CONCATENATE("PARTITIONED BY (","LOAD_DATE STRING, LOAD_ID STRING)",CHAR(10),"ROW FORMAT DELIMITED FIELDS TERMINATED BY ',';")</f>
        <v>PARTITIONED BY (LOAD_DATE STRING, LOAD_ID STRING)
ROW FORMAT DELIMITED FIELDS TERMINATED BY ',';</v>
      </c>
      <c r="Q47" s="0" t="str">
        <f aca="false">VLOOKUP($E47,MAPPING!$B$2:$F$7,3,0)</f>
        <v>INTEGER</v>
      </c>
      <c r="R47" s="7" t="n">
        <v>50</v>
      </c>
      <c r="S47" s="25" t="s">
        <v>48</v>
      </c>
      <c r="T47" s="0" t="s">
        <v>47</v>
      </c>
      <c r="W47" s="24" t="str">
        <f aca="false">CONCATENATE(UPPER($D47)," ",Q47,"(",R47,")",IF(U47&lt;&gt;"",cov3ncatenate(" DEFAULT ",U47),""),IF(S47="Y"," NOT NULL",""),", ",CHAR(10),"CONSTRAINT ",UPPER($D35),"_PK  PRIMARY KEY(",UPPER($D35),",",UPPER($D46),",",UPPER($D47),"));",CHAR(10)," ALTER TABLE ",$B35," PARTITION BY KEY(","LOAD_DATE,LOAD_ID);")</f>
        <v>LOAD_ID INTEGER(50), 
CONSTRAINT ADDRESS_ID_PK  PRIMARY KEY(ADDRESS_ID,LOAD_DATE,LOAD_ID));
 ALTER TABLE address PARTITION BY KEY(LOAD_DATE,LOAD_ID);</v>
      </c>
      <c r="X47" s="0" t="str">
        <f aca="false">VLOOKUP($E47,MAPPING!$B$2:$F$7,4,0)</f>
        <v>INTEGER</v>
      </c>
      <c r="Y47" s="7" t="n">
        <v>50</v>
      </c>
      <c r="Z47" s="25" t="s">
        <v>48</v>
      </c>
      <c r="AA47" s="0" t="s">
        <v>47</v>
      </c>
      <c r="AE47" s="0" t="str">
        <f aca="false">VLOOKUP($E47,MAPPING!$B$2:$F$7,5,0)</f>
        <v>INTEGER</v>
      </c>
      <c r="AF47" s="7" t="n">
        <v>50</v>
      </c>
      <c r="AG47" s="25" t="s">
        <v>48</v>
      </c>
      <c r="AH47" s="0" t="s">
        <v>47</v>
      </c>
      <c r="AJ47" s="24" t="str">
        <f aca="false">CONCATENATE("PARTITIONED BY (","LOAD_DATE STRING, LOAD_ID STRING)",CHAR(10),"ROW FORMAT DELIMITED FIELDS TERMINATED BY ',';")</f>
        <v>PARTITIONED BY (LOAD_DATE STRING, LOAD_ID STRING)
ROW FORMAT DELIMITED FIELDS TERMINATED BY ',';</v>
      </c>
      <c r="AK47" s="0" t="str">
        <f aca="false">CONCATENATE(UPPER($D47)," ",AE47,",")</f>
        <v>LOAD_ID INTEGER,</v>
      </c>
    </row>
    <row r="48" customFormat="false" ht="29.85" hidden="false" customHeight="false" outlineLevel="0" collapsed="false">
      <c r="A48" s="23"/>
      <c r="B48" s="23" t="s">
        <v>88</v>
      </c>
      <c r="C48" s="8" t="n">
        <v>0</v>
      </c>
      <c r="D48" s="0" t="s">
        <v>89</v>
      </c>
      <c r="E48" s="0" t="s">
        <v>7</v>
      </c>
      <c r="F48" s="7" t="n">
        <v>50</v>
      </c>
      <c r="G48" s="25" t="s">
        <v>47</v>
      </c>
      <c r="H48" s="25" t="s">
        <v>48</v>
      </c>
      <c r="I48" s="0" t="n">
        <v>0</v>
      </c>
      <c r="J48" s="0" t="str">
        <f aca="false">VLOOKUP($E48,MAPPING!$B$2:$F$7,2,0)</f>
        <v>STRING</v>
      </c>
      <c r="K48" s="7" t="n">
        <v>50</v>
      </c>
      <c r="L48" s="25" t="s">
        <v>47</v>
      </c>
      <c r="M48" s="25" t="s">
        <v>48</v>
      </c>
      <c r="N48" s="0" t="n">
        <v>0</v>
      </c>
      <c r="O48" s="24" t="str">
        <f aca="false">CONCATENATE("DROP TABLE IF EXISTS ",UPPER($B$48),";",CHAR(10),"CREATE TABLE ",UPPER($B$48),"(")</f>
        <v>DROP TABLE IF EXISTS BANK;
CREATE TABLE BANK(</v>
      </c>
      <c r="P48" s="0" t="str">
        <f aca="false">CONCATENATE(UPPER($D48)," ",J48,",")</f>
        <v>BANK_ID STRING,</v>
      </c>
      <c r="Q48" s="0" t="str">
        <f aca="false">VLOOKUP($E48,MAPPING!$B$2:$F$7,3,0)</f>
        <v>VARCHAR</v>
      </c>
      <c r="R48" s="7" t="n">
        <v>50</v>
      </c>
      <c r="S48" s="25" t="s">
        <v>47</v>
      </c>
      <c r="T48" s="25" t="s">
        <v>48</v>
      </c>
      <c r="U48" s="0" t="n">
        <v>0</v>
      </c>
      <c r="V48" s="24" t="str">
        <f aca="false">CONCATENATE("DROP TABLE ",$B$48,";",CHAR(10),"CREATE TABLE ",$B$48,"(")</f>
        <v>DROP TABLE bank;
CREATE TABLE bank(</v>
      </c>
      <c r="W48" s="0" t="str">
        <f aca="false">CONCATENATE(UPPER($D48)," ",Q48,"(",R48,")",IF(U48&lt;&gt;"",CONCATENATE(" DEFAULT ",U48),""),IF(S48="Y"," NOT NULL",""),",")</f>
        <v>BANK_ID VARCHAR(50) DEFAULT 0 NOT NULL,</v>
      </c>
      <c r="X48" s="0" t="str">
        <f aca="false">VLOOKUP($E48,MAPPING!$B$2:$F$7,4,0)</f>
        <v>VARCHAR2</v>
      </c>
      <c r="Y48" s="7" t="n">
        <v>50</v>
      </c>
      <c r="Z48" s="25" t="s">
        <v>47</v>
      </c>
      <c r="AA48" s="25" t="s">
        <v>48</v>
      </c>
      <c r="AB48" s="0" t="n">
        <v>0</v>
      </c>
      <c r="AE48" s="0" t="str">
        <f aca="false">VLOOKUP($E48,MAPPING!$B$2:$F$7,5,0)</f>
        <v>VARCHAR</v>
      </c>
      <c r="AF48" s="7" t="n">
        <v>50</v>
      </c>
      <c r="AG48" s="25" t="s">
        <v>47</v>
      </c>
      <c r="AH48" s="25" t="s">
        <v>48</v>
      </c>
      <c r="AI48" s="0" t="n">
        <v>0</v>
      </c>
      <c r="AJ48" s="24" t="str">
        <f aca="false">CONCATENATE("DROP TABLE IF EXISTS ",$B$3,";",CHAR(10),"CREATE TABLE ",$B$3,"(")</f>
        <v>DROP TABLE IF EXISTS account;
CREATE TABLE account(</v>
      </c>
      <c r="AK48" s="0" t="str">
        <f aca="false">CONCATENATE(UPPER($D48)," ",AE48,",")</f>
        <v>BANK_ID  VARCHAR,</v>
      </c>
    </row>
    <row r="49" customFormat="false" ht="15" hidden="false" customHeight="false" outlineLevel="0" collapsed="false">
      <c r="A49" s="23"/>
      <c r="B49" s="23"/>
      <c r="C49" s="8" t="n">
        <v>1</v>
      </c>
      <c r="D49" s="0" t="s">
        <v>90</v>
      </c>
      <c r="E49" s="0" t="s">
        <v>7</v>
      </c>
      <c r="F49" s="9" t="n">
        <v>10</v>
      </c>
      <c r="G49" s="25" t="s">
        <v>48</v>
      </c>
      <c r="H49" s="25" t="s">
        <v>48</v>
      </c>
      <c r="I49" s="25"/>
      <c r="J49" s="0" t="str">
        <f aca="false">VLOOKUP($E49,MAPPING!$B$2:$F$7,2,0)</f>
        <v>STRING</v>
      </c>
      <c r="K49" s="9" t="n">
        <v>10</v>
      </c>
      <c r="L49" s="25" t="s">
        <v>48</v>
      </c>
      <c r="M49" s="25" t="s">
        <v>48</v>
      </c>
      <c r="N49" s="25"/>
      <c r="O49" s="25"/>
      <c r="P49" s="0" t="str">
        <f aca="false">CONCATENATE(UPPER($D49)," ",J49,",")</f>
        <v>BANK_CODE STRING,</v>
      </c>
      <c r="Q49" s="0" t="str">
        <f aca="false">VLOOKUP($E49,MAPPING!$B$2:$F$7,3,0)</f>
        <v>VARCHAR</v>
      </c>
      <c r="R49" s="9" t="n">
        <v>10</v>
      </c>
      <c r="S49" s="25" t="s">
        <v>48</v>
      </c>
      <c r="T49" s="25" t="s">
        <v>48</v>
      </c>
      <c r="U49" s="25"/>
      <c r="V49" s="25"/>
      <c r="W49" s="0" t="str">
        <f aca="false">CONCATENATE(UPPER($D49)," ",Q49,"(",R49,")",IF(U49&lt;&gt;"",CONCATENATE(" DEFAULT ",U49),""),IF(S49="Y"," NOT NULL",""),",")</f>
        <v>BANK_CODE VARCHAR(10),</v>
      </c>
      <c r="X49" s="0" t="str">
        <f aca="false">VLOOKUP($E49,MAPPING!$B$2:$F$7,4,0)</f>
        <v>VARCHAR2</v>
      </c>
      <c r="Y49" s="9" t="n">
        <v>10</v>
      </c>
      <c r="Z49" s="25" t="s">
        <v>48</v>
      </c>
      <c r="AA49" s="25" t="s">
        <v>48</v>
      </c>
      <c r="AB49" s="25"/>
      <c r="AC49" s="25"/>
      <c r="AD49" s="25"/>
      <c r="AE49" s="0" t="str">
        <f aca="false">VLOOKUP($E49,MAPPING!$B$2:$F$7,5,0)</f>
        <v>VARCHAR</v>
      </c>
      <c r="AF49" s="9" t="n">
        <v>10</v>
      </c>
      <c r="AG49" s="25" t="s">
        <v>48</v>
      </c>
      <c r="AH49" s="25" t="s">
        <v>48</v>
      </c>
      <c r="AI49" s="25"/>
      <c r="AJ49" s="25"/>
      <c r="AK49" s="0" t="str">
        <f aca="false">CONCATENATE(UPPER($D49)," ",AE49,",")</f>
        <v>BANK_CODE  VARCHAR,</v>
      </c>
    </row>
    <row r="50" customFormat="false" ht="15" hidden="false" customHeight="false" outlineLevel="0" collapsed="false">
      <c r="A50" s="23"/>
      <c r="B50" s="23"/>
      <c r="C50" s="8" t="n">
        <v>2</v>
      </c>
      <c r="D50" s="0" t="s">
        <v>91</v>
      </c>
      <c r="E50" s="0" t="s">
        <v>7</v>
      </c>
      <c r="F50" s="9" t="n">
        <v>100</v>
      </c>
      <c r="G50" s="25" t="s">
        <v>48</v>
      </c>
      <c r="H50" s="25" t="s">
        <v>48</v>
      </c>
      <c r="I50" s="25"/>
      <c r="J50" s="0" t="str">
        <f aca="false">VLOOKUP($E50,MAPPING!$B$2:$F$7,2,0)</f>
        <v>STRING</v>
      </c>
      <c r="K50" s="9" t="n">
        <v>100</v>
      </c>
      <c r="L50" s="25" t="s">
        <v>48</v>
      </c>
      <c r="M50" s="25" t="s">
        <v>48</v>
      </c>
      <c r="N50" s="25"/>
      <c r="O50" s="25"/>
      <c r="P50" s="0" t="str">
        <f aca="false">CONCATENATE(UPPER($D50)," ",J50,",")</f>
        <v>BANK_NAME STRING,</v>
      </c>
      <c r="Q50" s="0" t="str">
        <f aca="false">VLOOKUP($E50,MAPPING!$B$2:$F$7,3,0)</f>
        <v>VARCHAR</v>
      </c>
      <c r="R50" s="9" t="n">
        <v>100</v>
      </c>
      <c r="S50" s="25" t="s">
        <v>48</v>
      </c>
      <c r="T50" s="25" t="s">
        <v>48</v>
      </c>
      <c r="U50" s="25"/>
      <c r="V50" s="25"/>
      <c r="W50" s="0" t="str">
        <f aca="false">CONCATENATE(UPPER($D50)," ",Q50,"(",R50,")",IF(U50&lt;&gt;"",CONCATENATE(" DEFAULT ",U50),""),IF(S50="Y"," NOT NULL",""),",")</f>
        <v>BANK_NAME VARCHAR(100),</v>
      </c>
      <c r="X50" s="0" t="str">
        <f aca="false">VLOOKUP($E50,MAPPING!$B$2:$F$7,4,0)</f>
        <v>VARCHAR2</v>
      </c>
      <c r="Y50" s="9" t="n">
        <v>100</v>
      </c>
      <c r="Z50" s="25" t="s">
        <v>48</v>
      </c>
      <c r="AA50" s="25" t="s">
        <v>48</v>
      </c>
      <c r="AB50" s="25"/>
      <c r="AC50" s="25"/>
      <c r="AD50" s="25"/>
      <c r="AE50" s="0" t="str">
        <f aca="false">VLOOKUP($E50,MAPPING!$B$2:$F$7,5,0)</f>
        <v>VARCHAR</v>
      </c>
      <c r="AF50" s="9" t="n">
        <v>100</v>
      </c>
      <c r="AG50" s="25" t="s">
        <v>48</v>
      </c>
      <c r="AH50" s="25" t="s">
        <v>48</v>
      </c>
      <c r="AI50" s="25"/>
      <c r="AJ50" s="25"/>
      <c r="AK50" s="0" t="str">
        <f aca="false">CONCATENATE(UPPER($D50)," ",AE50,",")</f>
        <v>BANK_NAME  VARCHAR,</v>
      </c>
    </row>
    <row r="51" customFormat="false" ht="15" hidden="false" customHeight="false" outlineLevel="0" collapsed="false">
      <c r="A51" s="23"/>
      <c r="B51" s="23"/>
      <c r="C51" s="8" t="n">
        <v>3</v>
      </c>
      <c r="D51" s="0" t="s">
        <v>92</v>
      </c>
      <c r="E51" s="0" t="s">
        <v>7</v>
      </c>
      <c r="F51" s="7" t="n">
        <v>50</v>
      </c>
      <c r="G51" s="25" t="s">
        <v>48</v>
      </c>
      <c r="H51" s="25" t="s">
        <v>48</v>
      </c>
      <c r="I51" s="25"/>
      <c r="J51" s="0" t="str">
        <f aca="false">VLOOKUP($E51,MAPPING!$B$2:$F$7,2,0)</f>
        <v>STRING</v>
      </c>
      <c r="K51" s="7" t="n">
        <v>50</v>
      </c>
      <c r="L51" s="25" t="s">
        <v>48</v>
      </c>
      <c r="M51" s="25" t="s">
        <v>48</v>
      </c>
      <c r="N51" s="25"/>
      <c r="O51" s="25"/>
      <c r="P51" s="0" t="str">
        <f aca="false">CONCATENATE(UPPER($D51)," ",J51,",")</f>
        <v>BANK_ACCOUNT_NUMBER STRING,</v>
      </c>
      <c r="Q51" s="0" t="str">
        <f aca="false">VLOOKUP($E51,MAPPING!$B$2:$F$7,3,0)</f>
        <v>VARCHAR</v>
      </c>
      <c r="R51" s="7" t="n">
        <v>50</v>
      </c>
      <c r="S51" s="25" t="s">
        <v>48</v>
      </c>
      <c r="T51" s="25" t="s">
        <v>48</v>
      </c>
      <c r="U51" s="25"/>
      <c r="V51" s="25"/>
      <c r="W51" s="0" t="str">
        <f aca="false">CONCATENATE(UPPER($D51)," ",Q51,"(",R51,")",IF(U51&lt;&gt;"",CONCATENATE(" DEFAULT ",U51),""),IF(S51="Y"," NOT NULL",""),",")</f>
        <v>BANK_ACCOUNT_NUMBER VARCHAR(50),</v>
      </c>
      <c r="X51" s="0" t="str">
        <f aca="false">VLOOKUP($E51,MAPPING!$B$2:$F$7,4,0)</f>
        <v>VARCHAR2</v>
      </c>
      <c r="Y51" s="7" t="n">
        <v>50</v>
      </c>
      <c r="Z51" s="25" t="s">
        <v>48</v>
      </c>
      <c r="AA51" s="25" t="s">
        <v>48</v>
      </c>
      <c r="AB51" s="25"/>
      <c r="AC51" s="25"/>
      <c r="AD51" s="25"/>
      <c r="AE51" s="0" t="str">
        <f aca="false">VLOOKUP($E51,MAPPING!$B$2:$F$7,5,0)</f>
        <v>VARCHAR</v>
      </c>
      <c r="AF51" s="7" t="n">
        <v>50</v>
      </c>
      <c r="AG51" s="25" t="s">
        <v>48</v>
      </c>
      <c r="AH51" s="25" t="s">
        <v>48</v>
      </c>
      <c r="AI51" s="25"/>
      <c r="AJ51" s="25"/>
      <c r="AK51" s="0" t="str">
        <f aca="false">CONCATENATE(UPPER($D51)," ",AE51,",")</f>
        <v>BANK_ACCOUNT_NUMBER  VARCHAR,</v>
      </c>
    </row>
    <row r="52" customFormat="false" ht="15" hidden="false" customHeight="false" outlineLevel="0" collapsed="false">
      <c r="A52" s="23"/>
      <c r="B52" s="23"/>
      <c r="C52" s="8" t="n">
        <v>4</v>
      </c>
      <c r="D52" s="0" t="s">
        <v>93</v>
      </c>
      <c r="E52" s="0" t="s">
        <v>7</v>
      </c>
      <c r="F52" s="7" t="n">
        <v>10</v>
      </c>
      <c r="G52" s="25" t="s">
        <v>48</v>
      </c>
      <c r="H52" s="25" t="s">
        <v>48</v>
      </c>
      <c r="I52" s="25"/>
      <c r="J52" s="0" t="str">
        <f aca="false">VLOOKUP($E52,MAPPING!$B$2:$F$7,2,0)</f>
        <v>STRING</v>
      </c>
      <c r="K52" s="7" t="n">
        <v>10</v>
      </c>
      <c r="L52" s="25" t="s">
        <v>48</v>
      </c>
      <c r="M52" s="25" t="s">
        <v>48</v>
      </c>
      <c r="N52" s="25"/>
      <c r="O52" s="25"/>
      <c r="P52" s="0" t="str">
        <f aca="false">CONCATENATE(UPPER($D52)," ",J52,",")</f>
        <v>BANK_CURRENCY_CODE STRING,</v>
      </c>
      <c r="Q52" s="0" t="str">
        <f aca="false">VLOOKUP($E52,MAPPING!$B$2:$F$7,3,0)</f>
        <v>VARCHAR</v>
      </c>
      <c r="R52" s="7" t="n">
        <v>10</v>
      </c>
      <c r="S52" s="25" t="s">
        <v>48</v>
      </c>
      <c r="T52" s="25" t="s">
        <v>48</v>
      </c>
      <c r="U52" s="25"/>
      <c r="V52" s="25"/>
      <c r="W52" s="0" t="str">
        <f aca="false">CONCATENATE(UPPER($D52)," ",Q52,"(",R52,")",IF(U52&lt;&gt;"",CONCATENATE(" DEFAULT ",U52),""),IF(S52="Y"," NOT NULL",""),",")</f>
        <v>BANK_CURRENCY_CODE VARCHAR(10),</v>
      </c>
      <c r="X52" s="0" t="str">
        <f aca="false">VLOOKUP($E52,MAPPING!$B$2:$F$7,4,0)</f>
        <v>VARCHAR2</v>
      </c>
      <c r="Y52" s="7" t="n">
        <v>10</v>
      </c>
      <c r="Z52" s="25" t="s">
        <v>48</v>
      </c>
      <c r="AA52" s="25" t="s">
        <v>48</v>
      </c>
      <c r="AB52" s="25"/>
      <c r="AC52" s="25"/>
      <c r="AD52" s="25"/>
      <c r="AE52" s="0" t="str">
        <f aca="false">VLOOKUP($E52,MAPPING!$B$2:$F$7,5,0)</f>
        <v>VARCHAR</v>
      </c>
      <c r="AF52" s="7" t="n">
        <v>10</v>
      </c>
      <c r="AG52" s="25" t="s">
        <v>48</v>
      </c>
      <c r="AH52" s="25" t="s">
        <v>48</v>
      </c>
      <c r="AI52" s="25"/>
      <c r="AJ52" s="25"/>
      <c r="AK52" s="0" t="str">
        <f aca="false">CONCATENATE(UPPER($D52)," ",AE52,",")</f>
        <v>BANK_CURRENCY_CODE  VARCHAR,</v>
      </c>
    </row>
    <row r="53" customFormat="false" ht="15" hidden="false" customHeight="false" outlineLevel="0" collapsed="false">
      <c r="A53" s="23"/>
      <c r="B53" s="23"/>
      <c r="C53" s="8" t="n">
        <v>5</v>
      </c>
      <c r="D53" s="0" t="s">
        <v>94</v>
      </c>
      <c r="E53" s="0" t="s">
        <v>12</v>
      </c>
      <c r="F53" s="9" t="n">
        <v>10</v>
      </c>
      <c r="G53" s="25" t="s">
        <v>48</v>
      </c>
      <c r="H53" s="25" t="s">
        <v>48</v>
      </c>
      <c r="I53" s="25"/>
      <c r="J53" s="0" t="str">
        <f aca="false">VLOOKUP($E53,MAPPING!$B$2:$F$7,2,0)</f>
        <v>INT</v>
      </c>
      <c r="K53" s="9" t="n">
        <v>10</v>
      </c>
      <c r="L53" s="25" t="s">
        <v>48</v>
      </c>
      <c r="M53" s="25" t="s">
        <v>48</v>
      </c>
      <c r="N53" s="25"/>
      <c r="O53" s="25"/>
      <c r="P53" s="0" t="str">
        <f aca="false">CONCATENATE(UPPER($D53)," ",J53,")")</f>
        <v>BANK_CHECK_DIGITS INT)</v>
      </c>
      <c r="Q53" s="0" t="str">
        <f aca="false">VLOOKUP($E53,MAPPING!$B$2:$F$7,3,0)</f>
        <v>INTEGER</v>
      </c>
      <c r="R53" s="9" t="n">
        <v>10</v>
      </c>
      <c r="S53" s="25" t="s">
        <v>48</v>
      </c>
      <c r="T53" s="25" t="s">
        <v>48</v>
      </c>
      <c r="U53" s="25"/>
      <c r="V53" s="25"/>
      <c r="W53" s="0" t="str">
        <f aca="false">CONCATENATE(UPPER($D53)," ",Q53,"(",R53,")",IF(U53&lt;&gt;"",CONCATENATE(" DEFAULT ",U53),""),IF(S53="Y"," NOT NULL",""),",")</f>
        <v>BANK_CHECK_DIGITS INTEGER(10),</v>
      </c>
      <c r="X53" s="0" t="str">
        <f aca="false">VLOOKUP($E53,MAPPING!$B$2:$F$7,4,0)</f>
        <v>INTEGER</v>
      </c>
      <c r="Y53" s="9" t="n">
        <v>10</v>
      </c>
      <c r="Z53" s="25" t="s">
        <v>48</v>
      </c>
      <c r="AA53" s="25" t="s">
        <v>48</v>
      </c>
      <c r="AB53" s="25"/>
      <c r="AC53" s="25"/>
      <c r="AD53" s="25"/>
      <c r="AE53" s="0" t="str">
        <f aca="false">VLOOKUP($E53,MAPPING!$B$2:$F$7,5,0)</f>
        <v>INTEGER</v>
      </c>
      <c r="AF53" s="9" t="n">
        <v>10</v>
      </c>
      <c r="AG53" s="25" t="s">
        <v>48</v>
      </c>
      <c r="AH53" s="25" t="s">
        <v>48</v>
      </c>
      <c r="AI53" s="25"/>
      <c r="AJ53" s="25"/>
      <c r="AK53" s="0" t="str">
        <f aca="false">CONCATENATE(UPPER($D53)," ",AE53,",")</f>
        <v>BANK_CHECK_DIGITS INTEGER,</v>
      </c>
    </row>
    <row r="54" customFormat="false" ht="15" hidden="false" customHeight="false" outlineLevel="0" collapsed="false">
      <c r="A54" s="23"/>
      <c r="B54" s="23"/>
      <c r="C54" s="8" t="n">
        <v>6</v>
      </c>
      <c r="D54" s="0" t="s">
        <v>68</v>
      </c>
      <c r="E54" s="0" t="s">
        <v>7</v>
      </c>
      <c r="F54" s="7" t="n">
        <v>10</v>
      </c>
      <c r="G54" s="25" t="s">
        <v>48</v>
      </c>
      <c r="H54" s="0" t="s">
        <v>47</v>
      </c>
      <c r="J54" s="0" t="str">
        <f aca="false">VLOOKUP($E54,MAPPING!$B$2:$F$7,2,0)</f>
        <v>STRING</v>
      </c>
      <c r="K54" s="7" t="n">
        <v>10</v>
      </c>
      <c r="L54" s="25" t="s">
        <v>48</v>
      </c>
      <c r="M54" s="0" t="s">
        <v>47</v>
      </c>
      <c r="Q54" s="0" t="str">
        <f aca="false">VLOOKUP($E54,MAPPING!$B$2:$F$7,3,0)</f>
        <v>VARCHAR</v>
      </c>
      <c r="R54" s="7" t="n">
        <v>10</v>
      </c>
      <c r="S54" s="25" t="s">
        <v>48</v>
      </c>
      <c r="T54" s="0" t="s">
        <v>47</v>
      </c>
      <c r="W54" s="0" t="str">
        <f aca="false">CONCATENATE(UPPER($D54)," ",Q54,"(",R54,")",IF(U54&lt;&gt;"",CONCATENATE(" DEFAULT ",U54),""),IF(S54="Y"," NOT NULL",""),",")</f>
        <v>LOAD_DATE VARCHAR(10),</v>
      </c>
      <c r="X54" s="0" t="str">
        <f aca="false">VLOOKUP($E54,MAPPING!$B$2:$F$7,4,0)</f>
        <v>VARCHAR2</v>
      </c>
      <c r="Y54" s="7" t="n">
        <v>10</v>
      </c>
      <c r="Z54" s="25" t="s">
        <v>48</v>
      </c>
      <c r="AA54" s="0" t="s">
        <v>47</v>
      </c>
      <c r="AE54" s="0" t="str">
        <f aca="false">VLOOKUP($E54,MAPPING!$B$2:$F$7,5,0)</f>
        <v>VARCHAR</v>
      </c>
      <c r="AF54" s="7" t="n">
        <v>10</v>
      </c>
      <c r="AG54" s="25" t="s">
        <v>48</v>
      </c>
      <c r="AH54" s="0" t="s">
        <v>47</v>
      </c>
      <c r="AK54" s="0" t="str">
        <f aca="false">CONCATENATE(UPPER($D54)," ",AE54,",")</f>
        <v>LOAD_DATE  VARCHAR,</v>
      </c>
    </row>
    <row r="55" customFormat="false" ht="44" hidden="false" customHeight="false" outlineLevel="0" collapsed="false">
      <c r="A55" s="23"/>
      <c r="B55" s="23"/>
      <c r="C55" s="8" t="n">
        <v>7</v>
      </c>
      <c r="D55" s="0" t="s">
        <v>69</v>
      </c>
      <c r="E55" s="0" t="s">
        <v>12</v>
      </c>
      <c r="F55" s="7" t="n">
        <v>50</v>
      </c>
      <c r="G55" s="25" t="s">
        <v>48</v>
      </c>
      <c r="H55" s="0" t="s">
        <v>47</v>
      </c>
      <c r="J55" s="0" t="str">
        <f aca="false">VLOOKUP($E55,MAPPING!$B$2:$F$7,2,0)</f>
        <v>INT</v>
      </c>
      <c r="K55" s="7" t="n">
        <v>50</v>
      </c>
      <c r="L55" s="25" t="s">
        <v>48</v>
      </c>
      <c r="M55" s="0" t="s">
        <v>47</v>
      </c>
      <c r="P55" s="24" t="str">
        <f aca="false">CONCATENATE("PARTITIONED BY (","LOAD_DATE STRING, LOAD_ID STRING)",CHAR(10),"ROW FORMAT DELIMITED FIELDS TERMINATED BY ',';")</f>
        <v>PARTITIONED BY (LOAD_DATE STRING, LOAD_ID STRING)
ROW FORMAT DELIMITED FIELDS TERMINATED BY ',';</v>
      </c>
      <c r="Q55" s="0" t="str">
        <f aca="false">VLOOKUP($E55,MAPPING!$B$2:$F$7,3,0)</f>
        <v>INTEGER</v>
      </c>
      <c r="R55" s="7" t="n">
        <v>50</v>
      </c>
      <c r="S55" s="25" t="s">
        <v>48</v>
      </c>
      <c r="T55" s="0" t="s">
        <v>47</v>
      </c>
      <c r="W55" s="24" t="str">
        <f aca="false">CONCATENATE(UPPER($D55)," ",Q55,"(",R55,")",IF(U55&lt;&gt;"",cov3ncatenate(" DEFAULT ",U55),""),IF(S55="Y"," NOT NULL",""),", ",CHAR(10),"CONSTRAINT ",UPPER($D48),"_PK  PRIMARY KEY(",UPPER($D48),",",UPPER($D54),",",UPPER($D55),"));",CHAR(10)," ALTER TABLE ",$B48," PARTITION BY KEY(","LOAD_DATE,LOAD_ID);")</f>
        <v>LOAD_ID INTEGER(50), 
CONSTRAINT BANK_ID_PK  PRIMARY KEY(BANK_ID,LOAD_DATE,LOAD_ID));
 ALTER TABLE bank PARTITION BY KEY(LOAD_DATE,LOAD_ID);</v>
      </c>
      <c r="X55" s="0" t="str">
        <f aca="false">VLOOKUP($E55,MAPPING!$B$2:$F$7,4,0)</f>
        <v>INTEGER</v>
      </c>
      <c r="Y55" s="7" t="n">
        <v>50</v>
      </c>
      <c r="Z55" s="25" t="s">
        <v>48</v>
      </c>
      <c r="AA55" s="0" t="s">
        <v>47</v>
      </c>
      <c r="AE55" s="0" t="str">
        <f aca="false">VLOOKUP($E55,MAPPING!$B$2:$F$7,5,0)</f>
        <v>INTEGER</v>
      </c>
      <c r="AF55" s="7" t="n">
        <v>50</v>
      </c>
      <c r="AG55" s="25" t="s">
        <v>48</v>
      </c>
      <c r="AH55" s="0" t="s">
        <v>47</v>
      </c>
      <c r="AJ55" s="24" t="str">
        <f aca="false">CONCATENATE("PARTITIONED BY (","LOAD_DATE STRING, LOAD_ID STRING)",CHAR(10),"ROW FORMAT DELIMITED FIELDS TERMINATED BY ',';")</f>
        <v>PARTITIONED BY (LOAD_DATE STRING, LOAD_ID STRING)
ROW FORMAT DELIMITED FIELDS TERMINATED BY ',';</v>
      </c>
      <c r="AK55" s="0" t="str">
        <f aca="false">CONCATENATE(UPPER($D55)," ",AE55,",")</f>
        <v>LOAD_ID INTEGER,</v>
      </c>
    </row>
    <row r="56" customFormat="false" ht="29.85" hidden="false" customHeight="false" outlineLevel="0" collapsed="false">
      <c r="A56" s="23"/>
      <c r="B56" s="23" t="s">
        <v>95</v>
      </c>
      <c r="C56" s="8" t="n">
        <v>0</v>
      </c>
      <c r="D56" s="0" t="s">
        <v>96</v>
      </c>
      <c r="E56" s="0" t="s">
        <v>7</v>
      </c>
      <c r="F56" s="7" t="n">
        <v>50</v>
      </c>
      <c r="G56" s="0" t="s">
        <v>47</v>
      </c>
      <c r="H56" s="25" t="s">
        <v>48</v>
      </c>
      <c r="I56" s="0" t="n">
        <v>0</v>
      </c>
      <c r="J56" s="0" t="str">
        <f aca="false">VLOOKUP($E56,MAPPING!$B$2:$F$7,2,0)</f>
        <v>STRING</v>
      </c>
      <c r="K56" s="7" t="n">
        <v>50</v>
      </c>
      <c r="L56" s="0" t="s">
        <v>47</v>
      </c>
      <c r="M56" s="25" t="s">
        <v>48</v>
      </c>
      <c r="N56" s="0" t="n">
        <v>0</v>
      </c>
      <c r="O56" s="24" t="str">
        <f aca="false">CONCATENATE("DROP TABLE IF EXISTS ",UPPER($B$56),";",CHAR(10),"CREATE TABLE ",UPPER($B$56),"(")</f>
        <v>DROP TABLE IF EXISTS BRANCH;
CREATE TABLE BRANCH(</v>
      </c>
      <c r="P56" s="0" t="str">
        <f aca="false">CONCATENATE(UPPER($D56)," ",J56,",")</f>
        <v>BRANCH_ID STRING,</v>
      </c>
      <c r="Q56" s="0" t="str">
        <f aca="false">VLOOKUP($E56,MAPPING!$B$2:$F$7,3,0)</f>
        <v>VARCHAR</v>
      </c>
      <c r="R56" s="7" t="n">
        <v>50</v>
      </c>
      <c r="S56" s="0" t="s">
        <v>47</v>
      </c>
      <c r="T56" s="25" t="s">
        <v>48</v>
      </c>
      <c r="U56" s="0" t="n">
        <v>0</v>
      </c>
      <c r="V56" s="24" t="str">
        <f aca="false">CONCATENATE("DROP TABLE ",$B$56,";",CHAR(10),"CREATE TABLE ",$B$56,"(")</f>
        <v>DROP TABLE branch;
CREATE TABLE branch(</v>
      </c>
      <c r="W56" s="0" t="str">
        <f aca="false">CONCATENATE(UPPER($D56)," ",Q56,"(",R56,")",IF(U56&lt;&gt;"",CONCATENATE(" DEFAULT ",U56),""),IF(S56="Y"," NOT NULL",""),",")</f>
        <v>BRANCH_ID VARCHAR(50) DEFAULT 0 NOT NULL,</v>
      </c>
      <c r="X56" s="0" t="str">
        <f aca="false">VLOOKUP($E56,MAPPING!$B$2:$F$7,4,0)</f>
        <v>VARCHAR2</v>
      </c>
      <c r="Y56" s="7" t="n">
        <v>50</v>
      </c>
      <c r="Z56" s="0" t="s">
        <v>47</v>
      </c>
      <c r="AA56" s="25" t="s">
        <v>48</v>
      </c>
      <c r="AB56" s="0" t="n">
        <v>0</v>
      </c>
      <c r="AE56" s="0" t="str">
        <f aca="false">VLOOKUP($E56,MAPPING!$B$2:$F$7,5,0)</f>
        <v>VARCHAR</v>
      </c>
      <c r="AF56" s="7" t="n">
        <v>50</v>
      </c>
      <c r="AG56" s="0" t="s">
        <v>47</v>
      </c>
      <c r="AH56" s="25" t="s">
        <v>48</v>
      </c>
      <c r="AI56" s="0" t="n">
        <v>0</v>
      </c>
      <c r="AJ56" s="24" t="str">
        <f aca="false">CONCATENATE("DROP TABLE IF EXISTS ",$B$3,";",CHAR(10),"CREATE TABLE ",$B$3,"(")</f>
        <v>DROP TABLE IF EXISTS account;
CREATE TABLE account(</v>
      </c>
      <c r="AK56" s="0" t="str">
        <f aca="false">CONCATENATE(UPPER($D56)," ",AE56,",")</f>
        <v>BRANCH_ID  VARCHAR,</v>
      </c>
    </row>
    <row r="57" customFormat="false" ht="15" hidden="false" customHeight="false" outlineLevel="0" collapsed="false">
      <c r="A57" s="23"/>
      <c r="B57" s="23"/>
      <c r="C57" s="8" t="n">
        <v>1</v>
      </c>
      <c r="D57" s="0" t="s">
        <v>97</v>
      </c>
      <c r="E57" s="0" t="s">
        <v>7</v>
      </c>
      <c r="F57" s="7" t="n">
        <v>50</v>
      </c>
      <c r="G57" s="25" t="s">
        <v>48</v>
      </c>
      <c r="H57" s="25" t="s">
        <v>48</v>
      </c>
      <c r="I57" s="25"/>
      <c r="J57" s="0" t="str">
        <f aca="false">VLOOKUP($E57,MAPPING!$B$2:$F$7,2,0)</f>
        <v>STRING</v>
      </c>
      <c r="K57" s="7" t="n">
        <v>50</v>
      </c>
      <c r="L57" s="25" t="s">
        <v>48</v>
      </c>
      <c r="M57" s="25" t="s">
        <v>48</v>
      </c>
      <c r="N57" s="25"/>
      <c r="O57" s="25"/>
      <c r="P57" s="0" t="str">
        <f aca="false">CONCATENATE(UPPER($D57)," ",J57,",")</f>
        <v>BRANCH_TYPE_ID STRING,</v>
      </c>
      <c r="Q57" s="0" t="str">
        <f aca="false">VLOOKUP($E57,MAPPING!$B$2:$F$7,3,0)</f>
        <v>VARCHAR</v>
      </c>
      <c r="R57" s="7" t="n">
        <v>50</v>
      </c>
      <c r="S57" s="25" t="s">
        <v>48</v>
      </c>
      <c r="T57" s="25" t="s">
        <v>48</v>
      </c>
      <c r="U57" s="25"/>
      <c r="V57" s="25"/>
      <c r="W57" s="0" t="str">
        <f aca="false">CONCATENATE(UPPER($D57)," ",Q57,"(",R57,")",IF(U57&lt;&gt;"",CONCATENATE(" DEFAULT ",U57),""),IF(S57="Y"," NOT NULL",""),",")</f>
        <v>BRANCH_TYPE_ID VARCHAR(50),</v>
      </c>
      <c r="X57" s="0" t="str">
        <f aca="false">VLOOKUP($E57,MAPPING!$B$2:$F$7,4,0)</f>
        <v>VARCHAR2</v>
      </c>
      <c r="Y57" s="7" t="n">
        <v>50</v>
      </c>
      <c r="Z57" s="25" t="s">
        <v>48</v>
      </c>
      <c r="AA57" s="25" t="s">
        <v>48</v>
      </c>
      <c r="AB57" s="25"/>
      <c r="AC57" s="25"/>
      <c r="AD57" s="25"/>
      <c r="AE57" s="0" t="str">
        <f aca="false">VLOOKUP($E57,MAPPING!$B$2:$F$7,5,0)</f>
        <v>VARCHAR</v>
      </c>
      <c r="AF57" s="7" t="n">
        <v>50</v>
      </c>
      <c r="AG57" s="25" t="s">
        <v>48</v>
      </c>
      <c r="AH57" s="25" t="s">
        <v>48</v>
      </c>
      <c r="AI57" s="25"/>
      <c r="AJ57" s="25"/>
      <c r="AK57" s="0" t="str">
        <f aca="false">CONCATENATE(UPPER($D57)," ",AE57,",")</f>
        <v>BRANCH_TYPE_ID  VARCHAR,</v>
      </c>
    </row>
    <row r="58" customFormat="false" ht="15" hidden="false" customHeight="false" outlineLevel="0" collapsed="false">
      <c r="A58" s="23"/>
      <c r="B58" s="23"/>
      <c r="C58" s="8" t="n">
        <v>2</v>
      </c>
      <c r="D58" s="0" t="s">
        <v>89</v>
      </c>
      <c r="E58" s="0" t="s">
        <v>7</v>
      </c>
      <c r="F58" s="7" t="n">
        <v>50</v>
      </c>
      <c r="G58" s="25" t="s">
        <v>48</v>
      </c>
      <c r="H58" s="25" t="s">
        <v>48</v>
      </c>
      <c r="I58" s="25"/>
      <c r="J58" s="0" t="str">
        <f aca="false">VLOOKUP($E58,MAPPING!$B$2:$F$7,2,0)</f>
        <v>STRING</v>
      </c>
      <c r="K58" s="7" t="n">
        <v>50</v>
      </c>
      <c r="L58" s="25" t="s">
        <v>48</v>
      </c>
      <c r="M58" s="25" t="s">
        <v>48</v>
      </c>
      <c r="N58" s="25"/>
      <c r="O58" s="25"/>
      <c r="P58" s="0" t="str">
        <f aca="false">CONCATENATE(UPPER($D58)," ",J58,",")</f>
        <v>BANK_ID STRING,</v>
      </c>
      <c r="Q58" s="0" t="str">
        <f aca="false">VLOOKUP($E58,MAPPING!$B$2:$F$7,3,0)</f>
        <v>VARCHAR</v>
      </c>
      <c r="R58" s="7" t="n">
        <v>50</v>
      </c>
      <c r="S58" s="25" t="s">
        <v>48</v>
      </c>
      <c r="T58" s="25" t="s">
        <v>48</v>
      </c>
      <c r="U58" s="25"/>
      <c r="V58" s="25"/>
      <c r="W58" s="0" t="str">
        <f aca="false">CONCATENATE(UPPER($D58)," ",Q58,"(",R58,")",IF(U58&lt;&gt;"",CONCATENATE(" DEFAULT ",U58),""),IF(S58="Y"," NOT NULL",""),",")</f>
        <v>BANK_ID VARCHAR(50),</v>
      </c>
      <c r="X58" s="0" t="str">
        <f aca="false">VLOOKUP($E58,MAPPING!$B$2:$F$7,4,0)</f>
        <v>VARCHAR2</v>
      </c>
      <c r="Y58" s="7" t="n">
        <v>50</v>
      </c>
      <c r="Z58" s="25" t="s">
        <v>48</v>
      </c>
      <c r="AA58" s="25" t="s">
        <v>48</v>
      </c>
      <c r="AB58" s="25"/>
      <c r="AC58" s="25"/>
      <c r="AD58" s="25"/>
      <c r="AE58" s="0" t="str">
        <f aca="false">VLOOKUP($E58,MAPPING!$B$2:$F$7,5,0)</f>
        <v>VARCHAR</v>
      </c>
      <c r="AF58" s="7" t="n">
        <v>50</v>
      </c>
      <c r="AG58" s="25" t="s">
        <v>48</v>
      </c>
      <c r="AH58" s="25" t="s">
        <v>48</v>
      </c>
      <c r="AI58" s="25"/>
      <c r="AJ58" s="25"/>
      <c r="AK58" s="0" t="str">
        <f aca="false">CONCATENATE(UPPER($D58)," ",AE58,",")</f>
        <v>BANK_ID  VARCHAR,</v>
      </c>
    </row>
    <row r="59" customFormat="false" ht="15" hidden="false" customHeight="false" outlineLevel="0" collapsed="false">
      <c r="A59" s="23"/>
      <c r="B59" s="23"/>
      <c r="C59" s="8" t="n">
        <v>3</v>
      </c>
      <c r="D59" s="0" t="s">
        <v>77</v>
      </c>
      <c r="E59" s="0" t="s">
        <v>7</v>
      </c>
      <c r="F59" s="7" t="n">
        <v>50</v>
      </c>
      <c r="G59" s="25" t="s">
        <v>48</v>
      </c>
      <c r="H59" s="25" t="s">
        <v>48</v>
      </c>
      <c r="I59" s="25"/>
      <c r="J59" s="0" t="str">
        <f aca="false">VLOOKUP($E59,MAPPING!$B$2:$F$7,2,0)</f>
        <v>STRING</v>
      </c>
      <c r="K59" s="7" t="n">
        <v>50</v>
      </c>
      <c r="L59" s="25" t="s">
        <v>48</v>
      </c>
      <c r="M59" s="25" t="s">
        <v>48</v>
      </c>
      <c r="N59" s="25"/>
      <c r="O59" s="25"/>
      <c r="P59" s="0" t="str">
        <f aca="false">CONCATENATE(UPPER($D59)," ",J59,",")</f>
        <v>ADDRESS_ID STRING,</v>
      </c>
      <c r="Q59" s="0" t="str">
        <f aca="false">VLOOKUP($E59,MAPPING!$B$2:$F$7,3,0)</f>
        <v>VARCHAR</v>
      </c>
      <c r="R59" s="7" t="n">
        <v>50</v>
      </c>
      <c r="S59" s="25" t="s">
        <v>48</v>
      </c>
      <c r="T59" s="25" t="s">
        <v>48</v>
      </c>
      <c r="U59" s="25"/>
      <c r="V59" s="25"/>
      <c r="W59" s="0" t="str">
        <f aca="false">CONCATENATE(UPPER($D59)," ",Q59,"(",R59,")",IF(U59&lt;&gt;"",CONCATENATE(" DEFAULT ",U59),""),IF(S59="Y"," NOT NULL",""),",")</f>
        <v>ADDRESS_ID VARCHAR(50),</v>
      </c>
      <c r="X59" s="0" t="str">
        <f aca="false">VLOOKUP($E59,MAPPING!$B$2:$F$7,4,0)</f>
        <v>VARCHAR2</v>
      </c>
      <c r="Y59" s="7" t="n">
        <v>50</v>
      </c>
      <c r="Z59" s="25" t="s">
        <v>48</v>
      </c>
      <c r="AA59" s="25" t="s">
        <v>48</v>
      </c>
      <c r="AB59" s="25"/>
      <c r="AC59" s="25"/>
      <c r="AD59" s="25"/>
      <c r="AE59" s="0" t="str">
        <f aca="false">VLOOKUP($E59,MAPPING!$B$2:$F$7,5,0)</f>
        <v>VARCHAR</v>
      </c>
      <c r="AF59" s="7" t="n">
        <v>50</v>
      </c>
      <c r="AG59" s="25" t="s">
        <v>48</v>
      </c>
      <c r="AH59" s="25" t="s">
        <v>48</v>
      </c>
      <c r="AI59" s="25"/>
      <c r="AJ59" s="25"/>
      <c r="AK59" s="0" t="str">
        <f aca="false">CONCATENATE(UPPER($D59)," ",AE59,",")</f>
        <v>ADDRESS_ID  VARCHAR,</v>
      </c>
    </row>
    <row r="60" customFormat="false" ht="15" hidden="false" customHeight="false" outlineLevel="0" collapsed="false">
      <c r="A60" s="23"/>
      <c r="B60" s="23"/>
      <c r="C60" s="8" t="n">
        <v>4</v>
      </c>
      <c r="D60" s="0" t="s">
        <v>98</v>
      </c>
      <c r="E60" s="0" t="s">
        <v>7</v>
      </c>
      <c r="F60" s="7" t="n">
        <v>100</v>
      </c>
      <c r="G60" s="25" t="s">
        <v>48</v>
      </c>
      <c r="H60" s="25" t="s">
        <v>48</v>
      </c>
      <c r="I60" s="25"/>
      <c r="J60" s="0" t="str">
        <f aca="false">VLOOKUP($E60,MAPPING!$B$2:$F$7,2,0)</f>
        <v>STRING</v>
      </c>
      <c r="K60" s="7" t="n">
        <v>100</v>
      </c>
      <c r="L60" s="25" t="s">
        <v>48</v>
      </c>
      <c r="M60" s="25" t="s">
        <v>48</v>
      </c>
      <c r="N60" s="25"/>
      <c r="O60" s="25"/>
      <c r="P60" s="0" t="str">
        <f aca="false">CONCATENATE(UPPER($D60)," ",J60,",")</f>
        <v>BRANCH_NAME STRING,</v>
      </c>
      <c r="Q60" s="0" t="str">
        <f aca="false">VLOOKUP($E60,MAPPING!$B$2:$F$7,3,0)</f>
        <v>VARCHAR</v>
      </c>
      <c r="R60" s="7" t="n">
        <v>100</v>
      </c>
      <c r="S60" s="25" t="s">
        <v>48</v>
      </c>
      <c r="T60" s="25" t="s">
        <v>48</v>
      </c>
      <c r="U60" s="25"/>
      <c r="V60" s="25"/>
      <c r="W60" s="0" t="str">
        <f aca="false">CONCATENATE(UPPER($D60)," ",Q60,"(",R60,")",IF(U60&lt;&gt;"",CONCATENATE(" DEFAULT ",U60),""),IF(S60="Y"," NOT NULL",""),",")</f>
        <v>BRANCH_NAME VARCHAR(100),</v>
      </c>
      <c r="X60" s="0" t="str">
        <f aca="false">VLOOKUP($E60,MAPPING!$B$2:$F$7,4,0)</f>
        <v>VARCHAR2</v>
      </c>
      <c r="Y60" s="7" t="n">
        <v>100</v>
      </c>
      <c r="Z60" s="25" t="s">
        <v>48</v>
      </c>
      <c r="AA60" s="25" t="s">
        <v>48</v>
      </c>
      <c r="AB60" s="25"/>
      <c r="AC60" s="25"/>
      <c r="AD60" s="25"/>
      <c r="AE60" s="0" t="str">
        <f aca="false">VLOOKUP($E60,MAPPING!$B$2:$F$7,5,0)</f>
        <v>VARCHAR</v>
      </c>
      <c r="AF60" s="7" t="n">
        <v>100</v>
      </c>
      <c r="AG60" s="25" t="s">
        <v>48</v>
      </c>
      <c r="AH60" s="25" t="s">
        <v>48</v>
      </c>
      <c r="AI60" s="25"/>
      <c r="AJ60" s="25"/>
      <c r="AK60" s="0" t="str">
        <f aca="false">CONCATENATE(UPPER($D60)," ",AE60,",")</f>
        <v>BRANCH_NAME  VARCHAR,</v>
      </c>
    </row>
    <row r="61" customFormat="false" ht="15" hidden="false" customHeight="false" outlineLevel="0" collapsed="false">
      <c r="A61" s="23"/>
      <c r="B61" s="23"/>
      <c r="C61" s="8" t="n">
        <v>5</v>
      </c>
      <c r="D61" s="0" t="s">
        <v>99</v>
      </c>
      <c r="E61" s="0" t="s">
        <v>7</v>
      </c>
      <c r="F61" s="7" t="n">
        <v>500</v>
      </c>
      <c r="G61" s="25" t="s">
        <v>48</v>
      </c>
      <c r="H61" s="25" t="s">
        <v>48</v>
      </c>
      <c r="I61" s="25"/>
      <c r="J61" s="0" t="str">
        <f aca="false">VLOOKUP($E61,MAPPING!$B$2:$F$7,2,0)</f>
        <v>STRING</v>
      </c>
      <c r="K61" s="7" t="n">
        <v>500</v>
      </c>
      <c r="L61" s="25" t="s">
        <v>48</v>
      </c>
      <c r="M61" s="25" t="s">
        <v>48</v>
      </c>
      <c r="N61" s="25"/>
      <c r="O61" s="25"/>
      <c r="P61" s="0" t="str">
        <f aca="false">CONCATENATE(UPPER($D61)," ",J61,",")</f>
        <v>BRANCH_DESC STRING,</v>
      </c>
      <c r="Q61" s="0" t="str">
        <f aca="false">VLOOKUP($E61,MAPPING!$B$2:$F$7,3,0)</f>
        <v>VARCHAR</v>
      </c>
      <c r="R61" s="7" t="n">
        <v>500</v>
      </c>
      <c r="S61" s="25" t="s">
        <v>48</v>
      </c>
      <c r="T61" s="25" t="s">
        <v>48</v>
      </c>
      <c r="U61" s="25"/>
      <c r="V61" s="25"/>
      <c r="W61" s="0" t="str">
        <f aca="false">CONCATENATE(UPPER($D61)," ",Q61,"(",R61,")",IF(U61&lt;&gt;"",CONCATENATE(" DEFAULT ",U61),""),IF(S61="Y"," NOT NULL",""),",")</f>
        <v>BRANCH_DESC VARCHAR(500),</v>
      </c>
      <c r="X61" s="0" t="str">
        <f aca="false">VLOOKUP($E61,MAPPING!$B$2:$F$7,4,0)</f>
        <v>VARCHAR2</v>
      </c>
      <c r="Y61" s="7" t="n">
        <v>500</v>
      </c>
      <c r="Z61" s="25" t="s">
        <v>48</v>
      </c>
      <c r="AA61" s="25" t="s">
        <v>48</v>
      </c>
      <c r="AB61" s="25"/>
      <c r="AC61" s="25"/>
      <c r="AD61" s="25"/>
      <c r="AE61" s="0" t="str">
        <f aca="false">VLOOKUP($E61,MAPPING!$B$2:$F$7,5,0)</f>
        <v>VARCHAR</v>
      </c>
      <c r="AF61" s="7" t="n">
        <v>500</v>
      </c>
      <c r="AG61" s="25" t="s">
        <v>48</v>
      </c>
      <c r="AH61" s="25" t="s">
        <v>48</v>
      </c>
      <c r="AI61" s="25"/>
      <c r="AJ61" s="25"/>
      <c r="AK61" s="0" t="str">
        <f aca="false">CONCATENATE(UPPER($D61)," ",AE61,",")</f>
        <v>BRANCH_DESC  VARCHAR,</v>
      </c>
    </row>
    <row r="62" customFormat="false" ht="15" hidden="false" customHeight="false" outlineLevel="0" collapsed="false">
      <c r="A62" s="23"/>
      <c r="B62" s="23"/>
      <c r="C62" s="8" t="n">
        <v>6</v>
      </c>
      <c r="D62" s="0" t="s">
        <v>100</v>
      </c>
      <c r="E62" s="0" t="s">
        <v>7</v>
      </c>
      <c r="F62" s="7" t="n">
        <v>100</v>
      </c>
      <c r="G62" s="25" t="s">
        <v>48</v>
      </c>
      <c r="H62" s="25" t="s">
        <v>48</v>
      </c>
      <c r="I62" s="25"/>
      <c r="J62" s="0" t="str">
        <f aca="false">VLOOKUP($E62,MAPPING!$B$2:$F$7,2,0)</f>
        <v>STRING</v>
      </c>
      <c r="K62" s="7" t="n">
        <v>100</v>
      </c>
      <c r="L62" s="25" t="s">
        <v>48</v>
      </c>
      <c r="M62" s="25" t="s">
        <v>48</v>
      </c>
      <c r="N62" s="25"/>
      <c r="O62" s="25"/>
      <c r="P62" s="0" t="str">
        <f aca="false">CONCATENATE(UPPER($D62)," ",J62,",")</f>
        <v>BRANCH_CONTACT_NAME STRING,</v>
      </c>
      <c r="Q62" s="0" t="str">
        <f aca="false">VLOOKUP($E62,MAPPING!$B$2:$F$7,3,0)</f>
        <v>VARCHAR</v>
      </c>
      <c r="R62" s="7" t="n">
        <v>100</v>
      </c>
      <c r="S62" s="25" t="s">
        <v>48</v>
      </c>
      <c r="T62" s="25" t="s">
        <v>48</v>
      </c>
      <c r="U62" s="25"/>
      <c r="V62" s="25"/>
      <c r="W62" s="0" t="str">
        <f aca="false">CONCATENATE(UPPER($D62)," ",Q62,"(",R62,")",IF(U62&lt;&gt;"",CONCATENATE(" DEFAULT ",U62),""),IF(S62="Y"," NOT NULL",""),",")</f>
        <v>BRANCH_CONTACT_NAME VARCHAR(100),</v>
      </c>
      <c r="X62" s="0" t="str">
        <f aca="false">VLOOKUP($E62,MAPPING!$B$2:$F$7,4,0)</f>
        <v>VARCHAR2</v>
      </c>
      <c r="Y62" s="7" t="n">
        <v>100</v>
      </c>
      <c r="Z62" s="25" t="s">
        <v>48</v>
      </c>
      <c r="AA62" s="25" t="s">
        <v>48</v>
      </c>
      <c r="AB62" s="25"/>
      <c r="AC62" s="25"/>
      <c r="AD62" s="25"/>
      <c r="AE62" s="0" t="str">
        <f aca="false">VLOOKUP($E62,MAPPING!$B$2:$F$7,5,0)</f>
        <v>VARCHAR</v>
      </c>
      <c r="AF62" s="7" t="n">
        <v>100</v>
      </c>
      <c r="AG62" s="25" t="s">
        <v>48</v>
      </c>
      <c r="AH62" s="25" t="s">
        <v>48</v>
      </c>
      <c r="AI62" s="25"/>
      <c r="AJ62" s="25"/>
      <c r="AK62" s="0" t="str">
        <f aca="false">CONCATENATE(UPPER($D62)," ",AE62,",")</f>
        <v>BRANCH_CONTACT_NAME  VARCHAR,</v>
      </c>
    </row>
    <row r="63" customFormat="false" ht="15" hidden="false" customHeight="false" outlineLevel="0" collapsed="false">
      <c r="A63" s="23"/>
      <c r="B63" s="23"/>
      <c r="C63" s="8" t="n">
        <v>7</v>
      </c>
      <c r="D63" s="0" t="s">
        <v>101</v>
      </c>
      <c r="E63" s="0" t="s">
        <v>7</v>
      </c>
      <c r="F63" s="7" t="n">
        <v>100</v>
      </c>
      <c r="G63" s="25" t="s">
        <v>48</v>
      </c>
      <c r="H63" s="25" t="s">
        <v>48</v>
      </c>
      <c r="I63" s="25"/>
      <c r="J63" s="0" t="str">
        <f aca="false">VLOOKUP($E63,MAPPING!$B$2:$F$7,2,0)</f>
        <v>STRING</v>
      </c>
      <c r="K63" s="7" t="n">
        <v>100</v>
      </c>
      <c r="L63" s="25" t="s">
        <v>48</v>
      </c>
      <c r="M63" s="25" t="s">
        <v>48</v>
      </c>
      <c r="N63" s="25"/>
      <c r="O63" s="25"/>
      <c r="P63" s="0" t="str">
        <f aca="false">CONCATENATE(UPPER($D63)," ",J63,",")</f>
        <v>BRANCH_CONTACT_PHONE STRING,</v>
      </c>
      <c r="Q63" s="0" t="str">
        <f aca="false">VLOOKUP($E63,MAPPING!$B$2:$F$7,3,0)</f>
        <v>VARCHAR</v>
      </c>
      <c r="R63" s="7" t="n">
        <v>100</v>
      </c>
      <c r="S63" s="25" t="s">
        <v>48</v>
      </c>
      <c r="T63" s="25" t="s">
        <v>48</v>
      </c>
      <c r="U63" s="25"/>
      <c r="V63" s="25"/>
      <c r="W63" s="0" t="str">
        <f aca="false">CONCATENATE(UPPER($D63)," ",Q63,"(",R63,")",IF(U63&lt;&gt;"",CONCATENATE(" DEFAULT ",U63),""),IF(S63="Y"," NOT NULL",""),",")</f>
        <v>BRANCH_CONTACT_PHONE VARCHAR(100),</v>
      </c>
      <c r="X63" s="0" t="str">
        <f aca="false">VLOOKUP($E63,MAPPING!$B$2:$F$7,4,0)</f>
        <v>VARCHAR2</v>
      </c>
      <c r="Y63" s="7" t="n">
        <v>100</v>
      </c>
      <c r="Z63" s="25" t="s">
        <v>48</v>
      </c>
      <c r="AA63" s="25" t="s">
        <v>48</v>
      </c>
      <c r="AB63" s="25"/>
      <c r="AC63" s="25"/>
      <c r="AD63" s="25"/>
      <c r="AE63" s="0" t="str">
        <f aca="false">VLOOKUP($E63,MAPPING!$B$2:$F$7,5,0)</f>
        <v>VARCHAR</v>
      </c>
      <c r="AF63" s="7" t="n">
        <v>100</v>
      </c>
      <c r="AG63" s="25" t="s">
        <v>48</v>
      </c>
      <c r="AH63" s="25" t="s">
        <v>48</v>
      </c>
      <c r="AI63" s="25"/>
      <c r="AJ63" s="25"/>
      <c r="AK63" s="0" t="str">
        <f aca="false">CONCATENATE(UPPER($D63)," ",AE63,",")</f>
        <v>BRANCH_CONTACT_PHONE  VARCHAR,</v>
      </c>
    </row>
    <row r="64" customFormat="false" ht="15" hidden="false" customHeight="false" outlineLevel="0" collapsed="false">
      <c r="A64" s="23"/>
      <c r="B64" s="23"/>
      <c r="C64" s="8" t="n">
        <v>8</v>
      </c>
      <c r="D64" s="0" t="s">
        <v>102</v>
      </c>
      <c r="E64" s="0" t="s">
        <v>7</v>
      </c>
      <c r="F64" s="7" t="n">
        <v>100</v>
      </c>
      <c r="G64" s="25" t="s">
        <v>48</v>
      </c>
      <c r="H64" s="25" t="s">
        <v>48</v>
      </c>
      <c r="I64" s="25"/>
      <c r="J64" s="0" t="str">
        <f aca="false">VLOOKUP($E64,MAPPING!$B$2:$F$7,2,0)</f>
        <v>STRING</v>
      </c>
      <c r="K64" s="7" t="n">
        <v>100</v>
      </c>
      <c r="L64" s="25" t="s">
        <v>48</v>
      </c>
      <c r="M64" s="25" t="s">
        <v>48</v>
      </c>
      <c r="N64" s="25"/>
      <c r="O64" s="25"/>
      <c r="P64" s="0" t="str">
        <f aca="false">CONCATENATE(UPPER($D64)," ",J64,")")</f>
        <v>BRANCH_CONTACT_EMAIL STRING)</v>
      </c>
      <c r="Q64" s="0" t="str">
        <f aca="false">VLOOKUP($E64,MAPPING!$B$2:$F$7,3,0)</f>
        <v>VARCHAR</v>
      </c>
      <c r="R64" s="7" t="n">
        <v>100</v>
      </c>
      <c r="S64" s="25" t="s">
        <v>48</v>
      </c>
      <c r="T64" s="25" t="s">
        <v>48</v>
      </c>
      <c r="U64" s="25"/>
      <c r="V64" s="25"/>
      <c r="W64" s="0" t="str">
        <f aca="false">CONCATENATE(UPPER($D64)," ",Q64,"(",R64,")",IF(U64&lt;&gt;"",CONCATENATE(" DEFAULT ",U64),""),IF(S64="Y"," NOT NULL",""),",")</f>
        <v>BRANCH_CONTACT_EMAIL VARCHAR(100),</v>
      </c>
      <c r="X64" s="0" t="str">
        <f aca="false">VLOOKUP($E64,MAPPING!$B$2:$F$7,4,0)</f>
        <v>VARCHAR2</v>
      </c>
      <c r="Y64" s="7" t="n">
        <v>100</v>
      </c>
      <c r="Z64" s="25" t="s">
        <v>48</v>
      </c>
      <c r="AA64" s="25" t="s">
        <v>48</v>
      </c>
      <c r="AB64" s="25"/>
      <c r="AC64" s="25"/>
      <c r="AD64" s="25"/>
      <c r="AE64" s="0" t="str">
        <f aca="false">VLOOKUP($E64,MAPPING!$B$2:$F$7,5,0)</f>
        <v>VARCHAR</v>
      </c>
      <c r="AF64" s="7" t="n">
        <v>100</v>
      </c>
      <c r="AG64" s="25" t="s">
        <v>48</v>
      </c>
      <c r="AH64" s="25" t="s">
        <v>48</v>
      </c>
      <c r="AI64" s="25"/>
      <c r="AJ64" s="25"/>
      <c r="AK64" s="0" t="str">
        <f aca="false">CONCATENATE(UPPER($D64)," ",AE64,",")</f>
        <v>BRANCH_CONTACT_EMAIL  VARCHAR,</v>
      </c>
    </row>
    <row r="65" customFormat="false" ht="15" hidden="false" customHeight="false" outlineLevel="0" collapsed="false">
      <c r="A65" s="23"/>
      <c r="B65" s="23"/>
      <c r="C65" s="8" t="n">
        <v>9</v>
      </c>
      <c r="D65" s="0" t="s">
        <v>68</v>
      </c>
      <c r="E65" s="0" t="s">
        <v>7</v>
      </c>
      <c r="F65" s="7" t="n">
        <v>10</v>
      </c>
      <c r="G65" s="25" t="s">
        <v>48</v>
      </c>
      <c r="H65" s="0" t="s">
        <v>47</v>
      </c>
      <c r="J65" s="0" t="str">
        <f aca="false">VLOOKUP($E65,MAPPING!$B$2:$F$7,2,0)</f>
        <v>STRING</v>
      </c>
      <c r="K65" s="7" t="n">
        <v>10</v>
      </c>
      <c r="L65" s="25" t="s">
        <v>48</v>
      </c>
      <c r="M65" s="0" t="s">
        <v>47</v>
      </c>
      <c r="Q65" s="0" t="str">
        <f aca="false">VLOOKUP($E65,MAPPING!$B$2:$F$7,3,0)</f>
        <v>VARCHAR</v>
      </c>
      <c r="R65" s="7" t="n">
        <v>10</v>
      </c>
      <c r="S65" s="25" t="s">
        <v>48</v>
      </c>
      <c r="T65" s="0" t="s">
        <v>47</v>
      </c>
      <c r="W65" s="0" t="str">
        <f aca="false">CONCATENATE(UPPER($D65)," ",Q65,"(",R65,")",IF(U65&lt;&gt;"",CONCATENATE(" DEFAULT ",U65),""),IF(S65="Y"," NOT NULL",""),",")</f>
        <v>LOAD_DATE VARCHAR(10),</v>
      </c>
      <c r="X65" s="0" t="str">
        <f aca="false">VLOOKUP($E65,MAPPING!$B$2:$F$7,4,0)</f>
        <v>VARCHAR2</v>
      </c>
      <c r="Y65" s="7" t="n">
        <v>10</v>
      </c>
      <c r="Z65" s="25" t="s">
        <v>48</v>
      </c>
      <c r="AA65" s="0" t="s">
        <v>47</v>
      </c>
      <c r="AE65" s="0" t="str">
        <f aca="false">VLOOKUP($E65,MAPPING!$B$2:$F$7,5,0)</f>
        <v>VARCHAR</v>
      </c>
      <c r="AF65" s="7" t="n">
        <v>10</v>
      </c>
      <c r="AG65" s="25" t="s">
        <v>48</v>
      </c>
      <c r="AH65" s="0" t="s">
        <v>47</v>
      </c>
      <c r="AK65" s="0" t="str">
        <f aca="false">CONCATENATE(UPPER($D65)," ",AE65,",")</f>
        <v>LOAD_DATE  VARCHAR,</v>
      </c>
    </row>
    <row r="66" customFormat="false" ht="44" hidden="false" customHeight="false" outlineLevel="0" collapsed="false">
      <c r="A66" s="23"/>
      <c r="B66" s="23"/>
      <c r="C66" s="8" t="n">
        <v>10</v>
      </c>
      <c r="D66" s="0" t="s">
        <v>69</v>
      </c>
      <c r="E66" s="0" t="s">
        <v>12</v>
      </c>
      <c r="F66" s="7" t="n">
        <v>50</v>
      </c>
      <c r="G66" s="25" t="s">
        <v>48</v>
      </c>
      <c r="H66" s="0" t="s">
        <v>47</v>
      </c>
      <c r="J66" s="0" t="str">
        <f aca="false">VLOOKUP($E66,MAPPING!$B$2:$F$7,2,0)</f>
        <v>INT</v>
      </c>
      <c r="K66" s="7" t="n">
        <v>50</v>
      </c>
      <c r="L66" s="25" t="s">
        <v>48</v>
      </c>
      <c r="M66" s="0" t="s">
        <v>47</v>
      </c>
      <c r="P66" s="24" t="str">
        <f aca="false">CONCATENATE("PARTITIONED BY (","LOAD_DATE STRING, LOAD_ID STRING)",CHAR(10),"ROW FORMAT DELIMITED FIELDS TERMINATED BY ',';")</f>
        <v>PARTITIONED BY (LOAD_DATE STRING, LOAD_ID STRING)
ROW FORMAT DELIMITED FIELDS TERMINATED BY ',';</v>
      </c>
      <c r="Q66" s="0" t="str">
        <f aca="false">VLOOKUP($E66,MAPPING!$B$2:$F$7,3,0)</f>
        <v>INTEGER</v>
      </c>
      <c r="R66" s="7" t="n">
        <v>50</v>
      </c>
      <c r="S66" s="25" t="s">
        <v>48</v>
      </c>
      <c r="T66" s="0" t="s">
        <v>47</v>
      </c>
      <c r="W66" s="24" t="str">
        <f aca="false">CONCATENATE(UPPER($D66)," ",Q66,"(",R66,")",IF(U66&lt;&gt;"",cov3ncatenate(" DEFAULT ",U66),""),IF(S66="Y"," NOT NULL",""),", ",CHAR(10),"CONSTRAINT ",UPPER($D56),"_PK  PRIMARY KEY(",UPPER($D56),",",UPPER($D65),",",UPPER($D66),"));",CHAR(10)," ALTER TABLE ",$B56," PARTITION BY KEY(","LOAD_DATE,LOAD_ID);")</f>
        <v>LOAD_ID INTEGER(50), 
CONSTRAINT BRANCH_ID_PK  PRIMARY KEY(BRANCH_ID,LOAD_DATE,LOAD_ID));
 ALTER TABLE branch PARTITION BY KEY(LOAD_DATE,LOAD_ID);</v>
      </c>
      <c r="X66" s="0" t="str">
        <f aca="false">VLOOKUP($E66,MAPPING!$B$2:$F$7,4,0)</f>
        <v>INTEGER</v>
      </c>
      <c r="Y66" s="7" t="n">
        <v>50</v>
      </c>
      <c r="Z66" s="25" t="s">
        <v>48</v>
      </c>
      <c r="AA66" s="0" t="s">
        <v>47</v>
      </c>
      <c r="AE66" s="0" t="str">
        <f aca="false">VLOOKUP($E66,MAPPING!$B$2:$F$7,5,0)</f>
        <v>INTEGER</v>
      </c>
      <c r="AF66" s="7" t="n">
        <v>50</v>
      </c>
      <c r="AG66" s="25" t="s">
        <v>48</v>
      </c>
      <c r="AH66" s="0" t="s">
        <v>47</v>
      </c>
      <c r="AJ66" s="24" t="str">
        <f aca="false">CONCATENATE("PARTITIONED BY (","LOAD_DATE STRING, LOAD_ID STRING)",CHAR(10),"ROW FORMAT DELIMITED FIELDS TERMINATED BY ',';")</f>
        <v>PARTITIONED BY (LOAD_DATE STRING, LOAD_ID STRING)
ROW FORMAT DELIMITED FIELDS TERMINATED BY ',';</v>
      </c>
      <c r="AK66" s="0" t="str">
        <f aca="false">CONCATENATE(UPPER($D66)," ",AE66,",")</f>
        <v>LOAD_ID INTEGER,</v>
      </c>
    </row>
    <row r="67" customFormat="false" ht="29.85" hidden="false" customHeight="false" outlineLevel="0" collapsed="false">
      <c r="A67" s="23"/>
      <c r="B67" s="23" t="s">
        <v>103</v>
      </c>
      <c r="C67" s="8" t="n">
        <v>0</v>
      </c>
      <c r="D67" s="0" t="s">
        <v>97</v>
      </c>
      <c r="E67" s="0" t="s">
        <v>7</v>
      </c>
      <c r="F67" s="7" t="n">
        <v>50</v>
      </c>
      <c r="G67" s="0" t="s">
        <v>47</v>
      </c>
      <c r="H67" s="25" t="s">
        <v>48</v>
      </c>
      <c r="I67" s="0" t="n">
        <v>0</v>
      </c>
      <c r="J67" s="0" t="str">
        <f aca="false">VLOOKUP($E67,MAPPING!$B$2:$F$7,2,0)</f>
        <v>STRING</v>
      </c>
      <c r="K67" s="7" t="n">
        <v>50</v>
      </c>
      <c r="L67" s="0" t="s">
        <v>47</v>
      </c>
      <c r="M67" s="25" t="s">
        <v>48</v>
      </c>
      <c r="N67" s="0" t="n">
        <v>0</v>
      </c>
      <c r="O67" s="24" t="str">
        <f aca="false">CONCATENATE("DROP TABLE IF EXISTS ",UPPER($B$67),";",CHAR(10),"CREATE TABLE ",UPPER($B$67),"(")</f>
        <v>DROP TABLE IF EXISTS BRANCH_TYPE;
CREATE TABLE BRANCH_TYPE(</v>
      </c>
      <c r="P67" s="0" t="str">
        <f aca="false">CONCATENATE(UPPER($D67)," ",J67,",")</f>
        <v>BRANCH_TYPE_ID STRING,</v>
      </c>
      <c r="Q67" s="0" t="str">
        <f aca="false">VLOOKUP($E67,MAPPING!$B$2:$F$7,3,0)</f>
        <v>VARCHAR</v>
      </c>
      <c r="R67" s="7" t="n">
        <v>50</v>
      </c>
      <c r="S67" s="0" t="s">
        <v>47</v>
      </c>
      <c r="T67" s="25" t="s">
        <v>48</v>
      </c>
      <c r="U67" s="0" t="n">
        <v>0</v>
      </c>
      <c r="V67" s="24" t="str">
        <f aca="false">CONCATENATE("DROP TABLE",$B$67,";",CHAR(10),"CREATE TABLE ",$B$67,"(")</f>
        <v>DROP TABLEbranch_type;
CREATE TABLE branch_type(</v>
      </c>
      <c r="W67" s="0" t="str">
        <f aca="false">CONCATENATE(UPPER($D67)," ",Q67,"(",R67,")",IF(U67&lt;&gt;"",CONCATENATE(" DEFAULT ",U67),""),IF(S67="Y"," NOT NULL",""),",")</f>
        <v>BRANCH_TYPE_ID VARCHAR(50) DEFAULT 0 NOT NULL,</v>
      </c>
      <c r="X67" s="0" t="str">
        <f aca="false">VLOOKUP($E67,MAPPING!$B$2:$F$7,4,0)</f>
        <v>VARCHAR2</v>
      </c>
      <c r="Y67" s="7" t="n">
        <v>50</v>
      </c>
      <c r="Z67" s="0" t="s">
        <v>47</v>
      </c>
      <c r="AA67" s="25" t="s">
        <v>48</v>
      </c>
      <c r="AB67" s="0" t="n">
        <v>0</v>
      </c>
      <c r="AE67" s="0" t="str">
        <f aca="false">VLOOKUP($E67,MAPPING!$B$2:$F$7,5,0)</f>
        <v>VARCHAR</v>
      </c>
      <c r="AF67" s="7" t="n">
        <v>50</v>
      </c>
      <c r="AG67" s="0" t="s">
        <v>47</v>
      </c>
      <c r="AH67" s="25" t="s">
        <v>48</v>
      </c>
      <c r="AI67" s="0" t="n">
        <v>0</v>
      </c>
      <c r="AJ67" s="24" t="str">
        <f aca="false">CONCATENATE("DROP TABLE IF EXISTS ",$B$3,";",CHAR(10),"CREATE TABLE ",$B$3,"(")</f>
        <v>DROP TABLE IF EXISTS account;
CREATE TABLE account(</v>
      </c>
      <c r="AK67" s="0" t="str">
        <f aca="false">CONCATENATE(UPPER($D67)," ",AE67,",")</f>
        <v>BRANCH_TYPE_ID  VARCHAR,</v>
      </c>
    </row>
    <row r="68" customFormat="false" ht="15" hidden="false" customHeight="false" outlineLevel="0" collapsed="false">
      <c r="A68" s="23"/>
      <c r="B68" s="23"/>
      <c r="C68" s="8" t="n">
        <v>1</v>
      </c>
      <c r="D68" s="0" t="s">
        <v>104</v>
      </c>
      <c r="E68" s="0" t="s">
        <v>7</v>
      </c>
      <c r="F68" s="7" t="n">
        <v>10</v>
      </c>
      <c r="G68" s="25" t="s">
        <v>48</v>
      </c>
      <c r="H68" s="25" t="s">
        <v>48</v>
      </c>
      <c r="I68" s="25"/>
      <c r="J68" s="0" t="str">
        <f aca="false">VLOOKUP($E68,MAPPING!$B$2:$F$7,2,0)</f>
        <v>STRING</v>
      </c>
      <c r="K68" s="7" t="n">
        <v>10</v>
      </c>
      <c r="L68" s="25" t="s">
        <v>48</v>
      </c>
      <c r="M68" s="25" t="s">
        <v>48</v>
      </c>
      <c r="N68" s="25"/>
      <c r="O68" s="25"/>
      <c r="P68" s="0" t="str">
        <f aca="false">CONCATENATE(UPPER($D68)," ",J68,",")</f>
        <v>BRANCH_TYPE_CODE STRING,</v>
      </c>
      <c r="Q68" s="0" t="str">
        <f aca="false">VLOOKUP($E68,MAPPING!$B$2:$F$7,3,0)</f>
        <v>VARCHAR</v>
      </c>
      <c r="R68" s="7" t="n">
        <v>10</v>
      </c>
      <c r="S68" s="25" t="s">
        <v>48</v>
      </c>
      <c r="T68" s="25" t="s">
        <v>48</v>
      </c>
      <c r="U68" s="25"/>
      <c r="V68" s="25"/>
      <c r="W68" s="0" t="str">
        <f aca="false">CONCATENATE(UPPER($D68)," ",Q68,"(",R68,")",IF(U68&lt;&gt;"",CONCATENATE(" DEFAULT ",U68),""),IF(S68="Y"," NOT NULL",""),",")</f>
        <v>BRANCH_TYPE_CODE VARCHAR(10),</v>
      </c>
      <c r="X68" s="0" t="str">
        <f aca="false">VLOOKUP($E68,MAPPING!$B$2:$F$7,4,0)</f>
        <v>VARCHAR2</v>
      </c>
      <c r="Y68" s="7" t="n">
        <v>10</v>
      </c>
      <c r="Z68" s="25" t="s">
        <v>48</v>
      </c>
      <c r="AA68" s="25" t="s">
        <v>48</v>
      </c>
      <c r="AB68" s="25"/>
      <c r="AC68" s="25"/>
      <c r="AD68" s="25"/>
      <c r="AE68" s="0" t="str">
        <f aca="false">VLOOKUP($E68,MAPPING!$B$2:$F$7,5,0)</f>
        <v>VARCHAR</v>
      </c>
      <c r="AF68" s="7" t="n">
        <v>10</v>
      </c>
      <c r="AG68" s="25" t="s">
        <v>48</v>
      </c>
      <c r="AH68" s="25" t="s">
        <v>48</v>
      </c>
      <c r="AI68" s="25"/>
      <c r="AJ68" s="25"/>
      <c r="AK68" s="0" t="str">
        <f aca="false">CONCATENATE(UPPER($D68)," ",AE68,",")</f>
        <v>BRANCH_TYPE_CODE  VARCHAR,</v>
      </c>
    </row>
    <row r="69" customFormat="false" ht="15" hidden="false" customHeight="false" outlineLevel="0" collapsed="false">
      <c r="A69" s="23"/>
      <c r="B69" s="23"/>
      <c r="C69" s="8" t="n">
        <v>2</v>
      </c>
      <c r="D69" s="0" t="s">
        <v>105</v>
      </c>
      <c r="E69" s="0" t="s">
        <v>7</v>
      </c>
      <c r="F69" s="7" t="n">
        <v>500</v>
      </c>
      <c r="G69" s="25" t="s">
        <v>48</v>
      </c>
      <c r="H69" s="25" t="s">
        <v>48</v>
      </c>
      <c r="I69" s="25"/>
      <c r="J69" s="0" t="str">
        <f aca="false">VLOOKUP($E69,MAPPING!$B$2:$F$7,2,0)</f>
        <v>STRING</v>
      </c>
      <c r="K69" s="7" t="n">
        <v>500</v>
      </c>
      <c r="L69" s="25" t="s">
        <v>48</v>
      </c>
      <c r="M69" s="25" t="s">
        <v>48</v>
      </c>
      <c r="N69" s="25"/>
      <c r="O69" s="25"/>
      <c r="P69" s="0" t="str">
        <f aca="false">CONCATENATE(UPPER($D69)," ",J69,")")</f>
        <v>BRANCH_TYPE_DESC STRING)</v>
      </c>
      <c r="Q69" s="0" t="str">
        <f aca="false">VLOOKUP($E69,MAPPING!$B$2:$F$7,3,0)</f>
        <v>VARCHAR</v>
      </c>
      <c r="R69" s="7" t="n">
        <v>500</v>
      </c>
      <c r="S69" s="25" t="s">
        <v>48</v>
      </c>
      <c r="T69" s="25" t="s">
        <v>48</v>
      </c>
      <c r="U69" s="25"/>
      <c r="V69" s="25"/>
      <c r="W69" s="0" t="str">
        <f aca="false">CONCATENATE(UPPER($D69)," ",Q69,"(",R69,")",IF(U69&lt;&gt;"",CONCATENATE(" DEFAULT ",U69),""),IF(S69="Y"," NOT NULL",""),",")</f>
        <v>BRANCH_TYPE_DESC VARCHAR(500),</v>
      </c>
      <c r="X69" s="0" t="str">
        <f aca="false">VLOOKUP($E69,MAPPING!$B$2:$F$7,4,0)</f>
        <v>VARCHAR2</v>
      </c>
      <c r="Y69" s="7" t="n">
        <v>500</v>
      </c>
      <c r="Z69" s="25" t="s">
        <v>48</v>
      </c>
      <c r="AA69" s="25" t="s">
        <v>48</v>
      </c>
      <c r="AB69" s="25"/>
      <c r="AC69" s="25"/>
      <c r="AD69" s="25"/>
      <c r="AE69" s="0" t="str">
        <f aca="false">VLOOKUP($E69,MAPPING!$B$2:$F$7,5,0)</f>
        <v>VARCHAR</v>
      </c>
      <c r="AF69" s="7" t="n">
        <v>500</v>
      </c>
      <c r="AG69" s="25" t="s">
        <v>48</v>
      </c>
      <c r="AH69" s="25" t="s">
        <v>48</v>
      </c>
      <c r="AI69" s="25"/>
      <c r="AJ69" s="25"/>
      <c r="AK69" s="0" t="str">
        <f aca="false">CONCATENATE(UPPER($D69)," ",AE69,",")</f>
        <v>BRANCH_TYPE_DESC  VARCHAR,</v>
      </c>
    </row>
    <row r="70" customFormat="false" ht="15" hidden="false" customHeight="false" outlineLevel="0" collapsed="false">
      <c r="A70" s="23"/>
      <c r="B70" s="23"/>
      <c r="C70" s="8" t="n">
        <v>3</v>
      </c>
      <c r="D70" s="0" t="s">
        <v>68</v>
      </c>
      <c r="E70" s="0" t="s">
        <v>7</v>
      </c>
      <c r="F70" s="7" t="n">
        <v>10</v>
      </c>
      <c r="G70" s="25" t="s">
        <v>48</v>
      </c>
      <c r="H70" s="0" t="s">
        <v>47</v>
      </c>
      <c r="J70" s="0" t="str">
        <f aca="false">VLOOKUP($E70,MAPPING!$B$2:$F$7,2,0)</f>
        <v>STRING</v>
      </c>
      <c r="K70" s="7" t="n">
        <v>10</v>
      </c>
      <c r="L70" s="25" t="s">
        <v>48</v>
      </c>
      <c r="M70" s="0" t="s">
        <v>47</v>
      </c>
      <c r="Q70" s="0" t="str">
        <f aca="false">VLOOKUP($E70,MAPPING!$B$2:$F$7,3,0)</f>
        <v>VARCHAR</v>
      </c>
      <c r="R70" s="7" t="n">
        <v>10</v>
      </c>
      <c r="S70" s="25" t="s">
        <v>48</v>
      </c>
      <c r="T70" s="0" t="s">
        <v>47</v>
      </c>
      <c r="W70" s="0" t="str">
        <f aca="false">CONCATENATE(UPPER($D70)," ",Q70,"(",R70,")",IF(U70&lt;&gt;"",CONCATENATE(" DEFAULT ",U70),""),IF(S70="Y"," NOT NULL",""),",")</f>
        <v>LOAD_DATE VARCHAR(10),</v>
      </c>
      <c r="X70" s="0" t="str">
        <f aca="false">VLOOKUP($E70,MAPPING!$B$2:$F$7,4,0)</f>
        <v>VARCHAR2</v>
      </c>
      <c r="Y70" s="7" t="n">
        <v>10</v>
      </c>
      <c r="Z70" s="25" t="s">
        <v>48</v>
      </c>
      <c r="AA70" s="0" t="s">
        <v>47</v>
      </c>
      <c r="AE70" s="0" t="str">
        <f aca="false">VLOOKUP($E70,MAPPING!$B$2:$F$7,5,0)</f>
        <v>VARCHAR</v>
      </c>
      <c r="AF70" s="7" t="n">
        <v>10</v>
      </c>
      <c r="AG70" s="25" t="s">
        <v>48</v>
      </c>
      <c r="AH70" s="0" t="s">
        <v>47</v>
      </c>
      <c r="AK70" s="0" t="str">
        <f aca="false">CONCATENATE(UPPER($D70)," ",AE70,",")</f>
        <v>LOAD_DATE  VARCHAR,</v>
      </c>
    </row>
    <row r="71" customFormat="false" ht="44" hidden="false" customHeight="false" outlineLevel="0" collapsed="false">
      <c r="A71" s="23"/>
      <c r="B71" s="23"/>
      <c r="C71" s="8" t="n">
        <v>4</v>
      </c>
      <c r="D71" s="0" t="s">
        <v>69</v>
      </c>
      <c r="E71" s="0" t="s">
        <v>12</v>
      </c>
      <c r="F71" s="7" t="n">
        <v>50</v>
      </c>
      <c r="G71" s="25" t="s">
        <v>48</v>
      </c>
      <c r="H71" s="0" t="s">
        <v>47</v>
      </c>
      <c r="J71" s="0" t="str">
        <f aca="false">VLOOKUP($E71,MAPPING!$B$2:$F$7,2,0)</f>
        <v>INT</v>
      </c>
      <c r="K71" s="7" t="n">
        <v>50</v>
      </c>
      <c r="L71" s="25" t="s">
        <v>48</v>
      </c>
      <c r="M71" s="0" t="s">
        <v>47</v>
      </c>
      <c r="P71" s="24" t="str">
        <f aca="false">CONCATENATE("PARTITIONED BY (","LOAD_DATE STRING, LOAD_ID STRING)",CHAR(10),"ROW FORMAT DELIMITED FIELDS TERMINATED BY ',';")</f>
        <v>PARTITIONED BY (LOAD_DATE STRING, LOAD_ID STRING)
ROW FORMAT DELIMITED FIELDS TERMINATED BY ',';</v>
      </c>
      <c r="Q71" s="0" t="str">
        <f aca="false">VLOOKUP($E71,MAPPING!$B$2:$F$7,3,0)</f>
        <v>INTEGER</v>
      </c>
      <c r="R71" s="7" t="n">
        <v>50</v>
      </c>
      <c r="S71" s="25" t="s">
        <v>48</v>
      </c>
      <c r="T71" s="0" t="s">
        <v>47</v>
      </c>
      <c r="W71" s="24" t="str">
        <f aca="false">CONCATENATE(UPPER($D71)," ",Q71,"(",R71,")",IF(U71&lt;&gt;"",cov3ncatenate(" DEFAULT ",U71),""),IF(S71="Y"," NOT NULL",""),", ",CHAR(10),"CONSTRAINT ",UPPER($D67),"_PK  PRIMARY KEY(",UPPER($D67),",",UPPER($D70),",",UPPER($D71),"));",CHAR(10)," ALTER TABLE ",$B67," PARTITION BY KEY(","LOAD_DATE,LOAD_ID);")</f>
        <v>LOAD_ID INTEGER(50), 
CONSTRAINT BRANCH_TYPE_ID_PK  PRIMARY KEY(BRANCH_TYPE_ID,LOAD_DATE,LOAD_ID));
 ALTER TABLE branch_type PARTITION BY KEY(LOAD_DATE,LOAD_ID);</v>
      </c>
      <c r="X71" s="0" t="str">
        <f aca="false">VLOOKUP($E71,MAPPING!$B$2:$F$7,4,0)</f>
        <v>INTEGER</v>
      </c>
      <c r="Y71" s="7" t="n">
        <v>50</v>
      </c>
      <c r="Z71" s="25" t="s">
        <v>48</v>
      </c>
      <c r="AA71" s="0" t="s">
        <v>47</v>
      </c>
      <c r="AE71" s="0" t="str">
        <f aca="false">VLOOKUP($E71,MAPPING!$B$2:$F$7,5,0)</f>
        <v>INTEGER</v>
      </c>
      <c r="AF71" s="7" t="n">
        <v>50</v>
      </c>
      <c r="AG71" s="25" t="s">
        <v>48</v>
      </c>
      <c r="AH71" s="0" t="s">
        <v>47</v>
      </c>
      <c r="AJ71" s="24" t="str">
        <f aca="false">CONCATENATE("PARTITIONED BY (","LOAD_DATE STRING, LOAD_ID STRING)",CHAR(10),"ROW FORMAT DELIMITED FIELDS TERMINATED BY ',';")</f>
        <v>PARTITIONED BY (LOAD_DATE STRING, LOAD_ID STRING)
ROW FORMAT DELIMITED FIELDS TERMINATED BY ',';</v>
      </c>
      <c r="AK71" s="0" t="str">
        <f aca="false">CONCATENATE(UPPER($D71)," ",AE71,",")</f>
        <v>LOAD_ID INTEGER,</v>
      </c>
    </row>
    <row r="72" customFormat="false" ht="29.85" hidden="false" customHeight="false" outlineLevel="0" collapsed="false">
      <c r="A72" s="23"/>
      <c r="B72" s="23" t="s">
        <v>106</v>
      </c>
      <c r="C72" s="8" t="n">
        <v>0</v>
      </c>
      <c r="D72" s="0" t="s">
        <v>52</v>
      </c>
      <c r="E72" s="0" t="s">
        <v>7</v>
      </c>
      <c r="F72" s="7" t="n">
        <v>50</v>
      </c>
      <c r="G72" s="0" t="s">
        <v>47</v>
      </c>
      <c r="H72" s="25" t="s">
        <v>48</v>
      </c>
      <c r="I72" s="0" t="n">
        <v>0</v>
      </c>
      <c r="J72" s="0" t="str">
        <f aca="false">VLOOKUP($E72,MAPPING!$B$2:$F$7,2,0)</f>
        <v>STRING</v>
      </c>
      <c r="K72" s="7" t="n">
        <v>50</v>
      </c>
      <c r="L72" s="0" t="s">
        <v>47</v>
      </c>
      <c r="M72" s="25" t="s">
        <v>48</v>
      </c>
      <c r="N72" s="0" t="n">
        <v>0</v>
      </c>
      <c r="O72" s="24" t="str">
        <f aca="false">CONCATENATE("DROP TABLE IF EXISTS ",UPPER($B$72),";",CHAR(10),"CREATE TABLE ",UPPER($B$72),"(")</f>
        <v>DROP TABLE IF EXISTS CUSTOMER;
CREATE TABLE CUSTOMER(</v>
      </c>
      <c r="P72" s="0" t="str">
        <f aca="false">CONCATENATE(UPPER($D72)," ",J72,",")</f>
        <v>CUSTOMER_ID STRING,</v>
      </c>
      <c r="Q72" s="0" t="str">
        <f aca="false">VLOOKUP($E72,MAPPING!$B$2:$F$7,3,0)</f>
        <v>VARCHAR</v>
      </c>
      <c r="R72" s="7" t="n">
        <v>50</v>
      </c>
      <c r="S72" s="0" t="s">
        <v>47</v>
      </c>
      <c r="T72" s="25" t="s">
        <v>48</v>
      </c>
      <c r="U72" s="0" t="n">
        <v>0</v>
      </c>
      <c r="V72" s="24" t="str">
        <f aca="false">CONCATENATE("DROP TABLE",$B$72,";",CHAR(10),"CREATE TABLE ",$B$72,"(")</f>
        <v>DROP TABLEcustomer;
CREATE TABLE customer(</v>
      </c>
      <c r="W72" s="0" t="str">
        <f aca="false">CONCATENATE(UPPER($D72)," ",Q72,"(",R72,")",IF(U72&lt;&gt;"",CONCATENATE(" DEFAULT ",U72),""),IF(S72="Y"," NOT NULL",""),",")</f>
        <v>CUSTOMER_ID VARCHAR(50) DEFAULT 0 NOT NULL,</v>
      </c>
      <c r="X72" s="0" t="str">
        <f aca="false">VLOOKUP($E72,MAPPING!$B$2:$F$7,4,0)</f>
        <v>VARCHAR2</v>
      </c>
      <c r="Y72" s="7" t="n">
        <v>50</v>
      </c>
      <c r="Z72" s="0" t="s">
        <v>47</v>
      </c>
      <c r="AA72" s="25" t="s">
        <v>48</v>
      </c>
      <c r="AB72" s="0" t="n">
        <v>0</v>
      </c>
      <c r="AE72" s="0" t="str">
        <f aca="false">VLOOKUP($E72,MAPPING!$B$2:$F$7,5,0)</f>
        <v>VARCHAR</v>
      </c>
      <c r="AF72" s="7" t="n">
        <v>50</v>
      </c>
      <c r="AG72" s="0" t="s">
        <v>47</v>
      </c>
      <c r="AH72" s="25" t="s">
        <v>48</v>
      </c>
      <c r="AI72" s="0" t="n">
        <v>0</v>
      </c>
      <c r="AJ72" s="24" t="str">
        <f aca="false">CONCATENATE("DROP TABLE IF EXISTS ",$B$3,";",CHAR(10),"CREATE TABLE ",$B$3,"(")</f>
        <v>DROP TABLE IF EXISTS account;
CREATE TABLE account(</v>
      </c>
      <c r="AK72" s="0" t="str">
        <f aca="false">CONCATENATE(UPPER($D72)," ",AE72,",")</f>
        <v>CUSTOMER_ID  VARCHAR,</v>
      </c>
    </row>
    <row r="73" customFormat="false" ht="15" hidden="false" customHeight="false" outlineLevel="0" collapsed="false">
      <c r="A73" s="23"/>
      <c r="B73" s="23"/>
      <c r="C73" s="8" t="n">
        <v>1</v>
      </c>
      <c r="D73" s="0" t="s">
        <v>77</v>
      </c>
      <c r="E73" s="0" t="s">
        <v>7</v>
      </c>
      <c r="F73" s="7" t="n">
        <v>50</v>
      </c>
      <c r="G73" s="25" t="s">
        <v>48</v>
      </c>
      <c r="H73" s="25" t="s">
        <v>48</v>
      </c>
      <c r="I73" s="25"/>
      <c r="J73" s="0" t="str">
        <f aca="false">VLOOKUP($E73,MAPPING!$B$2:$F$7,2,0)</f>
        <v>STRING</v>
      </c>
      <c r="K73" s="7" t="n">
        <v>50</v>
      </c>
      <c r="L73" s="25" t="s">
        <v>48</v>
      </c>
      <c r="M73" s="25" t="s">
        <v>48</v>
      </c>
      <c r="N73" s="25"/>
      <c r="O73" s="25"/>
      <c r="P73" s="0" t="str">
        <f aca="false">CONCATENATE(UPPER($D73)," ",J73,",")</f>
        <v>ADDRESS_ID STRING,</v>
      </c>
      <c r="Q73" s="0" t="str">
        <f aca="false">VLOOKUP($E73,MAPPING!$B$2:$F$7,3,0)</f>
        <v>VARCHAR</v>
      </c>
      <c r="R73" s="7" t="n">
        <v>50</v>
      </c>
      <c r="S73" s="25" t="s">
        <v>48</v>
      </c>
      <c r="T73" s="25" t="s">
        <v>48</v>
      </c>
      <c r="U73" s="25"/>
      <c r="V73" s="25"/>
      <c r="W73" s="0" t="str">
        <f aca="false">CONCATENATE(UPPER($D73)," ",Q73,"(",R73,")",IF(U73&lt;&gt;"",CONCATENATE(" DEFAULT ",U73),""),IF(S73="Y"," NOT NULL",""),",")</f>
        <v>ADDRESS_ID VARCHAR(50),</v>
      </c>
      <c r="X73" s="0" t="str">
        <f aca="false">VLOOKUP($E73,MAPPING!$B$2:$F$7,4,0)</f>
        <v>VARCHAR2</v>
      </c>
      <c r="Y73" s="7" t="n">
        <v>50</v>
      </c>
      <c r="Z73" s="25" t="s">
        <v>48</v>
      </c>
      <c r="AA73" s="25" t="s">
        <v>48</v>
      </c>
      <c r="AB73" s="25"/>
      <c r="AC73" s="25"/>
      <c r="AD73" s="25"/>
      <c r="AE73" s="0" t="str">
        <f aca="false">VLOOKUP($E73,MAPPING!$B$2:$F$7,5,0)</f>
        <v>VARCHAR</v>
      </c>
      <c r="AF73" s="7" t="n">
        <v>50</v>
      </c>
      <c r="AG73" s="25" t="s">
        <v>48</v>
      </c>
      <c r="AH73" s="25" t="s">
        <v>48</v>
      </c>
      <c r="AI73" s="25"/>
      <c r="AJ73" s="25"/>
      <c r="AK73" s="0" t="str">
        <f aca="false">CONCATENATE(UPPER($D73)," ",AE73,",")</f>
        <v>ADDRESS_ID  VARCHAR,</v>
      </c>
    </row>
    <row r="74" customFormat="false" ht="15" hidden="false" customHeight="false" outlineLevel="0" collapsed="false">
      <c r="A74" s="23"/>
      <c r="B74" s="23"/>
      <c r="C74" s="8" t="n">
        <v>2</v>
      </c>
      <c r="D74" s="0" t="s">
        <v>96</v>
      </c>
      <c r="E74" s="0" t="s">
        <v>7</v>
      </c>
      <c r="F74" s="7" t="n">
        <v>50</v>
      </c>
      <c r="G74" s="25" t="s">
        <v>48</v>
      </c>
      <c r="H74" s="25" t="s">
        <v>48</v>
      </c>
      <c r="I74" s="25"/>
      <c r="J74" s="0" t="str">
        <f aca="false">VLOOKUP($E74,MAPPING!$B$2:$F$7,2,0)</f>
        <v>STRING</v>
      </c>
      <c r="K74" s="7" t="n">
        <v>50</v>
      </c>
      <c r="L74" s="25" t="s">
        <v>48</v>
      </c>
      <c r="M74" s="25" t="s">
        <v>48</v>
      </c>
      <c r="N74" s="25"/>
      <c r="O74" s="25"/>
      <c r="P74" s="0" t="str">
        <f aca="false">CONCATENATE(UPPER($D74)," ",J74,",")</f>
        <v>BRANCH_ID STRING,</v>
      </c>
      <c r="Q74" s="0" t="str">
        <f aca="false">VLOOKUP($E74,MAPPING!$B$2:$F$7,3,0)</f>
        <v>VARCHAR</v>
      </c>
      <c r="R74" s="7" t="n">
        <v>50</v>
      </c>
      <c r="S74" s="25" t="s">
        <v>48</v>
      </c>
      <c r="T74" s="25" t="s">
        <v>48</v>
      </c>
      <c r="U74" s="25"/>
      <c r="V74" s="25"/>
      <c r="W74" s="0" t="str">
        <f aca="false">CONCATENATE(UPPER($D74)," ",Q74,"(",R74,")",IF(U74&lt;&gt;"",CONCATENATE(" DEFAULT ",U74),""),IF(S74="Y"," NOT NULL",""),",")</f>
        <v>BRANCH_ID VARCHAR(50),</v>
      </c>
      <c r="X74" s="0" t="str">
        <f aca="false">VLOOKUP($E74,MAPPING!$B$2:$F$7,4,0)</f>
        <v>VARCHAR2</v>
      </c>
      <c r="Y74" s="7" t="n">
        <v>50</v>
      </c>
      <c r="Z74" s="25" t="s">
        <v>48</v>
      </c>
      <c r="AA74" s="25" t="s">
        <v>48</v>
      </c>
      <c r="AB74" s="25"/>
      <c r="AC74" s="25"/>
      <c r="AD74" s="25"/>
      <c r="AE74" s="0" t="str">
        <f aca="false">VLOOKUP($E74,MAPPING!$B$2:$F$7,5,0)</f>
        <v>VARCHAR</v>
      </c>
      <c r="AF74" s="7" t="n">
        <v>50</v>
      </c>
      <c r="AG74" s="25" t="s">
        <v>48</v>
      </c>
      <c r="AH74" s="25" t="s">
        <v>48</v>
      </c>
      <c r="AI74" s="25"/>
      <c r="AJ74" s="25"/>
      <c r="AK74" s="0" t="str">
        <f aca="false">CONCATENATE(UPPER($D74)," ",AE74,",")</f>
        <v>BRANCH_ID  VARCHAR,</v>
      </c>
    </row>
    <row r="75" customFormat="false" ht="15" hidden="false" customHeight="false" outlineLevel="0" collapsed="false">
      <c r="A75" s="23"/>
      <c r="B75" s="23"/>
      <c r="C75" s="8" t="n">
        <v>3</v>
      </c>
      <c r="D75" s="0" t="s">
        <v>107</v>
      </c>
      <c r="E75" s="0" t="s">
        <v>7</v>
      </c>
      <c r="F75" s="7" t="n">
        <v>100</v>
      </c>
      <c r="G75" s="25" t="s">
        <v>48</v>
      </c>
      <c r="H75" s="25" t="s">
        <v>48</v>
      </c>
      <c r="I75" s="25"/>
      <c r="J75" s="0" t="str">
        <f aca="false">VLOOKUP($E75,MAPPING!$B$2:$F$7,2,0)</f>
        <v>STRING</v>
      </c>
      <c r="K75" s="7" t="n">
        <v>100</v>
      </c>
      <c r="L75" s="25" t="s">
        <v>48</v>
      </c>
      <c r="M75" s="25" t="s">
        <v>48</v>
      </c>
      <c r="N75" s="25"/>
      <c r="O75" s="25"/>
      <c r="P75" s="0" t="str">
        <f aca="false">CONCATENATE(UPPER($D75)," ",J75,",")</f>
        <v>TITLE STRING,</v>
      </c>
      <c r="Q75" s="0" t="str">
        <f aca="false">VLOOKUP($E75,MAPPING!$B$2:$F$7,3,0)</f>
        <v>VARCHAR</v>
      </c>
      <c r="R75" s="7" t="n">
        <v>100</v>
      </c>
      <c r="S75" s="25" t="s">
        <v>48</v>
      </c>
      <c r="T75" s="25" t="s">
        <v>48</v>
      </c>
      <c r="U75" s="25"/>
      <c r="V75" s="25"/>
      <c r="W75" s="0" t="str">
        <f aca="false">CONCATENATE(UPPER($D75)," ",Q75,"(",R75,")",IF(U75&lt;&gt;"",CONCATENATE(" DEFAULT ",U75),""),IF(S75="Y"," NOT NULL",""),",")</f>
        <v>TITLE VARCHAR(100),</v>
      </c>
      <c r="X75" s="0" t="str">
        <f aca="false">VLOOKUP($E75,MAPPING!$B$2:$F$7,4,0)</f>
        <v>VARCHAR2</v>
      </c>
      <c r="Y75" s="7" t="n">
        <v>100</v>
      </c>
      <c r="Z75" s="25" t="s">
        <v>48</v>
      </c>
      <c r="AA75" s="25" t="s">
        <v>48</v>
      </c>
      <c r="AB75" s="25"/>
      <c r="AC75" s="25"/>
      <c r="AD75" s="25"/>
      <c r="AE75" s="0" t="str">
        <f aca="false">VLOOKUP($E75,MAPPING!$B$2:$F$7,5,0)</f>
        <v>VARCHAR</v>
      </c>
      <c r="AF75" s="7" t="n">
        <v>100</v>
      </c>
      <c r="AG75" s="25" t="s">
        <v>48</v>
      </c>
      <c r="AH75" s="25" t="s">
        <v>48</v>
      </c>
      <c r="AI75" s="25"/>
      <c r="AJ75" s="25"/>
      <c r="AK75" s="0" t="str">
        <f aca="false">CONCATENATE(UPPER($D75)," ",AE75,",")</f>
        <v>TITLE  VARCHAR,</v>
      </c>
    </row>
    <row r="76" customFormat="false" ht="15" hidden="false" customHeight="false" outlineLevel="0" collapsed="false">
      <c r="A76" s="23"/>
      <c r="B76" s="23"/>
      <c r="C76" s="8" t="n">
        <v>4</v>
      </c>
      <c r="D76" s="0" t="s">
        <v>108</v>
      </c>
      <c r="E76" s="0" t="s">
        <v>7</v>
      </c>
      <c r="F76" s="7" t="n">
        <v>100</v>
      </c>
      <c r="G76" s="25" t="s">
        <v>48</v>
      </c>
      <c r="H76" s="25" t="s">
        <v>48</v>
      </c>
      <c r="I76" s="25"/>
      <c r="J76" s="0" t="str">
        <f aca="false">VLOOKUP($E76,MAPPING!$B$2:$F$7,2,0)</f>
        <v>STRING</v>
      </c>
      <c r="K76" s="7" t="n">
        <v>100</v>
      </c>
      <c r="L76" s="25" t="s">
        <v>48</v>
      </c>
      <c r="M76" s="25" t="s">
        <v>48</v>
      </c>
      <c r="N76" s="25"/>
      <c r="O76" s="25"/>
      <c r="P76" s="0" t="str">
        <f aca="false">CONCATENATE(UPPER($D76)," ",J76,",")</f>
        <v>FIRST_NAME STRING,</v>
      </c>
      <c r="Q76" s="0" t="str">
        <f aca="false">VLOOKUP($E76,MAPPING!$B$2:$F$7,3,0)</f>
        <v>VARCHAR</v>
      </c>
      <c r="R76" s="7" t="n">
        <v>100</v>
      </c>
      <c r="S76" s="25" t="s">
        <v>48</v>
      </c>
      <c r="T76" s="25" t="s">
        <v>48</v>
      </c>
      <c r="U76" s="25"/>
      <c r="V76" s="25"/>
      <c r="W76" s="0" t="str">
        <f aca="false">CONCATENATE(UPPER($D76)," ",Q76,"(",R76,")",IF(U76&lt;&gt;"",CONCATENATE(" DEFAULT ",U76),""),IF(S76="Y"," NOT NULL",""),",")</f>
        <v>FIRST_NAME VARCHAR(100),</v>
      </c>
      <c r="X76" s="0" t="str">
        <f aca="false">VLOOKUP($E76,MAPPING!$B$2:$F$7,4,0)</f>
        <v>VARCHAR2</v>
      </c>
      <c r="Y76" s="7" t="n">
        <v>100</v>
      </c>
      <c r="Z76" s="25" t="s">
        <v>48</v>
      </c>
      <c r="AA76" s="25" t="s">
        <v>48</v>
      </c>
      <c r="AB76" s="25"/>
      <c r="AC76" s="25"/>
      <c r="AD76" s="25"/>
      <c r="AE76" s="0" t="str">
        <f aca="false">VLOOKUP($E76,MAPPING!$B$2:$F$7,5,0)</f>
        <v>VARCHAR</v>
      </c>
      <c r="AF76" s="7" t="n">
        <v>100</v>
      </c>
      <c r="AG76" s="25" t="s">
        <v>48</v>
      </c>
      <c r="AH76" s="25" t="s">
        <v>48</v>
      </c>
      <c r="AI76" s="25"/>
      <c r="AJ76" s="25"/>
      <c r="AK76" s="0" t="str">
        <f aca="false">CONCATENATE(UPPER($D76)," ",AE76,",")</f>
        <v>FIRST_NAME  VARCHAR,</v>
      </c>
    </row>
    <row r="77" customFormat="false" ht="15" hidden="false" customHeight="false" outlineLevel="0" collapsed="false">
      <c r="A77" s="23"/>
      <c r="B77" s="23"/>
      <c r="C77" s="8" t="n">
        <v>5</v>
      </c>
      <c r="D77" s="0" t="s">
        <v>109</v>
      </c>
      <c r="E77" s="0" t="s">
        <v>7</v>
      </c>
      <c r="F77" s="7" t="n">
        <v>100</v>
      </c>
      <c r="G77" s="25" t="s">
        <v>48</v>
      </c>
      <c r="H77" s="25" t="s">
        <v>48</v>
      </c>
      <c r="I77" s="25"/>
      <c r="J77" s="0" t="str">
        <f aca="false">VLOOKUP($E77,MAPPING!$B$2:$F$7,2,0)</f>
        <v>STRING</v>
      </c>
      <c r="K77" s="7" t="n">
        <v>100</v>
      </c>
      <c r="L77" s="25" t="s">
        <v>48</v>
      </c>
      <c r="M77" s="25" t="s">
        <v>48</v>
      </c>
      <c r="N77" s="25"/>
      <c r="O77" s="25"/>
      <c r="P77" s="0" t="str">
        <f aca="false">CONCATENATE(UPPER($D77)," ",J77,",")</f>
        <v>MIDDLE_NAME STRING,</v>
      </c>
      <c r="Q77" s="0" t="str">
        <f aca="false">VLOOKUP($E77,MAPPING!$B$2:$F$7,3,0)</f>
        <v>VARCHAR</v>
      </c>
      <c r="R77" s="7" t="n">
        <v>100</v>
      </c>
      <c r="S77" s="25" t="s">
        <v>48</v>
      </c>
      <c r="T77" s="25" t="s">
        <v>48</v>
      </c>
      <c r="U77" s="25"/>
      <c r="V77" s="25"/>
      <c r="W77" s="0" t="str">
        <f aca="false">CONCATENATE(UPPER($D77)," ",Q77,"(",R77,")",IF(U77&lt;&gt;"",CONCATENATE(" DEFAULT ",U77),""),IF(S77="Y"," NOT NULL",""),",")</f>
        <v>MIDDLE_NAME VARCHAR(100),</v>
      </c>
      <c r="X77" s="0" t="str">
        <f aca="false">VLOOKUP($E77,MAPPING!$B$2:$F$7,4,0)</f>
        <v>VARCHAR2</v>
      </c>
      <c r="Y77" s="7" t="n">
        <v>100</v>
      </c>
      <c r="Z77" s="25" t="s">
        <v>48</v>
      </c>
      <c r="AA77" s="25" t="s">
        <v>48</v>
      </c>
      <c r="AB77" s="25"/>
      <c r="AC77" s="25"/>
      <c r="AD77" s="25"/>
      <c r="AE77" s="0" t="str">
        <f aca="false">VLOOKUP($E77,MAPPING!$B$2:$F$7,5,0)</f>
        <v>VARCHAR</v>
      </c>
      <c r="AF77" s="7" t="n">
        <v>100</v>
      </c>
      <c r="AG77" s="25" t="s">
        <v>48</v>
      </c>
      <c r="AH77" s="25" t="s">
        <v>48</v>
      </c>
      <c r="AI77" s="25"/>
      <c r="AJ77" s="25"/>
      <c r="AK77" s="0" t="str">
        <f aca="false">CONCATENATE(UPPER($D77)," ",AE77,",")</f>
        <v>MIDDLE_NAME  VARCHAR,</v>
      </c>
    </row>
    <row r="78" customFormat="false" ht="15" hidden="false" customHeight="false" outlineLevel="0" collapsed="false">
      <c r="A78" s="23"/>
      <c r="B78" s="23"/>
      <c r="C78" s="8" t="n">
        <v>6</v>
      </c>
      <c r="D78" s="0" t="s">
        <v>110</v>
      </c>
      <c r="E78" s="0" t="s">
        <v>7</v>
      </c>
      <c r="F78" s="7" t="n">
        <v>100</v>
      </c>
      <c r="G78" s="25" t="s">
        <v>48</v>
      </c>
      <c r="H78" s="25" t="s">
        <v>48</v>
      </c>
      <c r="I78" s="25"/>
      <c r="J78" s="0" t="str">
        <f aca="false">VLOOKUP($E78,MAPPING!$B$2:$F$7,2,0)</f>
        <v>STRING</v>
      </c>
      <c r="K78" s="7" t="n">
        <v>100</v>
      </c>
      <c r="L78" s="25" t="s">
        <v>48</v>
      </c>
      <c r="M78" s="25" t="s">
        <v>48</v>
      </c>
      <c r="N78" s="25"/>
      <c r="O78" s="25"/>
      <c r="P78" s="0" t="str">
        <f aca="false">CONCATENATE(UPPER($D78)," ",J78,",")</f>
        <v>LAST_NAME STRING,</v>
      </c>
      <c r="Q78" s="0" t="str">
        <f aca="false">VLOOKUP($E78,MAPPING!$B$2:$F$7,3,0)</f>
        <v>VARCHAR</v>
      </c>
      <c r="R78" s="7" t="n">
        <v>100</v>
      </c>
      <c r="S78" s="25" t="s">
        <v>48</v>
      </c>
      <c r="T78" s="25" t="s">
        <v>48</v>
      </c>
      <c r="U78" s="25"/>
      <c r="V78" s="25"/>
      <c r="W78" s="0" t="str">
        <f aca="false">CONCATENATE(UPPER($D78)," ",Q78,"(",R78,")",IF(U78&lt;&gt;"",CONCATENATE(" DEFAULT ",U78),""),IF(S78="Y"," NOT NULL",""),",")</f>
        <v>LAST_NAME VARCHAR(100),</v>
      </c>
      <c r="X78" s="0" t="str">
        <f aca="false">VLOOKUP($E78,MAPPING!$B$2:$F$7,4,0)</f>
        <v>VARCHAR2</v>
      </c>
      <c r="Y78" s="7" t="n">
        <v>100</v>
      </c>
      <c r="Z78" s="25" t="s">
        <v>48</v>
      </c>
      <c r="AA78" s="25" t="s">
        <v>48</v>
      </c>
      <c r="AB78" s="25"/>
      <c r="AC78" s="25"/>
      <c r="AD78" s="25"/>
      <c r="AE78" s="0" t="str">
        <f aca="false">VLOOKUP($E78,MAPPING!$B$2:$F$7,5,0)</f>
        <v>VARCHAR</v>
      </c>
      <c r="AF78" s="7" t="n">
        <v>100</v>
      </c>
      <c r="AG78" s="25" t="s">
        <v>48</v>
      </c>
      <c r="AH78" s="25" t="s">
        <v>48</v>
      </c>
      <c r="AI78" s="25"/>
      <c r="AJ78" s="25"/>
      <c r="AK78" s="0" t="str">
        <f aca="false">CONCATENATE(UPPER($D78)," ",AE78,",")</f>
        <v>LAST_NAME  VARCHAR,</v>
      </c>
    </row>
    <row r="79" customFormat="false" ht="15" hidden="false" customHeight="false" outlineLevel="0" collapsed="false">
      <c r="A79" s="23"/>
      <c r="B79" s="23"/>
      <c r="C79" s="8" t="n">
        <v>7</v>
      </c>
      <c r="D79" s="0" t="s">
        <v>111</v>
      </c>
      <c r="E79" s="0" t="s">
        <v>7</v>
      </c>
      <c r="F79" s="7" t="n">
        <v>100</v>
      </c>
      <c r="G79" s="25" t="s">
        <v>48</v>
      </c>
      <c r="H79" s="25" t="s">
        <v>48</v>
      </c>
      <c r="I79" s="25"/>
      <c r="J79" s="0" t="str">
        <f aca="false">VLOOKUP($E79,MAPPING!$B$2:$F$7,2,0)</f>
        <v>STRING</v>
      </c>
      <c r="K79" s="7" t="n">
        <v>100</v>
      </c>
      <c r="L79" s="25" t="s">
        <v>48</v>
      </c>
      <c r="M79" s="25" t="s">
        <v>48</v>
      </c>
      <c r="N79" s="25"/>
      <c r="O79" s="25"/>
      <c r="P79" s="0" t="str">
        <f aca="false">CONCATENATE(UPPER($D79)," ",J79,",")</f>
        <v>SSN STRING,</v>
      </c>
      <c r="Q79" s="0" t="str">
        <f aca="false">VLOOKUP($E79,MAPPING!$B$2:$F$7,3,0)</f>
        <v>VARCHAR</v>
      </c>
      <c r="R79" s="7" t="n">
        <v>100</v>
      </c>
      <c r="S79" s="25" t="s">
        <v>48</v>
      </c>
      <c r="T79" s="25" t="s">
        <v>48</v>
      </c>
      <c r="U79" s="25"/>
      <c r="V79" s="25"/>
      <c r="W79" s="0" t="str">
        <f aca="false">CONCATENATE(UPPER($D79)," ",Q79,"(",R79,")",IF(U79&lt;&gt;"",CONCATENATE(" DEFAULT ",U79),""),IF(S79="Y"," NOT NULL",""),",")</f>
        <v>SSN VARCHAR(100),</v>
      </c>
      <c r="X79" s="0" t="str">
        <f aca="false">VLOOKUP($E79,MAPPING!$B$2:$F$7,4,0)</f>
        <v>VARCHAR2</v>
      </c>
      <c r="Y79" s="7" t="n">
        <v>100</v>
      </c>
      <c r="Z79" s="25" t="s">
        <v>48</v>
      </c>
      <c r="AA79" s="25" t="s">
        <v>48</v>
      </c>
      <c r="AB79" s="25"/>
      <c r="AC79" s="25"/>
      <c r="AD79" s="25"/>
      <c r="AE79" s="0" t="str">
        <f aca="false">VLOOKUP($E79,MAPPING!$B$2:$F$7,5,0)</f>
        <v>VARCHAR</v>
      </c>
      <c r="AF79" s="7" t="n">
        <v>100</v>
      </c>
      <c r="AG79" s="25" t="s">
        <v>48</v>
      </c>
      <c r="AH79" s="25" t="s">
        <v>48</v>
      </c>
      <c r="AI79" s="25"/>
      <c r="AJ79" s="25"/>
      <c r="AK79" s="0" t="str">
        <f aca="false">CONCATENATE(UPPER($D79)," ",AE79,",")</f>
        <v>SSN  VARCHAR,</v>
      </c>
    </row>
    <row r="80" customFormat="false" ht="15" hidden="false" customHeight="false" outlineLevel="0" collapsed="false">
      <c r="A80" s="23"/>
      <c r="B80" s="23"/>
      <c r="C80" s="8" t="n">
        <v>8</v>
      </c>
      <c r="D80" s="0" t="s">
        <v>112</v>
      </c>
      <c r="E80" s="0" t="s">
        <v>7</v>
      </c>
      <c r="F80" s="7" t="n">
        <v>100</v>
      </c>
      <c r="G80" s="25" t="s">
        <v>48</v>
      </c>
      <c r="H80" s="25" t="s">
        <v>48</v>
      </c>
      <c r="I80" s="25"/>
      <c r="J80" s="0" t="str">
        <f aca="false">VLOOKUP($E80,MAPPING!$B$2:$F$7,2,0)</f>
        <v>STRING</v>
      </c>
      <c r="K80" s="7" t="n">
        <v>100</v>
      </c>
      <c r="L80" s="25" t="s">
        <v>48</v>
      </c>
      <c r="M80" s="25" t="s">
        <v>48</v>
      </c>
      <c r="N80" s="25"/>
      <c r="O80" s="25"/>
      <c r="P80" s="0" t="str">
        <f aca="false">CONCATENATE(UPPER($D80)," ",J80,",")</f>
        <v>PHONE STRING,</v>
      </c>
      <c r="Q80" s="0" t="str">
        <f aca="false">VLOOKUP($E80,MAPPING!$B$2:$F$7,3,0)</f>
        <v>VARCHAR</v>
      </c>
      <c r="R80" s="7" t="n">
        <v>100</v>
      </c>
      <c r="S80" s="25" t="s">
        <v>48</v>
      </c>
      <c r="T80" s="25" t="s">
        <v>48</v>
      </c>
      <c r="U80" s="25"/>
      <c r="V80" s="25"/>
      <c r="W80" s="0" t="str">
        <f aca="false">CONCATENATE(UPPER($D80)," ",Q80,"(",R80,")",IF(U80&lt;&gt;"",CONCATENATE(" DEFAULT ",U80),""),IF(S80="Y"," NOT NULL",""),",")</f>
        <v>PHONE VARCHAR(100),</v>
      </c>
      <c r="X80" s="0" t="str">
        <f aca="false">VLOOKUP($E80,MAPPING!$B$2:$F$7,4,0)</f>
        <v>VARCHAR2</v>
      </c>
      <c r="Y80" s="7" t="n">
        <v>100</v>
      </c>
      <c r="Z80" s="25" t="s">
        <v>48</v>
      </c>
      <c r="AA80" s="25" t="s">
        <v>48</v>
      </c>
      <c r="AB80" s="25"/>
      <c r="AC80" s="25"/>
      <c r="AD80" s="25"/>
      <c r="AE80" s="0" t="str">
        <f aca="false">VLOOKUP($E80,MAPPING!$B$2:$F$7,5,0)</f>
        <v>VARCHAR</v>
      </c>
      <c r="AF80" s="7" t="n">
        <v>100</v>
      </c>
      <c r="AG80" s="25" t="s">
        <v>48</v>
      </c>
      <c r="AH80" s="25" t="s">
        <v>48</v>
      </c>
      <c r="AI80" s="25"/>
      <c r="AJ80" s="25"/>
      <c r="AK80" s="0" t="str">
        <f aca="false">CONCATENATE(UPPER($D80)," ",AE80,",")</f>
        <v>PHONE  VARCHAR,</v>
      </c>
    </row>
    <row r="81" customFormat="false" ht="15" hidden="false" customHeight="false" outlineLevel="0" collapsed="false">
      <c r="A81" s="23"/>
      <c r="B81" s="23"/>
      <c r="C81" s="8" t="n">
        <v>9</v>
      </c>
      <c r="D81" s="0" t="s">
        <v>113</v>
      </c>
      <c r="E81" s="0" t="s">
        <v>7</v>
      </c>
      <c r="F81" s="7" t="n">
        <v>10</v>
      </c>
      <c r="G81" s="25" t="s">
        <v>48</v>
      </c>
      <c r="H81" s="25" t="s">
        <v>48</v>
      </c>
      <c r="I81" s="25"/>
      <c r="J81" s="0" t="str">
        <f aca="false">VLOOKUP($E81,MAPPING!$B$2:$F$7,2,0)</f>
        <v>STRING</v>
      </c>
      <c r="K81" s="7" t="n">
        <v>10</v>
      </c>
      <c r="L81" s="25" t="s">
        <v>48</v>
      </c>
      <c r="M81" s="25" t="s">
        <v>48</v>
      </c>
      <c r="N81" s="25"/>
      <c r="O81" s="25"/>
      <c r="P81" s="0" t="str">
        <f aca="false">CONCATENATE(UPPER($D81)," ",J81,",")</f>
        <v>DATE_FIRST_PURCHASE STRING,</v>
      </c>
      <c r="Q81" s="0" t="str">
        <f aca="false">VLOOKUP($E81,MAPPING!$B$2:$F$7,3,0)</f>
        <v>VARCHAR</v>
      </c>
      <c r="R81" s="7" t="n">
        <v>10</v>
      </c>
      <c r="S81" s="25" t="s">
        <v>48</v>
      </c>
      <c r="T81" s="25" t="s">
        <v>48</v>
      </c>
      <c r="U81" s="25"/>
      <c r="V81" s="25"/>
      <c r="W81" s="0" t="str">
        <f aca="false">CONCATENATE(UPPER($D81)," ",Q81,"(",R81,")",IF(U81&lt;&gt;"",CONCATENATE(" DEFAULT ",U81),""),IF(S81="Y"," NOT NULL",""),",")</f>
        <v>DATE_FIRST_PURCHASE VARCHAR(10),</v>
      </c>
      <c r="X81" s="0" t="str">
        <f aca="false">VLOOKUP($E81,MAPPING!$B$2:$F$7,4,0)</f>
        <v>VARCHAR2</v>
      </c>
      <c r="Y81" s="7" t="n">
        <v>10</v>
      </c>
      <c r="Z81" s="25" t="s">
        <v>48</v>
      </c>
      <c r="AA81" s="25" t="s">
        <v>48</v>
      </c>
      <c r="AB81" s="25"/>
      <c r="AC81" s="25"/>
      <c r="AD81" s="25"/>
      <c r="AE81" s="0" t="str">
        <f aca="false">VLOOKUP($E81,MAPPING!$B$2:$F$7,5,0)</f>
        <v>VARCHAR</v>
      </c>
      <c r="AF81" s="7" t="n">
        <v>10</v>
      </c>
      <c r="AG81" s="25" t="s">
        <v>48</v>
      </c>
      <c r="AH81" s="25" t="s">
        <v>48</v>
      </c>
      <c r="AI81" s="25"/>
      <c r="AJ81" s="25"/>
      <c r="AK81" s="0" t="str">
        <f aca="false">CONCATENATE(UPPER($D81)," ",AE81,",")</f>
        <v>DATE_FIRST_PURCHASE  VARCHAR,</v>
      </c>
    </row>
    <row r="82" customFormat="false" ht="15" hidden="false" customHeight="false" outlineLevel="0" collapsed="false">
      <c r="A82" s="23"/>
      <c r="B82" s="23"/>
      <c r="C82" s="8" t="n">
        <v>10</v>
      </c>
      <c r="D82" s="0" t="s">
        <v>114</v>
      </c>
      <c r="E82" s="0" t="s">
        <v>12</v>
      </c>
      <c r="F82" s="9" t="n">
        <v>10</v>
      </c>
      <c r="G82" s="25" t="s">
        <v>48</v>
      </c>
      <c r="H82" s="25" t="s">
        <v>48</v>
      </c>
      <c r="I82" s="25"/>
      <c r="J82" s="0" t="str">
        <f aca="false">VLOOKUP($E82,MAPPING!$B$2:$F$7,2,0)</f>
        <v>INT</v>
      </c>
      <c r="K82" s="9" t="n">
        <v>10</v>
      </c>
      <c r="L82" s="25" t="s">
        <v>48</v>
      </c>
      <c r="M82" s="25" t="s">
        <v>48</v>
      </c>
      <c r="N82" s="25"/>
      <c r="O82" s="25"/>
      <c r="P82" s="0" t="str">
        <f aca="false">CONCATENATE(UPPER($D82)," ",J82,")")</f>
        <v>COMMUTE_DISTANCE_MILES INT)</v>
      </c>
      <c r="Q82" s="0" t="str">
        <f aca="false">VLOOKUP($E82,MAPPING!$B$2:$F$7,3,0)</f>
        <v>INTEGER</v>
      </c>
      <c r="R82" s="9" t="n">
        <v>10</v>
      </c>
      <c r="S82" s="25" t="s">
        <v>48</v>
      </c>
      <c r="T82" s="25" t="s">
        <v>48</v>
      </c>
      <c r="U82" s="25"/>
      <c r="V82" s="25"/>
      <c r="W82" s="0" t="str">
        <f aca="false">CONCATENATE(UPPER($D82)," ",Q82,"(",R82,")",IF(U82&lt;&gt;"",CONCATENATE(" DEFAULT ",U82),""),IF(S82="Y"," NOT NULL",""),",")</f>
        <v>COMMUTE_DISTANCE_MILES INTEGER(10),</v>
      </c>
      <c r="X82" s="0" t="str">
        <f aca="false">VLOOKUP($E82,MAPPING!$B$2:$F$7,4,0)</f>
        <v>INTEGER</v>
      </c>
      <c r="Y82" s="9" t="n">
        <v>10</v>
      </c>
      <c r="Z82" s="25" t="s">
        <v>48</v>
      </c>
      <c r="AA82" s="25" t="s">
        <v>48</v>
      </c>
      <c r="AB82" s="25"/>
      <c r="AC82" s="25"/>
      <c r="AD82" s="25"/>
      <c r="AE82" s="0" t="str">
        <f aca="false">VLOOKUP($E82,MAPPING!$B$2:$F$7,5,0)</f>
        <v>INTEGER</v>
      </c>
      <c r="AF82" s="9" t="n">
        <v>10</v>
      </c>
      <c r="AG82" s="25" t="s">
        <v>48</v>
      </c>
      <c r="AH82" s="25" t="s">
        <v>48</v>
      </c>
      <c r="AI82" s="25"/>
      <c r="AJ82" s="25"/>
      <c r="AK82" s="0" t="str">
        <f aca="false">CONCATENATE(UPPER($D82)," ",AE82,",")</f>
        <v>COMMUTE_DISTANCE_MILES INTEGER,</v>
      </c>
    </row>
    <row r="83" customFormat="false" ht="15" hidden="false" customHeight="false" outlineLevel="0" collapsed="false">
      <c r="A83" s="23"/>
      <c r="B83" s="23"/>
      <c r="C83" s="8" t="n">
        <v>11</v>
      </c>
      <c r="D83" s="0" t="s">
        <v>68</v>
      </c>
      <c r="E83" s="0" t="s">
        <v>7</v>
      </c>
      <c r="F83" s="7" t="n">
        <v>10</v>
      </c>
      <c r="G83" s="25" t="s">
        <v>48</v>
      </c>
      <c r="H83" s="0" t="s">
        <v>47</v>
      </c>
      <c r="J83" s="0" t="str">
        <f aca="false">VLOOKUP($E83,MAPPING!$B$2:$F$7,2,0)</f>
        <v>STRING</v>
      </c>
      <c r="K83" s="7" t="n">
        <v>10</v>
      </c>
      <c r="L83" s="25" t="s">
        <v>48</v>
      </c>
      <c r="M83" s="0" t="s">
        <v>47</v>
      </c>
      <c r="Q83" s="0" t="str">
        <f aca="false">VLOOKUP($E83,MAPPING!$B$2:$F$7,3,0)</f>
        <v>VARCHAR</v>
      </c>
      <c r="R83" s="7" t="n">
        <v>10</v>
      </c>
      <c r="S83" s="25" t="s">
        <v>48</v>
      </c>
      <c r="T83" s="0" t="s">
        <v>47</v>
      </c>
      <c r="W83" s="0" t="str">
        <f aca="false">CONCATENATE(UPPER($D83)," ",Q83,"(",R83,")",IF(U83&lt;&gt;"",CONCATENATE(" DEFAULT ",U83),""),IF(S83="Y"," NOT NULL",""),",")</f>
        <v>LOAD_DATE VARCHAR(10),</v>
      </c>
      <c r="X83" s="0" t="str">
        <f aca="false">VLOOKUP($E83,MAPPING!$B$2:$F$7,4,0)</f>
        <v>VARCHAR2</v>
      </c>
      <c r="Y83" s="7" t="n">
        <v>10</v>
      </c>
      <c r="Z83" s="25" t="s">
        <v>48</v>
      </c>
      <c r="AA83" s="0" t="s">
        <v>47</v>
      </c>
      <c r="AE83" s="0" t="str">
        <f aca="false">VLOOKUP($E83,MAPPING!$B$2:$F$7,5,0)</f>
        <v>VARCHAR</v>
      </c>
      <c r="AF83" s="7" t="n">
        <v>10</v>
      </c>
      <c r="AG83" s="25" t="s">
        <v>48</v>
      </c>
      <c r="AH83" s="0" t="s">
        <v>47</v>
      </c>
      <c r="AK83" s="0" t="str">
        <f aca="false">CONCATENATE(UPPER($D83)," ",AE83,",")</f>
        <v>LOAD_DATE  VARCHAR,</v>
      </c>
    </row>
    <row r="84" customFormat="false" ht="44" hidden="false" customHeight="false" outlineLevel="0" collapsed="false">
      <c r="A84" s="23"/>
      <c r="B84" s="23"/>
      <c r="C84" s="8" t="n">
        <v>12</v>
      </c>
      <c r="D84" s="0" t="s">
        <v>69</v>
      </c>
      <c r="E84" s="0" t="s">
        <v>12</v>
      </c>
      <c r="F84" s="7" t="n">
        <v>50</v>
      </c>
      <c r="G84" s="25" t="s">
        <v>48</v>
      </c>
      <c r="H84" s="0" t="s">
        <v>47</v>
      </c>
      <c r="J84" s="0" t="str">
        <f aca="false">VLOOKUP($E84,MAPPING!$B$2:$F$7,2,0)</f>
        <v>INT</v>
      </c>
      <c r="K84" s="7" t="n">
        <v>50</v>
      </c>
      <c r="L84" s="25" t="s">
        <v>48</v>
      </c>
      <c r="M84" s="0" t="s">
        <v>47</v>
      </c>
      <c r="P84" s="24" t="str">
        <f aca="false">CONCATENATE("PARTITIONED BY (","LOAD_DATE STRING, LOAD_ID STRING)",CHAR(10),"ROW FORMAT DELIMITED FIELDS TERMINATED BY ',';")</f>
        <v>PARTITIONED BY (LOAD_DATE STRING, LOAD_ID STRING)
ROW FORMAT DELIMITED FIELDS TERMINATED BY ',';</v>
      </c>
      <c r="Q84" s="0" t="str">
        <f aca="false">VLOOKUP($E84,MAPPING!$B$2:$F$7,3,0)</f>
        <v>INTEGER</v>
      </c>
      <c r="R84" s="7" t="n">
        <v>50</v>
      </c>
      <c r="S84" s="25" t="s">
        <v>48</v>
      </c>
      <c r="T84" s="0" t="s">
        <v>47</v>
      </c>
      <c r="W84" s="24" t="str">
        <f aca="false">CONCATENATE(UPPER($D84)," ",Q84,"(",R84,")",IF(U84&lt;&gt;"",cov3ncatenate(" DEFAULT ",U84),""),IF(S84="Y"," NOT NULL",""),", ",CHAR(10),"CONSTRAINT ",UPPER($D72),"_PK  PRIMARY KEY(",UPPER($D72),",",UPPER($D83),",",UPPER($D84),"));",CHAR(10)," ALTER TABLE ",$B72," PARTITION BY KEY(","LOAD_DATE,LOAD_ID);")</f>
        <v>LOAD_ID INTEGER(50), 
CONSTRAINT CUSTOMER_ID_PK  PRIMARY KEY(CUSTOMER_ID,LOAD_DATE,LOAD_ID));
 ALTER TABLE customer PARTITION BY KEY(LOAD_DATE,LOAD_ID);</v>
      </c>
      <c r="X84" s="0" t="str">
        <f aca="false">VLOOKUP($E84,MAPPING!$B$2:$F$7,4,0)</f>
        <v>INTEGER</v>
      </c>
      <c r="Y84" s="7" t="n">
        <v>50</v>
      </c>
      <c r="Z84" s="25" t="s">
        <v>48</v>
      </c>
      <c r="AA84" s="0" t="s">
        <v>47</v>
      </c>
      <c r="AE84" s="0" t="str">
        <f aca="false">VLOOKUP($E84,MAPPING!$B$2:$F$7,5,0)</f>
        <v>INTEGER</v>
      </c>
      <c r="AF84" s="7" t="n">
        <v>50</v>
      </c>
      <c r="AG84" s="25" t="s">
        <v>48</v>
      </c>
      <c r="AH84" s="0" t="s">
        <v>47</v>
      </c>
      <c r="AJ84" s="24" t="str">
        <f aca="false">CONCATENATE("PARTITIONED BY (","LOAD_DATE STRING, LOAD_ID STRING)",CHAR(10),"ROW FORMAT DELIMITED FIELDS TERMINATED BY ',';")</f>
        <v>PARTITIONED BY (LOAD_DATE STRING, LOAD_ID STRING)
ROW FORMAT DELIMITED FIELDS TERMINATED BY ',';</v>
      </c>
      <c r="AK84" s="0" t="str">
        <f aca="false">CONCATENATE(UPPER($D84)," ",AE84,",")</f>
        <v>LOAD_ID INTEGER,</v>
      </c>
    </row>
    <row r="85" customFormat="false" ht="29.85" hidden="false" customHeight="false" outlineLevel="0" collapsed="false">
      <c r="A85" s="23"/>
      <c r="B85" s="23" t="s">
        <v>115</v>
      </c>
      <c r="C85" s="8" t="n">
        <v>0</v>
      </c>
      <c r="D85" s="0" t="s">
        <v>46</v>
      </c>
      <c r="E85" s="0" t="s">
        <v>7</v>
      </c>
      <c r="F85" s="7" t="n">
        <v>50</v>
      </c>
      <c r="G85" s="25" t="s">
        <v>47</v>
      </c>
      <c r="H85" s="25" t="s">
        <v>48</v>
      </c>
      <c r="I85" s="0" t="n">
        <v>0</v>
      </c>
      <c r="J85" s="0" t="str">
        <f aca="false">VLOOKUP($E85,MAPPING!$B$2:$F$7,2,0)</f>
        <v>STRING</v>
      </c>
      <c r="K85" s="7" t="n">
        <v>50</v>
      </c>
      <c r="L85" s="25" t="s">
        <v>47</v>
      </c>
      <c r="M85" s="25" t="s">
        <v>48</v>
      </c>
      <c r="N85" s="0" t="n">
        <v>0</v>
      </c>
      <c r="O85" s="24" t="str">
        <f aca="false">CONCATENATE("DROP TABLE IF EXISTS ",UPPER($B$85),";",CHAR(10),"CREATE TABLE ",UPPER($B$85),"(")</f>
        <v>DROP TABLE IF EXISTS DIM_ACCOUNT;
CREATE TABLE DIM_ACCOUNT(</v>
      </c>
      <c r="P85" s="0" t="str">
        <f aca="false">CONCATENATE(UPPER($D85)," ",J85,",")</f>
        <v>ACCOUNT_ID STRING,</v>
      </c>
      <c r="Q85" s="0" t="str">
        <f aca="false">VLOOKUP($E85,MAPPING!$B$2:$F$7,3,0)</f>
        <v>VARCHAR</v>
      </c>
      <c r="R85" s="7" t="n">
        <v>50</v>
      </c>
      <c r="S85" s="25" t="s">
        <v>47</v>
      </c>
      <c r="T85" s="25" t="s">
        <v>48</v>
      </c>
      <c r="U85" s="0" t="n">
        <v>0</v>
      </c>
      <c r="V85" s="24" t="str">
        <f aca="false">CONCATENATE("DROP TABLE",$B$85,";",CHAR(10),"CREATE TABLE ",$B$85,"(")</f>
        <v>DROP TABLEdim_account;
CREATE TABLE dim_account(</v>
      </c>
      <c r="W85" s="0" t="str">
        <f aca="false">CONCATENATE(UPPER($D85)," ",Q85,"(",R85,")",IF(U85&lt;&gt;"",CONCATENATE(" DEFAULT ",U85),""),IF(S85="Y"," NOT NULL",""),",")</f>
        <v>ACCOUNT_ID VARCHAR(50) DEFAULT 0 NOT NULL,</v>
      </c>
      <c r="X85" s="0" t="str">
        <f aca="false">VLOOKUP($E85,MAPPING!$B$2:$F$7,4,0)</f>
        <v>VARCHAR2</v>
      </c>
      <c r="Y85" s="7" t="n">
        <v>50</v>
      </c>
      <c r="Z85" s="25" t="s">
        <v>47</v>
      </c>
      <c r="AA85" s="25" t="s">
        <v>48</v>
      </c>
      <c r="AB85" s="0" t="n">
        <v>0</v>
      </c>
      <c r="AE85" s="0" t="str">
        <f aca="false">VLOOKUP($E85,MAPPING!$B$2:$F$7,5,0)</f>
        <v>VARCHAR</v>
      </c>
      <c r="AF85" s="7" t="n">
        <v>50</v>
      </c>
      <c r="AG85" s="25" t="s">
        <v>47</v>
      </c>
      <c r="AH85" s="25" t="s">
        <v>48</v>
      </c>
      <c r="AI85" s="0" t="n">
        <v>0</v>
      </c>
      <c r="AJ85" s="24" t="str">
        <f aca="false">CONCATENATE("DROP TABLE IF EXISTS ",$B$3,";",CHAR(10),"CREATE TABLE ",$B$3,"(")</f>
        <v>DROP TABLE IF EXISTS account;
CREATE TABLE account(</v>
      </c>
      <c r="AK85" s="0" t="str">
        <f aca="false">CONCATENATE(UPPER($D85)," ",AE85,",")</f>
        <v>ACCOUNT_ID  VARCHAR,</v>
      </c>
    </row>
    <row r="86" customFormat="false" ht="15" hidden="false" customHeight="false" outlineLevel="0" collapsed="false">
      <c r="A86" s="23"/>
      <c r="B86" s="23"/>
      <c r="C86" s="8" t="n">
        <v>1</v>
      </c>
      <c r="D86" s="0" t="s">
        <v>116</v>
      </c>
      <c r="E86" s="0" t="s">
        <v>7</v>
      </c>
      <c r="F86" s="7" t="n">
        <v>50</v>
      </c>
      <c r="G86" s="25" t="s">
        <v>48</v>
      </c>
      <c r="H86" s="25" t="s">
        <v>48</v>
      </c>
      <c r="I86" s="25"/>
      <c r="J86" s="0" t="str">
        <f aca="false">VLOOKUP($E86,MAPPING!$B$2:$F$7,2,0)</f>
        <v>STRING</v>
      </c>
      <c r="K86" s="7" t="n">
        <v>50</v>
      </c>
      <c r="L86" s="25" t="s">
        <v>48</v>
      </c>
      <c r="M86" s="25" t="s">
        <v>48</v>
      </c>
      <c r="N86" s="25"/>
      <c r="O86" s="25"/>
      <c r="P86" s="0" t="str">
        <f aca="false">CONCATENATE(UPPER($D86)," ",J86,",")</f>
        <v>SRC_ACCOUNT_ID STRING,</v>
      </c>
      <c r="Q86" s="0" t="str">
        <f aca="false">VLOOKUP($E86,MAPPING!$B$2:$F$7,3,0)</f>
        <v>VARCHAR</v>
      </c>
      <c r="R86" s="7" t="n">
        <v>50</v>
      </c>
      <c r="S86" s="25" t="s">
        <v>48</v>
      </c>
      <c r="T86" s="25" t="s">
        <v>48</v>
      </c>
      <c r="U86" s="25"/>
      <c r="V86" s="25"/>
      <c r="W86" s="0" t="str">
        <f aca="false">CONCATENATE(UPPER($D86)," ",Q86,"(",R86,")",IF(U86&lt;&gt;"",CONCATENATE(" DEFAULT ",U86),""),IF(S86="Y"," NOT NULL",""),",")</f>
        <v>SRC_ACCOUNT_ID VARCHAR(50),</v>
      </c>
      <c r="X86" s="0" t="str">
        <f aca="false">VLOOKUP($E86,MAPPING!$B$2:$F$7,4,0)</f>
        <v>VARCHAR2</v>
      </c>
      <c r="Y86" s="7" t="n">
        <v>50</v>
      </c>
      <c r="Z86" s="25" t="s">
        <v>48</v>
      </c>
      <c r="AA86" s="25" t="s">
        <v>48</v>
      </c>
      <c r="AB86" s="25"/>
      <c r="AC86" s="25"/>
      <c r="AD86" s="25"/>
      <c r="AE86" s="0" t="str">
        <f aca="false">VLOOKUP($E86,MAPPING!$B$2:$F$7,5,0)</f>
        <v>VARCHAR</v>
      </c>
      <c r="AF86" s="7" t="n">
        <v>50</v>
      </c>
      <c r="AG86" s="25" t="s">
        <v>48</v>
      </c>
      <c r="AH86" s="25" t="s">
        <v>48</v>
      </c>
      <c r="AI86" s="25"/>
      <c r="AJ86" s="25"/>
      <c r="AK86" s="0" t="str">
        <f aca="false">CONCATENATE(UPPER($D86)," ",AE86,",")</f>
        <v>SRC_ACCOUNT_ID  VARCHAR,</v>
      </c>
    </row>
    <row r="87" customFormat="false" ht="15" hidden="false" customHeight="false" outlineLevel="0" collapsed="false">
      <c r="A87" s="23"/>
      <c r="B87" s="23"/>
      <c r="C87" s="8" t="n">
        <v>2</v>
      </c>
      <c r="D87" s="0" t="s">
        <v>74</v>
      </c>
      <c r="E87" s="0" t="s">
        <v>7</v>
      </c>
      <c r="F87" s="7" t="n">
        <v>10</v>
      </c>
      <c r="G87" s="25" t="s">
        <v>48</v>
      </c>
      <c r="H87" s="25" t="s">
        <v>48</v>
      </c>
      <c r="I87" s="25"/>
      <c r="J87" s="0" t="str">
        <f aca="false">VLOOKUP($E87,MAPPING!$B$2:$F$7,2,0)</f>
        <v>STRING</v>
      </c>
      <c r="K87" s="7" t="n">
        <v>10</v>
      </c>
      <c r="L87" s="25" t="s">
        <v>48</v>
      </c>
      <c r="M87" s="25" t="s">
        <v>48</v>
      </c>
      <c r="N87" s="25"/>
      <c r="O87" s="25"/>
      <c r="P87" s="0" t="str">
        <f aca="false">CONCATENATE(UPPER($D87)," ",J87,",")</f>
        <v>ACCOUNT_TYPE_CODE STRING,</v>
      </c>
      <c r="Q87" s="0" t="str">
        <f aca="false">VLOOKUP($E87,MAPPING!$B$2:$F$7,3,0)</f>
        <v>VARCHAR</v>
      </c>
      <c r="R87" s="7" t="n">
        <v>10</v>
      </c>
      <c r="S87" s="25" t="s">
        <v>48</v>
      </c>
      <c r="T87" s="25" t="s">
        <v>48</v>
      </c>
      <c r="U87" s="25"/>
      <c r="V87" s="25"/>
      <c r="W87" s="0" t="str">
        <f aca="false">CONCATENATE(UPPER($D87)," ",Q87,"(",R87,")",IF(U87&lt;&gt;"",CONCATENATE(" DEFAULT ",U87),""),IF(S87="Y"," NOT NULL",""),",")</f>
        <v>ACCOUNT_TYPE_CODE VARCHAR(10),</v>
      </c>
      <c r="X87" s="0" t="str">
        <f aca="false">VLOOKUP($E87,MAPPING!$B$2:$F$7,4,0)</f>
        <v>VARCHAR2</v>
      </c>
      <c r="Y87" s="7" t="n">
        <v>10</v>
      </c>
      <c r="Z87" s="25" t="s">
        <v>48</v>
      </c>
      <c r="AA87" s="25" t="s">
        <v>48</v>
      </c>
      <c r="AB87" s="25"/>
      <c r="AC87" s="25"/>
      <c r="AD87" s="25"/>
      <c r="AE87" s="0" t="str">
        <f aca="false">VLOOKUP($E87,MAPPING!$B$2:$F$7,5,0)</f>
        <v>VARCHAR</v>
      </c>
      <c r="AF87" s="7" t="n">
        <v>10</v>
      </c>
      <c r="AG87" s="25" t="s">
        <v>48</v>
      </c>
      <c r="AH87" s="25" t="s">
        <v>48</v>
      </c>
      <c r="AI87" s="25"/>
      <c r="AJ87" s="25"/>
      <c r="AK87" s="0" t="str">
        <f aca="false">CONCATENATE(UPPER($D87)," ",AE87,",")</f>
        <v>ACCOUNT_TYPE_CODE  VARCHAR,</v>
      </c>
    </row>
    <row r="88" customFormat="false" ht="15" hidden="false" customHeight="false" outlineLevel="0" collapsed="false">
      <c r="A88" s="23"/>
      <c r="B88" s="23"/>
      <c r="C88" s="8" t="n">
        <v>3</v>
      </c>
      <c r="D88" s="0" t="s">
        <v>71</v>
      </c>
      <c r="E88" s="0" t="s">
        <v>7</v>
      </c>
      <c r="F88" s="7" t="n">
        <v>10</v>
      </c>
      <c r="G88" s="25" t="s">
        <v>48</v>
      </c>
      <c r="H88" s="25" t="s">
        <v>48</v>
      </c>
      <c r="I88" s="25"/>
      <c r="J88" s="0" t="str">
        <f aca="false">VLOOKUP($E88,MAPPING!$B$2:$F$7,2,0)</f>
        <v>STRING</v>
      </c>
      <c r="K88" s="7" t="n">
        <v>10</v>
      </c>
      <c r="L88" s="25" t="s">
        <v>48</v>
      </c>
      <c r="M88" s="25" t="s">
        <v>48</v>
      </c>
      <c r="N88" s="25"/>
      <c r="O88" s="25"/>
      <c r="P88" s="0" t="str">
        <f aca="false">CONCATENATE(UPPER($D88)," ",J88,",")</f>
        <v>ACCOUNT_STATUS_CODE STRING,</v>
      </c>
      <c r="Q88" s="0" t="str">
        <f aca="false">VLOOKUP($E88,MAPPING!$B$2:$F$7,3,0)</f>
        <v>VARCHAR</v>
      </c>
      <c r="R88" s="7" t="n">
        <v>10</v>
      </c>
      <c r="S88" s="25" t="s">
        <v>48</v>
      </c>
      <c r="T88" s="25" t="s">
        <v>48</v>
      </c>
      <c r="U88" s="25"/>
      <c r="V88" s="25"/>
      <c r="W88" s="0" t="str">
        <f aca="false">CONCATENATE(UPPER($D88)," ",Q88,"(",R88,")",IF(U88&lt;&gt;"",CONCATENATE(" DEFAULT ",U88),""),IF(S88="Y"," NOT NULL",""),",")</f>
        <v>ACCOUNT_STATUS_CODE VARCHAR(10),</v>
      </c>
      <c r="X88" s="0" t="str">
        <f aca="false">VLOOKUP($E88,MAPPING!$B$2:$F$7,4,0)</f>
        <v>VARCHAR2</v>
      </c>
      <c r="Y88" s="7" t="n">
        <v>10</v>
      </c>
      <c r="Z88" s="25" t="s">
        <v>48</v>
      </c>
      <c r="AA88" s="25" t="s">
        <v>48</v>
      </c>
      <c r="AB88" s="25"/>
      <c r="AC88" s="25"/>
      <c r="AD88" s="25"/>
      <c r="AE88" s="0" t="str">
        <f aca="false">VLOOKUP($E88,MAPPING!$B$2:$F$7,5,0)</f>
        <v>VARCHAR</v>
      </c>
      <c r="AF88" s="7" t="n">
        <v>10</v>
      </c>
      <c r="AG88" s="25" t="s">
        <v>48</v>
      </c>
      <c r="AH88" s="25" t="s">
        <v>48</v>
      </c>
      <c r="AI88" s="25"/>
      <c r="AJ88" s="25"/>
      <c r="AK88" s="0" t="str">
        <f aca="false">CONCATENATE(UPPER($D88)," ",AE88,",")</f>
        <v>ACCOUNT_STATUS_CODE  VARCHAR,</v>
      </c>
    </row>
    <row r="89" customFormat="false" ht="15" hidden="false" customHeight="false" outlineLevel="0" collapsed="false">
      <c r="A89" s="23"/>
      <c r="B89" s="23"/>
      <c r="C89" s="8" t="n">
        <v>4</v>
      </c>
      <c r="D89" s="0" t="s">
        <v>117</v>
      </c>
      <c r="E89" s="0" t="s">
        <v>7</v>
      </c>
      <c r="F89" s="7" t="n">
        <v>10</v>
      </c>
      <c r="G89" s="25" t="s">
        <v>48</v>
      </c>
      <c r="H89" s="25" t="s">
        <v>48</v>
      </c>
      <c r="I89" s="25"/>
      <c r="J89" s="0" t="str">
        <f aca="false">VLOOKUP($E89,MAPPING!$B$2:$F$7,2,0)</f>
        <v>STRING</v>
      </c>
      <c r="K89" s="7" t="n">
        <v>10</v>
      </c>
      <c r="L89" s="25" t="s">
        <v>48</v>
      </c>
      <c r="M89" s="25" t="s">
        <v>48</v>
      </c>
      <c r="N89" s="25"/>
      <c r="O89" s="25"/>
      <c r="P89" s="0" t="str">
        <f aca="false">CONCATENATE(UPPER($D89)," ",J89,",")</f>
        <v>PRODUCT_TYPE_CODE STRING,</v>
      </c>
      <c r="Q89" s="0" t="str">
        <f aca="false">VLOOKUP($E89,MAPPING!$B$2:$F$7,3,0)</f>
        <v>VARCHAR</v>
      </c>
      <c r="R89" s="7" t="n">
        <v>10</v>
      </c>
      <c r="S89" s="25" t="s">
        <v>48</v>
      </c>
      <c r="T89" s="25" t="s">
        <v>48</v>
      </c>
      <c r="U89" s="25"/>
      <c r="V89" s="25"/>
      <c r="W89" s="0" t="str">
        <f aca="false">CONCATENATE(UPPER($D89)," ",Q89,"(",R89,")",IF(U89&lt;&gt;"",CONCATENATE(" DEFAULT ",U89),""),IF(S89="Y"," NOT NULL",""),",")</f>
        <v>PRODUCT_TYPE_CODE VARCHAR(10),</v>
      </c>
      <c r="X89" s="0" t="str">
        <f aca="false">VLOOKUP($E89,MAPPING!$B$2:$F$7,4,0)</f>
        <v>VARCHAR2</v>
      </c>
      <c r="Y89" s="7" t="n">
        <v>10</v>
      </c>
      <c r="Z89" s="25" t="s">
        <v>48</v>
      </c>
      <c r="AA89" s="25" t="s">
        <v>48</v>
      </c>
      <c r="AB89" s="25"/>
      <c r="AC89" s="25"/>
      <c r="AD89" s="25"/>
      <c r="AE89" s="0" t="str">
        <f aca="false">VLOOKUP($E89,MAPPING!$B$2:$F$7,5,0)</f>
        <v>VARCHAR</v>
      </c>
      <c r="AF89" s="7" t="n">
        <v>10</v>
      </c>
      <c r="AG89" s="25" t="s">
        <v>48</v>
      </c>
      <c r="AH89" s="25" t="s">
        <v>48</v>
      </c>
      <c r="AI89" s="25"/>
      <c r="AJ89" s="25"/>
      <c r="AK89" s="0" t="str">
        <f aca="false">CONCATENATE(UPPER($D89)," ",AE89,",")</f>
        <v>PRODUCT_TYPE_CODE  VARCHAR,</v>
      </c>
    </row>
    <row r="90" customFormat="false" ht="15" hidden="false" customHeight="false" outlineLevel="0" collapsed="false">
      <c r="A90" s="23"/>
      <c r="B90" s="23"/>
      <c r="C90" s="8" t="n">
        <v>5</v>
      </c>
      <c r="D90" s="0" t="s">
        <v>53</v>
      </c>
      <c r="E90" s="0" t="s">
        <v>12</v>
      </c>
      <c r="F90" s="9" t="n">
        <v>10</v>
      </c>
      <c r="G90" s="25" t="s">
        <v>48</v>
      </c>
      <c r="H90" s="25" t="s">
        <v>48</v>
      </c>
      <c r="I90" s="25"/>
      <c r="J90" s="0" t="str">
        <f aca="false">VLOOKUP($E90,MAPPING!$B$2:$F$7,2,0)</f>
        <v>INT</v>
      </c>
      <c r="K90" s="9" t="n">
        <v>10</v>
      </c>
      <c r="L90" s="25" t="s">
        <v>48</v>
      </c>
      <c r="M90" s="25" t="s">
        <v>48</v>
      </c>
      <c r="N90" s="25"/>
      <c r="O90" s="25"/>
      <c r="P90" s="0" t="str">
        <f aca="false">CONCATENATE(UPPER($D90)," ",J90,",")</f>
        <v>PIN_NUMBER INT,</v>
      </c>
      <c r="Q90" s="0" t="str">
        <f aca="false">VLOOKUP($E90,MAPPING!$B$2:$F$7,3,0)</f>
        <v>INTEGER</v>
      </c>
      <c r="R90" s="9" t="n">
        <v>10</v>
      </c>
      <c r="S90" s="25" t="s">
        <v>48</v>
      </c>
      <c r="T90" s="25" t="s">
        <v>48</v>
      </c>
      <c r="U90" s="25"/>
      <c r="V90" s="25"/>
      <c r="W90" s="0" t="str">
        <f aca="false">CONCATENATE(UPPER($D90)," ",Q90,"(",R90,")",IF(U90&lt;&gt;"",CONCATENATE(" DEFAULT ",U90),""),IF(S90="Y"," NOT NULL",""),",")</f>
        <v>PIN_NUMBER INTEGER(10),</v>
      </c>
      <c r="X90" s="0" t="str">
        <f aca="false">VLOOKUP($E90,MAPPING!$B$2:$F$7,4,0)</f>
        <v>INTEGER</v>
      </c>
      <c r="Y90" s="9" t="n">
        <v>10</v>
      </c>
      <c r="Z90" s="25" t="s">
        <v>48</v>
      </c>
      <c r="AA90" s="25" t="s">
        <v>48</v>
      </c>
      <c r="AB90" s="25"/>
      <c r="AC90" s="25"/>
      <c r="AD90" s="25"/>
      <c r="AE90" s="0" t="str">
        <f aca="false">VLOOKUP($E90,MAPPING!$B$2:$F$7,5,0)</f>
        <v>INTEGER</v>
      </c>
      <c r="AF90" s="9" t="n">
        <v>10</v>
      </c>
      <c r="AG90" s="25" t="s">
        <v>48</v>
      </c>
      <c r="AH90" s="25" t="s">
        <v>48</v>
      </c>
      <c r="AI90" s="25"/>
      <c r="AJ90" s="25"/>
      <c r="AK90" s="0" t="str">
        <f aca="false">CONCATENATE(UPPER($D90)," ",AE90,",")</f>
        <v>PIN_NUMBER INTEGER,</v>
      </c>
    </row>
    <row r="91" customFormat="false" ht="15" hidden="false" customHeight="false" outlineLevel="0" collapsed="false">
      <c r="A91" s="23"/>
      <c r="B91" s="23"/>
      <c r="C91" s="8" t="n">
        <v>6</v>
      </c>
      <c r="D91" s="0" t="s">
        <v>54</v>
      </c>
      <c r="E91" s="0" t="s">
        <v>7</v>
      </c>
      <c r="F91" s="7" t="n">
        <v>100</v>
      </c>
      <c r="G91" s="25" t="s">
        <v>48</v>
      </c>
      <c r="H91" s="25" t="s">
        <v>48</v>
      </c>
      <c r="I91" s="25"/>
      <c r="J91" s="0" t="str">
        <f aca="false">VLOOKUP($E91,MAPPING!$B$2:$F$7,2,0)</f>
        <v>STRING</v>
      </c>
      <c r="K91" s="7" t="n">
        <v>100</v>
      </c>
      <c r="L91" s="25" t="s">
        <v>48</v>
      </c>
      <c r="M91" s="25" t="s">
        <v>48</v>
      </c>
      <c r="N91" s="25"/>
      <c r="O91" s="25"/>
      <c r="P91" s="0" t="str">
        <f aca="false">CONCATENATE(UPPER($D91)," ",J91,",")</f>
        <v>NATIONALITY STRING,</v>
      </c>
      <c r="Q91" s="0" t="str">
        <f aca="false">VLOOKUP($E91,MAPPING!$B$2:$F$7,3,0)</f>
        <v>VARCHAR</v>
      </c>
      <c r="R91" s="7" t="n">
        <v>100</v>
      </c>
      <c r="S91" s="25" t="s">
        <v>48</v>
      </c>
      <c r="T91" s="25" t="s">
        <v>48</v>
      </c>
      <c r="U91" s="25"/>
      <c r="V91" s="25"/>
      <c r="W91" s="0" t="str">
        <f aca="false">CONCATENATE(UPPER($D91)," ",Q91,"(",R91,")",IF(U91&lt;&gt;"",CONCATENATE(" DEFAULT ",U91),""),IF(S91="Y"," NOT NULL",""),",")</f>
        <v>NATIONALITY VARCHAR(100),</v>
      </c>
      <c r="X91" s="0" t="str">
        <f aca="false">VLOOKUP($E91,MAPPING!$B$2:$F$7,4,0)</f>
        <v>VARCHAR2</v>
      </c>
      <c r="Y91" s="7" t="n">
        <v>100</v>
      </c>
      <c r="Z91" s="25" t="s">
        <v>48</v>
      </c>
      <c r="AA91" s="25" t="s">
        <v>48</v>
      </c>
      <c r="AB91" s="25"/>
      <c r="AC91" s="25"/>
      <c r="AD91" s="25"/>
      <c r="AE91" s="0" t="str">
        <f aca="false">VLOOKUP($E91,MAPPING!$B$2:$F$7,5,0)</f>
        <v>VARCHAR</v>
      </c>
      <c r="AF91" s="7" t="n">
        <v>100</v>
      </c>
      <c r="AG91" s="25" t="s">
        <v>48</v>
      </c>
      <c r="AH91" s="25" t="s">
        <v>48</v>
      </c>
      <c r="AI91" s="25"/>
      <c r="AJ91" s="25"/>
      <c r="AK91" s="0" t="str">
        <f aca="false">CONCATENATE(UPPER($D91)," ",AE91,",")</f>
        <v>NATIONALITY  VARCHAR,</v>
      </c>
    </row>
    <row r="92" customFormat="false" ht="15" hidden="false" customHeight="false" outlineLevel="0" collapsed="false">
      <c r="A92" s="23"/>
      <c r="B92" s="23"/>
      <c r="C92" s="8" t="n">
        <v>7</v>
      </c>
      <c r="D92" s="0" t="s">
        <v>55</v>
      </c>
      <c r="E92" s="0" t="s">
        <v>7</v>
      </c>
      <c r="F92" s="7" t="n">
        <v>100</v>
      </c>
      <c r="G92" s="25" t="s">
        <v>48</v>
      </c>
      <c r="H92" s="25" t="s">
        <v>48</v>
      </c>
      <c r="I92" s="25"/>
      <c r="J92" s="0" t="str">
        <f aca="false">VLOOKUP($E92,MAPPING!$B$2:$F$7,2,0)</f>
        <v>STRING</v>
      </c>
      <c r="K92" s="7" t="n">
        <v>100</v>
      </c>
      <c r="L92" s="25" t="s">
        <v>48</v>
      </c>
      <c r="M92" s="25" t="s">
        <v>48</v>
      </c>
      <c r="N92" s="25"/>
      <c r="O92" s="25"/>
      <c r="P92" s="0" t="str">
        <f aca="false">CONCATENATE(UPPER($D92)," ",J92,",")</f>
        <v>PRIMARY_IDEN_DOC STRING,</v>
      </c>
      <c r="Q92" s="0" t="str">
        <f aca="false">VLOOKUP($E92,MAPPING!$B$2:$F$7,3,0)</f>
        <v>VARCHAR</v>
      </c>
      <c r="R92" s="7" t="n">
        <v>100</v>
      </c>
      <c r="S92" s="25" t="s">
        <v>48</v>
      </c>
      <c r="T92" s="25" t="s">
        <v>48</v>
      </c>
      <c r="U92" s="25"/>
      <c r="V92" s="25"/>
      <c r="W92" s="0" t="str">
        <f aca="false">CONCATENATE(UPPER($D92)," ",Q92,"(",R92,")",IF(U92&lt;&gt;"",CONCATENATE(" DEFAULT ",U92),""),IF(S92="Y"," NOT NULL",""),",")</f>
        <v>PRIMARY_IDEN_DOC VARCHAR(100),</v>
      </c>
      <c r="X92" s="0" t="str">
        <f aca="false">VLOOKUP($E92,MAPPING!$B$2:$F$7,4,0)</f>
        <v>VARCHAR2</v>
      </c>
      <c r="Y92" s="7" t="n">
        <v>100</v>
      </c>
      <c r="Z92" s="25" t="s">
        <v>48</v>
      </c>
      <c r="AA92" s="25" t="s">
        <v>48</v>
      </c>
      <c r="AB92" s="25"/>
      <c r="AC92" s="25"/>
      <c r="AD92" s="25"/>
      <c r="AE92" s="0" t="str">
        <f aca="false">VLOOKUP($E92,MAPPING!$B$2:$F$7,5,0)</f>
        <v>VARCHAR</v>
      </c>
      <c r="AF92" s="7" t="n">
        <v>100</v>
      </c>
      <c r="AG92" s="25" t="s">
        <v>48</v>
      </c>
      <c r="AH92" s="25" t="s">
        <v>48</v>
      </c>
      <c r="AI92" s="25"/>
      <c r="AJ92" s="25"/>
      <c r="AK92" s="0" t="str">
        <f aca="false">CONCATENATE(UPPER($D92)," ",AE92,",")</f>
        <v>PRIMARY_IDEN_DOC  VARCHAR,</v>
      </c>
    </row>
    <row r="93" customFormat="false" ht="15" hidden="false" customHeight="false" outlineLevel="0" collapsed="false">
      <c r="A93" s="23"/>
      <c r="B93" s="23"/>
      <c r="C93" s="8" t="n">
        <v>8</v>
      </c>
      <c r="D93" s="0" t="s">
        <v>56</v>
      </c>
      <c r="E93" s="0" t="s">
        <v>7</v>
      </c>
      <c r="F93" s="7" t="n">
        <v>50</v>
      </c>
      <c r="G93" s="25" t="s">
        <v>48</v>
      </c>
      <c r="H93" s="25" t="s">
        <v>48</v>
      </c>
      <c r="I93" s="25"/>
      <c r="J93" s="0" t="str">
        <f aca="false">VLOOKUP($E93,MAPPING!$B$2:$F$7,2,0)</f>
        <v>STRING</v>
      </c>
      <c r="K93" s="7" t="n">
        <v>50</v>
      </c>
      <c r="L93" s="25" t="s">
        <v>48</v>
      </c>
      <c r="M93" s="25" t="s">
        <v>48</v>
      </c>
      <c r="N93" s="25"/>
      <c r="O93" s="25"/>
      <c r="P93" s="0" t="str">
        <f aca="false">CONCATENATE(UPPER($D93)," ",J93,",")</f>
        <v>PRIMARY_IDEN_DOC_ID STRING,</v>
      </c>
      <c r="Q93" s="0" t="str">
        <f aca="false">VLOOKUP($E93,MAPPING!$B$2:$F$7,3,0)</f>
        <v>VARCHAR</v>
      </c>
      <c r="R93" s="7" t="n">
        <v>50</v>
      </c>
      <c r="S93" s="25" t="s">
        <v>48</v>
      </c>
      <c r="T93" s="25" t="s">
        <v>48</v>
      </c>
      <c r="U93" s="25"/>
      <c r="V93" s="25"/>
      <c r="W93" s="0" t="str">
        <f aca="false">CONCATENATE(UPPER($D93)," ",Q93,"(",R93,")",IF(U93&lt;&gt;"",CONCATENATE(" DEFAULT ",U93),""),IF(S93="Y"," NOT NULL",""),",")</f>
        <v>PRIMARY_IDEN_DOC_ID VARCHAR(50),</v>
      </c>
      <c r="X93" s="0" t="str">
        <f aca="false">VLOOKUP($E93,MAPPING!$B$2:$F$7,4,0)</f>
        <v>VARCHAR2</v>
      </c>
      <c r="Y93" s="7" t="n">
        <v>50</v>
      </c>
      <c r="Z93" s="25" t="s">
        <v>48</v>
      </c>
      <c r="AA93" s="25" t="s">
        <v>48</v>
      </c>
      <c r="AB93" s="25"/>
      <c r="AC93" s="25"/>
      <c r="AD93" s="25"/>
      <c r="AE93" s="0" t="str">
        <f aca="false">VLOOKUP($E93,MAPPING!$B$2:$F$7,5,0)</f>
        <v>VARCHAR</v>
      </c>
      <c r="AF93" s="7" t="n">
        <v>50</v>
      </c>
      <c r="AG93" s="25" t="s">
        <v>48</v>
      </c>
      <c r="AH93" s="25" t="s">
        <v>48</v>
      </c>
      <c r="AI93" s="25"/>
      <c r="AJ93" s="25"/>
      <c r="AK93" s="0" t="str">
        <f aca="false">CONCATENATE(UPPER($D93)," ",AE93,",")</f>
        <v>PRIMARY_IDEN_DOC_ID  VARCHAR,</v>
      </c>
    </row>
    <row r="94" customFormat="false" ht="15" hidden="false" customHeight="false" outlineLevel="0" collapsed="false">
      <c r="A94" s="23"/>
      <c r="B94" s="23"/>
      <c r="C94" s="8" t="n">
        <v>9</v>
      </c>
      <c r="D94" s="0" t="s">
        <v>57</v>
      </c>
      <c r="E94" s="0" t="s">
        <v>7</v>
      </c>
      <c r="F94" s="7" t="n">
        <v>100</v>
      </c>
      <c r="G94" s="25" t="s">
        <v>48</v>
      </c>
      <c r="H94" s="25" t="s">
        <v>48</v>
      </c>
      <c r="I94" s="25"/>
      <c r="J94" s="0" t="str">
        <f aca="false">VLOOKUP($E94,MAPPING!$B$2:$F$7,2,0)</f>
        <v>STRING</v>
      </c>
      <c r="K94" s="7" t="n">
        <v>100</v>
      </c>
      <c r="L94" s="25" t="s">
        <v>48</v>
      </c>
      <c r="M94" s="25" t="s">
        <v>48</v>
      </c>
      <c r="N94" s="25"/>
      <c r="O94" s="25"/>
      <c r="P94" s="0" t="str">
        <f aca="false">CONCATENATE(UPPER($D94)," ",J94,",")</f>
        <v>SECONDARY_IDEN_DOC STRING,</v>
      </c>
      <c r="Q94" s="0" t="str">
        <f aca="false">VLOOKUP($E94,MAPPING!$B$2:$F$7,3,0)</f>
        <v>VARCHAR</v>
      </c>
      <c r="R94" s="7" t="n">
        <v>100</v>
      </c>
      <c r="S94" s="25" t="s">
        <v>48</v>
      </c>
      <c r="T94" s="25" t="s">
        <v>48</v>
      </c>
      <c r="U94" s="25"/>
      <c r="V94" s="25"/>
      <c r="W94" s="0" t="str">
        <f aca="false">CONCATENATE(UPPER($D94)," ",Q94,"(",R94,")",IF(U94&lt;&gt;"",CONCATENATE(" DEFAULT ",U94),""),IF(S94="Y"," NOT NULL",""),",")</f>
        <v>SECONDARY_IDEN_DOC VARCHAR(100),</v>
      </c>
      <c r="X94" s="0" t="str">
        <f aca="false">VLOOKUP($E94,MAPPING!$B$2:$F$7,4,0)</f>
        <v>VARCHAR2</v>
      </c>
      <c r="Y94" s="7" t="n">
        <v>100</v>
      </c>
      <c r="Z94" s="25" t="s">
        <v>48</v>
      </c>
      <c r="AA94" s="25" t="s">
        <v>48</v>
      </c>
      <c r="AB94" s="25"/>
      <c r="AC94" s="25"/>
      <c r="AD94" s="25"/>
      <c r="AE94" s="0" t="str">
        <f aca="false">VLOOKUP($E94,MAPPING!$B$2:$F$7,5,0)</f>
        <v>VARCHAR</v>
      </c>
      <c r="AF94" s="7" t="n">
        <v>100</v>
      </c>
      <c r="AG94" s="25" t="s">
        <v>48</v>
      </c>
      <c r="AH94" s="25" t="s">
        <v>48</v>
      </c>
      <c r="AI94" s="25"/>
      <c r="AJ94" s="25"/>
      <c r="AK94" s="0" t="str">
        <f aca="false">CONCATENATE(UPPER($D94)," ",AE94,",")</f>
        <v>SECONDARY_IDEN_DOC  VARCHAR,</v>
      </c>
    </row>
    <row r="95" customFormat="false" ht="15" hidden="false" customHeight="false" outlineLevel="0" collapsed="false">
      <c r="A95" s="23"/>
      <c r="B95" s="23"/>
      <c r="C95" s="8" t="n">
        <v>10</v>
      </c>
      <c r="D95" s="0" t="s">
        <v>58</v>
      </c>
      <c r="E95" s="0" t="s">
        <v>7</v>
      </c>
      <c r="F95" s="7" t="n">
        <v>50</v>
      </c>
      <c r="G95" s="25" t="s">
        <v>48</v>
      </c>
      <c r="H95" s="25" t="s">
        <v>48</v>
      </c>
      <c r="I95" s="25"/>
      <c r="J95" s="0" t="str">
        <f aca="false">VLOOKUP($E95,MAPPING!$B$2:$F$7,2,0)</f>
        <v>STRING</v>
      </c>
      <c r="K95" s="7" t="n">
        <v>50</v>
      </c>
      <c r="L95" s="25" t="s">
        <v>48</v>
      </c>
      <c r="M95" s="25" t="s">
        <v>48</v>
      </c>
      <c r="N95" s="25"/>
      <c r="O95" s="25"/>
      <c r="P95" s="0" t="str">
        <f aca="false">CONCATENATE(UPPER($D95)," ",J95,",")</f>
        <v>SECONDARY_IDEN_DOC_ID STRING,</v>
      </c>
      <c r="Q95" s="0" t="str">
        <f aca="false">VLOOKUP($E95,MAPPING!$B$2:$F$7,3,0)</f>
        <v>VARCHAR</v>
      </c>
      <c r="R95" s="7" t="n">
        <v>50</v>
      </c>
      <c r="S95" s="25" t="s">
        <v>48</v>
      </c>
      <c r="T95" s="25" t="s">
        <v>48</v>
      </c>
      <c r="U95" s="25"/>
      <c r="V95" s="25"/>
      <c r="W95" s="0" t="str">
        <f aca="false">CONCATENATE(UPPER($D95)," ",Q95,"(",R95,")",IF(U95&lt;&gt;"",CONCATENATE(" DEFAULT ",U95),""),IF(S95="Y"," NOT NULL",""),",")</f>
        <v>SECONDARY_IDEN_DOC_ID VARCHAR(50),</v>
      </c>
      <c r="X95" s="0" t="str">
        <f aca="false">VLOOKUP($E95,MAPPING!$B$2:$F$7,4,0)</f>
        <v>VARCHAR2</v>
      </c>
      <c r="Y95" s="7" t="n">
        <v>50</v>
      </c>
      <c r="Z95" s="25" t="s">
        <v>48</v>
      </c>
      <c r="AA95" s="25" t="s">
        <v>48</v>
      </c>
      <c r="AB95" s="25"/>
      <c r="AC95" s="25"/>
      <c r="AD95" s="25"/>
      <c r="AE95" s="0" t="str">
        <f aca="false">VLOOKUP($E95,MAPPING!$B$2:$F$7,5,0)</f>
        <v>VARCHAR</v>
      </c>
      <c r="AF95" s="7" t="n">
        <v>50</v>
      </c>
      <c r="AG95" s="25" t="s">
        <v>48</v>
      </c>
      <c r="AH95" s="25" t="s">
        <v>48</v>
      </c>
      <c r="AI95" s="25"/>
      <c r="AJ95" s="25"/>
      <c r="AK95" s="0" t="str">
        <f aca="false">CONCATENATE(UPPER($D95)," ",AE95,",")</f>
        <v>SECONDARY_IDEN_DOC_ID  VARCHAR,</v>
      </c>
    </row>
    <row r="96" customFormat="false" ht="15" hidden="false" customHeight="false" outlineLevel="0" collapsed="false">
      <c r="A96" s="23"/>
      <c r="B96" s="23"/>
      <c r="C96" s="8" t="n">
        <v>11</v>
      </c>
      <c r="D96" s="0" t="s">
        <v>59</v>
      </c>
      <c r="E96" s="0" t="s">
        <v>7</v>
      </c>
      <c r="F96" s="7" t="n">
        <v>10</v>
      </c>
      <c r="G96" s="25" t="s">
        <v>48</v>
      </c>
      <c r="H96" s="25" t="s">
        <v>48</v>
      </c>
      <c r="I96" s="25"/>
      <c r="J96" s="0" t="str">
        <f aca="false">VLOOKUP($E96,MAPPING!$B$2:$F$7,2,0)</f>
        <v>STRING</v>
      </c>
      <c r="K96" s="7" t="n">
        <v>10</v>
      </c>
      <c r="L96" s="25" t="s">
        <v>48</v>
      </c>
      <c r="M96" s="25" t="s">
        <v>48</v>
      </c>
      <c r="N96" s="25"/>
      <c r="O96" s="25"/>
      <c r="P96" s="0" t="str">
        <f aca="false">CONCATENATE(UPPER($D96)," ",J96,",")</f>
        <v>ACCOUNT_OPEN_DATE STRING,</v>
      </c>
      <c r="Q96" s="0" t="str">
        <f aca="false">VLOOKUP($E96,MAPPING!$B$2:$F$7,3,0)</f>
        <v>VARCHAR</v>
      </c>
      <c r="R96" s="7" t="n">
        <v>10</v>
      </c>
      <c r="S96" s="25" t="s">
        <v>48</v>
      </c>
      <c r="T96" s="25" t="s">
        <v>48</v>
      </c>
      <c r="U96" s="25"/>
      <c r="V96" s="25"/>
      <c r="W96" s="0" t="str">
        <f aca="false">CONCATENATE(UPPER($D96)," ",Q96,"(",R96,")",IF(U96&lt;&gt;"",CONCATENATE(" DEFAULT ",U96),""),IF(S96="Y"," NOT NULL",""),",")</f>
        <v>ACCOUNT_OPEN_DATE VARCHAR(10),</v>
      </c>
      <c r="X96" s="0" t="str">
        <f aca="false">VLOOKUP($E96,MAPPING!$B$2:$F$7,4,0)</f>
        <v>VARCHAR2</v>
      </c>
      <c r="Y96" s="7" t="n">
        <v>10</v>
      </c>
      <c r="Z96" s="25" t="s">
        <v>48</v>
      </c>
      <c r="AA96" s="25" t="s">
        <v>48</v>
      </c>
      <c r="AB96" s="25"/>
      <c r="AC96" s="25"/>
      <c r="AD96" s="25"/>
      <c r="AE96" s="0" t="str">
        <f aca="false">VLOOKUP($E96,MAPPING!$B$2:$F$7,5,0)</f>
        <v>VARCHAR</v>
      </c>
      <c r="AF96" s="7" t="n">
        <v>10</v>
      </c>
      <c r="AG96" s="25" t="s">
        <v>48</v>
      </c>
      <c r="AH96" s="25" t="s">
        <v>48</v>
      </c>
      <c r="AI96" s="25"/>
      <c r="AJ96" s="25"/>
      <c r="AK96" s="0" t="str">
        <f aca="false">CONCATENATE(UPPER($D96)," ",AE96,",")</f>
        <v>ACCOUNT_OPEN_DATE  VARCHAR,</v>
      </c>
    </row>
    <row r="97" customFormat="false" ht="15" hidden="false" customHeight="false" outlineLevel="0" collapsed="false">
      <c r="A97" s="23"/>
      <c r="B97" s="23"/>
      <c r="C97" s="8" t="n">
        <v>12</v>
      </c>
      <c r="D97" s="0" t="s">
        <v>60</v>
      </c>
      <c r="E97" s="0" t="s">
        <v>7</v>
      </c>
      <c r="F97" s="7" t="n">
        <v>50</v>
      </c>
      <c r="G97" s="25" t="s">
        <v>48</v>
      </c>
      <c r="H97" s="25" t="s">
        <v>48</v>
      </c>
      <c r="I97" s="25"/>
      <c r="J97" s="0" t="str">
        <f aca="false">VLOOKUP($E97,MAPPING!$B$2:$F$7,2,0)</f>
        <v>STRING</v>
      </c>
      <c r="K97" s="7" t="n">
        <v>50</v>
      </c>
      <c r="L97" s="25" t="s">
        <v>48</v>
      </c>
      <c r="M97" s="25" t="s">
        <v>48</v>
      </c>
      <c r="N97" s="25"/>
      <c r="O97" s="25"/>
      <c r="P97" s="0" t="str">
        <f aca="false">CONCATENATE(UPPER($D97)," ",J97,",")</f>
        <v>ACCOUNT_NUMBER STRING,</v>
      </c>
      <c r="Q97" s="0" t="str">
        <f aca="false">VLOOKUP($E97,MAPPING!$B$2:$F$7,3,0)</f>
        <v>VARCHAR</v>
      </c>
      <c r="R97" s="7" t="n">
        <v>50</v>
      </c>
      <c r="S97" s="25" t="s">
        <v>48</v>
      </c>
      <c r="T97" s="25" t="s">
        <v>48</v>
      </c>
      <c r="U97" s="25"/>
      <c r="V97" s="25"/>
      <c r="W97" s="0" t="str">
        <f aca="false">CONCATENATE(UPPER($D97)," ",Q97,"(",R97,")",IF(U97&lt;&gt;"",CONCATENATE(" DEFAULT ",U97),""),IF(S97="Y"," NOT NULL",""),",")</f>
        <v>ACCOUNT_NUMBER VARCHAR(50),</v>
      </c>
      <c r="X97" s="0" t="str">
        <f aca="false">VLOOKUP($E97,MAPPING!$B$2:$F$7,4,0)</f>
        <v>VARCHAR2</v>
      </c>
      <c r="Y97" s="7" t="n">
        <v>50</v>
      </c>
      <c r="Z97" s="25" t="s">
        <v>48</v>
      </c>
      <c r="AA97" s="25" t="s">
        <v>48</v>
      </c>
      <c r="AB97" s="25"/>
      <c r="AC97" s="25"/>
      <c r="AD97" s="25"/>
      <c r="AE97" s="0" t="str">
        <f aca="false">VLOOKUP($E97,MAPPING!$B$2:$F$7,5,0)</f>
        <v>VARCHAR</v>
      </c>
      <c r="AF97" s="7" t="n">
        <v>50</v>
      </c>
      <c r="AG97" s="25" t="s">
        <v>48</v>
      </c>
      <c r="AH97" s="25" t="s">
        <v>48</v>
      </c>
      <c r="AI97" s="25"/>
      <c r="AJ97" s="25"/>
      <c r="AK97" s="0" t="str">
        <f aca="false">CONCATENATE(UPPER($D97)," ",AE97,",")</f>
        <v>ACCOUNT_NUMBER  VARCHAR,</v>
      </c>
    </row>
    <row r="98" customFormat="false" ht="15" hidden="false" customHeight="false" outlineLevel="0" collapsed="false">
      <c r="A98" s="23"/>
      <c r="B98" s="23"/>
      <c r="C98" s="8" t="n">
        <v>13</v>
      </c>
      <c r="D98" s="0" t="s">
        <v>61</v>
      </c>
      <c r="E98" s="0" t="s">
        <v>12</v>
      </c>
      <c r="F98" s="7" t="n">
        <v>20</v>
      </c>
      <c r="G98" s="25" t="s">
        <v>48</v>
      </c>
      <c r="H98" s="25" t="s">
        <v>48</v>
      </c>
      <c r="I98" s="25"/>
      <c r="J98" s="0" t="str">
        <f aca="false">VLOOKUP($E98,MAPPING!$B$2:$F$7,2,0)</f>
        <v>INT</v>
      </c>
      <c r="K98" s="7" t="n">
        <v>20</v>
      </c>
      <c r="L98" s="25" t="s">
        <v>48</v>
      </c>
      <c r="M98" s="25" t="s">
        <v>48</v>
      </c>
      <c r="N98" s="25"/>
      <c r="O98" s="25"/>
      <c r="P98" s="0" t="str">
        <f aca="false">CONCATENATE(UPPER($D98)," ",J98,",")</f>
        <v>OPENING_BALANCE INT,</v>
      </c>
      <c r="Q98" s="0" t="str">
        <f aca="false">VLOOKUP($E98,MAPPING!$B$2:$F$7,3,0)</f>
        <v>INTEGER</v>
      </c>
      <c r="R98" s="7" t="n">
        <v>20</v>
      </c>
      <c r="S98" s="25" t="s">
        <v>48</v>
      </c>
      <c r="T98" s="25" t="s">
        <v>48</v>
      </c>
      <c r="U98" s="25"/>
      <c r="V98" s="25"/>
      <c r="W98" s="0" t="str">
        <f aca="false">CONCATENATE(UPPER($D98)," ",Q98,"(",R98,")",IF(U98&lt;&gt;"",CONCATENATE(" DEFAULT ",U98),""),IF(S98="Y"," NOT NULL",""),",")</f>
        <v>OPENING_BALANCE INTEGER(20),</v>
      </c>
      <c r="X98" s="0" t="str">
        <f aca="false">VLOOKUP($E98,MAPPING!$B$2:$F$7,4,0)</f>
        <v>INTEGER</v>
      </c>
      <c r="Y98" s="7" t="n">
        <v>20</v>
      </c>
      <c r="Z98" s="25" t="s">
        <v>48</v>
      </c>
      <c r="AA98" s="25" t="s">
        <v>48</v>
      </c>
      <c r="AB98" s="25"/>
      <c r="AC98" s="25"/>
      <c r="AD98" s="25"/>
      <c r="AE98" s="0" t="str">
        <f aca="false">VLOOKUP($E98,MAPPING!$B$2:$F$7,5,0)</f>
        <v>INTEGER</v>
      </c>
      <c r="AF98" s="7" t="n">
        <v>20</v>
      </c>
      <c r="AG98" s="25" t="s">
        <v>48</v>
      </c>
      <c r="AH98" s="25" t="s">
        <v>48</v>
      </c>
      <c r="AI98" s="25"/>
      <c r="AJ98" s="25"/>
      <c r="AK98" s="0" t="str">
        <f aca="false">CONCATENATE(UPPER($D98)," ",AE98,",")</f>
        <v>OPENING_BALANCE INTEGER,</v>
      </c>
    </row>
    <row r="99" customFormat="false" ht="15" hidden="false" customHeight="false" outlineLevel="0" collapsed="false">
      <c r="A99" s="23"/>
      <c r="B99" s="23"/>
      <c r="C99" s="8" t="n">
        <v>14</v>
      </c>
      <c r="D99" s="0" t="s">
        <v>62</v>
      </c>
      <c r="E99" s="0" t="s">
        <v>12</v>
      </c>
      <c r="F99" s="7" t="n">
        <v>20</v>
      </c>
      <c r="G99" s="25" t="s">
        <v>48</v>
      </c>
      <c r="H99" s="25" t="s">
        <v>48</v>
      </c>
      <c r="I99" s="25"/>
      <c r="J99" s="0" t="str">
        <f aca="false">VLOOKUP($E99,MAPPING!$B$2:$F$7,2,0)</f>
        <v>INT</v>
      </c>
      <c r="K99" s="7" t="n">
        <v>20</v>
      </c>
      <c r="L99" s="25" t="s">
        <v>48</v>
      </c>
      <c r="M99" s="25" t="s">
        <v>48</v>
      </c>
      <c r="N99" s="25"/>
      <c r="O99" s="25"/>
      <c r="P99" s="0" t="str">
        <f aca="false">CONCATENATE(UPPER($D99)," ",J99,",")</f>
        <v>CURRENT_BALANCE INT,</v>
      </c>
      <c r="Q99" s="0" t="str">
        <f aca="false">VLOOKUP($E99,MAPPING!$B$2:$F$7,3,0)</f>
        <v>INTEGER</v>
      </c>
      <c r="R99" s="7" t="n">
        <v>20</v>
      </c>
      <c r="S99" s="25" t="s">
        <v>48</v>
      </c>
      <c r="T99" s="25" t="s">
        <v>48</v>
      </c>
      <c r="U99" s="25"/>
      <c r="V99" s="25"/>
      <c r="W99" s="0" t="str">
        <f aca="false">CONCATENATE(UPPER($D99)," ",Q99,"(",R99,")",IF(U99&lt;&gt;"",CONCATENATE(" DEFAULT ",U99),""),IF(S99="Y"," NOT NULL",""),",")</f>
        <v>CURRENT_BALANCE INTEGER(20),</v>
      </c>
      <c r="X99" s="0" t="str">
        <f aca="false">VLOOKUP($E99,MAPPING!$B$2:$F$7,4,0)</f>
        <v>INTEGER</v>
      </c>
      <c r="Y99" s="7" t="n">
        <v>20</v>
      </c>
      <c r="Z99" s="25" t="s">
        <v>48</v>
      </c>
      <c r="AA99" s="25" t="s">
        <v>48</v>
      </c>
      <c r="AB99" s="25"/>
      <c r="AC99" s="25"/>
      <c r="AD99" s="25"/>
      <c r="AE99" s="0" t="str">
        <f aca="false">VLOOKUP($E99,MAPPING!$B$2:$F$7,5,0)</f>
        <v>INTEGER</v>
      </c>
      <c r="AF99" s="7" t="n">
        <v>20</v>
      </c>
      <c r="AG99" s="25" t="s">
        <v>48</v>
      </c>
      <c r="AH99" s="25" t="s">
        <v>48</v>
      </c>
      <c r="AI99" s="25"/>
      <c r="AJ99" s="25"/>
      <c r="AK99" s="0" t="str">
        <f aca="false">CONCATENATE(UPPER($D99)," ",AE99,",")</f>
        <v>CURRENT_BALANCE INTEGER,</v>
      </c>
    </row>
    <row r="100" customFormat="false" ht="15" hidden="false" customHeight="false" outlineLevel="0" collapsed="false">
      <c r="A100" s="23"/>
      <c r="B100" s="23"/>
      <c r="C100" s="8" t="n">
        <v>15</v>
      </c>
      <c r="D100" s="0" t="s">
        <v>63</v>
      </c>
      <c r="E100" s="0" t="s">
        <v>12</v>
      </c>
      <c r="F100" s="7" t="n">
        <v>20</v>
      </c>
      <c r="G100" s="25" t="s">
        <v>48</v>
      </c>
      <c r="H100" s="25" t="s">
        <v>48</v>
      </c>
      <c r="I100" s="25"/>
      <c r="J100" s="0" t="str">
        <f aca="false">VLOOKUP($E100,MAPPING!$B$2:$F$7,2,0)</f>
        <v>INT</v>
      </c>
      <c r="K100" s="7" t="n">
        <v>20</v>
      </c>
      <c r="L100" s="25" t="s">
        <v>48</v>
      </c>
      <c r="M100" s="25" t="s">
        <v>48</v>
      </c>
      <c r="N100" s="25"/>
      <c r="O100" s="25"/>
      <c r="P100" s="0" t="str">
        <f aca="false">CONCATENATE(UPPER($D100)," ",J100,",")</f>
        <v>OVERDUE_BALANCE INT,</v>
      </c>
      <c r="Q100" s="0" t="str">
        <f aca="false">VLOOKUP($E100,MAPPING!$B$2:$F$7,3,0)</f>
        <v>INTEGER</v>
      </c>
      <c r="R100" s="7" t="n">
        <v>20</v>
      </c>
      <c r="S100" s="25" t="s">
        <v>48</v>
      </c>
      <c r="T100" s="25" t="s">
        <v>48</v>
      </c>
      <c r="U100" s="25"/>
      <c r="V100" s="25"/>
      <c r="W100" s="0" t="str">
        <f aca="false">CONCATENATE(UPPER($D100)," ",Q100,"(",R100,")",IF(U100&lt;&gt;"",CONCATENATE(" DEFAULT ",U100),""),IF(S100="Y"," NOT NULL",""),",")</f>
        <v>OVERDUE_BALANCE INTEGER(20),</v>
      </c>
      <c r="X100" s="0" t="str">
        <f aca="false">VLOOKUP($E100,MAPPING!$B$2:$F$7,4,0)</f>
        <v>INTEGER</v>
      </c>
      <c r="Y100" s="7" t="n">
        <v>20</v>
      </c>
      <c r="Z100" s="25" t="s">
        <v>48</v>
      </c>
      <c r="AA100" s="25" t="s">
        <v>48</v>
      </c>
      <c r="AB100" s="25"/>
      <c r="AC100" s="25"/>
      <c r="AD100" s="25"/>
      <c r="AE100" s="0" t="str">
        <f aca="false">VLOOKUP($E100,MAPPING!$B$2:$F$7,5,0)</f>
        <v>INTEGER</v>
      </c>
      <c r="AF100" s="7" t="n">
        <v>20</v>
      </c>
      <c r="AG100" s="25" t="s">
        <v>48</v>
      </c>
      <c r="AH100" s="25" t="s">
        <v>48</v>
      </c>
      <c r="AI100" s="25"/>
      <c r="AJ100" s="25"/>
      <c r="AK100" s="0" t="str">
        <f aca="false">CONCATENATE(UPPER($D100)," ",AE100,",")</f>
        <v>OVERDUE_BALANCE INTEGER,</v>
      </c>
    </row>
    <row r="101" customFormat="false" ht="15" hidden="false" customHeight="false" outlineLevel="0" collapsed="false">
      <c r="A101" s="23"/>
      <c r="B101" s="23"/>
      <c r="C101" s="8" t="n">
        <v>16</v>
      </c>
      <c r="D101" s="0" t="s">
        <v>64</v>
      </c>
      <c r="E101" s="0" t="s">
        <v>7</v>
      </c>
      <c r="F101" s="7" t="n">
        <v>10</v>
      </c>
      <c r="G101" s="25" t="s">
        <v>48</v>
      </c>
      <c r="H101" s="25" t="s">
        <v>48</v>
      </c>
      <c r="I101" s="25"/>
      <c r="J101" s="0" t="str">
        <f aca="false">VLOOKUP($E101,MAPPING!$B$2:$F$7,2,0)</f>
        <v>STRING</v>
      </c>
      <c r="K101" s="7" t="n">
        <v>10</v>
      </c>
      <c r="L101" s="25" t="s">
        <v>48</v>
      </c>
      <c r="M101" s="25" t="s">
        <v>48</v>
      </c>
      <c r="N101" s="25"/>
      <c r="O101" s="25"/>
      <c r="P101" s="0" t="str">
        <f aca="false">CONCATENATE(UPPER($D101)," ",J101,",")</f>
        <v>OVERDUE_DATE STRING,</v>
      </c>
      <c r="Q101" s="0" t="str">
        <f aca="false">VLOOKUP($E101,MAPPING!$B$2:$F$7,3,0)</f>
        <v>VARCHAR</v>
      </c>
      <c r="R101" s="7" t="n">
        <v>10</v>
      </c>
      <c r="S101" s="25" t="s">
        <v>48</v>
      </c>
      <c r="T101" s="25" t="s">
        <v>48</v>
      </c>
      <c r="U101" s="25"/>
      <c r="V101" s="25"/>
      <c r="W101" s="0" t="str">
        <f aca="false">CONCATENATE(UPPER($D101)," ",Q101,"(",R101,")",IF(U101&lt;&gt;"",CONCATENATE(" DEFAULT ",U101),""),IF(S101="Y"," NOT NULL",""),",")</f>
        <v>OVERDUE_DATE VARCHAR(10),</v>
      </c>
      <c r="X101" s="0" t="str">
        <f aca="false">VLOOKUP($E101,MAPPING!$B$2:$F$7,4,0)</f>
        <v>VARCHAR2</v>
      </c>
      <c r="Y101" s="7" t="n">
        <v>10</v>
      </c>
      <c r="Z101" s="25" t="s">
        <v>48</v>
      </c>
      <c r="AA101" s="25" t="s">
        <v>48</v>
      </c>
      <c r="AB101" s="25"/>
      <c r="AC101" s="25"/>
      <c r="AD101" s="25"/>
      <c r="AE101" s="0" t="str">
        <f aca="false">VLOOKUP($E101,MAPPING!$B$2:$F$7,5,0)</f>
        <v>VARCHAR</v>
      </c>
      <c r="AF101" s="7" t="n">
        <v>10</v>
      </c>
      <c r="AG101" s="25" t="s">
        <v>48</v>
      </c>
      <c r="AH101" s="25" t="s">
        <v>48</v>
      </c>
      <c r="AI101" s="25"/>
      <c r="AJ101" s="25"/>
      <c r="AK101" s="0" t="str">
        <f aca="false">CONCATENATE(UPPER($D101)," ",AE101,",")</f>
        <v>OVERDUE_DATE  VARCHAR,</v>
      </c>
    </row>
    <row r="102" customFormat="false" ht="15" hidden="false" customHeight="false" outlineLevel="0" collapsed="false">
      <c r="A102" s="23"/>
      <c r="B102" s="23"/>
      <c r="C102" s="8" t="n">
        <v>17</v>
      </c>
      <c r="D102" s="0" t="s">
        <v>65</v>
      </c>
      <c r="E102" s="0" t="s">
        <v>7</v>
      </c>
      <c r="F102" s="7" t="n">
        <v>10</v>
      </c>
      <c r="G102" s="25" t="s">
        <v>48</v>
      </c>
      <c r="H102" s="25" t="s">
        <v>48</v>
      </c>
      <c r="I102" s="25"/>
      <c r="J102" s="0" t="str">
        <f aca="false">VLOOKUP($E102,MAPPING!$B$2:$F$7,2,0)</f>
        <v>STRING</v>
      </c>
      <c r="K102" s="7" t="n">
        <v>10</v>
      </c>
      <c r="L102" s="25" t="s">
        <v>48</v>
      </c>
      <c r="M102" s="25" t="s">
        <v>48</v>
      </c>
      <c r="N102" s="25"/>
      <c r="O102" s="25"/>
      <c r="P102" s="0" t="str">
        <f aca="false">CONCATENATE(UPPER($D102)," ",J102,",")</f>
        <v>CURRENCY_CODE STRING,</v>
      </c>
      <c r="Q102" s="0" t="str">
        <f aca="false">VLOOKUP($E102,MAPPING!$B$2:$F$7,3,0)</f>
        <v>VARCHAR</v>
      </c>
      <c r="R102" s="7" t="n">
        <v>10</v>
      </c>
      <c r="S102" s="25" t="s">
        <v>48</v>
      </c>
      <c r="T102" s="25" t="s">
        <v>48</v>
      </c>
      <c r="U102" s="25"/>
      <c r="V102" s="25"/>
      <c r="W102" s="0" t="str">
        <f aca="false">CONCATENATE(UPPER($D102)," ",Q102,"(",R102,")",IF(U102&lt;&gt;"",CONCATENATE(" DEFAULT ",U102),""),IF(S102="Y"," NOT NULL",""),",")</f>
        <v>CURRENCY_CODE VARCHAR(10),</v>
      </c>
      <c r="X102" s="0" t="str">
        <f aca="false">VLOOKUP($E102,MAPPING!$B$2:$F$7,4,0)</f>
        <v>VARCHAR2</v>
      </c>
      <c r="Y102" s="7" t="n">
        <v>10</v>
      </c>
      <c r="Z102" s="25" t="s">
        <v>48</v>
      </c>
      <c r="AA102" s="25" t="s">
        <v>48</v>
      </c>
      <c r="AB102" s="25"/>
      <c r="AC102" s="25"/>
      <c r="AD102" s="25"/>
      <c r="AE102" s="0" t="str">
        <f aca="false">VLOOKUP($E102,MAPPING!$B$2:$F$7,5,0)</f>
        <v>VARCHAR</v>
      </c>
      <c r="AF102" s="7" t="n">
        <v>10</v>
      </c>
      <c r="AG102" s="25" t="s">
        <v>48</v>
      </c>
      <c r="AH102" s="25" t="s">
        <v>48</v>
      </c>
      <c r="AI102" s="25"/>
      <c r="AJ102" s="25"/>
      <c r="AK102" s="0" t="str">
        <f aca="false">CONCATENATE(UPPER($D102)," ",AE102,",")</f>
        <v>CURRENCY_CODE  VARCHAR,</v>
      </c>
    </row>
    <row r="103" customFormat="false" ht="15" hidden="false" customHeight="false" outlineLevel="0" collapsed="false">
      <c r="A103" s="23"/>
      <c r="B103" s="23"/>
      <c r="C103" s="8" t="n">
        <v>18</v>
      </c>
      <c r="D103" s="0" t="s">
        <v>66</v>
      </c>
      <c r="E103" s="0" t="s">
        <v>7</v>
      </c>
      <c r="F103" s="7" t="n">
        <v>50</v>
      </c>
      <c r="G103" s="25" t="s">
        <v>48</v>
      </c>
      <c r="H103" s="25" t="s">
        <v>48</v>
      </c>
      <c r="I103" s="25"/>
      <c r="J103" s="0" t="str">
        <f aca="false">VLOOKUP($E103,MAPPING!$B$2:$F$7,2,0)</f>
        <v>STRING</v>
      </c>
      <c r="K103" s="7" t="n">
        <v>50</v>
      </c>
      <c r="L103" s="25" t="s">
        <v>48</v>
      </c>
      <c r="M103" s="25" t="s">
        <v>48</v>
      </c>
      <c r="N103" s="25"/>
      <c r="O103" s="25"/>
      <c r="P103" s="0" t="str">
        <f aca="false">CONCATENATE(UPPER($D103)," ",J103,",")</f>
        <v>INTEREST_TYPE STRING,</v>
      </c>
      <c r="Q103" s="0" t="str">
        <f aca="false">VLOOKUP($E103,MAPPING!$B$2:$F$7,3,0)</f>
        <v>VARCHAR</v>
      </c>
      <c r="R103" s="7" t="n">
        <v>50</v>
      </c>
      <c r="S103" s="25" t="s">
        <v>48</v>
      </c>
      <c r="T103" s="25" t="s">
        <v>48</v>
      </c>
      <c r="U103" s="25"/>
      <c r="V103" s="25"/>
      <c r="W103" s="0" t="str">
        <f aca="false">CONCATENATE(UPPER($D103)," ",Q103,"(",R103,")",IF(U103&lt;&gt;"",CONCATENATE(" DEFAULT ",U103),""),IF(S103="Y"," NOT NULL",""),",")</f>
        <v>INTEREST_TYPE VARCHAR(50),</v>
      </c>
      <c r="X103" s="0" t="str">
        <f aca="false">VLOOKUP($E103,MAPPING!$B$2:$F$7,4,0)</f>
        <v>VARCHAR2</v>
      </c>
      <c r="Y103" s="7" t="n">
        <v>50</v>
      </c>
      <c r="Z103" s="25" t="s">
        <v>48</v>
      </c>
      <c r="AA103" s="25" t="s">
        <v>48</v>
      </c>
      <c r="AB103" s="25"/>
      <c r="AC103" s="25"/>
      <c r="AD103" s="25"/>
      <c r="AE103" s="0" t="str">
        <f aca="false">VLOOKUP($E103,MAPPING!$B$2:$F$7,5,0)</f>
        <v>VARCHAR</v>
      </c>
      <c r="AF103" s="7" t="n">
        <v>50</v>
      </c>
      <c r="AG103" s="25" t="s">
        <v>48</v>
      </c>
      <c r="AH103" s="25" t="s">
        <v>48</v>
      </c>
      <c r="AI103" s="25"/>
      <c r="AJ103" s="25"/>
      <c r="AK103" s="0" t="str">
        <f aca="false">CONCATENATE(UPPER($D103)," ",AE103,",")</f>
        <v>INTEREST_TYPE  VARCHAR,</v>
      </c>
    </row>
    <row r="104" customFormat="false" ht="15" hidden="false" customHeight="false" outlineLevel="0" collapsed="false">
      <c r="A104" s="23"/>
      <c r="B104" s="23"/>
      <c r="C104" s="8" t="n">
        <v>19</v>
      </c>
      <c r="D104" s="0" t="s">
        <v>67</v>
      </c>
      <c r="E104" s="0" t="s">
        <v>15</v>
      </c>
      <c r="F104" s="7" t="s">
        <v>23</v>
      </c>
      <c r="G104" s="25" t="s">
        <v>48</v>
      </c>
      <c r="H104" s="25" t="s">
        <v>48</v>
      </c>
      <c r="I104" s="25"/>
      <c r="J104" s="0" t="str">
        <f aca="false">VLOOKUP($E104,MAPPING!$B$2:$F$7,2,0)</f>
        <v>DECIMAL</v>
      </c>
      <c r="K104" s="7" t="s">
        <v>23</v>
      </c>
      <c r="L104" s="25" t="s">
        <v>48</v>
      </c>
      <c r="M104" s="25" t="s">
        <v>48</v>
      </c>
      <c r="N104" s="25"/>
      <c r="O104" s="25"/>
      <c r="P104" s="0" t="str">
        <f aca="false">CONCATENATE(UPPER($D104)," ",J104,")")</f>
        <v>INTEREST_RATE DECIMAL)</v>
      </c>
      <c r="Q104" s="0" t="str">
        <f aca="false">VLOOKUP($E104,MAPPING!$B$2:$F$7,3,0)</f>
        <v>DECIMAL</v>
      </c>
      <c r="R104" s="7" t="s">
        <v>23</v>
      </c>
      <c r="S104" s="25" t="s">
        <v>48</v>
      </c>
      <c r="T104" s="25" t="s">
        <v>48</v>
      </c>
      <c r="U104" s="25"/>
      <c r="V104" s="25"/>
      <c r="W104" s="0" t="str">
        <f aca="false">CONCATENATE(UPPER($D104)," ",Q104,"(",R104,")",IF(U104&lt;&gt;"",CONCATENATE(" DEFAULT ",U104),""),IF(S104="Y"," NOT NULL",""),",")</f>
        <v>INTEREST_RATE DECIMAL(10,2),</v>
      </c>
      <c r="X104" s="0" t="str">
        <f aca="false">VLOOKUP($E104,MAPPING!$B$2:$F$7,4,0)</f>
        <v>DECIMAL</v>
      </c>
      <c r="Y104" s="7" t="s">
        <v>23</v>
      </c>
      <c r="Z104" s="25" t="s">
        <v>48</v>
      </c>
      <c r="AA104" s="25" t="s">
        <v>48</v>
      </c>
      <c r="AB104" s="25"/>
      <c r="AC104" s="25"/>
      <c r="AD104" s="25"/>
      <c r="AE104" s="0" t="str">
        <f aca="false">VLOOKUP($E104,MAPPING!$B$2:$F$7,5,0)</f>
        <v>DECIMAL</v>
      </c>
      <c r="AF104" s="7" t="s">
        <v>23</v>
      </c>
      <c r="AG104" s="25" t="s">
        <v>48</v>
      </c>
      <c r="AH104" s="25" t="s">
        <v>48</v>
      </c>
      <c r="AI104" s="25"/>
      <c r="AJ104" s="25"/>
      <c r="AK104" s="0" t="str">
        <f aca="false">CONCATENATE(UPPER($D104)," ",AE104,",")</f>
        <v>INTEREST_RATE DECIMAL,</v>
      </c>
    </row>
    <row r="105" customFormat="false" ht="15" hidden="false" customHeight="false" outlineLevel="0" collapsed="false">
      <c r="A105" s="23"/>
      <c r="B105" s="23"/>
      <c r="C105" s="8" t="n">
        <v>20</v>
      </c>
      <c r="D105" s="0" t="s">
        <v>68</v>
      </c>
      <c r="E105" s="0" t="s">
        <v>7</v>
      </c>
      <c r="F105" s="7" t="n">
        <v>10</v>
      </c>
      <c r="G105" s="25" t="s">
        <v>48</v>
      </c>
      <c r="H105" s="0" t="s">
        <v>47</v>
      </c>
      <c r="J105" s="0" t="str">
        <f aca="false">VLOOKUP($E105,MAPPING!$B$2:$F$7,2,0)</f>
        <v>STRING</v>
      </c>
      <c r="K105" s="7" t="n">
        <v>10</v>
      </c>
      <c r="L105" s="25" t="s">
        <v>48</v>
      </c>
      <c r="M105" s="0" t="s">
        <v>47</v>
      </c>
      <c r="Q105" s="0" t="str">
        <f aca="false">VLOOKUP($E105,MAPPING!$B$2:$F$7,3,0)</f>
        <v>VARCHAR</v>
      </c>
      <c r="R105" s="7" t="n">
        <v>10</v>
      </c>
      <c r="S105" s="25" t="s">
        <v>48</v>
      </c>
      <c r="T105" s="0" t="s">
        <v>47</v>
      </c>
      <c r="W105" s="0" t="str">
        <f aca="false">CONCATENATE(UPPER($D105)," ",Q105,"(",R105,")",IF(U105&lt;&gt;"",CONCATENATE(" DEFAULT ",U105),""),IF(S105="Y"," NOT NULL",""),",")</f>
        <v>LOAD_DATE VARCHAR(10),</v>
      </c>
      <c r="X105" s="0" t="str">
        <f aca="false">VLOOKUP($E105,MAPPING!$B$2:$F$7,4,0)</f>
        <v>VARCHAR2</v>
      </c>
      <c r="Y105" s="7" t="n">
        <v>10</v>
      </c>
      <c r="Z105" s="25" t="s">
        <v>48</v>
      </c>
      <c r="AA105" s="0" t="s">
        <v>47</v>
      </c>
      <c r="AE105" s="0" t="str">
        <f aca="false">VLOOKUP($E105,MAPPING!$B$2:$F$7,5,0)</f>
        <v>VARCHAR</v>
      </c>
      <c r="AF105" s="7" t="n">
        <v>10</v>
      </c>
      <c r="AG105" s="25" t="s">
        <v>48</v>
      </c>
      <c r="AH105" s="0" t="s">
        <v>47</v>
      </c>
      <c r="AK105" s="0" t="str">
        <f aca="false">CONCATENATE(UPPER($D105)," ",AE105,",")</f>
        <v>LOAD_DATE  VARCHAR,</v>
      </c>
    </row>
    <row r="106" customFormat="false" ht="44" hidden="false" customHeight="false" outlineLevel="0" collapsed="false">
      <c r="A106" s="23"/>
      <c r="B106" s="23"/>
      <c r="C106" s="8" t="n">
        <v>21</v>
      </c>
      <c r="D106" s="0" t="s">
        <v>69</v>
      </c>
      <c r="E106" s="0" t="s">
        <v>12</v>
      </c>
      <c r="F106" s="7" t="n">
        <v>50</v>
      </c>
      <c r="G106" s="25" t="s">
        <v>48</v>
      </c>
      <c r="H106" s="0" t="s">
        <v>47</v>
      </c>
      <c r="J106" s="0" t="str">
        <f aca="false">VLOOKUP($E106,MAPPING!$B$2:$F$7,2,0)</f>
        <v>INT</v>
      </c>
      <c r="K106" s="7" t="n">
        <v>50</v>
      </c>
      <c r="L106" s="25" t="s">
        <v>48</v>
      </c>
      <c r="M106" s="0" t="s">
        <v>47</v>
      </c>
      <c r="P106" s="24" t="str">
        <f aca="false">CONCATENATE("PARTITIONED BY (","LOAD_DATE STRING, LOAD_ID STRING)",CHAR(10),"ROW FORMAT DELIMITED FIELDS TERMINATED BY ',';")</f>
        <v>PARTITIONED BY (LOAD_DATE STRING, LOAD_ID STRING)
ROW FORMAT DELIMITED FIELDS TERMINATED BY ',';</v>
      </c>
      <c r="Q106" s="0" t="str">
        <f aca="false">VLOOKUP($E106,MAPPING!$B$2:$F$7,3,0)</f>
        <v>INTEGER</v>
      </c>
      <c r="R106" s="7" t="n">
        <v>50</v>
      </c>
      <c r="S106" s="25" t="s">
        <v>48</v>
      </c>
      <c r="T106" s="0" t="s">
        <v>47</v>
      </c>
      <c r="W106" s="24" t="str">
        <f aca="false">CONCATENATE(UPPER($D106)," ",Q106,"(",R106,")",IF(U106&lt;&gt;"",cov3ncatenate(" DEFAULT ",U106),""),IF(S106="Y"," NOT NULL",""),", ",CHAR(10),"CONSTRAINT ",UPPER($D85),"_PK  PRIMARY KEY(",UPPER($D85),",",UPPER($D105),",",UPPER($D106),"));",CHAR(10)," ALTER TABLE ",$B85," PARTITION BY KEY(","LOAD_DATE,LOAD_ID);")</f>
        <v>LOAD_ID INTEGER(50), 
CONSTRAINT ACCOUNT_ID_PK  PRIMARY KEY(ACCOUNT_ID,LOAD_DATE,LOAD_ID));
 ALTER TABLE dim_account PARTITION BY KEY(LOAD_DATE,LOAD_ID);</v>
      </c>
      <c r="X106" s="0" t="str">
        <f aca="false">VLOOKUP($E106,MAPPING!$B$2:$F$7,4,0)</f>
        <v>INTEGER</v>
      </c>
      <c r="Y106" s="7" t="n">
        <v>50</v>
      </c>
      <c r="Z106" s="25" t="s">
        <v>48</v>
      </c>
      <c r="AA106" s="0" t="s">
        <v>47</v>
      </c>
      <c r="AE106" s="0" t="str">
        <f aca="false">VLOOKUP($E106,MAPPING!$B$2:$F$7,5,0)</f>
        <v>INTEGER</v>
      </c>
      <c r="AF106" s="7" t="n">
        <v>50</v>
      </c>
      <c r="AG106" s="25" t="s">
        <v>48</v>
      </c>
      <c r="AH106" s="0" t="s">
        <v>47</v>
      </c>
      <c r="AJ106" s="24" t="str">
        <f aca="false">CONCATENATE("PARTITIONED BY (","LOAD_DATE STRING, LOAD_ID STRING)",CHAR(10),"ROW FORMAT DELIMITED FIELDS TERMINATED BY ',';")</f>
        <v>PARTITIONED BY (LOAD_DATE STRING, LOAD_ID STRING)
ROW FORMAT DELIMITED FIELDS TERMINATED BY ',';</v>
      </c>
      <c r="AK106" s="0" t="str">
        <f aca="false">CONCATENATE(UPPER($D106)," ",AE106,",")</f>
        <v>LOAD_ID INTEGER,</v>
      </c>
    </row>
    <row r="107" customFormat="false" ht="29.85" hidden="false" customHeight="false" outlineLevel="0" collapsed="false">
      <c r="A107" s="23"/>
      <c r="B107" s="23" t="s">
        <v>118</v>
      </c>
      <c r="C107" s="8" t="n">
        <v>0</v>
      </c>
      <c r="D107" s="0" t="s">
        <v>77</v>
      </c>
      <c r="E107" s="0" t="s">
        <v>7</v>
      </c>
      <c r="F107" s="7" t="n">
        <v>50</v>
      </c>
      <c r="G107" s="25" t="s">
        <v>47</v>
      </c>
      <c r="H107" s="25" t="s">
        <v>48</v>
      </c>
      <c r="I107" s="0" t="n">
        <v>0</v>
      </c>
      <c r="J107" s="0" t="str">
        <f aca="false">VLOOKUP($E107,MAPPING!$B$2:$F$7,2,0)</f>
        <v>STRING</v>
      </c>
      <c r="K107" s="7" t="n">
        <v>50</v>
      </c>
      <c r="L107" s="25" t="s">
        <v>47</v>
      </c>
      <c r="M107" s="25" t="s">
        <v>48</v>
      </c>
      <c r="N107" s="0" t="n">
        <v>0</v>
      </c>
      <c r="O107" s="24" t="str">
        <f aca="false">CONCATENATE("DROP TABLE IF EXISTS ",UPPER($B$107),";",CHAR(10),"CREATE TABLE ",UPPER($B$107),"(")</f>
        <v>DROP TABLE IF EXISTS DIM_ADDRESS;
CREATE TABLE DIM_ADDRESS(</v>
      </c>
      <c r="P107" s="0" t="str">
        <f aca="false">CONCATENATE(UPPER($D107)," ",J107,",")</f>
        <v>ADDRESS_ID STRING,</v>
      </c>
      <c r="Q107" s="0" t="str">
        <f aca="false">VLOOKUP($E107,MAPPING!$B$2:$F$7,3,0)</f>
        <v>VARCHAR</v>
      </c>
      <c r="R107" s="7" t="n">
        <v>50</v>
      </c>
      <c r="S107" s="25" t="s">
        <v>47</v>
      </c>
      <c r="T107" s="25" t="s">
        <v>48</v>
      </c>
      <c r="U107" s="0" t="n">
        <v>0</v>
      </c>
      <c r="V107" s="24" t="str">
        <f aca="false">CONCATENATE("DROP TABLE ",$B$107,";",CHAR(10),"CREATE TABLE ",$B$107,"(")</f>
        <v>DROP TABLE dim_address;
CREATE TABLE dim_address(</v>
      </c>
      <c r="W107" s="0" t="str">
        <f aca="false">CONCATENATE(UPPER($D107)," ",Q107,"(",R107,")",IF(U107&lt;&gt;"",CONCATENATE(" DEFAULT ",U107),""),IF(S107="Y"," NOT NULL",""),",")</f>
        <v>ADDRESS_ID VARCHAR(50) DEFAULT 0 NOT NULL,</v>
      </c>
      <c r="X107" s="0" t="str">
        <f aca="false">VLOOKUP($E107,MAPPING!$B$2:$F$7,4,0)</f>
        <v>VARCHAR2</v>
      </c>
      <c r="Y107" s="7" t="n">
        <v>50</v>
      </c>
      <c r="Z107" s="25" t="s">
        <v>47</v>
      </c>
      <c r="AA107" s="25" t="s">
        <v>48</v>
      </c>
      <c r="AB107" s="0" t="n">
        <v>0</v>
      </c>
      <c r="AE107" s="0" t="str">
        <f aca="false">VLOOKUP($E107,MAPPING!$B$2:$F$7,5,0)</f>
        <v>VARCHAR</v>
      </c>
      <c r="AF107" s="7" t="n">
        <v>50</v>
      </c>
      <c r="AG107" s="25" t="s">
        <v>47</v>
      </c>
      <c r="AH107" s="25" t="s">
        <v>48</v>
      </c>
      <c r="AI107" s="0" t="n">
        <v>0</v>
      </c>
      <c r="AJ107" s="24" t="str">
        <f aca="false">CONCATENATE("DROP TABLE IF EXISTS ",$B$3,";",CHAR(10),"CREATE TABLE ",$B$3,"(")</f>
        <v>DROP TABLE IF EXISTS account;
CREATE TABLE account(</v>
      </c>
      <c r="AK107" s="0" t="str">
        <f aca="false">CONCATENATE(UPPER($D107)," ",AE107,",")</f>
        <v>ADDRESS_ID  VARCHAR,</v>
      </c>
    </row>
    <row r="108" customFormat="false" ht="15" hidden="false" customHeight="false" outlineLevel="0" collapsed="false">
      <c r="A108" s="23"/>
      <c r="B108" s="23"/>
      <c r="C108" s="8" t="n">
        <v>1</v>
      </c>
      <c r="D108" s="0" t="s">
        <v>119</v>
      </c>
      <c r="E108" s="0" t="s">
        <v>7</v>
      </c>
      <c r="F108" s="7" t="n">
        <v>50</v>
      </c>
      <c r="G108" s="25" t="s">
        <v>48</v>
      </c>
      <c r="H108" s="25" t="s">
        <v>48</v>
      </c>
      <c r="I108" s="25"/>
      <c r="J108" s="0" t="str">
        <f aca="false">VLOOKUP($E108,MAPPING!$B$2:$F$7,2,0)</f>
        <v>STRING</v>
      </c>
      <c r="K108" s="7" t="n">
        <v>50</v>
      </c>
      <c r="L108" s="25" t="s">
        <v>48</v>
      </c>
      <c r="M108" s="25" t="s">
        <v>48</v>
      </c>
      <c r="N108" s="25"/>
      <c r="O108" s="25"/>
      <c r="P108" s="0" t="str">
        <f aca="false">CONCATENATE(UPPER($D108)," ",J108,",")</f>
        <v>SRC_ADDRESS_ID STRING,</v>
      </c>
      <c r="Q108" s="0" t="str">
        <f aca="false">VLOOKUP($E108,MAPPING!$B$2:$F$7,3,0)</f>
        <v>VARCHAR</v>
      </c>
      <c r="R108" s="7" t="n">
        <v>50</v>
      </c>
      <c r="S108" s="25" t="s">
        <v>48</v>
      </c>
      <c r="T108" s="25" t="s">
        <v>48</v>
      </c>
      <c r="U108" s="25"/>
      <c r="V108" s="25"/>
      <c r="W108" s="0" t="str">
        <f aca="false">CONCATENATE(UPPER($D108)," ",Q108,"(",R108,")",IF(U108&lt;&gt;"",CONCATENATE(" DEFAULT ",U108),""),IF(S108="Y"," NOT NULL",""),",")</f>
        <v>SRC_ADDRESS_ID VARCHAR(50),</v>
      </c>
      <c r="X108" s="0" t="str">
        <f aca="false">VLOOKUP($E108,MAPPING!$B$2:$F$7,4,0)</f>
        <v>VARCHAR2</v>
      </c>
      <c r="Y108" s="7" t="n">
        <v>50</v>
      </c>
      <c r="Z108" s="25" t="s">
        <v>48</v>
      </c>
      <c r="AA108" s="25" t="s">
        <v>48</v>
      </c>
      <c r="AB108" s="25"/>
      <c r="AC108" s="25"/>
      <c r="AD108" s="25"/>
      <c r="AE108" s="0" t="str">
        <f aca="false">VLOOKUP($E108,MAPPING!$B$2:$F$7,5,0)</f>
        <v>VARCHAR</v>
      </c>
      <c r="AF108" s="7" t="n">
        <v>50</v>
      </c>
      <c r="AG108" s="25" t="s">
        <v>48</v>
      </c>
      <c r="AH108" s="25" t="s">
        <v>48</v>
      </c>
      <c r="AI108" s="25"/>
      <c r="AJ108" s="25"/>
      <c r="AK108" s="0" t="str">
        <f aca="false">CONCATENATE(UPPER($D108)," ",AE108,",")</f>
        <v>SRC_ADDRESS_ID  VARCHAR,</v>
      </c>
    </row>
    <row r="109" customFormat="false" ht="15" hidden="false" customHeight="false" outlineLevel="0" collapsed="false">
      <c r="A109" s="23"/>
      <c r="B109" s="23"/>
      <c r="C109" s="8" t="n">
        <v>2</v>
      </c>
      <c r="D109" s="0" t="s">
        <v>78</v>
      </c>
      <c r="E109" s="0" t="s">
        <v>7</v>
      </c>
      <c r="F109" s="7" t="n">
        <v>50</v>
      </c>
      <c r="G109" s="25" t="s">
        <v>48</v>
      </c>
      <c r="H109" s="25" t="s">
        <v>48</v>
      </c>
      <c r="I109" s="25"/>
      <c r="J109" s="0" t="str">
        <f aca="false">VLOOKUP($E109,MAPPING!$B$2:$F$7,2,0)</f>
        <v>STRING</v>
      </c>
      <c r="K109" s="7" t="n">
        <v>50</v>
      </c>
      <c r="L109" s="25" t="s">
        <v>48</v>
      </c>
      <c r="M109" s="25" t="s">
        <v>48</v>
      </c>
      <c r="N109" s="25"/>
      <c r="O109" s="25"/>
      <c r="P109" s="0" t="str">
        <f aca="false">CONCATENATE(UPPER($D109)," ",J109,",")</f>
        <v>ADDRESS_LINE1 STRING,</v>
      </c>
      <c r="Q109" s="0" t="str">
        <f aca="false">VLOOKUP($E109,MAPPING!$B$2:$F$7,3,0)</f>
        <v>VARCHAR</v>
      </c>
      <c r="R109" s="7" t="n">
        <v>50</v>
      </c>
      <c r="S109" s="25" t="s">
        <v>48</v>
      </c>
      <c r="T109" s="25" t="s">
        <v>48</v>
      </c>
      <c r="U109" s="25"/>
      <c r="V109" s="25"/>
      <c r="W109" s="0" t="str">
        <f aca="false">CONCATENATE(UPPER($D109)," ",Q109,"(",R109,")",IF(U109&lt;&gt;"",CONCATENATE(" DEFAULT ",U109),""),IF(S109="Y"," NOT NULL",""),",")</f>
        <v>ADDRESS_LINE1 VARCHAR(50),</v>
      </c>
      <c r="X109" s="0" t="str">
        <f aca="false">VLOOKUP($E109,MAPPING!$B$2:$F$7,4,0)</f>
        <v>VARCHAR2</v>
      </c>
      <c r="Y109" s="7" t="n">
        <v>50</v>
      </c>
      <c r="Z109" s="25" t="s">
        <v>48</v>
      </c>
      <c r="AA109" s="25" t="s">
        <v>48</v>
      </c>
      <c r="AB109" s="25"/>
      <c r="AC109" s="25"/>
      <c r="AD109" s="25"/>
      <c r="AE109" s="0" t="str">
        <f aca="false">VLOOKUP($E109,MAPPING!$B$2:$F$7,5,0)</f>
        <v>VARCHAR</v>
      </c>
      <c r="AF109" s="7" t="n">
        <v>50</v>
      </c>
      <c r="AG109" s="25" t="s">
        <v>48</v>
      </c>
      <c r="AH109" s="25" t="s">
        <v>48</v>
      </c>
      <c r="AI109" s="25"/>
      <c r="AJ109" s="25"/>
      <c r="AK109" s="0" t="str">
        <f aca="false">CONCATENATE(UPPER($D109)," ",AE109,",")</f>
        <v>ADDRESS_LINE1  VARCHAR,</v>
      </c>
    </row>
    <row r="110" customFormat="false" ht="15" hidden="false" customHeight="false" outlineLevel="0" collapsed="false">
      <c r="A110" s="23"/>
      <c r="B110" s="23"/>
      <c r="C110" s="8" t="n">
        <v>3</v>
      </c>
      <c r="D110" s="0" t="s">
        <v>79</v>
      </c>
      <c r="E110" s="0" t="s">
        <v>7</v>
      </c>
      <c r="F110" s="7" t="n">
        <v>50</v>
      </c>
      <c r="G110" s="25" t="s">
        <v>48</v>
      </c>
      <c r="H110" s="25" t="s">
        <v>48</v>
      </c>
      <c r="I110" s="25"/>
      <c r="J110" s="0" t="str">
        <f aca="false">VLOOKUP($E110,MAPPING!$B$2:$F$7,2,0)</f>
        <v>STRING</v>
      </c>
      <c r="K110" s="7" t="n">
        <v>50</v>
      </c>
      <c r="L110" s="25" t="s">
        <v>48</v>
      </c>
      <c r="M110" s="25" t="s">
        <v>48</v>
      </c>
      <c r="N110" s="25"/>
      <c r="O110" s="25"/>
      <c r="P110" s="0" t="str">
        <f aca="false">CONCATENATE(UPPER($D110)," ",J110,",")</f>
        <v>ADDRESS_LINE2 STRING,</v>
      </c>
      <c r="Q110" s="0" t="str">
        <f aca="false">VLOOKUP($E110,MAPPING!$B$2:$F$7,3,0)</f>
        <v>VARCHAR</v>
      </c>
      <c r="R110" s="7" t="n">
        <v>50</v>
      </c>
      <c r="S110" s="25" t="s">
        <v>48</v>
      </c>
      <c r="T110" s="25" t="s">
        <v>48</v>
      </c>
      <c r="U110" s="25"/>
      <c r="V110" s="25"/>
      <c r="W110" s="0" t="str">
        <f aca="false">CONCATENATE(UPPER($D110)," ",Q110,"(",R110,")",IF(U110&lt;&gt;"",CONCATENATE(" DEFAULT ",U110),""),IF(S110="Y"," NOT NULL",""),",")</f>
        <v>ADDRESS_LINE2 VARCHAR(50),</v>
      </c>
      <c r="X110" s="0" t="str">
        <f aca="false">VLOOKUP($E110,MAPPING!$B$2:$F$7,4,0)</f>
        <v>VARCHAR2</v>
      </c>
      <c r="Y110" s="7" t="n">
        <v>50</v>
      </c>
      <c r="Z110" s="25" t="s">
        <v>48</v>
      </c>
      <c r="AA110" s="25" t="s">
        <v>48</v>
      </c>
      <c r="AB110" s="25"/>
      <c r="AC110" s="25"/>
      <c r="AD110" s="25"/>
      <c r="AE110" s="0" t="str">
        <f aca="false">VLOOKUP($E110,MAPPING!$B$2:$F$7,5,0)</f>
        <v>VARCHAR</v>
      </c>
      <c r="AF110" s="7" t="n">
        <v>50</v>
      </c>
      <c r="AG110" s="25" t="s">
        <v>48</v>
      </c>
      <c r="AH110" s="25" t="s">
        <v>48</v>
      </c>
      <c r="AI110" s="25"/>
      <c r="AJ110" s="25"/>
      <c r="AK110" s="0" t="str">
        <f aca="false">CONCATENATE(UPPER($D110)," ",AE110,",")</f>
        <v>ADDRESS_LINE2  VARCHAR,</v>
      </c>
    </row>
    <row r="111" customFormat="false" ht="15" hidden="false" customHeight="false" outlineLevel="0" collapsed="false">
      <c r="A111" s="23"/>
      <c r="B111" s="23"/>
      <c r="C111" s="8" t="n">
        <v>4</v>
      </c>
      <c r="D111" s="0" t="s">
        <v>80</v>
      </c>
      <c r="E111" s="0" t="s">
        <v>7</v>
      </c>
      <c r="F111" s="7" t="n">
        <v>50</v>
      </c>
      <c r="G111" s="25" t="s">
        <v>48</v>
      </c>
      <c r="H111" s="25" t="s">
        <v>48</v>
      </c>
      <c r="I111" s="25"/>
      <c r="J111" s="0" t="str">
        <f aca="false">VLOOKUP($E111,MAPPING!$B$2:$F$7,2,0)</f>
        <v>STRING</v>
      </c>
      <c r="K111" s="7" t="n">
        <v>50</v>
      </c>
      <c r="L111" s="25" t="s">
        <v>48</v>
      </c>
      <c r="M111" s="25" t="s">
        <v>48</v>
      </c>
      <c r="N111" s="25"/>
      <c r="O111" s="25"/>
      <c r="P111" s="0" t="str">
        <f aca="false">CONCATENATE(UPPER($D111)," ",J111,",")</f>
        <v>ADDRESS_LINE3 STRING,</v>
      </c>
      <c r="Q111" s="0" t="str">
        <f aca="false">VLOOKUP($E111,MAPPING!$B$2:$F$7,3,0)</f>
        <v>VARCHAR</v>
      </c>
      <c r="R111" s="7" t="n">
        <v>50</v>
      </c>
      <c r="S111" s="25" t="s">
        <v>48</v>
      </c>
      <c r="T111" s="25" t="s">
        <v>48</v>
      </c>
      <c r="U111" s="25"/>
      <c r="V111" s="25"/>
      <c r="W111" s="0" t="str">
        <f aca="false">CONCATENATE(UPPER($D111)," ",Q111,"(",R111,")",IF(U111&lt;&gt;"",CONCATENATE(" DEFAULT ",U111),""),IF(S111="Y"," NOT NULL",""),",")</f>
        <v>ADDRESS_LINE3 VARCHAR(50),</v>
      </c>
      <c r="X111" s="0" t="str">
        <f aca="false">VLOOKUP($E111,MAPPING!$B$2:$F$7,4,0)</f>
        <v>VARCHAR2</v>
      </c>
      <c r="Y111" s="7" t="n">
        <v>50</v>
      </c>
      <c r="Z111" s="25" t="s">
        <v>48</v>
      </c>
      <c r="AA111" s="25" t="s">
        <v>48</v>
      </c>
      <c r="AB111" s="25"/>
      <c r="AC111" s="25"/>
      <c r="AD111" s="25"/>
      <c r="AE111" s="0" t="str">
        <f aca="false">VLOOKUP($E111,MAPPING!$B$2:$F$7,5,0)</f>
        <v>VARCHAR</v>
      </c>
      <c r="AF111" s="7" t="n">
        <v>50</v>
      </c>
      <c r="AG111" s="25" t="s">
        <v>48</v>
      </c>
      <c r="AH111" s="25" t="s">
        <v>48</v>
      </c>
      <c r="AI111" s="25"/>
      <c r="AJ111" s="25"/>
      <c r="AK111" s="0" t="str">
        <f aca="false">CONCATENATE(UPPER($D111)," ",AE111,",")</f>
        <v>ADDRESS_LINE3  VARCHAR,</v>
      </c>
    </row>
    <row r="112" customFormat="false" ht="15" hidden="false" customHeight="false" outlineLevel="0" collapsed="false">
      <c r="A112" s="23"/>
      <c r="B112" s="23"/>
      <c r="C112" s="8" t="n">
        <v>5</v>
      </c>
      <c r="D112" s="0" t="s">
        <v>81</v>
      </c>
      <c r="E112" s="0" t="s">
        <v>7</v>
      </c>
      <c r="F112" s="7" t="n">
        <v>100</v>
      </c>
      <c r="G112" s="25" t="s">
        <v>48</v>
      </c>
      <c r="H112" s="25" t="s">
        <v>48</v>
      </c>
      <c r="I112" s="25"/>
      <c r="J112" s="0" t="str">
        <f aca="false">VLOOKUP($E112,MAPPING!$B$2:$F$7,2,0)</f>
        <v>STRING</v>
      </c>
      <c r="K112" s="7" t="n">
        <v>100</v>
      </c>
      <c r="L112" s="25" t="s">
        <v>48</v>
      </c>
      <c r="M112" s="25" t="s">
        <v>48</v>
      </c>
      <c r="N112" s="25"/>
      <c r="O112" s="25"/>
      <c r="P112" s="0" t="str">
        <f aca="false">CONCATENATE(UPPER($D112)," ",J112,",")</f>
        <v>CITY STRING,</v>
      </c>
      <c r="Q112" s="0" t="str">
        <f aca="false">VLOOKUP($E112,MAPPING!$B$2:$F$7,3,0)</f>
        <v>VARCHAR</v>
      </c>
      <c r="R112" s="7" t="n">
        <v>100</v>
      </c>
      <c r="S112" s="25" t="s">
        <v>48</v>
      </c>
      <c r="T112" s="25" t="s">
        <v>48</v>
      </c>
      <c r="U112" s="25"/>
      <c r="V112" s="25"/>
      <c r="W112" s="0" t="str">
        <f aca="false">CONCATENATE(UPPER($D112)," ",Q112,"(",R112,")",IF(U112&lt;&gt;"",CONCATENATE(" DEFAULT ",U112),""),IF(S112="Y"," NOT NULL",""),",")</f>
        <v>CITY VARCHAR(100),</v>
      </c>
      <c r="X112" s="0" t="str">
        <f aca="false">VLOOKUP($E112,MAPPING!$B$2:$F$7,4,0)</f>
        <v>VARCHAR2</v>
      </c>
      <c r="Y112" s="7" t="n">
        <v>100</v>
      </c>
      <c r="Z112" s="25" t="s">
        <v>48</v>
      </c>
      <c r="AA112" s="25" t="s">
        <v>48</v>
      </c>
      <c r="AB112" s="25"/>
      <c r="AC112" s="25"/>
      <c r="AD112" s="25"/>
      <c r="AE112" s="0" t="str">
        <f aca="false">VLOOKUP($E112,MAPPING!$B$2:$F$7,5,0)</f>
        <v>VARCHAR</v>
      </c>
      <c r="AF112" s="7" t="n">
        <v>100</v>
      </c>
      <c r="AG112" s="25" t="s">
        <v>48</v>
      </c>
      <c r="AH112" s="25" t="s">
        <v>48</v>
      </c>
      <c r="AI112" s="25"/>
      <c r="AJ112" s="25"/>
      <c r="AK112" s="0" t="str">
        <f aca="false">CONCATENATE(UPPER($D112)," ",AE112,",")</f>
        <v>CITY  VARCHAR,</v>
      </c>
    </row>
    <row r="113" customFormat="false" ht="15" hidden="false" customHeight="false" outlineLevel="0" collapsed="false">
      <c r="A113" s="23"/>
      <c r="B113" s="23"/>
      <c r="C113" s="8" t="n">
        <v>6</v>
      </c>
      <c r="D113" s="0" t="s">
        <v>82</v>
      </c>
      <c r="E113" s="0" t="s">
        <v>7</v>
      </c>
      <c r="F113" s="7" t="n">
        <v>100</v>
      </c>
      <c r="G113" s="25" t="s">
        <v>48</v>
      </c>
      <c r="H113" s="25" t="s">
        <v>48</v>
      </c>
      <c r="I113" s="25"/>
      <c r="J113" s="0" t="str">
        <f aca="false">VLOOKUP($E113,MAPPING!$B$2:$F$7,2,0)</f>
        <v>STRING</v>
      </c>
      <c r="K113" s="7" t="n">
        <v>100</v>
      </c>
      <c r="L113" s="25" t="s">
        <v>48</v>
      </c>
      <c r="M113" s="25" t="s">
        <v>48</v>
      </c>
      <c r="N113" s="25"/>
      <c r="O113" s="25"/>
      <c r="P113" s="0" t="str">
        <f aca="false">CONCATENATE(UPPER($D113)," ",J113,",")</f>
        <v>COUNTY STRING,</v>
      </c>
      <c r="Q113" s="0" t="str">
        <f aca="false">VLOOKUP($E113,MAPPING!$B$2:$F$7,3,0)</f>
        <v>VARCHAR</v>
      </c>
      <c r="R113" s="7" t="n">
        <v>100</v>
      </c>
      <c r="S113" s="25" t="s">
        <v>48</v>
      </c>
      <c r="T113" s="25" t="s">
        <v>48</v>
      </c>
      <c r="U113" s="25"/>
      <c r="V113" s="25"/>
      <c r="W113" s="0" t="str">
        <f aca="false">CONCATENATE(UPPER($D113)," ",Q113,"(",R113,")",IF(U113&lt;&gt;"",CONCATENATE(" DEFAULT ",U113),""),IF(S113="Y"," NOT NULL",""),",")</f>
        <v>COUNTY VARCHAR(100),</v>
      </c>
      <c r="X113" s="0" t="str">
        <f aca="false">VLOOKUP($E113,MAPPING!$B$2:$F$7,4,0)</f>
        <v>VARCHAR2</v>
      </c>
      <c r="Y113" s="7" t="n">
        <v>100</v>
      </c>
      <c r="Z113" s="25" t="s">
        <v>48</v>
      </c>
      <c r="AA113" s="25" t="s">
        <v>48</v>
      </c>
      <c r="AB113" s="25"/>
      <c r="AC113" s="25"/>
      <c r="AD113" s="25"/>
      <c r="AE113" s="0" t="str">
        <f aca="false">VLOOKUP($E113,MAPPING!$B$2:$F$7,5,0)</f>
        <v>VARCHAR</v>
      </c>
      <c r="AF113" s="7" t="n">
        <v>100</v>
      </c>
      <c r="AG113" s="25" t="s">
        <v>48</v>
      </c>
      <c r="AH113" s="25" t="s">
        <v>48</v>
      </c>
      <c r="AI113" s="25"/>
      <c r="AJ113" s="25"/>
      <c r="AK113" s="0" t="str">
        <f aca="false">CONCATENATE(UPPER($D113)," ",AE113,",")</f>
        <v>COUNTY  VARCHAR,</v>
      </c>
    </row>
    <row r="114" customFormat="false" ht="15" hidden="false" customHeight="false" outlineLevel="0" collapsed="false">
      <c r="A114" s="23"/>
      <c r="B114" s="23"/>
      <c r="C114" s="8" t="n">
        <v>7</v>
      </c>
      <c r="D114" s="0" t="s">
        <v>83</v>
      </c>
      <c r="E114" s="0" t="s">
        <v>7</v>
      </c>
      <c r="F114" s="7" t="n">
        <v>100</v>
      </c>
      <c r="G114" s="25" t="s">
        <v>48</v>
      </c>
      <c r="H114" s="25" t="s">
        <v>48</v>
      </c>
      <c r="I114" s="25"/>
      <c r="J114" s="0" t="str">
        <f aca="false">VLOOKUP($E114,MAPPING!$B$2:$F$7,2,0)</f>
        <v>STRING</v>
      </c>
      <c r="K114" s="7" t="n">
        <v>100</v>
      </c>
      <c r="L114" s="25" t="s">
        <v>48</v>
      </c>
      <c r="M114" s="25" t="s">
        <v>48</v>
      </c>
      <c r="N114" s="25"/>
      <c r="O114" s="25"/>
      <c r="P114" s="0" t="str">
        <f aca="false">CONCATENATE(UPPER($D114)," ",J114,",")</f>
        <v>STATE STRING,</v>
      </c>
      <c r="Q114" s="0" t="str">
        <f aca="false">VLOOKUP($E114,MAPPING!$B$2:$F$7,3,0)</f>
        <v>VARCHAR</v>
      </c>
      <c r="R114" s="7" t="n">
        <v>100</v>
      </c>
      <c r="S114" s="25" t="s">
        <v>48</v>
      </c>
      <c r="T114" s="25" t="s">
        <v>48</v>
      </c>
      <c r="U114" s="25"/>
      <c r="V114" s="25"/>
      <c r="W114" s="0" t="str">
        <f aca="false">CONCATENATE(UPPER($D114)," ",Q114,"(",R114,")",IF(U114&lt;&gt;"",CONCATENATE(" DEFAULT ",U114),""),IF(S114="Y"," NOT NULL",""),",")</f>
        <v>STATE VARCHAR(100),</v>
      </c>
      <c r="X114" s="0" t="str">
        <f aca="false">VLOOKUP($E114,MAPPING!$B$2:$F$7,4,0)</f>
        <v>VARCHAR2</v>
      </c>
      <c r="Y114" s="7" t="n">
        <v>100</v>
      </c>
      <c r="Z114" s="25" t="s">
        <v>48</v>
      </c>
      <c r="AA114" s="25" t="s">
        <v>48</v>
      </c>
      <c r="AB114" s="25"/>
      <c r="AC114" s="25"/>
      <c r="AD114" s="25"/>
      <c r="AE114" s="0" t="str">
        <f aca="false">VLOOKUP($E114,MAPPING!$B$2:$F$7,5,0)</f>
        <v>VARCHAR</v>
      </c>
      <c r="AF114" s="7" t="n">
        <v>100</v>
      </c>
      <c r="AG114" s="25" t="s">
        <v>48</v>
      </c>
      <c r="AH114" s="25" t="s">
        <v>48</v>
      </c>
      <c r="AI114" s="25"/>
      <c r="AJ114" s="25"/>
      <c r="AK114" s="0" t="str">
        <f aca="false">CONCATENATE(UPPER($D114)," ",AE114,",")</f>
        <v>STATE  VARCHAR,</v>
      </c>
    </row>
    <row r="115" customFormat="false" ht="15" hidden="false" customHeight="false" outlineLevel="0" collapsed="false">
      <c r="A115" s="23"/>
      <c r="B115" s="23"/>
      <c r="C115" s="8" t="n">
        <v>8</v>
      </c>
      <c r="D115" s="0" t="s">
        <v>84</v>
      </c>
      <c r="E115" s="0" t="s">
        <v>12</v>
      </c>
      <c r="F115" s="7" t="n">
        <v>10</v>
      </c>
      <c r="G115" s="25" t="s">
        <v>48</v>
      </c>
      <c r="H115" s="25" t="s">
        <v>48</v>
      </c>
      <c r="I115" s="25"/>
      <c r="J115" s="0" t="str">
        <f aca="false">VLOOKUP($E115,MAPPING!$B$2:$F$7,2,0)</f>
        <v>INT</v>
      </c>
      <c r="K115" s="7" t="n">
        <v>10</v>
      </c>
      <c r="L115" s="25" t="s">
        <v>48</v>
      </c>
      <c r="M115" s="25" t="s">
        <v>48</v>
      </c>
      <c r="N115" s="25"/>
      <c r="O115" s="25"/>
      <c r="P115" s="0" t="str">
        <f aca="false">CONCATENATE(UPPER($D115)," ",J115,",")</f>
        <v>ZIPCODE INT,</v>
      </c>
      <c r="Q115" s="0" t="str">
        <f aca="false">VLOOKUP($E115,MAPPING!$B$2:$F$7,3,0)</f>
        <v>INTEGER</v>
      </c>
      <c r="R115" s="7" t="n">
        <v>10</v>
      </c>
      <c r="S115" s="25" t="s">
        <v>48</v>
      </c>
      <c r="T115" s="25" t="s">
        <v>48</v>
      </c>
      <c r="U115" s="25"/>
      <c r="V115" s="25"/>
      <c r="W115" s="0" t="str">
        <f aca="false">CONCATENATE(UPPER($D115)," ",Q115,"(",R115,")",IF(U115&lt;&gt;"",CONCATENATE(" DEFAULT ",U115),""),IF(S115="Y"," NOT NULL",""),",")</f>
        <v>ZIPCODE INTEGER(10),</v>
      </c>
      <c r="X115" s="0" t="str">
        <f aca="false">VLOOKUP($E115,MAPPING!$B$2:$F$7,4,0)</f>
        <v>INTEGER</v>
      </c>
      <c r="Y115" s="7" t="n">
        <v>10</v>
      </c>
      <c r="Z115" s="25" t="s">
        <v>48</v>
      </c>
      <c r="AA115" s="25" t="s">
        <v>48</v>
      </c>
      <c r="AB115" s="25"/>
      <c r="AC115" s="25"/>
      <c r="AD115" s="25"/>
      <c r="AE115" s="0" t="str">
        <f aca="false">VLOOKUP($E115,MAPPING!$B$2:$F$7,5,0)</f>
        <v>INTEGER</v>
      </c>
      <c r="AF115" s="7" t="n">
        <v>10</v>
      </c>
      <c r="AG115" s="25" t="s">
        <v>48</v>
      </c>
      <c r="AH115" s="25" t="s">
        <v>48</v>
      </c>
      <c r="AI115" s="25"/>
      <c r="AJ115" s="25"/>
      <c r="AK115" s="0" t="str">
        <f aca="false">CONCATENATE(UPPER($D115)," ",AE115,",")</f>
        <v>ZIPCODE INTEGER,</v>
      </c>
    </row>
    <row r="116" customFormat="false" ht="15" hidden="false" customHeight="false" outlineLevel="0" collapsed="false">
      <c r="A116" s="23"/>
      <c r="B116" s="23"/>
      <c r="C116" s="8" t="n">
        <v>9</v>
      </c>
      <c r="D116" s="0" t="s">
        <v>85</v>
      </c>
      <c r="E116" s="0" t="s">
        <v>7</v>
      </c>
      <c r="F116" s="7" t="n">
        <v>100</v>
      </c>
      <c r="G116" s="25" t="s">
        <v>48</v>
      </c>
      <c r="H116" s="25" t="s">
        <v>48</v>
      </c>
      <c r="I116" s="25"/>
      <c r="J116" s="0" t="str">
        <f aca="false">VLOOKUP($E116,MAPPING!$B$2:$F$7,2,0)</f>
        <v>STRING</v>
      </c>
      <c r="K116" s="7" t="n">
        <v>100</v>
      </c>
      <c r="L116" s="25" t="s">
        <v>48</v>
      </c>
      <c r="M116" s="25" t="s">
        <v>48</v>
      </c>
      <c r="N116" s="25"/>
      <c r="O116" s="25"/>
      <c r="P116" s="0" t="str">
        <f aca="false">CONCATENATE(UPPER($D116)," ",J116,",")</f>
        <v>COUNTRY STRING,</v>
      </c>
      <c r="Q116" s="0" t="str">
        <f aca="false">VLOOKUP($E116,MAPPING!$B$2:$F$7,3,0)</f>
        <v>VARCHAR</v>
      </c>
      <c r="R116" s="7" t="n">
        <v>100</v>
      </c>
      <c r="S116" s="25" t="s">
        <v>48</v>
      </c>
      <c r="T116" s="25" t="s">
        <v>48</v>
      </c>
      <c r="U116" s="25"/>
      <c r="V116" s="25"/>
      <c r="W116" s="0" t="str">
        <f aca="false">CONCATENATE(UPPER($D116)," ",Q116,"(",R116,")",IF(U116&lt;&gt;"",CONCATENATE(" DEFAULT ",U116),""),IF(S116="Y"," NOT NULL",""),",")</f>
        <v>COUNTRY VARCHAR(100),</v>
      </c>
      <c r="X116" s="0" t="str">
        <f aca="false">VLOOKUP($E116,MAPPING!$B$2:$F$7,4,0)</f>
        <v>VARCHAR2</v>
      </c>
      <c r="Y116" s="7" t="n">
        <v>100</v>
      </c>
      <c r="Z116" s="25" t="s">
        <v>48</v>
      </c>
      <c r="AA116" s="25" t="s">
        <v>48</v>
      </c>
      <c r="AB116" s="25"/>
      <c r="AC116" s="25"/>
      <c r="AD116" s="25"/>
      <c r="AE116" s="0" t="str">
        <f aca="false">VLOOKUP($E116,MAPPING!$B$2:$F$7,5,0)</f>
        <v>VARCHAR</v>
      </c>
      <c r="AF116" s="7" t="n">
        <v>100</v>
      </c>
      <c r="AG116" s="25" t="s">
        <v>48</v>
      </c>
      <c r="AH116" s="25" t="s">
        <v>48</v>
      </c>
      <c r="AI116" s="25"/>
      <c r="AJ116" s="25"/>
      <c r="AK116" s="0" t="str">
        <f aca="false">CONCATENATE(UPPER($D116)," ",AE116,",")</f>
        <v>COUNTRY  VARCHAR,</v>
      </c>
    </row>
    <row r="117" customFormat="false" ht="15" hidden="false" customHeight="false" outlineLevel="0" collapsed="false">
      <c r="A117" s="23"/>
      <c r="B117" s="23"/>
      <c r="C117" s="8" t="n">
        <v>10</v>
      </c>
      <c r="D117" s="0" t="s">
        <v>86</v>
      </c>
      <c r="E117" s="0" t="s">
        <v>7</v>
      </c>
      <c r="F117" s="7" t="n">
        <v>50</v>
      </c>
      <c r="G117" s="25" t="s">
        <v>48</v>
      </c>
      <c r="H117" s="25" t="s">
        <v>48</v>
      </c>
      <c r="I117" s="25"/>
      <c r="J117" s="0" t="str">
        <f aca="false">VLOOKUP($E117,MAPPING!$B$2:$F$7,2,0)</f>
        <v>STRING</v>
      </c>
      <c r="K117" s="7" t="n">
        <v>50</v>
      </c>
      <c r="L117" s="25" t="s">
        <v>48</v>
      </c>
      <c r="M117" s="25" t="s">
        <v>48</v>
      </c>
      <c r="N117" s="25"/>
      <c r="O117" s="25"/>
      <c r="P117" s="0" t="str">
        <f aca="false">CONCATENATE(UPPER($D117)," ",J117,",")</f>
        <v>LATITUDE STRING,</v>
      </c>
      <c r="Q117" s="0" t="str">
        <f aca="false">VLOOKUP($E117,MAPPING!$B$2:$F$7,3,0)</f>
        <v>VARCHAR</v>
      </c>
      <c r="R117" s="7" t="n">
        <v>50</v>
      </c>
      <c r="S117" s="25" t="s">
        <v>48</v>
      </c>
      <c r="T117" s="25" t="s">
        <v>48</v>
      </c>
      <c r="U117" s="25"/>
      <c r="V117" s="25"/>
      <c r="W117" s="0" t="str">
        <f aca="false">CONCATENATE(UPPER($D117)," ",Q117,"(",R117,")",IF(U117&lt;&gt;"",CONCATENATE(" DEFAULT ",U117),""),IF(S117="Y"," NOT NULL",""),",")</f>
        <v>LATITUDE VARCHAR(50),</v>
      </c>
      <c r="X117" s="0" t="str">
        <f aca="false">VLOOKUP($E117,MAPPING!$B$2:$F$7,4,0)</f>
        <v>VARCHAR2</v>
      </c>
      <c r="Y117" s="7" t="n">
        <v>50</v>
      </c>
      <c r="Z117" s="25" t="s">
        <v>48</v>
      </c>
      <c r="AA117" s="25" t="s">
        <v>48</v>
      </c>
      <c r="AB117" s="25"/>
      <c r="AC117" s="25"/>
      <c r="AD117" s="25"/>
      <c r="AE117" s="0" t="str">
        <f aca="false">VLOOKUP($E117,MAPPING!$B$2:$F$7,5,0)</f>
        <v>VARCHAR</v>
      </c>
      <c r="AF117" s="7" t="n">
        <v>50</v>
      </c>
      <c r="AG117" s="25" t="s">
        <v>48</v>
      </c>
      <c r="AH117" s="25" t="s">
        <v>48</v>
      </c>
      <c r="AI117" s="25"/>
      <c r="AJ117" s="25"/>
      <c r="AK117" s="0" t="str">
        <f aca="false">CONCATENATE(UPPER($D117)," ",AE117,",")</f>
        <v>LATITUDE  VARCHAR,</v>
      </c>
    </row>
    <row r="118" customFormat="false" ht="15" hidden="false" customHeight="false" outlineLevel="0" collapsed="false">
      <c r="A118" s="23"/>
      <c r="B118" s="23"/>
      <c r="C118" s="8" t="n">
        <v>11</v>
      </c>
      <c r="D118" s="0" t="s">
        <v>120</v>
      </c>
      <c r="E118" s="0" t="s">
        <v>7</v>
      </c>
      <c r="F118" s="7" t="n">
        <v>50</v>
      </c>
      <c r="G118" s="25" t="s">
        <v>48</v>
      </c>
      <c r="H118" s="25" t="s">
        <v>48</v>
      </c>
      <c r="I118" s="25"/>
      <c r="J118" s="0" t="str">
        <f aca="false">VLOOKUP($E118,MAPPING!$B$2:$F$7,2,0)</f>
        <v>STRING</v>
      </c>
      <c r="K118" s="7" t="n">
        <v>50</v>
      </c>
      <c r="L118" s="25" t="s">
        <v>48</v>
      </c>
      <c r="M118" s="25" t="s">
        <v>48</v>
      </c>
      <c r="N118" s="25"/>
      <c r="O118" s="25"/>
      <c r="P118" s="0" t="str">
        <f aca="false">CONCATENATE(UPPER($D118)," ",J118,")")</f>
        <v>LONGTITUDE STRING)</v>
      </c>
      <c r="Q118" s="0" t="str">
        <f aca="false">VLOOKUP($E118,MAPPING!$B$2:$F$7,3,0)</f>
        <v>VARCHAR</v>
      </c>
      <c r="R118" s="7" t="n">
        <v>50</v>
      </c>
      <c r="S118" s="25" t="s">
        <v>48</v>
      </c>
      <c r="T118" s="25" t="s">
        <v>48</v>
      </c>
      <c r="U118" s="25"/>
      <c r="V118" s="25"/>
      <c r="W118" s="0" t="str">
        <f aca="false">CONCATENATE(UPPER($D118)," ",Q118,"(",R118,")",IF(U118&lt;&gt;"",CONCATENATE(" DEFAULT ",U118),""),IF(S118="Y"," NOT NULL",""),",")</f>
        <v>LONGTITUDE VARCHAR(50),</v>
      </c>
      <c r="X118" s="0" t="str">
        <f aca="false">VLOOKUP($E118,MAPPING!$B$2:$F$7,4,0)</f>
        <v>VARCHAR2</v>
      </c>
      <c r="Y118" s="7" t="n">
        <v>50</v>
      </c>
      <c r="Z118" s="25" t="s">
        <v>48</v>
      </c>
      <c r="AA118" s="25" t="s">
        <v>48</v>
      </c>
      <c r="AB118" s="25"/>
      <c r="AC118" s="25"/>
      <c r="AD118" s="25"/>
      <c r="AE118" s="0" t="str">
        <f aca="false">VLOOKUP($E118,MAPPING!$B$2:$F$7,5,0)</f>
        <v>VARCHAR</v>
      </c>
      <c r="AF118" s="7" t="n">
        <v>50</v>
      </c>
      <c r="AG118" s="25" t="s">
        <v>48</v>
      </c>
      <c r="AH118" s="25" t="s">
        <v>48</v>
      </c>
      <c r="AI118" s="25"/>
      <c r="AJ118" s="25"/>
      <c r="AK118" s="0" t="str">
        <f aca="false">CONCATENATE(UPPER($D118)," ",AE118,",")</f>
        <v>LONGTITUDE  VARCHAR,</v>
      </c>
    </row>
    <row r="119" customFormat="false" ht="15" hidden="false" customHeight="false" outlineLevel="0" collapsed="false">
      <c r="A119" s="23"/>
      <c r="B119" s="23"/>
      <c r="C119" s="8" t="n">
        <v>12</v>
      </c>
      <c r="D119" s="0" t="s">
        <v>68</v>
      </c>
      <c r="E119" s="0" t="s">
        <v>7</v>
      </c>
      <c r="F119" s="7" t="n">
        <v>10</v>
      </c>
      <c r="G119" s="25" t="s">
        <v>48</v>
      </c>
      <c r="H119" s="0" t="s">
        <v>47</v>
      </c>
      <c r="J119" s="0" t="str">
        <f aca="false">VLOOKUP($E119,MAPPING!$B$2:$F$7,2,0)</f>
        <v>STRING</v>
      </c>
      <c r="K119" s="7" t="n">
        <v>10</v>
      </c>
      <c r="L119" s="25" t="s">
        <v>48</v>
      </c>
      <c r="M119" s="0" t="s">
        <v>47</v>
      </c>
      <c r="Q119" s="0" t="str">
        <f aca="false">VLOOKUP($E119,MAPPING!$B$2:$F$7,3,0)</f>
        <v>VARCHAR</v>
      </c>
      <c r="R119" s="7" t="n">
        <v>10</v>
      </c>
      <c r="S119" s="25" t="s">
        <v>48</v>
      </c>
      <c r="T119" s="0" t="s">
        <v>47</v>
      </c>
      <c r="W119" s="0" t="str">
        <f aca="false">CONCATENATE(UPPER($D119)," ",Q119,"(",R119,")",IF(U119&lt;&gt;"",CONCATENATE(" DEFAULT ",U119),""),IF(S119="Y"," NOT NULL",""),",")</f>
        <v>LOAD_DATE VARCHAR(10),</v>
      </c>
      <c r="X119" s="0" t="str">
        <f aca="false">VLOOKUP($E119,MAPPING!$B$2:$F$7,4,0)</f>
        <v>VARCHAR2</v>
      </c>
      <c r="Y119" s="7" t="n">
        <v>10</v>
      </c>
      <c r="Z119" s="25" t="s">
        <v>48</v>
      </c>
      <c r="AA119" s="0" t="s">
        <v>47</v>
      </c>
      <c r="AE119" s="0" t="str">
        <f aca="false">VLOOKUP($E119,MAPPING!$B$2:$F$7,5,0)</f>
        <v>VARCHAR</v>
      </c>
      <c r="AF119" s="7" t="n">
        <v>10</v>
      </c>
      <c r="AG119" s="25" t="s">
        <v>48</v>
      </c>
      <c r="AH119" s="0" t="s">
        <v>47</v>
      </c>
      <c r="AK119" s="0" t="str">
        <f aca="false">CONCATENATE(UPPER($D119)," ",AE119,",")</f>
        <v>LOAD_DATE  VARCHAR,</v>
      </c>
    </row>
    <row r="120" customFormat="false" ht="44" hidden="false" customHeight="false" outlineLevel="0" collapsed="false">
      <c r="A120" s="23"/>
      <c r="B120" s="23"/>
      <c r="C120" s="8" t="n">
        <v>13</v>
      </c>
      <c r="D120" s="0" t="s">
        <v>69</v>
      </c>
      <c r="E120" s="0" t="s">
        <v>12</v>
      </c>
      <c r="F120" s="7" t="n">
        <v>50</v>
      </c>
      <c r="G120" s="25" t="s">
        <v>48</v>
      </c>
      <c r="H120" s="0" t="s">
        <v>47</v>
      </c>
      <c r="J120" s="0" t="str">
        <f aca="false">VLOOKUP($E120,MAPPING!$B$2:$F$7,2,0)</f>
        <v>INT</v>
      </c>
      <c r="K120" s="7" t="n">
        <v>50</v>
      </c>
      <c r="L120" s="25" t="s">
        <v>48</v>
      </c>
      <c r="M120" s="0" t="s">
        <v>47</v>
      </c>
      <c r="P120" s="24" t="str">
        <f aca="false">CONCATENATE("PARTITIONED BY (","LOAD_DATE STRING, LOAD_ID STRING)",CHAR(10),"ROW FORMAT DELIMITED FIELDS TERMINATED BY ',';")</f>
        <v>PARTITIONED BY (LOAD_DATE STRING, LOAD_ID STRING)
ROW FORMAT DELIMITED FIELDS TERMINATED BY ',';</v>
      </c>
      <c r="Q120" s="0" t="str">
        <f aca="false">VLOOKUP($E120,MAPPING!$B$2:$F$7,3,0)</f>
        <v>INTEGER</v>
      </c>
      <c r="R120" s="7" t="n">
        <v>50</v>
      </c>
      <c r="S120" s="25" t="s">
        <v>48</v>
      </c>
      <c r="T120" s="0" t="s">
        <v>47</v>
      </c>
      <c r="W120" s="24" t="str">
        <f aca="false">CONCATENATE(UPPER($D120)," ",Q120,"(",R120,")",IF(U120&lt;&gt;"",cov3ncatenate(" DEFAULT ",U120),""),IF(S120="Y"," NOT NULL",""),", ",CHAR(10),"CONSTRAINT ",UPPER($D107),"_PK  PRIMARY KEY(",UPPER($D107),",",UPPER($D119),",",UPPER($D120),"));",CHAR(10)," ALTER TABLE ",$B107," PARTITION BY KEY(","LOAD_DATE,LOAD_ID);")</f>
        <v>LOAD_ID INTEGER(50), 
CONSTRAINT ADDRESS_ID_PK  PRIMARY KEY(ADDRESS_ID,LOAD_DATE,LOAD_ID));
 ALTER TABLE dim_address PARTITION BY KEY(LOAD_DATE,LOAD_ID);</v>
      </c>
      <c r="X120" s="0" t="str">
        <f aca="false">VLOOKUP($E120,MAPPING!$B$2:$F$7,4,0)</f>
        <v>INTEGER</v>
      </c>
      <c r="Y120" s="7" t="n">
        <v>50</v>
      </c>
      <c r="Z120" s="25" t="s">
        <v>48</v>
      </c>
      <c r="AA120" s="0" t="s">
        <v>47</v>
      </c>
      <c r="AE120" s="0" t="str">
        <f aca="false">VLOOKUP($E120,MAPPING!$B$2:$F$7,5,0)</f>
        <v>INTEGER</v>
      </c>
      <c r="AF120" s="7" t="n">
        <v>50</v>
      </c>
      <c r="AG120" s="25" t="s">
        <v>48</v>
      </c>
      <c r="AH120" s="0" t="s">
        <v>47</v>
      </c>
      <c r="AJ120" s="24" t="str">
        <f aca="false">CONCATENATE("PARTITIONED BY (","LOAD_DATE STRING, LOAD_ID STRING)",CHAR(10),"ROW FORMAT DELIMITED FIELDS TERMINATED BY ',';")</f>
        <v>PARTITIONED BY (LOAD_DATE STRING, LOAD_ID STRING)
ROW FORMAT DELIMITED FIELDS TERMINATED BY ',';</v>
      </c>
      <c r="AK120" s="0" t="str">
        <f aca="false">CONCATENATE(UPPER($D120)," ",AE120,",")</f>
        <v>LOAD_ID INTEGER,</v>
      </c>
    </row>
    <row r="121" customFormat="false" ht="29.85" hidden="false" customHeight="false" outlineLevel="0" collapsed="false">
      <c r="A121" s="23"/>
      <c r="B121" s="23" t="s">
        <v>121</v>
      </c>
      <c r="C121" s="8" t="n">
        <v>0</v>
      </c>
      <c r="D121" s="0" t="s">
        <v>89</v>
      </c>
      <c r="E121" s="0" t="s">
        <v>7</v>
      </c>
      <c r="F121" s="7" t="n">
        <v>50</v>
      </c>
      <c r="G121" s="0" t="s">
        <v>47</v>
      </c>
      <c r="H121" s="25" t="s">
        <v>48</v>
      </c>
      <c r="I121" s="0" t="n">
        <v>0</v>
      </c>
      <c r="J121" s="0" t="str">
        <f aca="false">VLOOKUP($E121,MAPPING!$B$2:$F$7,2,0)</f>
        <v>STRING</v>
      </c>
      <c r="K121" s="7" t="n">
        <v>50</v>
      </c>
      <c r="L121" s="0" t="s">
        <v>47</v>
      </c>
      <c r="M121" s="25" t="s">
        <v>48</v>
      </c>
      <c r="N121" s="0" t="n">
        <v>0</v>
      </c>
      <c r="O121" s="24" t="str">
        <f aca="false">CONCATENATE("DROP TABLE IF EXISTS ",UPPER($B$121),";",CHAR(10),"CREATE TABLE ",UPPER($B$121),"(")</f>
        <v>DROP TABLE IF EXISTS DIM_BANK;
CREATE TABLE DIM_BANK(</v>
      </c>
      <c r="P121" s="0" t="str">
        <f aca="false">CONCATENATE(UPPER($D121)," ",J121,",")</f>
        <v>BANK_ID STRING,</v>
      </c>
      <c r="Q121" s="0" t="str">
        <f aca="false">VLOOKUP($E121,MAPPING!$B$2:$F$7,3,0)</f>
        <v>VARCHAR</v>
      </c>
      <c r="R121" s="7" t="n">
        <v>50</v>
      </c>
      <c r="S121" s="0" t="s">
        <v>47</v>
      </c>
      <c r="T121" s="25" t="s">
        <v>48</v>
      </c>
      <c r="U121" s="0" t="n">
        <v>0</v>
      </c>
      <c r="V121" s="24" t="str">
        <f aca="false">CONCATENATE("DROP TABLE  ",$B$121,";",CHAR(10),"CREATE TABLE ",$B$121,"(")</f>
        <v>DROP TABLE  dim_bank;
CREATE TABLE dim_bank(</v>
      </c>
      <c r="W121" s="0" t="str">
        <f aca="false">CONCATENATE(UPPER($D121)," ",Q121,"(",R121,")",IF(U121&lt;&gt;"",CONCATENATE(" DEFAULT ",U121),""),IF(S121="Y"," NOT NULL",""),",")</f>
        <v>BANK_ID VARCHAR(50) DEFAULT 0 NOT NULL,</v>
      </c>
      <c r="X121" s="0" t="str">
        <f aca="false">VLOOKUP($E121,MAPPING!$B$2:$F$7,4,0)</f>
        <v>VARCHAR2</v>
      </c>
      <c r="Y121" s="7" t="n">
        <v>50</v>
      </c>
      <c r="Z121" s="0" t="s">
        <v>47</v>
      </c>
      <c r="AA121" s="25" t="s">
        <v>48</v>
      </c>
      <c r="AB121" s="0" t="n">
        <v>0</v>
      </c>
      <c r="AE121" s="0" t="str">
        <f aca="false">VLOOKUP($E121,MAPPING!$B$2:$F$7,5,0)</f>
        <v>VARCHAR</v>
      </c>
      <c r="AF121" s="7" t="n">
        <v>50</v>
      </c>
      <c r="AG121" s="0" t="s">
        <v>47</v>
      </c>
      <c r="AH121" s="25" t="s">
        <v>48</v>
      </c>
      <c r="AI121" s="0" t="n">
        <v>0</v>
      </c>
      <c r="AJ121" s="24" t="str">
        <f aca="false">CONCATENATE("DROP TABLE IF EXISTS ",$B$3,";",CHAR(10),"CREATE TABLE ",$B$3,"(")</f>
        <v>DROP TABLE IF EXISTS account;
CREATE TABLE account(</v>
      </c>
      <c r="AK121" s="0" t="str">
        <f aca="false">CONCATENATE(UPPER($D121)," ",AE121,",")</f>
        <v>BANK_ID  VARCHAR,</v>
      </c>
    </row>
    <row r="122" customFormat="false" ht="15" hidden="false" customHeight="false" outlineLevel="0" collapsed="false">
      <c r="A122" s="23"/>
      <c r="B122" s="23"/>
      <c r="C122" s="8" t="n">
        <v>1</v>
      </c>
      <c r="D122" s="0" t="s">
        <v>122</v>
      </c>
      <c r="E122" s="0" t="s">
        <v>7</v>
      </c>
      <c r="F122" s="7" t="n">
        <v>50</v>
      </c>
      <c r="G122" s="25" t="s">
        <v>48</v>
      </c>
      <c r="H122" s="25" t="s">
        <v>48</v>
      </c>
      <c r="I122" s="25"/>
      <c r="J122" s="0" t="str">
        <f aca="false">VLOOKUP($E122,MAPPING!$B$2:$F$7,2,0)</f>
        <v>STRING</v>
      </c>
      <c r="K122" s="7" t="n">
        <v>50</v>
      </c>
      <c r="L122" s="25" t="s">
        <v>48</v>
      </c>
      <c r="M122" s="25" t="s">
        <v>48</v>
      </c>
      <c r="N122" s="25"/>
      <c r="O122" s="25"/>
      <c r="P122" s="0" t="str">
        <f aca="false">CONCATENATE(UPPER($D122)," ",J122,",")</f>
        <v>SRC_BANK_ID STRING,</v>
      </c>
      <c r="Q122" s="0" t="str">
        <f aca="false">VLOOKUP($E122,MAPPING!$B$2:$F$7,3,0)</f>
        <v>VARCHAR</v>
      </c>
      <c r="R122" s="7" t="n">
        <v>50</v>
      </c>
      <c r="S122" s="25" t="s">
        <v>48</v>
      </c>
      <c r="T122" s="25" t="s">
        <v>48</v>
      </c>
      <c r="U122" s="25"/>
      <c r="V122" s="25"/>
      <c r="W122" s="0" t="str">
        <f aca="false">CONCATENATE(UPPER($D122)," ",Q122,"(",R122,")",IF(U122&lt;&gt;"",CONCATENATE(" DEFAULT ",U122),""),IF(S122="Y"," NOT NULL",""),",")</f>
        <v>SRC_BANK_ID VARCHAR(50),</v>
      </c>
      <c r="X122" s="0" t="str">
        <f aca="false">VLOOKUP($E122,MAPPING!$B$2:$F$7,4,0)</f>
        <v>VARCHAR2</v>
      </c>
      <c r="Y122" s="7" t="n">
        <v>50</v>
      </c>
      <c r="Z122" s="25" t="s">
        <v>48</v>
      </c>
      <c r="AA122" s="25" t="s">
        <v>48</v>
      </c>
      <c r="AB122" s="25"/>
      <c r="AC122" s="25"/>
      <c r="AD122" s="25"/>
      <c r="AE122" s="0" t="str">
        <f aca="false">VLOOKUP($E122,MAPPING!$B$2:$F$7,5,0)</f>
        <v>VARCHAR</v>
      </c>
      <c r="AF122" s="7" t="n">
        <v>50</v>
      </c>
      <c r="AG122" s="25" t="s">
        <v>48</v>
      </c>
      <c r="AH122" s="25" t="s">
        <v>48</v>
      </c>
      <c r="AI122" s="25"/>
      <c r="AJ122" s="25"/>
      <c r="AK122" s="0" t="str">
        <f aca="false">CONCATENATE(UPPER($D122)," ",AE122,",")</f>
        <v>SRC_BANK_ID  VARCHAR,</v>
      </c>
    </row>
    <row r="123" customFormat="false" ht="15" hidden="false" customHeight="false" outlineLevel="0" collapsed="false">
      <c r="A123" s="23"/>
      <c r="B123" s="23"/>
      <c r="C123" s="8" t="n">
        <v>2</v>
      </c>
      <c r="D123" s="0" t="s">
        <v>90</v>
      </c>
      <c r="E123" s="0" t="s">
        <v>7</v>
      </c>
      <c r="F123" s="7" t="n">
        <v>10</v>
      </c>
      <c r="G123" s="25" t="s">
        <v>48</v>
      </c>
      <c r="H123" s="25" t="s">
        <v>48</v>
      </c>
      <c r="I123" s="25"/>
      <c r="J123" s="0" t="str">
        <f aca="false">VLOOKUP($E123,MAPPING!$B$2:$F$7,2,0)</f>
        <v>STRING</v>
      </c>
      <c r="K123" s="7" t="n">
        <v>10</v>
      </c>
      <c r="L123" s="25" t="s">
        <v>48</v>
      </c>
      <c r="M123" s="25" t="s">
        <v>48</v>
      </c>
      <c r="N123" s="25"/>
      <c r="O123" s="25"/>
      <c r="P123" s="0" t="str">
        <f aca="false">CONCATENATE(UPPER($D123)," ",J123,",")</f>
        <v>BANK_CODE STRING,</v>
      </c>
      <c r="Q123" s="0" t="str">
        <f aca="false">VLOOKUP($E123,MAPPING!$B$2:$F$7,3,0)</f>
        <v>VARCHAR</v>
      </c>
      <c r="R123" s="7" t="n">
        <v>10</v>
      </c>
      <c r="S123" s="25" t="s">
        <v>48</v>
      </c>
      <c r="T123" s="25" t="s">
        <v>48</v>
      </c>
      <c r="U123" s="25"/>
      <c r="V123" s="25"/>
      <c r="W123" s="0" t="str">
        <f aca="false">CONCATENATE(UPPER($D123)," ",Q123,"(",R123,")",IF(U123&lt;&gt;"",CONCATENATE(" DEFAULT ",U123),""),IF(S123="Y"," NOT NULL",""),",")</f>
        <v>BANK_CODE VARCHAR(10),</v>
      </c>
      <c r="X123" s="0" t="str">
        <f aca="false">VLOOKUP($E123,MAPPING!$B$2:$F$7,4,0)</f>
        <v>VARCHAR2</v>
      </c>
      <c r="Y123" s="7" t="n">
        <v>10</v>
      </c>
      <c r="Z123" s="25" t="s">
        <v>48</v>
      </c>
      <c r="AA123" s="25" t="s">
        <v>48</v>
      </c>
      <c r="AB123" s="25"/>
      <c r="AC123" s="25"/>
      <c r="AD123" s="25"/>
      <c r="AE123" s="0" t="str">
        <f aca="false">VLOOKUP($E123,MAPPING!$B$2:$F$7,5,0)</f>
        <v>VARCHAR</v>
      </c>
      <c r="AF123" s="7" t="n">
        <v>10</v>
      </c>
      <c r="AG123" s="25" t="s">
        <v>48</v>
      </c>
      <c r="AH123" s="25" t="s">
        <v>48</v>
      </c>
      <c r="AI123" s="25"/>
      <c r="AJ123" s="25"/>
      <c r="AK123" s="0" t="str">
        <f aca="false">CONCATENATE(UPPER($D123)," ",AE123,",")</f>
        <v>BANK_CODE  VARCHAR,</v>
      </c>
    </row>
    <row r="124" customFormat="false" ht="15" hidden="false" customHeight="false" outlineLevel="0" collapsed="false">
      <c r="A124" s="23"/>
      <c r="B124" s="23"/>
      <c r="C124" s="8" t="n">
        <v>3</v>
      </c>
      <c r="D124" s="0" t="s">
        <v>91</v>
      </c>
      <c r="E124" s="0" t="s">
        <v>7</v>
      </c>
      <c r="F124" s="7" t="n">
        <v>100</v>
      </c>
      <c r="G124" s="25" t="s">
        <v>48</v>
      </c>
      <c r="H124" s="25" t="s">
        <v>48</v>
      </c>
      <c r="I124" s="25"/>
      <c r="J124" s="0" t="str">
        <f aca="false">VLOOKUP($E124,MAPPING!$B$2:$F$7,2,0)</f>
        <v>STRING</v>
      </c>
      <c r="K124" s="7" t="n">
        <v>100</v>
      </c>
      <c r="L124" s="25" t="s">
        <v>48</v>
      </c>
      <c r="M124" s="25" t="s">
        <v>48</v>
      </c>
      <c r="N124" s="25"/>
      <c r="O124" s="25"/>
      <c r="P124" s="0" t="str">
        <f aca="false">CONCATENATE(UPPER($D124)," ",J124,",")</f>
        <v>BANK_NAME STRING,</v>
      </c>
      <c r="Q124" s="0" t="str">
        <f aca="false">VLOOKUP($E124,MAPPING!$B$2:$F$7,3,0)</f>
        <v>VARCHAR</v>
      </c>
      <c r="R124" s="7" t="n">
        <v>100</v>
      </c>
      <c r="S124" s="25" t="s">
        <v>48</v>
      </c>
      <c r="T124" s="25" t="s">
        <v>48</v>
      </c>
      <c r="U124" s="25"/>
      <c r="V124" s="25"/>
      <c r="W124" s="0" t="str">
        <f aca="false">CONCATENATE(UPPER($D124)," ",Q124,"(",R124,")",IF(U124&lt;&gt;"",CONCATENATE(" DEFAULT ",U124),""),IF(S124="Y"," NOT NULL",""),",")</f>
        <v>BANK_NAME VARCHAR(100),</v>
      </c>
      <c r="X124" s="0" t="str">
        <f aca="false">VLOOKUP($E124,MAPPING!$B$2:$F$7,4,0)</f>
        <v>VARCHAR2</v>
      </c>
      <c r="Y124" s="7" t="n">
        <v>100</v>
      </c>
      <c r="Z124" s="25" t="s">
        <v>48</v>
      </c>
      <c r="AA124" s="25" t="s">
        <v>48</v>
      </c>
      <c r="AB124" s="25"/>
      <c r="AC124" s="25"/>
      <c r="AD124" s="25"/>
      <c r="AE124" s="0" t="str">
        <f aca="false">VLOOKUP($E124,MAPPING!$B$2:$F$7,5,0)</f>
        <v>VARCHAR</v>
      </c>
      <c r="AF124" s="7" t="n">
        <v>100</v>
      </c>
      <c r="AG124" s="25" t="s">
        <v>48</v>
      </c>
      <c r="AH124" s="25" t="s">
        <v>48</v>
      </c>
      <c r="AI124" s="25"/>
      <c r="AJ124" s="25"/>
      <c r="AK124" s="0" t="str">
        <f aca="false">CONCATENATE(UPPER($D124)," ",AE124,",")</f>
        <v>BANK_NAME  VARCHAR,</v>
      </c>
    </row>
    <row r="125" customFormat="false" ht="15" hidden="false" customHeight="false" outlineLevel="0" collapsed="false">
      <c r="A125" s="23"/>
      <c r="B125" s="23"/>
      <c r="C125" s="8" t="n">
        <v>4</v>
      </c>
      <c r="D125" s="0" t="s">
        <v>92</v>
      </c>
      <c r="E125" s="0" t="s">
        <v>7</v>
      </c>
      <c r="F125" s="9" t="n">
        <v>50</v>
      </c>
      <c r="G125" s="25" t="s">
        <v>48</v>
      </c>
      <c r="H125" s="25" t="s">
        <v>48</v>
      </c>
      <c r="I125" s="25"/>
      <c r="J125" s="0" t="str">
        <f aca="false">VLOOKUP($E125,MAPPING!$B$2:$F$7,2,0)</f>
        <v>STRING</v>
      </c>
      <c r="K125" s="9" t="n">
        <v>50</v>
      </c>
      <c r="L125" s="25" t="s">
        <v>48</v>
      </c>
      <c r="M125" s="25" t="s">
        <v>48</v>
      </c>
      <c r="N125" s="25"/>
      <c r="O125" s="25"/>
      <c r="P125" s="0" t="str">
        <f aca="false">CONCATENATE(UPPER($D125)," ",J125,",")</f>
        <v>BANK_ACCOUNT_NUMBER STRING,</v>
      </c>
      <c r="Q125" s="0" t="str">
        <f aca="false">VLOOKUP($E125,MAPPING!$B$2:$F$7,3,0)</f>
        <v>VARCHAR</v>
      </c>
      <c r="R125" s="9" t="n">
        <v>50</v>
      </c>
      <c r="S125" s="25" t="s">
        <v>48</v>
      </c>
      <c r="T125" s="25" t="s">
        <v>48</v>
      </c>
      <c r="U125" s="25"/>
      <c r="V125" s="25"/>
      <c r="W125" s="0" t="str">
        <f aca="false">CONCATENATE(UPPER($D125)," ",Q125,"(",R125,")",IF(U125&lt;&gt;"",CONCATENATE(" DEFAULT ",U125),""),IF(S125="Y"," NOT NULL",""),",")</f>
        <v>BANK_ACCOUNT_NUMBER VARCHAR(50),</v>
      </c>
      <c r="X125" s="0" t="str">
        <f aca="false">VLOOKUP($E125,MAPPING!$B$2:$F$7,4,0)</f>
        <v>VARCHAR2</v>
      </c>
      <c r="Y125" s="9" t="n">
        <v>50</v>
      </c>
      <c r="Z125" s="25" t="s">
        <v>48</v>
      </c>
      <c r="AA125" s="25" t="s">
        <v>48</v>
      </c>
      <c r="AB125" s="25"/>
      <c r="AC125" s="25"/>
      <c r="AD125" s="25"/>
      <c r="AE125" s="0" t="str">
        <f aca="false">VLOOKUP($E125,MAPPING!$B$2:$F$7,5,0)</f>
        <v>VARCHAR</v>
      </c>
      <c r="AF125" s="9" t="n">
        <v>50</v>
      </c>
      <c r="AG125" s="25" t="s">
        <v>48</v>
      </c>
      <c r="AH125" s="25" t="s">
        <v>48</v>
      </c>
      <c r="AI125" s="25"/>
      <c r="AJ125" s="25"/>
      <c r="AK125" s="0" t="str">
        <f aca="false">CONCATENATE(UPPER($D125)," ",AE125,",")</f>
        <v>BANK_ACCOUNT_NUMBER  VARCHAR,</v>
      </c>
    </row>
    <row r="126" customFormat="false" ht="15" hidden="false" customHeight="false" outlineLevel="0" collapsed="false">
      <c r="A126" s="23"/>
      <c r="B126" s="23"/>
      <c r="C126" s="8" t="n">
        <v>5</v>
      </c>
      <c r="D126" s="0" t="s">
        <v>93</v>
      </c>
      <c r="E126" s="0" t="s">
        <v>7</v>
      </c>
      <c r="F126" s="7" t="n">
        <v>50</v>
      </c>
      <c r="G126" s="25" t="s">
        <v>48</v>
      </c>
      <c r="H126" s="25" t="s">
        <v>48</v>
      </c>
      <c r="I126" s="25"/>
      <c r="J126" s="0" t="str">
        <f aca="false">VLOOKUP($E126,MAPPING!$B$2:$F$7,2,0)</f>
        <v>STRING</v>
      </c>
      <c r="K126" s="7" t="n">
        <v>50</v>
      </c>
      <c r="L126" s="25" t="s">
        <v>48</v>
      </c>
      <c r="M126" s="25" t="s">
        <v>48</v>
      </c>
      <c r="N126" s="25"/>
      <c r="O126" s="25"/>
      <c r="P126" s="0" t="str">
        <f aca="false">CONCATENATE(UPPER($D126)," ",J126,",")</f>
        <v>BANK_CURRENCY_CODE STRING,</v>
      </c>
      <c r="Q126" s="0" t="str">
        <f aca="false">VLOOKUP($E126,MAPPING!$B$2:$F$7,3,0)</f>
        <v>VARCHAR</v>
      </c>
      <c r="R126" s="7" t="n">
        <v>50</v>
      </c>
      <c r="S126" s="25" t="s">
        <v>48</v>
      </c>
      <c r="T126" s="25" t="s">
        <v>48</v>
      </c>
      <c r="U126" s="25"/>
      <c r="V126" s="25"/>
      <c r="W126" s="0" t="str">
        <f aca="false">CONCATENATE(UPPER($D126)," ",Q126,"(",R126,")",IF(U126&lt;&gt;"",CONCATENATE(" DEFAULT ",U126),""),IF(S126="Y"," NOT NULL",""),",")</f>
        <v>BANK_CURRENCY_CODE VARCHAR(50),</v>
      </c>
      <c r="X126" s="0" t="str">
        <f aca="false">VLOOKUP($E126,MAPPING!$B$2:$F$7,4,0)</f>
        <v>VARCHAR2</v>
      </c>
      <c r="Y126" s="7" t="n">
        <v>50</v>
      </c>
      <c r="Z126" s="25" t="s">
        <v>48</v>
      </c>
      <c r="AA126" s="25" t="s">
        <v>48</v>
      </c>
      <c r="AB126" s="25"/>
      <c r="AC126" s="25"/>
      <c r="AD126" s="25"/>
      <c r="AE126" s="0" t="str">
        <f aca="false">VLOOKUP($E126,MAPPING!$B$2:$F$7,5,0)</f>
        <v>VARCHAR</v>
      </c>
      <c r="AF126" s="7" t="n">
        <v>50</v>
      </c>
      <c r="AG126" s="25" t="s">
        <v>48</v>
      </c>
      <c r="AH126" s="25" t="s">
        <v>48</v>
      </c>
      <c r="AI126" s="25"/>
      <c r="AJ126" s="25"/>
      <c r="AK126" s="0" t="str">
        <f aca="false">CONCATENATE(UPPER($D126)," ",AE126,",")</f>
        <v>BANK_CURRENCY_CODE  VARCHAR,</v>
      </c>
    </row>
    <row r="127" customFormat="false" ht="15" hidden="false" customHeight="false" outlineLevel="0" collapsed="false">
      <c r="A127" s="23"/>
      <c r="B127" s="23"/>
      <c r="C127" s="8" t="n">
        <v>6</v>
      </c>
      <c r="D127" s="0" t="s">
        <v>94</v>
      </c>
      <c r="E127" s="0" t="s">
        <v>12</v>
      </c>
      <c r="F127" s="9" t="n">
        <v>20</v>
      </c>
      <c r="G127" s="25" t="s">
        <v>48</v>
      </c>
      <c r="H127" s="25" t="s">
        <v>48</v>
      </c>
      <c r="I127" s="25"/>
      <c r="J127" s="0" t="str">
        <f aca="false">VLOOKUP($E127,MAPPING!$B$2:$F$7,2,0)</f>
        <v>INT</v>
      </c>
      <c r="K127" s="9" t="n">
        <v>20</v>
      </c>
      <c r="L127" s="25" t="s">
        <v>48</v>
      </c>
      <c r="M127" s="25" t="s">
        <v>48</v>
      </c>
      <c r="N127" s="25"/>
      <c r="O127" s="25"/>
      <c r="P127" s="0" t="str">
        <f aca="false">CONCATENATE(UPPER($D127)," ",J127,")")</f>
        <v>BANK_CHECK_DIGITS INT)</v>
      </c>
      <c r="Q127" s="0" t="str">
        <f aca="false">VLOOKUP($E127,MAPPING!$B$2:$F$7,3,0)</f>
        <v>INTEGER</v>
      </c>
      <c r="R127" s="9" t="n">
        <v>20</v>
      </c>
      <c r="S127" s="25" t="s">
        <v>48</v>
      </c>
      <c r="T127" s="25" t="s">
        <v>48</v>
      </c>
      <c r="U127" s="25"/>
      <c r="V127" s="25"/>
      <c r="W127" s="0" t="str">
        <f aca="false">CONCATENATE(UPPER($D127)," ",Q127,"(",R127,")",IF(U127&lt;&gt;"",CONCATENATE(" DEFAULT ",U127),""),IF(S127="Y"," NOT NULL",""),",")</f>
        <v>BANK_CHECK_DIGITS INTEGER(20),</v>
      </c>
      <c r="X127" s="0" t="str">
        <f aca="false">VLOOKUP($E127,MAPPING!$B$2:$F$7,4,0)</f>
        <v>INTEGER</v>
      </c>
      <c r="Y127" s="9" t="n">
        <v>20</v>
      </c>
      <c r="Z127" s="25" t="s">
        <v>48</v>
      </c>
      <c r="AA127" s="25" t="s">
        <v>48</v>
      </c>
      <c r="AB127" s="25"/>
      <c r="AC127" s="25"/>
      <c r="AD127" s="25"/>
      <c r="AE127" s="0" t="str">
        <f aca="false">VLOOKUP($E127,MAPPING!$B$2:$F$7,5,0)</f>
        <v>INTEGER</v>
      </c>
      <c r="AF127" s="9" t="n">
        <v>20</v>
      </c>
      <c r="AG127" s="25" t="s">
        <v>48</v>
      </c>
      <c r="AH127" s="25" t="s">
        <v>48</v>
      </c>
      <c r="AI127" s="25"/>
      <c r="AJ127" s="25"/>
      <c r="AK127" s="0" t="str">
        <f aca="false">CONCATENATE(UPPER($D127)," ",AE127,",")</f>
        <v>BANK_CHECK_DIGITS INTEGER,</v>
      </c>
    </row>
    <row r="128" customFormat="false" ht="15" hidden="false" customHeight="false" outlineLevel="0" collapsed="false">
      <c r="A128" s="23"/>
      <c r="B128" s="23"/>
      <c r="C128" s="8" t="n">
        <v>7</v>
      </c>
      <c r="D128" s="0" t="s">
        <v>68</v>
      </c>
      <c r="E128" s="0" t="s">
        <v>7</v>
      </c>
      <c r="F128" s="7" t="n">
        <v>10</v>
      </c>
      <c r="G128" s="25" t="s">
        <v>48</v>
      </c>
      <c r="H128" s="0" t="s">
        <v>47</v>
      </c>
      <c r="J128" s="0" t="str">
        <f aca="false">VLOOKUP($E128,MAPPING!$B$2:$F$7,2,0)</f>
        <v>STRING</v>
      </c>
      <c r="K128" s="7" t="n">
        <v>10</v>
      </c>
      <c r="L128" s="25" t="s">
        <v>48</v>
      </c>
      <c r="M128" s="0" t="s">
        <v>47</v>
      </c>
      <c r="Q128" s="0" t="str">
        <f aca="false">VLOOKUP($E128,MAPPING!$B$2:$F$7,3,0)</f>
        <v>VARCHAR</v>
      </c>
      <c r="R128" s="7" t="n">
        <v>10</v>
      </c>
      <c r="S128" s="25" t="s">
        <v>48</v>
      </c>
      <c r="T128" s="0" t="s">
        <v>47</v>
      </c>
      <c r="W128" s="0" t="str">
        <f aca="false">CONCATENATE(UPPER($D128)," ",Q128,"(",R128,")",IF(U128&lt;&gt;"",CONCATENATE(" DEFAULT ",U128),""),IF(S128="Y"," NOT NULL",""),",")</f>
        <v>LOAD_DATE VARCHAR(10),</v>
      </c>
      <c r="X128" s="0" t="str">
        <f aca="false">VLOOKUP($E128,MAPPING!$B$2:$F$7,4,0)</f>
        <v>VARCHAR2</v>
      </c>
      <c r="Y128" s="7" t="n">
        <v>10</v>
      </c>
      <c r="Z128" s="25" t="s">
        <v>48</v>
      </c>
      <c r="AA128" s="0" t="s">
        <v>47</v>
      </c>
      <c r="AE128" s="0" t="str">
        <f aca="false">VLOOKUP($E128,MAPPING!$B$2:$F$7,5,0)</f>
        <v>VARCHAR</v>
      </c>
      <c r="AF128" s="7" t="n">
        <v>10</v>
      </c>
      <c r="AG128" s="25" t="s">
        <v>48</v>
      </c>
      <c r="AH128" s="0" t="s">
        <v>47</v>
      </c>
      <c r="AK128" s="0" t="str">
        <f aca="false">CONCATENATE(UPPER($D128)," ",AE128,",")</f>
        <v>LOAD_DATE  VARCHAR,</v>
      </c>
    </row>
    <row r="129" customFormat="false" ht="44" hidden="false" customHeight="false" outlineLevel="0" collapsed="false">
      <c r="A129" s="23"/>
      <c r="B129" s="23"/>
      <c r="C129" s="8" t="n">
        <v>8</v>
      </c>
      <c r="D129" s="0" t="s">
        <v>69</v>
      </c>
      <c r="E129" s="0" t="s">
        <v>12</v>
      </c>
      <c r="F129" s="7" t="n">
        <v>50</v>
      </c>
      <c r="G129" s="25" t="s">
        <v>48</v>
      </c>
      <c r="H129" s="0" t="s">
        <v>47</v>
      </c>
      <c r="J129" s="0" t="str">
        <f aca="false">VLOOKUP($E129,MAPPING!$B$2:$F$7,2,0)</f>
        <v>INT</v>
      </c>
      <c r="K129" s="7" t="n">
        <v>50</v>
      </c>
      <c r="L129" s="25" t="s">
        <v>48</v>
      </c>
      <c r="M129" s="0" t="s">
        <v>47</v>
      </c>
      <c r="P129" s="24" t="str">
        <f aca="false">CONCATENATE("PARTITIONED BY (","LOAD_DATE STRING, LOAD_ID STRING)",CHAR(10),"ROW FORMAT DELIMITED FIELDS TERMINATED BY ',';")</f>
        <v>PARTITIONED BY (LOAD_DATE STRING, LOAD_ID STRING)
ROW FORMAT DELIMITED FIELDS TERMINATED BY ',';</v>
      </c>
      <c r="Q129" s="0" t="str">
        <f aca="false">VLOOKUP($E129,MAPPING!$B$2:$F$7,3,0)</f>
        <v>INTEGER</v>
      </c>
      <c r="R129" s="7" t="n">
        <v>50</v>
      </c>
      <c r="S129" s="25" t="s">
        <v>48</v>
      </c>
      <c r="T129" s="0" t="s">
        <v>47</v>
      </c>
      <c r="W129" s="24" t="str">
        <f aca="false">CONCATENATE(UPPER($D129)," ",Q129,"(",R129,")",IF(U129&lt;&gt;"",cov3ncatenate(" DEFAULT ",U129),""),IF(S129="Y"," NOT NULL",""),", ",CHAR(10),"CONSTRAINT ",UPPER($D121),"_PK  PRIMARY KEY(",UPPER($D121),",",UPPER($D128),",",UPPER($D129),"));",CHAR(10)," ALTER TABLE ",$B121," PARTITION BY KEY(","LOAD_DATE,LOAD_ID);")</f>
        <v>LOAD_ID INTEGER(50), 
CONSTRAINT BANK_ID_PK  PRIMARY KEY(BANK_ID,LOAD_DATE,LOAD_ID));
 ALTER TABLE dim_bank PARTITION BY KEY(LOAD_DATE,LOAD_ID);</v>
      </c>
      <c r="X129" s="0" t="str">
        <f aca="false">VLOOKUP($E129,MAPPING!$B$2:$F$7,4,0)</f>
        <v>INTEGER</v>
      </c>
      <c r="Y129" s="7" t="n">
        <v>50</v>
      </c>
      <c r="Z129" s="25" t="s">
        <v>48</v>
      </c>
      <c r="AA129" s="0" t="s">
        <v>47</v>
      </c>
      <c r="AE129" s="0" t="str">
        <f aca="false">VLOOKUP($E129,MAPPING!$B$2:$F$7,5,0)</f>
        <v>INTEGER</v>
      </c>
      <c r="AF129" s="7" t="n">
        <v>50</v>
      </c>
      <c r="AG129" s="25" t="s">
        <v>48</v>
      </c>
      <c r="AH129" s="0" t="s">
        <v>47</v>
      </c>
      <c r="AJ129" s="24" t="str">
        <f aca="false">CONCATENATE("PARTITIONED BY (","LOAD_DATE STRING, LOAD_ID STRING)",CHAR(10),"ROW FORMAT DELIMITED FIELDS TERMINATED BY ',';")</f>
        <v>PARTITIONED BY (LOAD_DATE STRING, LOAD_ID STRING)
ROW FORMAT DELIMITED FIELDS TERMINATED BY ',';</v>
      </c>
      <c r="AK129" s="0" t="str">
        <f aca="false">CONCATENATE(UPPER($D129)," ",AE129,",")</f>
        <v>LOAD_ID INTEGER,</v>
      </c>
    </row>
    <row r="130" customFormat="false" ht="29.85" hidden="false" customHeight="false" outlineLevel="0" collapsed="false">
      <c r="A130" s="23"/>
      <c r="B130" s="23" t="s">
        <v>123</v>
      </c>
      <c r="C130" s="8" t="n">
        <v>0</v>
      </c>
      <c r="D130" s="0" t="s">
        <v>96</v>
      </c>
      <c r="E130" s="0" t="s">
        <v>7</v>
      </c>
      <c r="F130" s="7" t="n">
        <v>50</v>
      </c>
      <c r="G130" s="0" t="s">
        <v>47</v>
      </c>
      <c r="H130" s="25" t="s">
        <v>48</v>
      </c>
      <c r="I130" s="0" t="n">
        <v>0</v>
      </c>
      <c r="J130" s="0" t="str">
        <f aca="false">VLOOKUP($E130,MAPPING!$B$2:$F$7,2,0)</f>
        <v>STRING</v>
      </c>
      <c r="K130" s="7" t="n">
        <v>50</v>
      </c>
      <c r="L130" s="0" t="s">
        <v>47</v>
      </c>
      <c r="M130" s="25" t="s">
        <v>48</v>
      </c>
      <c r="N130" s="0" t="n">
        <v>0</v>
      </c>
      <c r="O130" s="24" t="str">
        <f aca="false">CONCATENATE("DROP TABLE IF EXISTS ",UPPER($B$130),";",CHAR(10),"CREATE TABLE ",UPPER($B$130),"(")</f>
        <v>DROP TABLE IF EXISTS DIM_BRANCH;
CREATE TABLE DIM_BRANCH(</v>
      </c>
      <c r="P130" s="0" t="str">
        <f aca="false">CONCATENATE(UPPER($D130)," ",J130,",")</f>
        <v>BRANCH_ID STRING,</v>
      </c>
      <c r="Q130" s="0" t="str">
        <f aca="false">VLOOKUP($E130,MAPPING!$B$2:$F$7,3,0)</f>
        <v>VARCHAR</v>
      </c>
      <c r="R130" s="7" t="n">
        <v>50</v>
      </c>
      <c r="S130" s="0" t="s">
        <v>47</v>
      </c>
      <c r="T130" s="25" t="s">
        <v>48</v>
      </c>
      <c r="U130" s="0" t="n">
        <v>0</v>
      </c>
      <c r="V130" s="24" t="str">
        <f aca="false">CONCATENATE("DROP TABLE ",$B$130,";",CHAR(10),"CREATE TABLE ",$B$130,"(")</f>
        <v>DROP TABLE dim_branch;
CREATE TABLE dim_branch(</v>
      </c>
      <c r="W130" s="0" t="str">
        <f aca="false">CONCATENATE(UPPER($D130)," ",Q130,"(",R130,")",IF(U130&lt;&gt;"",CONCATENATE(" DEFAULT ",U130),""),IF(S130="Y"," NOT NULL",""),",")</f>
        <v>BRANCH_ID VARCHAR(50) DEFAULT 0 NOT NULL,</v>
      </c>
      <c r="X130" s="0" t="str">
        <f aca="false">VLOOKUP($E130,MAPPING!$B$2:$F$7,4,0)</f>
        <v>VARCHAR2</v>
      </c>
      <c r="Y130" s="7" t="n">
        <v>50</v>
      </c>
      <c r="Z130" s="0" t="s">
        <v>47</v>
      </c>
      <c r="AA130" s="25" t="s">
        <v>48</v>
      </c>
      <c r="AB130" s="0" t="n">
        <v>0</v>
      </c>
      <c r="AE130" s="0" t="str">
        <f aca="false">VLOOKUP($E130,MAPPING!$B$2:$F$7,5,0)</f>
        <v>VARCHAR</v>
      </c>
      <c r="AF130" s="7" t="n">
        <v>50</v>
      </c>
      <c r="AG130" s="0" t="s">
        <v>47</v>
      </c>
      <c r="AH130" s="25" t="s">
        <v>48</v>
      </c>
      <c r="AI130" s="0" t="n">
        <v>0</v>
      </c>
      <c r="AJ130" s="24" t="str">
        <f aca="false">CONCATENATE("DROP TABLE IF EXISTS ",$B$3,";",CHAR(10),"CREATE TABLE ",$B$3,"(")</f>
        <v>DROP TABLE IF EXISTS account;
CREATE TABLE account(</v>
      </c>
      <c r="AK130" s="0" t="str">
        <f aca="false">CONCATENATE(UPPER($D130)," ",AE130,",")</f>
        <v>BRANCH_ID  VARCHAR,</v>
      </c>
    </row>
    <row r="131" customFormat="false" ht="15" hidden="false" customHeight="false" outlineLevel="0" collapsed="false">
      <c r="A131" s="23"/>
      <c r="B131" s="23"/>
      <c r="C131" s="8" t="n">
        <v>1</v>
      </c>
      <c r="D131" s="0" t="s">
        <v>124</v>
      </c>
      <c r="E131" s="0" t="s">
        <v>7</v>
      </c>
      <c r="F131" s="7" t="n">
        <v>50</v>
      </c>
      <c r="G131" s="25" t="s">
        <v>48</v>
      </c>
      <c r="H131" s="25" t="s">
        <v>48</v>
      </c>
      <c r="I131" s="25"/>
      <c r="J131" s="0" t="str">
        <f aca="false">VLOOKUP($E131,MAPPING!$B$2:$F$7,2,0)</f>
        <v>STRING</v>
      </c>
      <c r="K131" s="7" t="n">
        <v>50</v>
      </c>
      <c r="L131" s="25" t="s">
        <v>48</v>
      </c>
      <c r="M131" s="25" t="s">
        <v>48</v>
      </c>
      <c r="N131" s="25"/>
      <c r="O131" s="25"/>
      <c r="P131" s="0" t="str">
        <f aca="false">CONCATENATE(UPPER($D131)," ",J131,",")</f>
        <v>SRC_BRANCH_ID STRING,</v>
      </c>
      <c r="Q131" s="0" t="str">
        <f aca="false">VLOOKUP($E131,MAPPING!$B$2:$F$7,3,0)</f>
        <v>VARCHAR</v>
      </c>
      <c r="R131" s="7" t="n">
        <v>50</v>
      </c>
      <c r="S131" s="25" t="s">
        <v>48</v>
      </c>
      <c r="T131" s="25" t="s">
        <v>48</v>
      </c>
      <c r="U131" s="25"/>
      <c r="V131" s="25"/>
      <c r="W131" s="0" t="str">
        <f aca="false">CONCATENATE(UPPER($D131)," ",Q131,"(",R131,")",IF(U131&lt;&gt;"",CONCATENATE(" DEFAULT ",U131),""),IF(S131="Y"," NOT NULL",""),",")</f>
        <v>SRC_BRANCH_ID VARCHAR(50),</v>
      </c>
      <c r="X131" s="0" t="str">
        <f aca="false">VLOOKUP($E131,MAPPING!$B$2:$F$7,4,0)</f>
        <v>VARCHAR2</v>
      </c>
      <c r="Y131" s="7" t="n">
        <v>50</v>
      </c>
      <c r="Z131" s="25" t="s">
        <v>48</v>
      </c>
      <c r="AA131" s="25" t="s">
        <v>48</v>
      </c>
      <c r="AB131" s="25"/>
      <c r="AC131" s="25"/>
      <c r="AD131" s="25"/>
      <c r="AE131" s="0" t="str">
        <f aca="false">VLOOKUP($E131,MAPPING!$B$2:$F$7,5,0)</f>
        <v>VARCHAR</v>
      </c>
      <c r="AF131" s="7" t="n">
        <v>50</v>
      </c>
      <c r="AG131" s="25" t="s">
        <v>48</v>
      </c>
      <c r="AH131" s="25" t="s">
        <v>48</v>
      </c>
      <c r="AI131" s="25"/>
      <c r="AJ131" s="25"/>
      <c r="AK131" s="0" t="str">
        <f aca="false">CONCATENATE(UPPER($D131)," ",AE131,",")</f>
        <v>SRC_BRANCH_ID  VARCHAR,</v>
      </c>
    </row>
    <row r="132" customFormat="false" ht="15" hidden="false" customHeight="false" outlineLevel="0" collapsed="false">
      <c r="A132" s="23"/>
      <c r="B132" s="23"/>
      <c r="C132" s="8" t="n">
        <v>2</v>
      </c>
      <c r="D132" s="0" t="s">
        <v>104</v>
      </c>
      <c r="E132" s="0" t="s">
        <v>7</v>
      </c>
      <c r="F132" s="7" t="n">
        <v>10</v>
      </c>
      <c r="G132" s="25" t="s">
        <v>48</v>
      </c>
      <c r="H132" s="25" t="s">
        <v>48</v>
      </c>
      <c r="I132" s="25"/>
      <c r="J132" s="0" t="str">
        <f aca="false">VLOOKUP($E132,MAPPING!$B$2:$F$7,2,0)</f>
        <v>STRING</v>
      </c>
      <c r="K132" s="7" t="n">
        <v>10</v>
      </c>
      <c r="L132" s="25" t="s">
        <v>48</v>
      </c>
      <c r="M132" s="25" t="s">
        <v>48</v>
      </c>
      <c r="N132" s="25"/>
      <c r="O132" s="25"/>
      <c r="P132" s="0" t="str">
        <f aca="false">CONCATENATE(UPPER($D132)," ",J132,",")</f>
        <v>BRANCH_TYPE_CODE STRING,</v>
      </c>
      <c r="Q132" s="0" t="str">
        <f aca="false">VLOOKUP($E132,MAPPING!$B$2:$F$7,3,0)</f>
        <v>VARCHAR</v>
      </c>
      <c r="R132" s="7" t="n">
        <v>10</v>
      </c>
      <c r="S132" s="25" t="s">
        <v>48</v>
      </c>
      <c r="T132" s="25" t="s">
        <v>48</v>
      </c>
      <c r="U132" s="25"/>
      <c r="V132" s="25"/>
      <c r="W132" s="0" t="str">
        <f aca="false">CONCATENATE(UPPER($D132)," ",Q132,"(",R132,")",IF(U132&lt;&gt;"",CONCATENATE(" DEFAULT ",U132),""),IF(S132="Y"," NOT NULL",""),",")</f>
        <v>BRANCH_TYPE_CODE VARCHAR(10),</v>
      </c>
      <c r="X132" s="0" t="str">
        <f aca="false">VLOOKUP($E132,MAPPING!$B$2:$F$7,4,0)</f>
        <v>VARCHAR2</v>
      </c>
      <c r="Y132" s="7" t="n">
        <v>10</v>
      </c>
      <c r="Z132" s="25" t="s">
        <v>48</v>
      </c>
      <c r="AA132" s="25" t="s">
        <v>48</v>
      </c>
      <c r="AB132" s="25"/>
      <c r="AC132" s="25"/>
      <c r="AD132" s="25"/>
      <c r="AE132" s="0" t="str">
        <f aca="false">VLOOKUP($E132,MAPPING!$B$2:$F$7,5,0)</f>
        <v>VARCHAR</v>
      </c>
      <c r="AF132" s="7" t="n">
        <v>10</v>
      </c>
      <c r="AG132" s="25" t="s">
        <v>48</v>
      </c>
      <c r="AH132" s="25" t="s">
        <v>48</v>
      </c>
      <c r="AI132" s="25"/>
      <c r="AJ132" s="25"/>
      <c r="AK132" s="0" t="str">
        <f aca="false">CONCATENATE(UPPER($D132)," ",AE132,",")</f>
        <v>BRANCH_TYPE_CODE  VARCHAR,</v>
      </c>
    </row>
    <row r="133" customFormat="false" ht="15" hidden="false" customHeight="false" outlineLevel="0" collapsed="false">
      <c r="A133" s="23"/>
      <c r="B133" s="23"/>
      <c r="C133" s="8" t="n">
        <v>3</v>
      </c>
      <c r="D133" s="0" t="s">
        <v>98</v>
      </c>
      <c r="E133" s="0" t="s">
        <v>7</v>
      </c>
      <c r="F133" s="7" t="n">
        <v>100</v>
      </c>
      <c r="G133" s="25" t="s">
        <v>48</v>
      </c>
      <c r="H133" s="25" t="s">
        <v>48</v>
      </c>
      <c r="I133" s="25"/>
      <c r="J133" s="0" t="str">
        <f aca="false">VLOOKUP($E133,MAPPING!$B$2:$F$7,2,0)</f>
        <v>STRING</v>
      </c>
      <c r="K133" s="7" t="n">
        <v>100</v>
      </c>
      <c r="L133" s="25" t="s">
        <v>48</v>
      </c>
      <c r="M133" s="25" t="s">
        <v>48</v>
      </c>
      <c r="N133" s="25"/>
      <c r="O133" s="25"/>
      <c r="P133" s="0" t="str">
        <f aca="false">CONCATENATE(UPPER($D133)," ",J133,",")</f>
        <v>BRANCH_NAME STRING,</v>
      </c>
      <c r="Q133" s="0" t="str">
        <f aca="false">VLOOKUP($E133,MAPPING!$B$2:$F$7,3,0)</f>
        <v>VARCHAR</v>
      </c>
      <c r="R133" s="7" t="n">
        <v>100</v>
      </c>
      <c r="S133" s="25" t="s">
        <v>48</v>
      </c>
      <c r="T133" s="25" t="s">
        <v>48</v>
      </c>
      <c r="U133" s="25"/>
      <c r="V133" s="25"/>
      <c r="W133" s="0" t="str">
        <f aca="false">CONCATENATE(UPPER($D133)," ",Q133,"(",R133,")",IF(U133&lt;&gt;"",CONCATENATE(" DEFAULT ",U133),""),IF(S133="Y"," NOT NULL",""),",")</f>
        <v>BRANCH_NAME VARCHAR(100),</v>
      </c>
      <c r="X133" s="0" t="str">
        <f aca="false">VLOOKUP($E133,MAPPING!$B$2:$F$7,4,0)</f>
        <v>VARCHAR2</v>
      </c>
      <c r="Y133" s="7" t="n">
        <v>100</v>
      </c>
      <c r="Z133" s="25" t="s">
        <v>48</v>
      </c>
      <c r="AA133" s="25" t="s">
        <v>48</v>
      </c>
      <c r="AB133" s="25"/>
      <c r="AC133" s="25"/>
      <c r="AD133" s="25"/>
      <c r="AE133" s="0" t="str">
        <f aca="false">VLOOKUP($E133,MAPPING!$B$2:$F$7,5,0)</f>
        <v>VARCHAR</v>
      </c>
      <c r="AF133" s="7" t="n">
        <v>100</v>
      </c>
      <c r="AG133" s="25" t="s">
        <v>48</v>
      </c>
      <c r="AH133" s="25" t="s">
        <v>48</v>
      </c>
      <c r="AI133" s="25"/>
      <c r="AJ133" s="25"/>
      <c r="AK133" s="0" t="str">
        <f aca="false">CONCATENATE(UPPER($D133)," ",AE133,",")</f>
        <v>BRANCH_NAME  VARCHAR,</v>
      </c>
    </row>
    <row r="134" customFormat="false" ht="15" hidden="false" customHeight="false" outlineLevel="0" collapsed="false">
      <c r="A134" s="23"/>
      <c r="B134" s="23"/>
      <c r="C134" s="8" t="n">
        <v>4</v>
      </c>
      <c r="D134" s="0" t="s">
        <v>99</v>
      </c>
      <c r="E134" s="0" t="s">
        <v>7</v>
      </c>
      <c r="F134" s="7" t="n">
        <v>500</v>
      </c>
      <c r="G134" s="25" t="s">
        <v>48</v>
      </c>
      <c r="H134" s="25" t="s">
        <v>48</v>
      </c>
      <c r="I134" s="25"/>
      <c r="J134" s="0" t="str">
        <f aca="false">VLOOKUP($E134,MAPPING!$B$2:$F$7,2,0)</f>
        <v>STRING</v>
      </c>
      <c r="K134" s="7" t="n">
        <v>500</v>
      </c>
      <c r="L134" s="25" t="s">
        <v>48</v>
      </c>
      <c r="M134" s="25" t="s">
        <v>48</v>
      </c>
      <c r="N134" s="25"/>
      <c r="O134" s="25"/>
      <c r="P134" s="0" t="str">
        <f aca="false">CONCATENATE(UPPER($D134)," ",J134,",")</f>
        <v>BRANCH_DESC STRING,</v>
      </c>
      <c r="Q134" s="0" t="str">
        <f aca="false">VLOOKUP($E134,MAPPING!$B$2:$F$7,3,0)</f>
        <v>VARCHAR</v>
      </c>
      <c r="R134" s="7" t="n">
        <v>500</v>
      </c>
      <c r="S134" s="25" t="s">
        <v>48</v>
      </c>
      <c r="T134" s="25" t="s">
        <v>48</v>
      </c>
      <c r="U134" s="25"/>
      <c r="V134" s="25"/>
      <c r="W134" s="0" t="str">
        <f aca="false">CONCATENATE(UPPER($D134)," ",Q134,"(",R134,")",IF(U134&lt;&gt;"",CONCATENATE(" DEFAULT ",U134),""),IF(S134="Y"," NOT NULL",""),",")</f>
        <v>BRANCH_DESC VARCHAR(500),</v>
      </c>
      <c r="X134" s="0" t="str">
        <f aca="false">VLOOKUP($E134,MAPPING!$B$2:$F$7,4,0)</f>
        <v>VARCHAR2</v>
      </c>
      <c r="Y134" s="7" t="n">
        <v>500</v>
      </c>
      <c r="Z134" s="25" t="s">
        <v>48</v>
      </c>
      <c r="AA134" s="25" t="s">
        <v>48</v>
      </c>
      <c r="AB134" s="25"/>
      <c r="AC134" s="25"/>
      <c r="AD134" s="25"/>
      <c r="AE134" s="0" t="str">
        <f aca="false">VLOOKUP($E134,MAPPING!$B$2:$F$7,5,0)</f>
        <v>VARCHAR</v>
      </c>
      <c r="AF134" s="7" t="n">
        <v>500</v>
      </c>
      <c r="AG134" s="25" t="s">
        <v>48</v>
      </c>
      <c r="AH134" s="25" t="s">
        <v>48</v>
      </c>
      <c r="AI134" s="25"/>
      <c r="AJ134" s="25"/>
      <c r="AK134" s="0" t="str">
        <f aca="false">CONCATENATE(UPPER($D134)," ",AE134,",")</f>
        <v>BRANCH_DESC  VARCHAR,</v>
      </c>
    </row>
    <row r="135" customFormat="false" ht="15" hidden="false" customHeight="false" outlineLevel="0" collapsed="false">
      <c r="A135" s="23"/>
      <c r="B135" s="23"/>
      <c r="C135" s="8" t="n">
        <v>5</v>
      </c>
      <c r="D135" s="0" t="s">
        <v>100</v>
      </c>
      <c r="E135" s="0" t="s">
        <v>7</v>
      </c>
      <c r="F135" s="7" t="n">
        <v>100</v>
      </c>
      <c r="G135" s="25" t="s">
        <v>48</v>
      </c>
      <c r="H135" s="25" t="s">
        <v>48</v>
      </c>
      <c r="I135" s="25"/>
      <c r="J135" s="0" t="str">
        <f aca="false">VLOOKUP($E135,MAPPING!$B$2:$F$7,2,0)</f>
        <v>STRING</v>
      </c>
      <c r="K135" s="7" t="n">
        <v>100</v>
      </c>
      <c r="L135" s="25" t="s">
        <v>48</v>
      </c>
      <c r="M135" s="25" t="s">
        <v>48</v>
      </c>
      <c r="N135" s="25"/>
      <c r="O135" s="25"/>
      <c r="P135" s="0" t="str">
        <f aca="false">CONCATENATE(UPPER($D135)," ",J135,",")</f>
        <v>BRANCH_CONTACT_NAME STRING,</v>
      </c>
      <c r="Q135" s="0" t="str">
        <f aca="false">VLOOKUP($E135,MAPPING!$B$2:$F$7,3,0)</f>
        <v>VARCHAR</v>
      </c>
      <c r="R135" s="7" t="n">
        <v>100</v>
      </c>
      <c r="S135" s="25" t="s">
        <v>48</v>
      </c>
      <c r="T135" s="25" t="s">
        <v>48</v>
      </c>
      <c r="U135" s="25"/>
      <c r="V135" s="25"/>
      <c r="W135" s="0" t="str">
        <f aca="false">CONCATENATE(UPPER($D135)," ",Q135,"(",R135,")",IF(U135&lt;&gt;"",CONCATENATE(" DEFAULT ",U135),""),IF(S135="Y"," NOT NULL",""),",")</f>
        <v>BRANCH_CONTACT_NAME VARCHAR(100),</v>
      </c>
      <c r="X135" s="0" t="str">
        <f aca="false">VLOOKUP($E135,MAPPING!$B$2:$F$7,4,0)</f>
        <v>VARCHAR2</v>
      </c>
      <c r="Y135" s="7" t="n">
        <v>100</v>
      </c>
      <c r="Z135" s="25" t="s">
        <v>48</v>
      </c>
      <c r="AA135" s="25" t="s">
        <v>48</v>
      </c>
      <c r="AB135" s="25"/>
      <c r="AC135" s="25"/>
      <c r="AD135" s="25"/>
      <c r="AE135" s="0" t="str">
        <f aca="false">VLOOKUP($E135,MAPPING!$B$2:$F$7,5,0)</f>
        <v>VARCHAR</v>
      </c>
      <c r="AF135" s="7" t="n">
        <v>100</v>
      </c>
      <c r="AG135" s="25" t="s">
        <v>48</v>
      </c>
      <c r="AH135" s="25" t="s">
        <v>48</v>
      </c>
      <c r="AI135" s="25"/>
      <c r="AJ135" s="25"/>
      <c r="AK135" s="0" t="str">
        <f aca="false">CONCATENATE(UPPER($D135)," ",AE135,",")</f>
        <v>BRANCH_CONTACT_NAME  VARCHAR,</v>
      </c>
    </row>
    <row r="136" customFormat="false" ht="15" hidden="false" customHeight="false" outlineLevel="0" collapsed="false">
      <c r="A136" s="23"/>
      <c r="B136" s="23"/>
      <c r="C136" s="8" t="n">
        <v>6</v>
      </c>
      <c r="D136" s="0" t="s">
        <v>101</v>
      </c>
      <c r="E136" s="0" t="s">
        <v>7</v>
      </c>
      <c r="F136" s="7" t="n">
        <v>100</v>
      </c>
      <c r="G136" s="25" t="s">
        <v>48</v>
      </c>
      <c r="H136" s="25" t="s">
        <v>48</v>
      </c>
      <c r="I136" s="25"/>
      <c r="J136" s="0" t="str">
        <f aca="false">VLOOKUP($E136,MAPPING!$B$2:$F$7,2,0)</f>
        <v>STRING</v>
      </c>
      <c r="K136" s="7" t="n">
        <v>100</v>
      </c>
      <c r="L136" s="25" t="s">
        <v>48</v>
      </c>
      <c r="M136" s="25" t="s">
        <v>48</v>
      </c>
      <c r="N136" s="25"/>
      <c r="O136" s="25"/>
      <c r="P136" s="0" t="str">
        <f aca="false">CONCATENATE(UPPER($D136)," ",J136,",")</f>
        <v>BRANCH_CONTACT_PHONE STRING,</v>
      </c>
      <c r="Q136" s="0" t="str">
        <f aca="false">VLOOKUP($E136,MAPPING!$B$2:$F$7,3,0)</f>
        <v>VARCHAR</v>
      </c>
      <c r="R136" s="7" t="n">
        <v>100</v>
      </c>
      <c r="S136" s="25" t="s">
        <v>48</v>
      </c>
      <c r="T136" s="25" t="s">
        <v>48</v>
      </c>
      <c r="U136" s="25"/>
      <c r="V136" s="25"/>
      <c r="W136" s="0" t="str">
        <f aca="false">CONCATENATE(UPPER($D136)," ",Q136,"(",R136,")",IF(U136&lt;&gt;"",CONCATENATE(" DEFAULT ",U136),""),IF(S136="Y"," NOT NULL",""),",")</f>
        <v>BRANCH_CONTACT_PHONE VARCHAR(100),</v>
      </c>
      <c r="X136" s="0" t="str">
        <f aca="false">VLOOKUP($E136,MAPPING!$B$2:$F$7,4,0)</f>
        <v>VARCHAR2</v>
      </c>
      <c r="Y136" s="7" t="n">
        <v>100</v>
      </c>
      <c r="Z136" s="25" t="s">
        <v>48</v>
      </c>
      <c r="AA136" s="25" t="s">
        <v>48</v>
      </c>
      <c r="AB136" s="25"/>
      <c r="AC136" s="25"/>
      <c r="AD136" s="25"/>
      <c r="AE136" s="0" t="str">
        <f aca="false">VLOOKUP($E136,MAPPING!$B$2:$F$7,5,0)</f>
        <v>VARCHAR</v>
      </c>
      <c r="AF136" s="7" t="n">
        <v>100</v>
      </c>
      <c r="AG136" s="25" t="s">
        <v>48</v>
      </c>
      <c r="AH136" s="25" t="s">
        <v>48</v>
      </c>
      <c r="AI136" s="25"/>
      <c r="AJ136" s="25"/>
      <c r="AK136" s="0" t="str">
        <f aca="false">CONCATENATE(UPPER($D136)," ",AE136,",")</f>
        <v>BRANCH_CONTACT_PHONE  VARCHAR,</v>
      </c>
    </row>
    <row r="137" customFormat="false" ht="15" hidden="false" customHeight="false" outlineLevel="0" collapsed="false">
      <c r="A137" s="23"/>
      <c r="B137" s="23"/>
      <c r="C137" s="8" t="n">
        <v>7</v>
      </c>
      <c r="D137" s="0" t="s">
        <v>102</v>
      </c>
      <c r="E137" s="0" t="s">
        <v>7</v>
      </c>
      <c r="F137" s="7" t="n">
        <v>100</v>
      </c>
      <c r="G137" s="25" t="s">
        <v>48</v>
      </c>
      <c r="H137" s="25" t="s">
        <v>48</v>
      </c>
      <c r="I137" s="25"/>
      <c r="J137" s="0" t="str">
        <f aca="false">VLOOKUP($E137,MAPPING!$B$2:$F$7,2,0)</f>
        <v>STRING</v>
      </c>
      <c r="K137" s="7" t="n">
        <v>100</v>
      </c>
      <c r="L137" s="25" t="s">
        <v>48</v>
      </c>
      <c r="M137" s="25" t="s">
        <v>48</v>
      </c>
      <c r="N137" s="25"/>
      <c r="O137" s="25"/>
      <c r="P137" s="0" t="str">
        <f aca="false">CONCATENATE(UPPER($D137)," ",J137,")")</f>
        <v>BRANCH_CONTACT_EMAIL STRING)</v>
      </c>
      <c r="Q137" s="0" t="str">
        <f aca="false">VLOOKUP($E137,MAPPING!$B$2:$F$7,3,0)</f>
        <v>VARCHAR</v>
      </c>
      <c r="R137" s="7" t="n">
        <v>100</v>
      </c>
      <c r="S137" s="25" t="s">
        <v>48</v>
      </c>
      <c r="T137" s="25" t="s">
        <v>48</v>
      </c>
      <c r="U137" s="25"/>
      <c r="V137" s="25"/>
      <c r="W137" s="0" t="str">
        <f aca="false">CONCATENATE(UPPER($D137)," ",Q137,"(",R137,")",IF(U137&lt;&gt;"",CONCATENATE(" DEFAULT ",U137),""),IF(S137="Y"," NOT NULL",""),",")</f>
        <v>BRANCH_CONTACT_EMAIL VARCHAR(100),</v>
      </c>
      <c r="X137" s="0" t="str">
        <f aca="false">VLOOKUP($E137,MAPPING!$B$2:$F$7,4,0)</f>
        <v>VARCHAR2</v>
      </c>
      <c r="Y137" s="7" t="n">
        <v>100</v>
      </c>
      <c r="Z137" s="25" t="s">
        <v>48</v>
      </c>
      <c r="AA137" s="25" t="s">
        <v>48</v>
      </c>
      <c r="AB137" s="25"/>
      <c r="AC137" s="25"/>
      <c r="AD137" s="25"/>
      <c r="AE137" s="0" t="str">
        <f aca="false">VLOOKUP($E137,MAPPING!$B$2:$F$7,5,0)</f>
        <v>VARCHAR</v>
      </c>
      <c r="AF137" s="7" t="n">
        <v>100</v>
      </c>
      <c r="AG137" s="25" t="s">
        <v>48</v>
      </c>
      <c r="AH137" s="25" t="s">
        <v>48</v>
      </c>
      <c r="AI137" s="25"/>
      <c r="AJ137" s="25"/>
      <c r="AK137" s="0" t="str">
        <f aca="false">CONCATENATE(UPPER($D137)," ",AE137,",")</f>
        <v>BRANCH_CONTACT_EMAIL  VARCHAR,</v>
      </c>
    </row>
    <row r="138" customFormat="false" ht="15" hidden="false" customHeight="false" outlineLevel="0" collapsed="false">
      <c r="A138" s="23"/>
      <c r="B138" s="23"/>
      <c r="C138" s="8" t="n">
        <v>8</v>
      </c>
      <c r="D138" s="0" t="s">
        <v>68</v>
      </c>
      <c r="E138" s="0" t="s">
        <v>7</v>
      </c>
      <c r="F138" s="7" t="n">
        <v>10</v>
      </c>
      <c r="G138" s="25" t="s">
        <v>48</v>
      </c>
      <c r="H138" s="0" t="s">
        <v>47</v>
      </c>
      <c r="J138" s="0" t="str">
        <f aca="false">VLOOKUP($E138,MAPPING!$B$2:$F$7,2,0)</f>
        <v>STRING</v>
      </c>
      <c r="K138" s="7" t="n">
        <v>10</v>
      </c>
      <c r="L138" s="25" t="s">
        <v>48</v>
      </c>
      <c r="M138" s="0" t="s">
        <v>47</v>
      </c>
      <c r="Q138" s="0" t="str">
        <f aca="false">VLOOKUP($E138,MAPPING!$B$2:$F$7,3,0)</f>
        <v>VARCHAR</v>
      </c>
      <c r="R138" s="7" t="n">
        <v>10</v>
      </c>
      <c r="S138" s="25" t="s">
        <v>48</v>
      </c>
      <c r="T138" s="0" t="s">
        <v>47</v>
      </c>
      <c r="W138" s="0" t="str">
        <f aca="false">CONCATENATE(UPPER($D138)," ",Q138,"(",R138,")",IF(U138&lt;&gt;"",CONCATENATE(" DEFAULT ",U138),""),IF(S138="Y"," NOT NULL",""),",")</f>
        <v>LOAD_DATE VARCHAR(10),</v>
      </c>
      <c r="X138" s="0" t="str">
        <f aca="false">VLOOKUP($E138,MAPPING!$B$2:$F$7,4,0)</f>
        <v>VARCHAR2</v>
      </c>
      <c r="Y138" s="7" t="n">
        <v>10</v>
      </c>
      <c r="Z138" s="25" t="s">
        <v>48</v>
      </c>
      <c r="AA138" s="0" t="s">
        <v>47</v>
      </c>
      <c r="AE138" s="0" t="str">
        <f aca="false">VLOOKUP($E138,MAPPING!$B$2:$F$7,5,0)</f>
        <v>VARCHAR</v>
      </c>
      <c r="AF138" s="7" t="n">
        <v>10</v>
      </c>
      <c r="AG138" s="25" t="s">
        <v>48</v>
      </c>
      <c r="AH138" s="0" t="s">
        <v>47</v>
      </c>
      <c r="AK138" s="0" t="str">
        <f aca="false">CONCATENATE(UPPER($D138)," ",AE138,",")</f>
        <v>LOAD_DATE  VARCHAR,</v>
      </c>
    </row>
    <row r="139" customFormat="false" ht="44" hidden="false" customHeight="false" outlineLevel="0" collapsed="false">
      <c r="A139" s="23"/>
      <c r="B139" s="23"/>
      <c r="C139" s="8" t="n">
        <v>9</v>
      </c>
      <c r="D139" s="0" t="s">
        <v>69</v>
      </c>
      <c r="E139" s="0" t="s">
        <v>12</v>
      </c>
      <c r="F139" s="7" t="n">
        <v>50</v>
      </c>
      <c r="G139" s="25" t="s">
        <v>48</v>
      </c>
      <c r="H139" s="0" t="s">
        <v>47</v>
      </c>
      <c r="J139" s="0" t="str">
        <f aca="false">VLOOKUP($E139,MAPPING!$B$2:$F$7,2,0)</f>
        <v>INT</v>
      </c>
      <c r="K139" s="7" t="n">
        <v>50</v>
      </c>
      <c r="L139" s="25" t="s">
        <v>48</v>
      </c>
      <c r="M139" s="0" t="s">
        <v>47</v>
      </c>
      <c r="P139" s="24" t="str">
        <f aca="false">CONCATENATE("PARTITIONED BY (","LOAD_DATE STRING, LOAD_ID STRING)",CHAR(10),"ROW FORMAT DELIMITED FIELDS TERMINATED BY ',';")</f>
        <v>PARTITIONED BY (LOAD_DATE STRING, LOAD_ID STRING)
ROW FORMAT DELIMITED FIELDS TERMINATED BY ',';</v>
      </c>
      <c r="Q139" s="0" t="str">
        <f aca="false">VLOOKUP($E139,MAPPING!$B$2:$F$7,3,0)</f>
        <v>INTEGER</v>
      </c>
      <c r="R139" s="7" t="n">
        <v>50</v>
      </c>
      <c r="S139" s="25" t="s">
        <v>48</v>
      </c>
      <c r="T139" s="0" t="s">
        <v>47</v>
      </c>
      <c r="W139" s="24" t="str">
        <f aca="false">CONCATENATE(UPPER($D139)," ",Q139,"(",R139,")",IF(U139&lt;&gt;"",cov3ncatenate(" DEFAULT ",U139),""),IF(S139="Y"," NOT NULL",""),", ",CHAR(10),"CONSTRAINT ",UPPER($D130),"_PK  PRIMARY KEY(",UPPER($D130),",",UPPER($D138),",",UPPER($D139),"));",CHAR(10)," ALTER TABLE ",$B130," PARTITION BY KEY(","LOAD_DATE,LOAD_ID);")</f>
        <v>LOAD_ID INTEGER(50), 
CONSTRAINT BRANCH_ID_PK  PRIMARY KEY(BRANCH_ID,LOAD_DATE,LOAD_ID));
 ALTER TABLE dim_branch PARTITION BY KEY(LOAD_DATE,LOAD_ID);</v>
      </c>
      <c r="X139" s="0" t="str">
        <f aca="false">VLOOKUP($E139,MAPPING!$B$2:$F$7,4,0)</f>
        <v>INTEGER</v>
      </c>
      <c r="Y139" s="7" t="n">
        <v>50</v>
      </c>
      <c r="Z139" s="25" t="s">
        <v>48</v>
      </c>
      <c r="AA139" s="0" t="s">
        <v>47</v>
      </c>
      <c r="AE139" s="0" t="str">
        <f aca="false">VLOOKUP($E139,MAPPING!$B$2:$F$7,5,0)</f>
        <v>INTEGER</v>
      </c>
      <c r="AF139" s="7" t="n">
        <v>50</v>
      </c>
      <c r="AG139" s="25" t="s">
        <v>48</v>
      </c>
      <c r="AH139" s="0" t="s">
        <v>47</v>
      </c>
      <c r="AJ139" s="24" t="str">
        <f aca="false">CONCATENATE("PARTITIONED BY (","LOAD_DATE STRING, LOAD_ID STRING)",CHAR(10),"ROW FORMAT DELIMITED FIELDS TERMINATED BY ',';")</f>
        <v>PARTITIONED BY (LOAD_DATE STRING, LOAD_ID STRING)
ROW FORMAT DELIMITED FIELDS TERMINATED BY ',';</v>
      </c>
      <c r="AK139" s="0" t="str">
        <f aca="false">CONCATENATE(UPPER($D139)," ",AE139,",")</f>
        <v>LOAD_ID INTEGER,</v>
      </c>
    </row>
    <row r="140" customFormat="false" ht="29.85" hidden="false" customHeight="false" outlineLevel="0" collapsed="false">
      <c r="A140" s="23"/>
      <c r="B140" s="23" t="s">
        <v>125</v>
      </c>
      <c r="C140" s="8" t="n">
        <v>0</v>
      </c>
      <c r="D140" s="0" t="s">
        <v>126</v>
      </c>
      <c r="E140" s="0" t="s">
        <v>7</v>
      </c>
      <c r="F140" s="7" t="n">
        <v>50</v>
      </c>
      <c r="G140" s="0" t="s">
        <v>48</v>
      </c>
      <c r="H140" s="0" t="s">
        <v>48</v>
      </c>
      <c r="J140" s="0" t="str">
        <f aca="false">VLOOKUP($E140,MAPPING!$B$2:$F$7,2,0)</f>
        <v>STRING</v>
      </c>
      <c r="K140" s="7" t="n">
        <v>50</v>
      </c>
      <c r="L140" s="0" t="s">
        <v>47</v>
      </c>
      <c r="M140" s="0" t="s">
        <v>48</v>
      </c>
      <c r="N140" s="0" t="n">
        <v>0</v>
      </c>
      <c r="O140" s="24" t="str">
        <f aca="false">CONCATENATE("DROP TABLE IF EXISTS ",UPPER($B$140),";",CHAR(10),"CREATE TABLE ",UPPER($B$140),"(")</f>
        <v>DROP TABLE IF EXISTS DIM_COUNTRY;
CREATE TABLE DIM_COUNTRY(</v>
      </c>
      <c r="P140" s="0" t="str">
        <f aca="false">CONCATENATE(UPPER($D140)," ",J140,",")</f>
        <v>COUNTRY_ID STRING,</v>
      </c>
      <c r="Q140" s="0" t="str">
        <f aca="false">VLOOKUP($E140,MAPPING!$B$2:$F$7,3,0)</f>
        <v>VARCHAR</v>
      </c>
      <c r="R140" s="7" t="n">
        <v>50</v>
      </c>
      <c r="S140" s="0" t="s">
        <v>47</v>
      </c>
      <c r="T140" s="0" t="s">
        <v>48</v>
      </c>
      <c r="U140" s="0" t="n">
        <v>0</v>
      </c>
      <c r="V140" s="24" t="str">
        <f aca="false">CONCATENATE("DROP TABLE",$B$140,";",CHAR(10),"CREATE TABLE ",$B$140,"(")</f>
        <v>DROP TABLEdim_country;
CREATE TABLE dim_country(</v>
      </c>
      <c r="W140" s="0" t="str">
        <f aca="false">CONCATENATE(UPPER($D140)," ",Q140,"(",R140,")",IF(U140&lt;&gt;"",CONCATENATE(" DEFAULT ",U140),""),IF(S140="Y"," NOT NULL",""),",")</f>
        <v>COUNTRY_ID VARCHAR(50) DEFAULT 0 NOT NULL,</v>
      </c>
      <c r="Y140" s="7" t="n">
        <v>50</v>
      </c>
      <c r="Z140" s="0" t="s">
        <v>47</v>
      </c>
      <c r="AA140" s="0" t="s">
        <v>48</v>
      </c>
      <c r="AB140" s="0" t="n">
        <v>0</v>
      </c>
      <c r="AE140" s="0" t="str">
        <f aca="false">VLOOKUP($E140,MAPPING!$B$2:$F$7,5,0)</f>
        <v>VARCHAR</v>
      </c>
      <c r="AF140" s="7" t="n">
        <v>50</v>
      </c>
      <c r="AG140" s="0" t="s">
        <v>47</v>
      </c>
      <c r="AH140" s="0" t="s">
        <v>48</v>
      </c>
      <c r="AI140" s="0" t="n">
        <v>0</v>
      </c>
      <c r="AJ140" s="24" t="str">
        <f aca="false">CONCATENATE("DROP TABLE IF EXISTS ",$B$3,";",CHAR(10),"CREATE TABLE ",$B$3,"(")</f>
        <v>DROP TABLE IF EXISTS account;
CREATE TABLE account(</v>
      </c>
      <c r="AK140" s="0" t="str">
        <f aca="false">CONCATENATE(UPPER($D140)," ",AE140,",")</f>
        <v>COUNTRY_ID  VARCHAR,</v>
      </c>
    </row>
    <row r="141" customFormat="false" ht="15" hidden="false" customHeight="false" outlineLevel="0" collapsed="false">
      <c r="A141" s="23"/>
      <c r="B141" s="23"/>
      <c r="C141" s="8" t="n">
        <v>1</v>
      </c>
      <c r="D141" s="0" t="s">
        <v>127</v>
      </c>
      <c r="E141" s="0" t="s">
        <v>7</v>
      </c>
      <c r="F141" s="7" t="n">
        <v>10</v>
      </c>
      <c r="G141" s="0" t="s">
        <v>48</v>
      </c>
      <c r="H141" s="0" t="s">
        <v>48</v>
      </c>
      <c r="J141" s="0" t="str">
        <f aca="false">VLOOKUP($E141,MAPPING!$B$2:$F$7,2,0)</f>
        <v>STRING</v>
      </c>
      <c r="K141" s="7" t="n">
        <v>10</v>
      </c>
      <c r="L141" s="0" t="s">
        <v>48</v>
      </c>
      <c r="M141" s="0" t="s">
        <v>48</v>
      </c>
      <c r="P141" s="0" t="str">
        <f aca="false">CONCATENATE(UPPER($D141)," ",J141,",")</f>
        <v>COUNTRY_CODE STRING,</v>
      </c>
      <c r="Q141" s="0" t="str">
        <f aca="false">VLOOKUP($E141,MAPPING!$B$2:$F$7,3,0)</f>
        <v>VARCHAR</v>
      </c>
      <c r="R141" s="7" t="n">
        <v>10</v>
      </c>
      <c r="S141" s="0" t="s">
        <v>48</v>
      </c>
      <c r="T141" s="0" t="s">
        <v>48</v>
      </c>
      <c r="W141" s="0" t="str">
        <f aca="false">CONCATENATE(UPPER($D141)," ",Q141,"(",R141,")",IF(U141&lt;&gt;"",CONCATENATE(" DEFAULT ",U141),""),IF(S141="Y"," NOT NULL",""),",")</f>
        <v>COUNTRY_CODE VARCHAR(10),</v>
      </c>
      <c r="Y141" s="7" t="n">
        <v>10</v>
      </c>
      <c r="Z141" s="0" t="s">
        <v>48</v>
      </c>
      <c r="AA141" s="0" t="s">
        <v>48</v>
      </c>
      <c r="AE141" s="0" t="str">
        <f aca="false">VLOOKUP($E141,MAPPING!$B$2:$F$7,5,0)</f>
        <v>VARCHAR</v>
      </c>
      <c r="AF141" s="7" t="n">
        <v>10</v>
      </c>
      <c r="AG141" s="0" t="s">
        <v>48</v>
      </c>
      <c r="AH141" s="0" t="s">
        <v>48</v>
      </c>
      <c r="AK141" s="0" t="str">
        <f aca="false">CONCATENATE(UPPER($D141)," ",AE141,",")</f>
        <v>COUNTRY_CODE  VARCHAR,</v>
      </c>
    </row>
    <row r="142" customFormat="false" ht="15" hidden="false" customHeight="false" outlineLevel="0" collapsed="false">
      <c r="A142" s="23"/>
      <c r="B142" s="23"/>
      <c r="C142" s="8" t="n">
        <v>2</v>
      </c>
      <c r="D142" s="0" t="s">
        <v>128</v>
      </c>
      <c r="E142" s="0" t="s">
        <v>7</v>
      </c>
      <c r="F142" s="7" t="n">
        <v>100</v>
      </c>
      <c r="G142" s="0" t="s">
        <v>48</v>
      </c>
      <c r="H142" s="0" t="s">
        <v>48</v>
      </c>
      <c r="J142" s="0" t="str">
        <f aca="false">VLOOKUP($E142,MAPPING!$B$2:$F$7,2,0)</f>
        <v>STRING</v>
      </c>
      <c r="K142" s="7" t="n">
        <v>100</v>
      </c>
      <c r="L142" s="0" t="s">
        <v>48</v>
      </c>
      <c r="M142" s="0" t="s">
        <v>48</v>
      </c>
      <c r="P142" s="0" t="str">
        <f aca="false">CONCATENATE(UPPER($D142)," ",J142,",")</f>
        <v>COUNTRY_NAME STRING,</v>
      </c>
      <c r="Q142" s="0" t="str">
        <f aca="false">VLOOKUP($E142,MAPPING!$B$2:$F$7,3,0)</f>
        <v>VARCHAR</v>
      </c>
      <c r="R142" s="7" t="n">
        <v>100</v>
      </c>
      <c r="S142" s="0" t="s">
        <v>48</v>
      </c>
      <c r="T142" s="0" t="s">
        <v>48</v>
      </c>
      <c r="W142" s="0" t="str">
        <f aca="false">CONCATENATE(UPPER($D142)," ",Q142,"(",R142,")",IF(U142&lt;&gt;"",CONCATENATE(" DEFAULT ",U142),""),IF(S142="Y"," NOT NULL",""),",")</f>
        <v>COUNTRY_NAME VARCHAR(100),</v>
      </c>
      <c r="Y142" s="7" t="n">
        <v>100</v>
      </c>
      <c r="Z142" s="0" t="s">
        <v>48</v>
      </c>
      <c r="AA142" s="0" t="s">
        <v>48</v>
      </c>
      <c r="AE142" s="0" t="str">
        <f aca="false">VLOOKUP($E142,MAPPING!$B$2:$F$7,5,0)</f>
        <v>VARCHAR</v>
      </c>
      <c r="AF142" s="7" t="n">
        <v>100</v>
      </c>
      <c r="AG142" s="0" t="s">
        <v>48</v>
      </c>
      <c r="AH142" s="0" t="s">
        <v>48</v>
      </c>
      <c r="AK142" s="0" t="str">
        <f aca="false">CONCATENATE(UPPER($D142)," ",AE142,",")</f>
        <v>COUNTRY_NAME  VARCHAR,</v>
      </c>
    </row>
    <row r="143" customFormat="false" ht="15" hidden="false" customHeight="false" outlineLevel="0" collapsed="false">
      <c r="A143" s="23"/>
      <c r="B143" s="23"/>
      <c r="C143" s="8" t="n">
        <v>3</v>
      </c>
      <c r="D143" s="0" t="s">
        <v>129</v>
      </c>
      <c r="E143" s="0" t="s">
        <v>12</v>
      </c>
      <c r="F143" s="9" t="n">
        <v>10</v>
      </c>
      <c r="G143" s="0" t="s">
        <v>48</v>
      </c>
      <c r="H143" s="0" t="s">
        <v>48</v>
      </c>
      <c r="J143" s="0" t="str">
        <f aca="false">VLOOKUP($E143,MAPPING!$B$2:$F$7,2,0)</f>
        <v>INT</v>
      </c>
      <c r="K143" s="9" t="n">
        <v>10</v>
      </c>
      <c r="L143" s="0" t="s">
        <v>48</v>
      </c>
      <c r="M143" s="0" t="s">
        <v>48</v>
      </c>
      <c r="P143" s="0" t="str">
        <f aca="false">CONCATENATE(UPPER($D143)," ",J143,")")</f>
        <v>COUNTRY_POPULATION INT)</v>
      </c>
      <c r="Q143" s="0" t="str">
        <f aca="false">VLOOKUP($E143,MAPPING!$B$2:$F$7,3,0)</f>
        <v>INTEGER</v>
      </c>
      <c r="R143" s="9" t="n">
        <v>10</v>
      </c>
      <c r="S143" s="0" t="s">
        <v>48</v>
      </c>
      <c r="T143" s="0" t="s">
        <v>48</v>
      </c>
      <c r="W143" s="0" t="str">
        <f aca="false">CONCATENATE(UPPER($D143)," ",Q143,"(",R143,")",IF(U143&lt;&gt;"",CONCATENATE(" DEFAULT ",U143),""),IF(S143="Y"," NOT NULL",""),",")</f>
        <v>COUNTRY_POPULATION INTEGER(10),</v>
      </c>
      <c r="Y143" s="9" t="n">
        <v>10</v>
      </c>
      <c r="Z143" s="0" t="s">
        <v>48</v>
      </c>
      <c r="AA143" s="0" t="s">
        <v>48</v>
      </c>
      <c r="AE143" s="0" t="str">
        <f aca="false">VLOOKUP($E143,MAPPING!$B$2:$F$7,5,0)</f>
        <v>INTEGER</v>
      </c>
      <c r="AF143" s="9" t="n">
        <v>10</v>
      </c>
      <c r="AG143" s="0" t="s">
        <v>48</v>
      </c>
      <c r="AH143" s="0" t="s">
        <v>48</v>
      </c>
      <c r="AK143" s="0" t="str">
        <f aca="false">CONCATENATE(UPPER($D143)," ",AE143,",")</f>
        <v>COUNTRY_POPULATION INTEGER,</v>
      </c>
    </row>
    <row r="144" customFormat="false" ht="15" hidden="false" customHeight="false" outlineLevel="0" collapsed="false">
      <c r="A144" s="23"/>
      <c r="B144" s="23"/>
      <c r="C144" s="8" t="n">
        <v>5</v>
      </c>
      <c r="D144" s="0" t="s">
        <v>68</v>
      </c>
      <c r="E144" s="0" t="s">
        <v>7</v>
      </c>
      <c r="F144" s="7" t="n">
        <v>10</v>
      </c>
      <c r="G144" s="25" t="s">
        <v>48</v>
      </c>
      <c r="H144" s="0" t="s">
        <v>47</v>
      </c>
      <c r="J144" s="0" t="str">
        <f aca="false">VLOOKUP($E144,MAPPING!$B$2:$F$7,2,0)</f>
        <v>STRING</v>
      </c>
      <c r="K144" s="7" t="n">
        <v>10</v>
      </c>
      <c r="L144" s="25" t="s">
        <v>48</v>
      </c>
      <c r="M144" s="0" t="s">
        <v>47</v>
      </c>
      <c r="Q144" s="0" t="str">
        <f aca="false">VLOOKUP($E144,MAPPING!$B$2:$F$7,3,0)</f>
        <v>VARCHAR</v>
      </c>
      <c r="R144" s="7" t="n">
        <v>10</v>
      </c>
      <c r="S144" s="25" t="s">
        <v>48</v>
      </c>
      <c r="T144" s="0" t="s">
        <v>47</v>
      </c>
      <c r="W144" s="0" t="str">
        <f aca="false">CONCATENATE(UPPER($D144)," ",Q144,"(",R144,")",IF(U144&lt;&gt;"",CONCATENATE(" DEFAULT ",U144),""),IF(S144="Y"," NOT NULL",""),",")</f>
        <v>LOAD_DATE VARCHAR(10),</v>
      </c>
      <c r="Y144" s="7" t="n">
        <v>10</v>
      </c>
      <c r="Z144" s="25" t="s">
        <v>48</v>
      </c>
      <c r="AA144" s="0" t="s">
        <v>47</v>
      </c>
      <c r="AE144" s="0" t="str">
        <f aca="false">VLOOKUP($E144,MAPPING!$B$2:$F$7,5,0)</f>
        <v>VARCHAR</v>
      </c>
      <c r="AF144" s="7" t="n">
        <v>10</v>
      </c>
      <c r="AG144" s="25" t="s">
        <v>48</v>
      </c>
      <c r="AH144" s="0" t="s">
        <v>47</v>
      </c>
      <c r="AK144" s="0" t="str">
        <f aca="false">CONCATENATE(UPPER($D144)," ",AE144,",")</f>
        <v>LOAD_DATE  VARCHAR,</v>
      </c>
    </row>
    <row r="145" customFormat="false" ht="44" hidden="false" customHeight="false" outlineLevel="0" collapsed="false">
      <c r="A145" s="23"/>
      <c r="B145" s="23"/>
      <c r="C145" s="8" t="n">
        <v>6</v>
      </c>
      <c r="D145" s="0" t="s">
        <v>69</v>
      </c>
      <c r="E145" s="0" t="s">
        <v>12</v>
      </c>
      <c r="F145" s="7" t="n">
        <v>50</v>
      </c>
      <c r="G145" s="25" t="s">
        <v>48</v>
      </c>
      <c r="H145" s="0" t="s">
        <v>47</v>
      </c>
      <c r="J145" s="0" t="str">
        <f aca="false">VLOOKUP($E145,MAPPING!$B$2:$F$7,2,0)</f>
        <v>INT</v>
      </c>
      <c r="K145" s="7" t="n">
        <v>50</v>
      </c>
      <c r="L145" s="25" t="s">
        <v>48</v>
      </c>
      <c r="M145" s="0" t="s">
        <v>47</v>
      </c>
      <c r="P145" s="24" t="str">
        <f aca="false">CONCATENATE("PARTITIONED BY (","LOAD_DATE STRING, LOAD_ID STRING)",CHAR(10),"ROW FORMAT DELIMITED FIELDS TERMINATED BY ',';")</f>
        <v>PARTITIONED BY (LOAD_DATE STRING, LOAD_ID STRING)
ROW FORMAT DELIMITED FIELDS TERMINATED BY ',';</v>
      </c>
      <c r="Q145" s="0" t="str">
        <f aca="false">VLOOKUP($E145,MAPPING!$B$2:$F$7,3,0)</f>
        <v>INTEGER</v>
      </c>
      <c r="R145" s="7" t="n">
        <v>50</v>
      </c>
      <c r="S145" s="25" t="s">
        <v>48</v>
      </c>
      <c r="T145" s="0" t="s">
        <v>47</v>
      </c>
      <c r="W145" s="24" t="str">
        <f aca="false">CONCATENATE(UPPER($D145)," ",Q145,"(",R145,")",IF(U145&lt;&gt;"",cov3ncatenate(" DEFAULT ",U145),""),IF(S145="Y"," NOT NULL",""),", ",CHAR(10),"CONSTRAINT ",UPPER($D140),"_PK  PRIMARY KEY(",UPPER($D140),",",UPPER($D144),",",UPPER($D145),"));",CHAR(10)," ALTER TABLE ",$B140," PARTITION BY KEY(","LOAD_DATE,LOAD_ID);")</f>
        <v>LOAD_ID INTEGER(50), 
CONSTRAINT COUNTRY_ID_PK  PRIMARY KEY(COUNTRY_ID,LOAD_DATE,LOAD_ID));
 ALTER TABLE dim_country PARTITION BY KEY(LOAD_DATE,LOAD_ID);</v>
      </c>
      <c r="Y145" s="7" t="n">
        <v>50</v>
      </c>
      <c r="Z145" s="25" t="s">
        <v>48</v>
      </c>
      <c r="AA145" s="0" t="s">
        <v>47</v>
      </c>
      <c r="AE145" s="0" t="str">
        <f aca="false">VLOOKUP($E145,MAPPING!$B$2:$F$7,5,0)</f>
        <v>INTEGER</v>
      </c>
      <c r="AF145" s="7" t="n">
        <v>50</v>
      </c>
      <c r="AG145" s="25" t="s">
        <v>48</v>
      </c>
      <c r="AH145" s="0" t="s">
        <v>47</v>
      </c>
      <c r="AJ145" s="24" t="str">
        <f aca="false">CONCATENATE("PARTITIONED BY (","LOAD_DATE STRING, LOAD_ID STRING)",CHAR(10),"ROW FORMAT DELIMITED FIELDS TERMINATED BY ',';")</f>
        <v>PARTITIONED BY (LOAD_DATE STRING, LOAD_ID STRING)
ROW FORMAT DELIMITED FIELDS TERMINATED BY ',';</v>
      </c>
      <c r="AK145" s="0" t="str">
        <f aca="false">CONCATENATE(UPPER($D145)," ",AE145,",")</f>
        <v>LOAD_ID INTEGER,</v>
      </c>
    </row>
    <row r="146" customFormat="false" ht="29.85" hidden="false" customHeight="false" outlineLevel="0" collapsed="false">
      <c r="A146" s="23"/>
      <c r="B146" s="23" t="s">
        <v>130</v>
      </c>
      <c r="C146" s="8" t="n">
        <v>0</v>
      </c>
      <c r="D146" s="0" t="s">
        <v>52</v>
      </c>
      <c r="E146" s="0" t="s">
        <v>7</v>
      </c>
      <c r="F146" s="7" t="n">
        <v>50</v>
      </c>
      <c r="G146" s="0" t="s">
        <v>47</v>
      </c>
      <c r="H146" s="25" t="s">
        <v>48</v>
      </c>
      <c r="I146" s="0" t="n">
        <v>0</v>
      </c>
      <c r="J146" s="0" t="str">
        <f aca="false">VLOOKUP($E146,MAPPING!$B$2:$F$7,2,0)</f>
        <v>STRING</v>
      </c>
      <c r="K146" s="7" t="n">
        <v>50</v>
      </c>
      <c r="L146" s="0" t="s">
        <v>47</v>
      </c>
      <c r="M146" s="25" t="s">
        <v>48</v>
      </c>
      <c r="N146" s="0" t="n">
        <v>0</v>
      </c>
      <c r="O146" s="24" t="str">
        <f aca="false">CONCATENATE("DROP TABLE IF EXISTS ",UPPER($B$146),";",CHAR(10),"CREATE TABLE ",UPPER($B$146),"(")</f>
        <v>DROP TABLE IF EXISTS DIM_CUSTOMER;
CREATE TABLE DIM_CUSTOMER(</v>
      </c>
      <c r="P146" s="0" t="str">
        <f aca="false">CONCATENATE(UPPER($D146)," ",J146,",")</f>
        <v>CUSTOMER_ID STRING,</v>
      </c>
      <c r="Q146" s="0" t="str">
        <f aca="false">VLOOKUP($E146,MAPPING!$B$2:$F$7,3,0)</f>
        <v>VARCHAR</v>
      </c>
      <c r="R146" s="7" t="n">
        <v>50</v>
      </c>
      <c r="S146" s="0" t="s">
        <v>47</v>
      </c>
      <c r="T146" s="25" t="s">
        <v>48</v>
      </c>
      <c r="U146" s="0" t="n">
        <v>0</v>
      </c>
      <c r="V146" s="24" t="str">
        <f aca="false">CONCATENATE("DROP TABLE ",$B$146,";",CHAR(10),"CREATE TABLE ",$B$146,"(")</f>
        <v>DROP TABLE dim_customer;
CREATE TABLE dim_customer(</v>
      </c>
      <c r="W146" s="0" t="str">
        <f aca="false">CONCATENATE(UPPER($D146)," ",Q146,"(",R146,")",IF(U146&lt;&gt;"",CONCATENATE(" DEFAULT ",U146),""),IF(S146="Y"," NOT NULL",""),",")</f>
        <v>CUSTOMER_ID VARCHAR(50) DEFAULT 0 NOT NULL,</v>
      </c>
      <c r="X146" s="0" t="s">
        <v>9</v>
      </c>
      <c r="Y146" s="7" t="n">
        <v>50</v>
      </c>
      <c r="Z146" s="0" t="s">
        <v>47</v>
      </c>
      <c r="AA146" s="25" t="s">
        <v>48</v>
      </c>
      <c r="AB146" s="0" t="n">
        <v>0</v>
      </c>
      <c r="AE146" s="0" t="str">
        <f aca="false">VLOOKUP($E146,MAPPING!$B$2:$F$7,5,0)</f>
        <v>VARCHAR</v>
      </c>
      <c r="AF146" s="7" t="n">
        <v>50</v>
      </c>
      <c r="AG146" s="0" t="s">
        <v>47</v>
      </c>
      <c r="AH146" s="25" t="s">
        <v>48</v>
      </c>
      <c r="AI146" s="0" t="n">
        <v>0</v>
      </c>
      <c r="AJ146" s="24" t="str">
        <f aca="false">CONCATENATE("DROP TABLE IF EXISTS ",$B$3,";",CHAR(10),"CREATE TABLE ",$B$3,"(")</f>
        <v>DROP TABLE IF EXISTS account;
CREATE TABLE account(</v>
      </c>
      <c r="AK146" s="0" t="str">
        <f aca="false">CONCATENATE(UPPER($D146)," ",AE146,",")</f>
        <v>CUSTOMER_ID  VARCHAR,</v>
      </c>
    </row>
    <row r="147" customFormat="false" ht="15" hidden="false" customHeight="false" outlineLevel="0" collapsed="false">
      <c r="A147" s="23"/>
      <c r="B147" s="23"/>
      <c r="C147" s="8" t="n">
        <v>1</v>
      </c>
      <c r="D147" s="0" t="s">
        <v>131</v>
      </c>
      <c r="E147" s="0" t="s">
        <v>7</v>
      </c>
      <c r="F147" s="7" t="n">
        <v>50</v>
      </c>
      <c r="G147" s="25" t="s">
        <v>48</v>
      </c>
      <c r="H147" s="25" t="s">
        <v>48</v>
      </c>
      <c r="I147" s="25"/>
      <c r="J147" s="0" t="str">
        <f aca="false">VLOOKUP($E147,MAPPING!$B$2:$F$7,2,0)</f>
        <v>STRING</v>
      </c>
      <c r="K147" s="7" t="n">
        <v>50</v>
      </c>
      <c r="L147" s="25" t="s">
        <v>48</v>
      </c>
      <c r="M147" s="25" t="s">
        <v>48</v>
      </c>
      <c r="N147" s="25"/>
      <c r="O147" s="25"/>
      <c r="P147" s="0" t="str">
        <f aca="false">CONCATENATE(UPPER($D147)," ",J147,",")</f>
        <v>SRC_CUSTOMER_ID STRING,</v>
      </c>
      <c r="Q147" s="0" t="str">
        <f aca="false">VLOOKUP($E147,MAPPING!$B$2:$F$7,3,0)</f>
        <v>VARCHAR</v>
      </c>
      <c r="R147" s="7" t="n">
        <v>50</v>
      </c>
      <c r="S147" s="25" t="s">
        <v>48</v>
      </c>
      <c r="T147" s="25" t="s">
        <v>48</v>
      </c>
      <c r="U147" s="25"/>
      <c r="V147" s="25"/>
      <c r="W147" s="0" t="str">
        <f aca="false">CONCATENATE(UPPER($D147)," ",Q147,"(",R147,")",IF(U147&lt;&gt;"",CONCATENATE(" DEFAULT ",U147),""),IF(S147="Y"," NOT NULL",""),",")</f>
        <v>SRC_CUSTOMER_ID VARCHAR(50),</v>
      </c>
      <c r="X147" s="0" t="s">
        <v>9</v>
      </c>
      <c r="Y147" s="7" t="n">
        <v>50</v>
      </c>
      <c r="Z147" s="25" t="s">
        <v>48</v>
      </c>
      <c r="AA147" s="25" t="s">
        <v>48</v>
      </c>
      <c r="AB147" s="25"/>
      <c r="AC147" s="25"/>
      <c r="AD147" s="25"/>
      <c r="AE147" s="0" t="str">
        <f aca="false">VLOOKUP($E147,MAPPING!$B$2:$F$7,5,0)</f>
        <v>VARCHAR</v>
      </c>
      <c r="AF147" s="7" t="n">
        <v>50</v>
      </c>
      <c r="AG147" s="25" t="s">
        <v>48</v>
      </c>
      <c r="AH147" s="25" t="s">
        <v>48</v>
      </c>
      <c r="AI147" s="25"/>
      <c r="AJ147" s="25"/>
      <c r="AK147" s="0" t="str">
        <f aca="false">CONCATENATE(UPPER($D147)," ",AE147,",")</f>
        <v>SRC_CUSTOMER_ID  VARCHAR,</v>
      </c>
    </row>
    <row r="148" customFormat="false" ht="15" hidden="false" customHeight="false" outlineLevel="0" collapsed="false">
      <c r="A148" s="23"/>
      <c r="B148" s="23"/>
      <c r="C148" s="8" t="n">
        <v>2</v>
      </c>
      <c r="D148" s="0" t="s">
        <v>107</v>
      </c>
      <c r="E148" s="0" t="s">
        <v>7</v>
      </c>
      <c r="F148" s="7" t="n">
        <v>100</v>
      </c>
      <c r="G148" s="25" t="s">
        <v>48</v>
      </c>
      <c r="H148" s="25" t="s">
        <v>48</v>
      </c>
      <c r="I148" s="25"/>
      <c r="J148" s="0" t="str">
        <f aca="false">VLOOKUP($E148,MAPPING!$B$2:$F$7,2,0)</f>
        <v>STRING</v>
      </c>
      <c r="K148" s="7" t="n">
        <v>100</v>
      </c>
      <c r="L148" s="25" t="s">
        <v>48</v>
      </c>
      <c r="M148" s="25" t="s">
        <v>48</v>
      </c>
      <c r="N148" s="25"/>
      <c r="O148" s="25"/>
      <c r="P148" s="0" t="str">
        <f aca="false">CONCATENATE(UPPER($D148)," ",J148,",")</f>
        <v>TITLE STRING,</v>
      </c>
      <c r="Q148" s="0" t="str">
        <f aca="false">VLOOKUP($E148,MAPPING!$B$2:$F$7,3,0)</f>
        <v>VARCHAR</v>
      </c>
      <c r="R148" s="7" t="n">
        <v>100</v>
      </c>
      <c r="S148" s="25" t="s">
        <v>48</v>
      </c>
      <c r="T148" s="25" t="s">
        <v>48</v>
      </c>
      <c r="U148" s="25"/>
      <c r="V148" s="25"/>
      <c r="W148" s="0" t="str">
        <f aca="false">CONCATENATE(UPPER($D148)," ",Q148,"(",R148,")",IF(U148&lt;&gt;"",CONCATENATE(" DEFAULT ",U148),""),IF(S148="Y"," NOT NULL",""),",")</f>
        <v>TITLE VARCHAR(100),</v>
      </c>
      <c r="X148" s="0" t="s">
        <v>9</v>
      </c>
      <c r="Y148" s="7" t="n">
        <v>100</v>
      </c>
      <c r="Z148" s="25" t="s">
        <v>48</v>
      </c>
      <c r="AA148" s="25" t="s">
        <v>48</v>
      </c>
      <c r="AB148" s="25"/>
      <c r="AC148" s="25"/>
      <c r="AD148" s="25"/>
      <c r="AE148" s="0" t="str">
        <f aca="false">VLOOKUP($E148,MAPPING!$B$2:$F$7,5,0)</f>
        <v>VARCHAR</v>
      </c>
      <c r="AF148" s="7" t="n">
        <v>100</v>
      </c>
      <c r="AG148" s="25" t="s">
        <v>48</v>
      </c>
      <c r="AH148" s="25" t="s">
        <v>48</v>
      </c>
      <c r="AI148" s="25"/>
      <c r="AJ148" s="25"/>
      <c r="AK148" s="0" t="str">
        <f aca="false">CONCATENATE(UPPER($D148)," ",AE148,",")</f>
        <v>TITLE  VARCHAR,</v>
      </c>
    </row>
    <row r="149" customFormat="false" ht="15" hidden="false" customHeight="false" outlineLevel="0" collapsed="false">
      <c r="A149" s="23"/>
      <c r="B149" s="23"/>
      <c r="C149" s="8" t="n">
        <v>3</v>
      </c>
      <c r="D149" s="0" t="s">
        <v>108</v>
      </c>
      <c r="E149" s="0" t="s">
        <v>7</v>
      </c>
      <c r="F149" s="7" t="n">
        <v>100</v>
      </c>
      <c r="G149" s="25" t="s">
        <v>48</v>
      </c>
      <c r="H149" s="25" t="s">
        <v>48</v>
      </c>
      <c r="I149" s="25"/>
      <c r="J149" s="0" t="str">
        <f aca="false">VLOOKUP($E149,MAPPING!$B$2:$F$7,2,0)</f>
        <v>STRING</v>
      </c>
      <c r="K149" s="7" t="n">
        <v>100</v>
      </c>
      <c r="L149" s="25" t="s">
        <v>48</v>
      </c>
      <c r="M149" s="25" t="s">
        <v>48</v>
      </c>
      <c r="N149" s="25"/>
      <c r="O149" s="25"/>
      <c r="P149" s="0" t="str">
        <f aca="false">CONCATENATE(UPPER($D149)," ",J149,",")</f>
        <v>FIRST_NAME STRING,</v>
      </c>
      <c r="Q149" s="0" t="str">
        <f aca="false">VLOOKUP($E149,MAPPING!$B$2:$F$7,3,0)</f>
        <v>VARCHAR</v>
      </c>
      <c r="R149" s="7" t="n">
        <v>100</v>
      </c>
      <c r="S149" s="25" t="s">
        <v>48</v>
      </c>
      <c r="T149" s="25" t="s">
        <v>48</v>
      </c>
      <c r="U149" s="25"/>
      <c r="V149" s="25"/>
      <c r="W149" s="0" t="str">
        <f aca="false">CONCATENATE(UPPER($D149)," ",Q149,"(",R149,")",IF(U149&lt;&gt;"",CONCATENATE(" DEFAULT ",U149),""),IF(S149="Y"," NOT NULL",""),",")</f>
        <v>FIRST_NAME VARCHAR(100),</v>
      </c>
      <c r="X149" s="0" t="s">
        <v>9</v>
      </c>
      <c r="Y149" s="7" t="n">
        <v>100</v>
      </c>
      <c r="Z149" s="25" t="s">
        <v>48</v>
      </c>
      <c r="AA149" s="25" t="s">
        <v>48</v>
      </c>
      <c r="AB149" s="25"/>
      <c r="AC149" s="25"/>
      <c r="AD149" s="25"/>
      <c r="AE149" s="0" t="str">
        <f aca="false">VLOOKUP($E149,MAPPING!$B$2:$F$7,5,0)</f>
        <v>VARCHAR</v>
      </c>
      <c r="AF149" s="7" t="n">
        <v>100</v>
      </c>
      <c r="AG149" s="25" t="s">
        <v>48</v>
      </c>
      <c r="AH149" s="25" t="s">
        <v>48</v>
      </c>
      <c r="AI149" s="25"/>
      <c r="AJ149" s="25"/>
      <c r="AK149" s="0" t="str">
        <f aca="false">CONCATENATE(UPPER($D149)," ",AE149,",")</f>
        <v>FIRST_NAME  VARCHAR,</v>
      </c>
    </row>
    <row r="150" customFormat="false" ht="15" hidden="false" customHeight="false" outlineLevel="0" collapsed="false">
      <c r="A150" s="23"/>
      <c r="B150" s="23"/>
      <c r="C150" s="8" t="n">
        <v>4</v>
      </c>
      <c r="D150" s="0" t="s">
        <v>109</v>
      </c>
      <c r="E150" s="0" t="s">
        <v>7</v>
      </c>
      <c r="F150" s="7" t="n">
        <v>100</v>
      </c>
      <c r="G150" s="25" t="s">
        <v>48</v>
      </c>
      <c r="H150" s="25" t="s">
        <v>48</v>
      </c>
      <c r="I150" s="25"/>
      <c r="J150" s="0" t="str">
        <f aca="false">VLOOKUP($E150,MAPPING!$B$2:$F$7,2,0)</f>
        <v>STRING</v>
      </c>
      <c r="K150" s="7" t="n">
        <v>100</v>
      </c>
      <c r="L150" s="25" t="s">
        <v>48</v>
      </c>
      <c r="M150" s="25" t="s">
        <v>48</v>
      </c>
      <c r="N150" s="25"/>
      <c r="O150" s="25"/>
      <c r="P150" s="0" t="str">
        <f aca="false">CONCATENATE(UPPER($D150)," ",J150,",")</f>
        <v>MIDDLE_NAME STRING,</v>
      </c>
      <c r="Q150" s="0" t="str">
        <f aca="false">VLOOKUP($E150,MAPPING!$B$2:$F$7,3,0)</f>
        <v>VARCHAR</v>
      </c>
      <c r="R150" s="7" t="n">
        <v>100</v>
      </c>
      <c r="S150" s="25" t="s">
        <v>48</v>
      </c>
      <c r="T150" s="25" t="s">
        <v>48</v>
      </c>
      <c r="U150" s="25"/>
      <c r="V150" s="25"/>
      <c r="W150" s="0" t="str">
        <f aca="false">CONCATENATE(UPPER($D150)," ",Q150,"(",R150,")",IF(U150&lt;&gt;"",CONCATENATE(" DEFAULT ",U150),""),IF(S150="Y"," NOT NULL",""),",")</f>
        <v>MIDDLE_NAME VARCHAR(100),</v>
      </c>
      <c r="X150" s="0" t="s">
        <v>9</v>
      </c>
      <c r="Y150" s="7" t="n">
        <v>100</v>
      </c>
      <c r="Z150" s="25" t="s">
        <v>48</v>
      </c>
      <c r="AA150" s="25" t="s">
        <v>48</v>
      </c>
      <c r="AB150" s="25"/>
      <c r="AC150" s="25"/>
      <c r="AD150" s="25"/>
      <c r="AE150" s="0" t="str">
        <f aca="false">VLOOKUP($E150,MAPPING!$B$2:$F$7,5,0)</f>
        <v>VARCHAR</v>
      </c>
      <c r="AF150" s="7" t="n">
        <v>100</v>
      </c>
      <c r="AG150" s="25" t="s">
        <v>48</v>
      </c>
      <c r="AH150" s="25" t="s">
        <v>48</v>
      </c>
      <c r="AI150" s="25"/>
      <c r="AJ150" s="25"/>
      <c r="AK150" s="0" t="str">
        <f aca="false">CONCATENATE(UPPER($D150)," ",AE150,",")</f>
        <v>MIDDLE_NAME  VARCHAR,</v>
      </c>
    </row>
    <row r="151" customFormat="false" ht="15" hidden="false" customHeight="false" outlineLevel="0" collapsed="false">
      <c r="A151" s="23"/>
      <c r="B151" s="23"/>
      <c r="C151" s="8" t="n">
        <v>5</v>
      </c>
      <c r="D151" s="0" t="s">
        <v>110</v>
      </c>
      <c r="E151" s="0" t="s">
        <v>7</v>
      </c>
      <c r="F151" s="9" t="n">
        <v>100</v>
      </c>
      <c r="G151" s="25" t="s">
        <v>48</v>
      </c>
      <c r="H151" s="25" t="s">
        <v>48</v>
      </c>
      <c r="I151" s="25"/>
      <c r="J151" s="0" t="str">
        <f aca="false">VLOOKUP($E151,MAPPING!$B$2:$F$7,2,0)</f>
        <v>STRING</v>
      </c>
      <c r="K151" s="9" t="n">
        <v>100</v>
      </c>
      <c r="L151" s="25" t="s">
        <v>48</v>
      </c>
      <c r="M151" s="25" t="s">
        <v>48</v>
      </c>
      <c r="N151" s="25"/>
      <c r="O151" s="25"/>
      <c r="P151" s="0" t="str">
        <f aca="false">CONCATENATE(UPPER($D151)," ",J151,",")</f>
        <v>LAST_NAME STRING,</v>
      </c>
      <c r="Q151" s="0" t="str">
        <f aca="false">VLOOKUP($E151,MAPPING!$B$2:$F$7,3,0)</f>
        <v>VARCHAR</v>
      </c>
      <c r="R151" s="9" t="n">
        <v>100</v>
      </c>
      <c r="S151" s="25" t="s">
        <v>48</v>
      </c>
      <c r="T151" s="25" t="s">
        <v>48</v>
      </c>
      <c r="U151" s="25"/>
      <c r="V151" s="25"/>
      <c r="W151" s="0" t="str">
        <f aca="false">CONCATENATE(UPPER($D151)," ",Q151,"(",R151,")",IF(U151&lt;&gt;"",CONCATENATE(" DEFAULT ",U151),""),IF(S151="Y"," NOT NULL",""),",")</f>
        <v>LAST_NAME VARCHAR(100),</v>
      </c>
      <c r="X151" s="0" t="s">
        <v>9</v>
      </c>
      <c r="Y151" s="9" t="n">
        <v>100</v>
      </c>
      <c r="Z151" s="25" t="s">
        <v>48</v>
      </c>
      <c r="AA151" s="25" t="s">
        <v>48</v>
      </c>
      <c r="AB151" s="25"/>
      <c r="AC151" s="25"/>
      <c r="AD151" s="25"/>
      <c r="AE151" s="0" t="str">
        <f aca="false">VLOOKUP($E151,MAPPING!$B$2:$F$7,5,0)</f>
        <v>VARCHAR</v>
      </c>
      <c r="AF151" s="9" t="n">
        <v>100</v>
      </c>
      <c r="AG151" s="25" t="s">
        <v>48</v>
      </c>
      <c r="AH151" s="25" t="s">
        <v>48</v>
      </c>
      <c r="AI151" s="25"/>
      <c r="AJ151" s="25"/>
      <c r="AK151" s="0" t="str">
        <f aca="false">CONCATENATE(UPPER($D151)," ",AE151,",")</f>
        <v>LAST_NAME  VARCHAR,</v>
      </c>
    </row>
    <row r="152" customFormat="false" ht="15" hidden="false" customHeight="false" outlineLevel="0" collapsed="false">
      <c r="A152" s="23"/>
      <c r="B152" s="23"/>
      <c r="C152" s="8" t="n">
        <v>6</v>
      </c>
      <c r="D152" s="0" t="s">
        <v>78</v>
      </c>
      <c r="E152" s="0" t="s">
        <v>7</v>
      </c>
      <c r="F152" s="9" t="n">
        <v>50</v>
      </c>
      <c r="G152" s="25" t="s">
        <v>48</v>
      </c>
      <c r="H152" s="25" t="s">
        <v>48</v>
      </c>
      <c r="I152" s="25"/>
      <c r="J152" s="0" t="str">
        <f aca="false">VLOOKUP($E152,MAPPING!$B$2:$F$7,2,0)</f>
        <v>STRING</v>
      </c>
      <c r="K152" s="9" t="n">
        <v>50</v>
      </c>
      <c r="L152" s="25" t="s">
        <v>48</v>
      </c>
      <c r="M152" s="25" t="s">
        <v>48</v>
      </c>
      <c r="N152" s="25"/>
      <c r="O152" s="25"/>
      <c r="P152" s="0" t="str">
        <f aca="false">CONCATENATE(UPPER($D152)," ",J152,",")</f>
        <v>ADDRESS_LINE1 STRING,</v>
      </c>
      <c r="Q152" s="0" t="str">
        <f aca="false">VLOOKUP($E152,MAPPING!$B$2:$F$7,3,0)</f>
        <v>VARCHAR</v>
      </c>
      <c r="R152" s="9" t="n">
        <v>50</v>
      </c>
      <c r="S152" s="25" t="s">
        <v>48</v>
      </c>
      <c r="T152" s="25" t="s">
        <v>48</v>
      </c>
      <c r="U152" s="25"/>
      <c r="V152" s="25"/>
      <c r="W152" s="0" t="str">
        <f aca="false">CONCATENATE(UPPER($D152)," ",Q152,"(",R152,")",IF(U152&lt;&gt;"",CONCATENATE(" DEFAULT ",U152),""),IF(S152="Y"," NOT NULL",""),",")</f>
        <v>ADDRESS_LINE1 VARCHAR(50),</v>
      </c>
      <c r="X152" s="0" t="s">
        <v>9</v>
      </c>
      <c r="Y152" s="9" t="n">
        <v>50</v>
      </c>
      <c r="Z152" s="25" t="s">
        <v>48</v>
      </c>
      <c r="AA152" s="25" t="s">
        <v>48</v>
      </c>
      <c r="AB152" s="25"/>
      <c r="AC152" s="25"/>
      <c r="AD152" s="25"/>
      <c r="AE152" s="0" t="str">
        <f aca="false">VLOOKUP($E152,MAPPING!$B$2:$F$7,5,0)</f>
        <v>VARCHAR</v>
      </c>
      <c r="AF152" s="9" t="n">
        <v>50</v>
      </c>
      <c r="AG152" s="25" t="s">
        <v>48</v>
      </c>
      <c r="AH152" s="25" t="s">
        <v>48</v>
      </c>
      <c r="AI152" s="25"/>
      <c r="AJ152" s="25"/>
      <c r="AK152" s="0" t="str">
        <f aca="false">CONCATENATE(UPPER($D152)," ",AE152,",")</f>
        <v>ADDRESS_LINE1  VARCHAR,</v>
      </c>
    </row>
    <row r="153" customFormat="false" ht="15" hidden="false" customHeight="false" outlineLevel="0" collapsed="false">
      <c r="A153" s="23"/>
      <c r="B153" s="23"/>
      <c r="C153" s="8" t="n">
        <v>7</v>
      </c>
      <c r="D153" s="0" t="s">
        <v>79</v>
      </c>
      <c r="E153" s="0" t="s">
        <v>7</v>
      </c>
      <c r="F153" s="9" t="n">
        <v>50</v>
      </c>
      <c r="G153" s="25" t="s">
        <v>48</v>
      </c>
      <c r="H153" s="25" t="s">
        <v>48</v>
      </c>
      <c r="I153" s="25"/>
      <c r="J153" s="0" t="str">
        <f aca="false">VLOOKUP($E153,MAPPING!$B$2:$F$7,2,0)</f>
        <v>STRING</v>
      </c>
      <c r="K153" s="9" t="n">
        <v>50</v>
      </c>
      <c r="L153" s="25" t="s">
        <v>48</v>
      </c>
      <c r="M153" s="25" t="s">
        <v>48</v>
      </c>
      <c r="N153" s="25"/>
      <c r="O153" s="25"/>
      <c r="P153" s="0" t="str">
        <f aca="false">CONCATENATE(UPPER($D153)," ",J153,",")</f>
        <v>ADDRESS_LINE2 STRING,</v>
      </c>
      <c r="Q153" s="0" t="str">
        <f aca="false">VLOOKUP($E153,MAPPING!$B$2:$F$7,3,0)</f>
        <v>VARCHAR</v>
      </c>
      <c r="R153" s="9" t="n">
        <v>50</v>
      </c>
      <c r="S153" s="25" t="s">
        <v>48</v>
      </c>
      <c r="T153" s="25" t="s">
        <v>48</v>
      </c>
      <c r="U153" s="25"/>
      <c r="V153" s="25"/>
      <c r="W153" s="0" t="str">
        <f aca="false">CONCATENATE(UPPER($D153)," ",Q153,"(",R153,")",IF(U153&lt;&gt;"",CONCATENATE(" DEFAULT ",U153),""),IF(S153="Y"," NOT NULL",""),",")</f>
        <v>ADDRESS_LINE2 VARCHAR(50),</v>
      </c>
      <c r="X153" s="0" t="s">
        <v>9</v>
      </c>
      <c r="Y153" s="9" t="n">
        <v>50</v>
      </c>
      <c r="Z153" s="25" t="s">
        <v>48</v>
      </c>
      <c r="AA153" s="25" t="s">
        <v>48</v>
      </c>
      <c r="AB153" s="25"/>
      <c r="AC153" s="25"/>
      <c r="AD153" s="25"/>
      <c r="AE153" s="0" t="str">
        <f aca="false">VLOOKUP($E153,MAPPING!$B$2:$F$7,5,0)</f>
        <v>VARCHAR</v>
      </c>
      <c r="AF153" s="9" t="n">
        <v>50</v>
      </c>
      <c r="AG153" s="25" t="s">
        <v>48</v>
      </c>
      <c r="AH153" s="25" t="s">
        <v>48</v>
      </c>
      <c r="AI153" s="25"/>
      <c r="AJ153" s="25"/>
      <c r="AK153" s="0" t="str">
        <f aca="false">CONCATENATE(UPPER($D153)," ",AE153,",")</f>
        <v>ADDRESS_LINE2  VARCHAR,</v>
      </c>
    </row>
    <row r="154" customFormat="false" ht="15" hidden="false" customHeight="false" outlineLevel="0" collapsed="false">
      <c r="A154" s="23"/>
      <c r="B154" s="23"/>
      <c r="C154" s="8" t="n">
        <v>8</v>
      </c>
      <c r="D154" s="0" t="s">
        <v>112</v>
      </c>
      <c r="E154" s="0" t="s">
        <v>7</v>
      </c>
      <c r="F154" s="7" t="n">
        <v>50</v>
      </c>
      <c r="G154" s="25" t="s">
        <v>48</v>
      </c>
      <c r="H154" s="25" t="s">
        <v>48</v>
      </c>
      <c r="I154" s="25"/>
      <c r="J154" s="0" t="str">
        <f aca="false">VLOOKUP($E154,MAPPING!$B$2:$F$7,2,0)</f>
        <v>STRING</v>
      </c>
      <c r="K154" s="7" t="n">
        <v>50</v>
      </c>
      <c r="L154" s="25" t="s">
        <v>48</v>
      </c>
      <c r="M154" s="25" t="s">
        <v>48</v>
      </c>
      <c r="N154" s="25"/>
      <c r="O154" s="25"/>
      <c r="P154" s="0" t="str">
        <f aca="false">CONCATENATE(UPPER($D154)," ",J154,",")</f>
        <v>PHONE STRING,</v>
      </c>
      <c r="Q154" s="0" t="str">
        <f aca="false">VLOOKUP($E154,MAPPING!$B$2:$F$7,3,0)</f>
        <v>VARCHAR</v>
      </c>
      <c r="R154" s="7" t="n">
        <v>50</v>
      </c>
      <c r="S154" s="25" t="s">
        <v>48</v>
      </c>
      <c r="T154" s="25" t="s">
        <v>48</v>
      </c>
      <c r="U154" s="25"/>
      <c r="V154" s="25"/>
      <c r="W154" s="0" t="str">
        <f aca="false">CONCATENATE(UPPER($D154)," ",Q154,"(",R154,")",IF(U154&lt;&gt;"",CONCATENATE(" DEFAULT ",U154),""),IF(S154="Y"," NOT NULL",""),",")</f>
        <v>PHONE VARCHAR(50),</v>
      </c>
      <c r="X154" s="0" t="s">
        <v>9</v>
      </c>
      <c r="Y154" s="7" t="n">
        <v>50</v>
      </c>
      <c r="Z154" s="25" t="s">
        <v>48</v>
      </c>
      <c r="AA154" s="25" t="s">
        <v>48</v>
      </c>
      <c r="AB154" s="25"/>
      <c r="AC154" s="25"/>
      <c r="AD154" s="25"/>
      <c r="AE154" s="0" t="str">
        <f aca="false">VLOOKUP($E154,MAPPING!$B$2:$F$7,5,0)</f>
        <v>VARCHAR</v>
      </c>
      <c r="AF154" s="7" t="n">
        <v>50</v>
      </c>
      <c r="AG154" s="25" t="s">
        <v>48</v>
      </c>
      <c r="AH154" s="25" t="s">
        <v>48</v>
      </c>
      <c r="AI154" s="25"/>
      <c r="AJ154" s="25"/>
      <c r="AK154" s="0" t="str">
        <f aca="false">CONCATENATE(UPPER($D154)," ",AE154,",")</f>
        <v>PHONE  VARCHAR,</v>
      </c>
    </row>
    <row r="155" customFormat="false" ht="15" hidden="false" customHeight="false" outlineLevel="0" collapsed="false">
      <c r="A155" s="23"/>
      <c r="B155" s="23"/>
      <c r="C155" s="8" t="n">
        <v>9</v>
      </c>
      <c r="D155" s="0" t="s">
        <v>113</v>
      </c>
      <c r="E155" s="0" t="s">
        <v>7</v>
      </c>
      <c r="F155" s="7" t="n">
        <v>10</v>
      </c>
      <c r="G155" s="25" t="s">
        <v>48</v>
      </c>
      <c r="H155" s="25" t="s">
        <v>48</v>
      </c>
      <c r="I155" s="25"/>
      <c r="J155" s="0" t="str">
        <f aca="false">VLOOKUP($E155,MAPPING!$B$2:$F$7,2,0)</f>
        <v>STRING</v>
      </c>
      <c r="K155" s="7" t="n">
        <v>10</v>
      </c>
      <c r="L155" s="25" t="s">
        <v>48</v>
      </c>
      <c r="M155" s="25" t="s">
        <v>48</v>
      </c>
      <c r="N155" s="25"/>
      <c r="O155" s="25"/>
      <c r="P155" s="0" t="str">
        <f aca="false">CONCATENATE(UPPER($D155)," ",J155,",")</f>
        <v>DATE_FIRST_PURCHASE STRING,</v>
      </c>
      <c r="Q155" s="0" t="str">
        <f aca="false">VLOOKUP($E155,MAPPING!$B$2:$F$7,3,0)</f>
        <v>VARCHAR</v>
      </c>
      <c r="R155" s="7" t="n">
        <v>10</v>
      </c>
      <c r="S155" s="25" t="s">
        <v>48</v>
      </c>
      <c r="T155" s="25" t="s">
        <v>48</v>
      </c>
      <c r="U155" s="25"/>
      <c r="V155" s="25"/>
      <c r="W155" s="0" t="str">
        <f aca="false">CONCATENATE(UPPER($D155)," ",Q155,"(",R155,")",IF(U155&lt;&gt;"",CONCATENATE(" DEFAULT ",U155),""),IF(S155="Y"," NOT NULL",""),",")</f>
        <v>DATE_FIRST_PURCHASE VARCHAR(10),</v>
      </c>
      <c r="X155" s="0" t="s">
        <v>9</v>
      </c>
      <c r="Y155" s="7" t="n">
        <v>10</v>
      </c>
      <c r="Z155" s="25" t="s">
        <v>48</v>
      </c>
      <c r="AA155" s="25" t="s">
        <v>48</v>
      </c>
      <c r="AB155" s="25"/>
      <c r="AC155" s="25"/>
      <c r="AD155" s="25"/>
      <c r="AE155" s="0" t="str">
        <f aca="false">VLOOKUP($E155,MAPPING!$B$2:$F$7,5,0)</f>
        <v>VARCHAR</v>
      </c>
      <c r="AF155" s="7" t="n">
        <v>10</v>
      </c>
      <c r="AG155" s="25" t="s">
        <v>48</v>
      </c>
      <c r="AH155" s="25" t="s">
        <v>48</v>
      </c>
      <c r="AI155" s="25"/>
      <c r="AJ155" s="25"/>
      <c r="AK155" s="0" t="str">
        <f aca="false">CONCATENATE(UPPER($D155)," ",AE155,",")</f>
        <v>DATE_FIRST_PURCHASE  VARCHAR,</v>
      </c>
    </row>
    <row r="156" customFormat="false" ht="15" hidden="false" customHeight="false" outlineLevel="0" collapsed="false">
      <c r="A156" s="23"/>
      <c r="B156" s="23"/>
      <c r="C156" s="8" t="n">
        <v>10</v>
      </c>
      <c r="D156" s="0" t="s">
        <v>132</v>
      </c>
      <c r="E156" s="0" t="s">
        <v>12</v>
      </c>
      <c r="F156" s="0" t="n">
        <v>10</v>
      </c>
      <c r="G156" s="25" t="s">
        <v>48</v>
      </c>
      <c r="H156" s="25" t="s">
        <v>48</v>
      </c>
      <c r="I156" s="25"/>
      <c r="J156" s="0" t="str">
        <f aca="false">VLOOKUP($E156,MAPPING!$B$2:$F$7,2,0)</f>
        <v>INT</v>
      </c>
      <c r="K156" s="0" t="n">
        <v>10</v>
      </c>
      <c r="L156" s="25" t="s">
        <v>48</v>
      </c>
      <c r="M156" s="25" t="s">
        <v>48</v>
      </c>
      <c r="N156" s="25"/>
      <c r="O156" s="25"/>
      <c r="P156" s="0" t="str">
        <f aca="false">CONCATENATE(UPPER($D156)," ",J156,",")</f>
        <v>COMMUTE_DISTANCE INT,</v>
      </c>
      <c r="Q156" s="0" t="str">
        <f aca="false">VLOOKUP($E156,MAPPING!$B$2:$F$7,3,0)</f>
        <v>INTEGER</v>
      </c>
      <c r="R156" s="0" t="n">
        <v>10</v>
      </c>
      <c r="S156" s="25" t="s">
        <v>48</v>
      </c>
      <c r="T156" s="25" t="s">
        <v>48</v>
      </c>
      <c r="U156" s="25"/>
      <c r="V156" s="25"/>
      <c r="W156" s="0" t="str">
        <f aca="false">CONCATENATE(UPPER($D156)," ",Q156,"(",R156,")",IF(U156&lt;&gt;"",CONCATENATE(" DEFAULT ",U156),""),IF(S156="Y"," NOT NULL",""),",")</f>
        <v>COMMUTE_DISTANCE INTEGER(10),</v>
      </c>
      <c r="X156" s="0" t="s">
        <v>133</v>
      </c>
      <c r="Y156" s="0" t="n">
        <v>10</v>
      </c>
      <c r="Z156" s="25" t="s">
        <v>48</v>
      </c>
      <c r="AA156" s="25" t="s">
        <v>48</v>
      </c>
      <c r="AB156" s="25"/>
      <c r="AC156" s="25"/>
      <c r="AD156" s="25"/>
      <c r="AE156" s="0" t="str">
        <f aca="false">VLOOKUP($E156,MAPPING!$B$2:$F$7,5,0)</f>
        <v>INTEGER</v>
      </c>
      <c r="AF156" s="0" t="n">
        <v>10</v>
      </c>
      <c r="AG156" s="25" t="s">
        <v>48</v>
      </c>
      <c r="AH156" s="25" t="s">
        <v>48</v>
      </c>
      <c r="AI156" s="25"/>
      <c r="AJ156" s="25"/>
      <c r="AK156" s="0" t="str">
        <f aca="false">CONCATENATE(UPPER($D156)," ",AE156,",")</f>
        <v>COMMUTE_DISTANCE INTEGER,</v>
      </c>
    </row>
    <row r="157" customFormat="false" ht="15" hidden="false" customHeight="false" outlineLevel="0" collapsed="false">
      <c r="A157" s="23"/>
      <c r="B157" s="23"/>
      <c r="C157" s="8" t="n">
        <v>11</v>
      </c>
      <c r="D157" s="0" t="s">
        <v>81</v>
      </c>
      <c r="E157" s="0" t="s">
        <v>7</v>
      </c>
      <c r="F157" s="7" t="n">
        <v>100</v>
      </c>
      <c r="G157" s="25" t="s">
        <v>48</v>
      </c>
      <c r="H157" s="25" t="s">
        <v>48</v>
      </c>
      <c r="I157" s="25"/>
      <c r="J157" s="0" t="str">
        <f aca="false">VLOOKUP($E157,MAPPING!$B$2:$F$7,2,0)</f>
        <v>STRING</v>
      </c>
      <c r="K157" s="7" t="n">
        <v>100</v>
      </c>
      <c r="L157" s="25" t="s">
        <v>48</v>
      </c>
      <c r="M157" s="25" t="s">
        <v>48</v>
      </c>
      <c r="N157" s="25"/>
      <c r="O157" s="25"/>
      <c r="P157" s="0" t="str">
        <f aca="false">CONCATENATE(UPPER($D157)," ",J157,",")</f>
        <v>CITY STRING,</v>
      </c>
      <c r="Q157" s="0" t="str">
        <f aca="false">VLOOKUP($E157,MAPPING!$B$2:$F$7,3,0)</f>
        <v>VARCHAR</v>
      </c>
      <c r="R157" s="7" t="n">
        <v>100</v>
      </c>
      <c r="S157" s="25" t="s">
        <v>48</v>
      </c>
      <c r="T157" s="25" t="s">
        <v>48</v>
      </c>
      <c r="U157" s="25"/>
      <c r="V157" s="25"/>
      <c r="W157" s="0" t="str">
        <f aca="false">CONCATENATE(UPPER($D157)," ",Q157,"(",R157,")",IF(U157&lt;&gt;"",CONCATENATE(" DEFAULT ",U157),""),IF(S157="Y"," NOT NULL",""),",")</f>
        <v>CITY VARCHAR(100),</v>
      </c>
      <c r="X157" s="0" t="s">
        <v>9</v>
      </c>
      <c r="Y157" s="7" t="n">
        <v>100</v>
      </c>
      <c r="Z157" s="25" t="s">
        <v>48</v>
      </c>
      <c r="AA157" s="25" t="s">
        <v>48</v>
      </c>
      <c r="AB157" s="25"/>
      <c r="AC157" s="25"/>
      <c r="AD157" s="25"/>
      <c r="AE157" s="0" t="str">
        <f aca="false">VLOOKUP($E157,MAPPING!$B$2:$F$7,5,0)</f>
        <v>VARCHAR</v>
      </c>
      <c r="AF157" s="7" t="n">
        <v>100</v>
      </c>
      <c r="AG157" s="25" t="s">
        <v>48</v>
      </c>
      <c r="AH157" s="25" t="s">
        <v>48</v>
      </c>
      <c r="AI157" s="25"/>
      <c r="AJ157" s="25"/>
      <c r="AK157" s="0" t="str">
        <f aca="false">CONCATENATE(UPPER($D157)," ",AE157,",")</f>
        <v>CITY  VARCHAR,</v>
      </c>
    </row>
    <row r="158" customFormat="false" ht="15" hidden="false" customHeight="false" outlineLevel="0" collapsed="false">
      <c r="A158" s="23"/>
      <c r="B158" s="23"/>
      <c r="C158" s="8" t="n">
        <v>12</v>
      </c>
      <c r="D158" s="0" t="s">
        <v>83</v>
      </c>
      <c r="E158" s="0" t="s">
        <v>7</v>
      </c>
      <c r="F158" s="7" t="n">
        <v>100</v>
      </c>
      <c r="G158" s="25" t="s">
        <v>48</v>
      </c>
      <c r="H158" s="25" t="s">
        <v>48</v>
      </c>
      <c r="I158" s="25"/>
      <c r="J158" s="0" t="str">
        <f aca="false">VLOOKUP($E158,MAPPING!$B$2:$F$7,2,0)</f>
        <v>STRING</v>
      </c>
      <c r="K158" s="7" t="n">
        <v>100</v>
      </c>
      <c r="L158" s="25" t="s">
        <v>48</v>
      </c>
      <c r="M158" s="25" t="s">
        <v>48</v>
      </c>
      <c r="N158" s="25"/>
      <c r="O158" s="25"/>
      <c r="P158" s="0" t="str">
        <f aca="false">CONCATENATE(UPPER($D158)," ",J158,",")</f>
        <v>STATE STRING,</v>
      </c>
      <c r="Q158" s="0" t="str">
        <f aca="false">VLOOKUP($E158,MAPPING!$B$2:$F$7,3,0)</f>
        <v>VARCHAR</v>
      </c>
      <c r="R158" s="7" t="n">
        <v>100</v>
      </c>
      <c r="S158" s="25" t="s">
        <v>48</v>
      </c>
      <c r="T158" s="25" t="s">
        <v>48</v>
      </c>
      <c r="U158" s="25"/>
      <c r="V158" s="25"/>
      <c r="W158" s="0" t="str">
        <f aca="false">CONCATENATE(UPPER($D158)," ",Q158,"(",R158,")",IF(U158&lt;&gt;"",CONCATENATE(" DEFAULT ",U158),""),IF(S158="Y"," NOT NULL",""),",")</f>
        <v>STATE VARCHAR(100),</v>
      </c>
      <c r="X158" s="0" t="s">
        <v>9</v>
      </c>
      <c r="Y158" s="7" t="n">
        <v>100</v>
      </c>
      <c r="Z158" s="25" t="s">
        <v>48</v>
      </c>
      <c r="AA158" s="25" t="s">
        <v>48</v>
      </c>
      <c r="AB158" s="25"/>
      <c r="AC158" s="25"/>
      <c r="AD158" s="25"/>
      <c r="AE158" s="0" t="str">
        <f aca="false">VLOOKUP($E158,MAPPING!$B$2:$F$7,5,0)</f>
        <v>VARCHAR</v>
      </c>
      <c r="AF158" s="7" t="n">
        <v>100</v>
      </c>
      <c r="AG158" s="25" t="s">
        <v>48</v>
      </c>
      <c r="AH158" s="25" t="s">
        <v>48</v>
      </c>
      <c r="AI158" s="25"/>
      <c r="AJ158" s="25"/>
      <c r="AK158" s="0" t="str">
        <f aca="false">CONCATENATE(UPPER($D158)," ",AE158,",")</f>
        <v>STATE  VARCHAR,</v>
      </c>
    </row>
    <row r="159" customFormat="false" ht="15" hidden="false" customHeight="false" outlineLevel="0" collapsed="false">
      <c r="A159" s="23"/>
      <c r="B159" s="23"/>
      <c r="C159" s="8" t="n">
        <v>13</v>
      </c>
      <c r="D159" s="0" t="s">
        <v>134</v>
      </c>
      <c r="E159" s="0" t="s">
        <v>7</v>
      </c>
      <c r="F159" s="9" t="n">
        <v>10</v>
      </c>
      <c r="G159" s="25" t="s">
        <v>48</v>
      </c>
      <c r="H159" s="25" t="s">
        <v>48</v>
      </c>
      <c r="I159" s="25"/>
      <c r="J159" s="0" t="str">
        <f aca="false">VLOOKUP($E159,MAPPING!$B$2:$F$7,2,0)</f>
        <v>STRING</v>
      </c>
      <c r="K159" s="9" t="n">
        <v>10</v>
      </c>
      <c r="L159" s="25" t="s">
        <v>48</v>
      </c>
      <c r="M159" s="25" t="s">
        <v>48</v>
      </c>
      <c r="N159" s="25"/>
      <c r="O159" s="25"/>
      <c r="P159" s="0" t="str">
        <f aca="false">CONCATENATE(UPPER($D159)," ",J159,",")</f>
        <v>POSTAL_CODE STRING,</v>
      </c>
      <c r="Q159" s="0" t="str">
        <f aca="false">VLOOKUP($E159,MAPPING!$B$2:$F$7,3,0)</f>
        <v>VARCHAR</v>
      </c>
      <c r="R159" s="9" t="n">
        <v>10</v>
      </c>
      <c r="S159" s="25" t="s">
        <v>48</v>
      </c>
      <c r="T159" s="25" t="s">
        <v>48</v>
      </c>
      <c r="U159" s="25"/>
      <c r="V159" s="25"/>
      <c r="W159" s="0" t="str">
        <f aca="false">CONCATENATE(UPPER($D159)," ",Q159,"(",R159,")",IF(U159&lt;&gt;"",CONCATENATE(" DEFAULT ",U159),""),IF(S159="Y"," NOT NULL",""),",")</f>
        <v>POSTAL_CODE VARCHAR(10),</v>
      </c>
      <c r="X159" s="0" t="s">
        <v>9</v>
      </c>
      <c r="Y159" s="9" t="n">
        <v>10</v>
      </c>
      <c r="Z159" s="25" t="s">
        <v>48</v>
      </c>
      <c r="AA159" s="25" t="s">
        <v>48</v>
      </c>
      <c r="AB159" s="25"/>
      <c r="AC159" s="25"/>
      <c r="AD159" s="25"/>
      <c r="AE159" s="0" t="str">
        <f aca="false">VLOOKUP($E159,MAPPING!$B$2:$F$7,5,0)</f>
        <v>VARCHAR</v>
      </c>
      <c r="AF159" s="9" t="n">
        <v>10</v>
      </c>
      <c r="AG159" s="25" t="s">
        <v>48</v>
      </c>
      <c r="AH159" s="25" t="s">
        <v>48</v>
      </c>
      <c r="AI159" s="25"/>
      <c r="AJ159" s="25"/>
      <c r="AK159" s="0" t="str">
        <f aca="false">CONCATENATE(UPPER($D159)," ",AE159,",")</f>
        <v>POSTAL_CODE  VARCHAR,</v>
      </c>
    </row>
    <row r="160" customFormat="false" ht="15" hidden="false" customHeight="false" outlineLevel="0" collapsed="false">
      <c r="A160" s="23"/>
      <c r="B160" s="23"/>
      <c r="C160" s="8" t="n">
        <v>14</v>
      </c>
      <c r="D160" s="0" t="s">
        <v>85</v>
      </c>
      <c r="E160" s="0" t="s">
        <v>7</v>
      </c>
      <c r="F160" s="7" t="n">
        <v>100</v>
      </c>
      <c r="G160" s="25" t="s">
        <v>48</v>
      </c>
      <c r="H160" s="25" t="s">
        <v>48</v>
      </c>
      <c r="I160" s="25"/>
      <c r="J160" s="0" t="str">
        <f aca="false">VLOOKUP($E160,MAPPING!$B$2:$F$7,2,0)</f>
        <v>STRING</v>
      </c>
      <c r="K160" s="7" t="n">
        <v>100</v>
      </c>
      <c r="L160" s="25" t="s">
        <v>48</v>
      </c>
      <c r="M160" s="25" t="s">
        <v>48</v>
      </c>
      <c r="N160" s="25"/>
      <c r="O160" s="25"/>
      <c r="P160" s="0" t="str">
        <f aca="false">CONCATENATE(UPPER($D160)," ",J160,")")</f>
        <v>COUNTRY STRING)</v>
      </c>
      <c r="Q160" s="0" t="str">
        <f aca="false">VLOOKUP($E160,MAPPING!$B$2:$F$7,3,0)</f>
        <v>VARCHAR</v>
      </c>
      <c r="R160" s="7" t="n">
        <v>100</v>
      </c>
      <c r="S160" s="25" t="s">
        <v>48</v>
      </c>
      <c r="T160" s="25" t="s">
        <v>48</v>
      </c>
      <c r="U160" s="25"/>
      <c r="V160" s="25"/>
      <c r="W160" s="0" t="str">
        <f aca="false">CONCATENATE(UPPER($D160)," ",Q160,"(",R160,")",IF(U160&lt;&gt;"",CONCATENATE(" DEFAULT ",U160),""),IF(S160="Y"," NOT NULL",""),",")</f>
        <v>COUNTRY VARCHAR(100),</v>
      </c>
      <c r="X160" s="0" t="s">
        <v>9</v>
      </c>
      <c r="Y160" s="7" t="n">
        <v>100</v>
      </c>
      <c r="Z160" s="25" t="s">
        <v>48</v>
      </c>
      <c r="AA160" s="25" t="s">
        <v>48</v>
      </c>
      <c r="AB160" s="25"/>
      <c r="AC160" s="25"/>
      <c r="AD160" s="25"/>
      <c r="AE160" s="0" t="str">
        <f aca="false">VLOOKUP($E160,MAPPING!$B$2:$F$7,5,0)</f>
        <v>VARCHAR</v>
      </c>
      <c r="AF160" s="7" t="n">
        <v>100</v>
      </c>
      <c r="AG160" s="25" t="s">
        <v>48</v>
      </c>
      <c r="AH160" s="25" t="s">
        <v>48</v>
      </c>
      <c r="AI160" s="25"/>
      <c r="AJ160" s="25"/>
      <c r="AK160" s="0" t="str">
        <f aca="false">CONCATENATE(UPPER($D160)," ",AE160,",")</f>
        <v>COUNTRY  VARCHAR,</v>
      </c>
    </row>
    <row r="161" customFormat="false" ht="15" hidden="false" customHeight="false" outlineLevel="0" collapsed="false">
      <c r="A161" s="23"/>
      <c r="B161" s="23"/>
      <c r="C161" s="8" t="n">
        <v>15</v>
      </c>
      <c r="D161" s="0" t="s">
        <v>68</v>
      </c>
      <c r="E161" s="0" t="s">
        <v>7</v>
      </c>
      <c r="F161" s="7" t="n">
        <v>10</v>
      </c>
      <c r="G161" s="25" t="s">
        <v>48</v>
      </c>
      <c r="H161" s="25" t="s">
        <v>47</v>
      </c>
      <c r="I161" s="25"/>
      <c r="J161" s="0" t="str">
        <f aca="false">VLOOKUP($E161,MAPPING!$B$2:$F$7,2,0)</f>
        <v>STRING</v>
      </c>
      <c r="K161" s="7" t="n">
        <v>10</v>
      </c>
      <c r="L161" s="25" t="s">
        <v>48</v>
      </c>
      <c r="M161" s="25" t="s">
        <v>47</v>
      </c>
      <c r="N161" s="25"/>
      <c r="O161" s="25"/>
      <c r="Q161" s="0" t="str">
        <f aca="false">VLOOKUP($E161,MAPPING!$B$2:$F$7,3,0)</f>
        <v>VARCHAR</v>
      </c>
      <c r="R161" s="7" t="n">
        <v>10</v>
      </c>
      <c r="S161" s="25" t="s">
        <v>48</v>
      </c>
      <c r="T161" s="25" t="s">
        <v>47</v>
      </c>
      <c r="U161" s="25"/>
      <c r="V161" s="25"/>
      <c r="W161" s="0" t="str">
        <f aca="false">CONCATENATE(UPPER($D161)," ",Q161,"(",R161,")",IF(U161&lt;&gt;"",CONCATENATE(" DEFAULT ",U161),""),IF(S161="Y"," NOT NULL",""),",")</f>
        <v>LOAD_DATE VARCHAR(10),</v>
      </c>
      <c r="X161" s="0" t="s">
        <v>9</v>
      </c>
      <c r="Y161" s="7" t="n">
        <v>10</v>
      </c>
      <c r="Z161" s="25" t="s">
        <v>48</v>
      </c>
      <c r="AA161" s="25" t="s">
        <v>47</v>
      </c>
      <c r="AB161" s="25"/>
      <c r="AC161" s="25"/>
      <c r="AD161" s="25"/>
      <c r="AE161" s="0" t="str">
        <f aca="false">VLOOKUP($E161,MAPPING!$B$2:$F$7,5,0)</f>
        <v>VARCHAR</v>
      </c>
      <c r="AF161" s="7" t="n">
        <v>10</v>
      </c>
      <c r="AG161" s="25" t="s">
        <v>48</v>
      </c>
      <c r="AH161" s="25" t="s">
        <v>47</v>
      </c>
      <c r="AI161" s="25"/>
      <c r="AJ161" s="25"/>
      <c r="AK161" s="0" t="str">
        <f aca="false">CONCATENATE(UPPER($D161)," ",AE161,",")</f>
        <v>LOAD_DATE  VARCHAR,</v>
      </c>
    </row>
    <row r="162" customFormat="false" ht="44" hidden="false" customHeight="false" outlineLevel="0" collapsed="false">
      <c r="A162" s="23"/>
      <c r="B162" s="23"/>
      <c r="C162" s="8" t="n">
        <v>16</v>
      </c>
      <c r="D162" s="0" t="s">
        <v>69</v>
      </c>
      <c r="E162" s="0" t="s">
        <v>12</v>
      </c>
      <c r="F162" s="7" t="n">
        <v>50</v>
      </c>
      <c r="G162" s="25" t="s">
        <v>48</v>
      </c>
      <c r="H162" s="25" t="s">
        <v>47</v>
      </c>
      <c r="I162" s="25"/>
      <c r="J162" s="0" t="str">
        <f aca="false">VLOOKUP($E162,MAPPING!$B$2:$F$7,2,0)</f>
        <v>INT</v>
      </c>
      <c r="K162" s="7" t="n">
        <v>50</v>
      </c>
      <c r="L162" s="25" t="s">
        <v>48</v>
      </c>
      <c r="M162" s="25" t="s">
        <v>47</v>
      </c>
      <c r="N162" s="25"/>
      <c r="P162" s="24" t="str">
        <f aca="false">CONCATENATE("PARTITIONED BY (","LOAD_DATE STRING, LOAD_ID STRING)",CHAR(10),"ROW FORMAT DELIMITED FIELDS TERMINATED BY ',';")</f>
        <v>PARTITIONED BY (LOAD_DATE STRING, LOAD_ID STRING)
ROW FORMAT DELIMITED FIELDS TERMINATED BY ',';</v>
      </c>
      <c r="Q162" s="0" t="str">
        <f aca="false">VLOOKUP($E162,MAPPING!$B$2:$F$7,3,0)</f>
        <v>INTEGER</v>
      </c>
      <c r="R162" s="7" t="n">
        <v>50</v>
      </c>
      <c r="S162" s="25" t="s">
        <v>48</v>
      </c>
      <c r="T162" s="25" t="s">
        <v>47</v>
      </c>
      <c r="U162" s="25"/>
      <c r="W162" s="24" t="str">
        <f aca="false">CONCATENATE(UPPER($D162)," ",Q162,"(",R162,")",IF(U162&lt;&gt;"",cov3ncatenate(" DEFAULT ",U162),""),IF(S162="Y"," NOT NULL",""),", ",CHAR(10),"CONSTRAINT ",UPPER($D146),"_PK  PRIMARY KEY(",UPPER($D146),",",UPPER($D161),",",UPPER($D162),"));",CHAR(10)," ALTER TABLE ",$B146," PARTITION BY KEY(","LOAD_DATE,LOAD_ID);")</f>
        <v>LOAD_ID INTEGER(50), 
CONSTRAINT CUSTOMER_ID_PK  PRIMARY KEY(CUSTOMER_ID,LOAD_DATE,LOAD_ID));
 ALTER TABLE dim_customer PARTITION BY KEY(LOAD_DATE,LOAD_ID);</v>
      </c>
      <c r="X162" s="0" t="s">
        <v>133</v>
      </c>
      <c r="Y162" s="7" t="n">
        <v>50</v>
      </c>
      <c r="Z162" s="25" t="s">
        <v>48</v>
      </c>
      <c r="AA162" s="25" t="s">
        <v>47</v>
      </c>
      <c r="AB162" s="25"/>
      <c r="AC162" s="25"/>
      <c r="AD162" s="25"/>
      <c r="AE162" s="0" t="str">
        <f aca="false">VLOOKUP($E162,MAPPING!$B$2:$F$7,5,0)</f>
        <v>INTEGER</v>
      </c>
      <c r="AF162" s="7" t="n">
        <v>50</v>
      </c>
      <c r="AG162" s="25" t="s">
        <v>48</v>
      </c>
      <c r="AH162" s="25" t="s">
        <v>47</v>
      </c>
      <c r="AI162" s="25"/>
      <c r="AJ162" s="24" t="str">
        <f aca="false">CONCATENATE("PARTITIONED BY (","LOAD_DATE STRING, LOAD_ID STRING)",CHAR(10),"ROW FORMAT DELIMITED FIELDS TERMINATED BY ',';")</f>
        <v>PARTITIONED BY (LOAD_DATE STRING, LOAD_ID STRING)
ROW FORMAT DELIMITED FIELDS TERMINATED BY ',';</v>
      </c>
      <c r="AK162" s="0" t="str">
        <f aca="false">CONCATENATE(UPPER($D162)," ",AE162,",")</f>
        <v>LOAD_ID INTEGER,</v>
      </c>
    </row>
    <row r="163" customFormat="false" ht="29.85" hidden="false" customHeight="false" outlineLevel="0" collapsed="false">
      <c r="A163" s="23"/>
      <c r="B163" s="23" t="s">
        <v>135</v>
      </c>
      <c r="C163" s="8" t="n">
        <v>0</v>
      </c>
      <c r="D163" s="0" t="s">
        <v>136</v>
      </c>
      <c r="E163" s="0" t="s">
        <v>7</v>
      </c>
      <c r="F163" s="7" t="n">
        <v>50</v>
      </c>
      <c r="G163" s="25" t="s">
        <v>47</v>
      </c>
      <c r="H163" s="25" t="s">
        <v>48</v>
      </c>
      <c r="I163" s="0" t="n">
        <v>0</v>
      </c>
      <c r="J163" s="0" t="str">
        <f aca="false">VLOOKUP($E163,MAPPING!$B$2:$F$7,2,0)</f>
        <v>STRING</v>
      </c>
      <c r="K163" s="7" t="n">
        <v>50</v>
      </c>
      <c r="L163" s="25" t="s">
        <v>47</v>
      </c>
      <c r="M163" s="25" t="s">
        <v>48</v>
      </c>
      <c r="N163" s="0" t="n">
        <v>0</v>
      </c>
      <c r="O163" s="24" t="str">
        <f aca="false">CONCATENATE("DROP TABLE IF EXISTS ",UPPER($B$163),";",CHAR(10),"CREATE TABLE ",UPPER($B$163),"(")</f>
        <v>DROP TABLE IF EXISTS DIM_DATE;
CREATE TABLE DIM_DATE(</v>
      </c>
      <c r="P163" s="0" t="str">
        <f aca="false">CONCATENATE(UPPER($D163)," ",J163,",")</f>
        <v>DATE_ID STRING,</v>
      </c>
      <c r="Q163" s="0" t="str">
        <f aca="false">VLOOKUP($E163,MAPPING!$B$2:$F$7,3,0)</f>
        <v>VARCHAR</v>
      </c>
      <c r="R163" s="7" t="n">
        <v>50</v>
      </c>
      <c r="S163" s="25" t="s">
        <v>47</v>
      </c>
      <c r="T163" s="25" t="s">
        <v>48</v>
      </c>
      <c r="U163" s="0" t="n">
        <v>0</v>
      </c>
      <c r="V163" s="24" t="str">
        <f aca="false">CONCATENATE("DROP TABLE  ",$B$163,";",CHAR(10),"CREATE TABLE ",$B$163,"(")</f>
        <v>DROP TABLE  dim_date;
CREATE TABLE dim_date(</v>
      </c>
      <c r="W163" s="0" t="str">
        <f aca="false">CONCATENATE(UPPER($D163)," ",Q163,"(",R163,")",IF(U163&lt;&gt;"",CONCATENATE(" DEFAULT ",U163),""),IF(S163="Y"," NOT NULL",""),",")</f>
        <v>DATE_ID VARCHAR(50) DEFAULT 0 NOT NULL,</v>
      </c>
      <c r="X163" s="0" t="s">
        <v>133</v>
      </c>
      <c r="Y163" s="7" t="n">
        <v>50</v>
      </c>
      <c r="Z163" s="25" t="s">
        <v>47</v>
      </c>
      <c r="AA163" s="25" t="s">
        <v>48</v>
      </c>
      <c r="AB163" s="0" t="n">
        <v>0</v>
      </c>
      <c r="AE163" s="0" t="str">
        <f aca="false">VLOOKUP($E163,MAPPING!$B$2:$F$7,5,0)</f>
        <v>VARCHAR</v>
      </c>
      <c r="AF163" s="7" t="n">
        <v>50</v>
      </c>
      <c r="AG163" s="25" t="s">
        <v>47</v>
      </c>
      <c r="AH163" s="25" t="s">
        <v>48</v>
      </c>
      <c r="AI163" s="0" t="n">
        <v>0</v>
      </c>
      <c r="AJ163" s="24" t="str">
        <f aca="false">CONCATENATE("DROP TABLE IF EXISTS ",$B$3,";",CHAR(10),"CREATE TABLE ",$B$3,"(")</f>
        <v>DROP TABLE IF EXISTS account;
CREATE TABLE account(</v>
      </c>
      <c r="AK163" s="0" t="str">
        <f aca="false">CONCATENATE(UPPER($D163)," ",AE163,",")</f>
        <v>DATE_ID  VARCHAR,</v>
      </c>
    </row>
    <row r="164" customFormat="false" ht="15" hidden="false" customHeight="false" outlineLevel="0" collapsed="false">
      <c r="A164" s="23"/>
      <c r="B164" s="23"/>
      <c r="C164" s="8" t="n">
        <v>1</v>
      </c>
      <c r="D164" s="0" t="s">
        <v>137</v>
      </c>
      <c r="E164" s="0" t="s">
        <v>7</v>
      </c>
      <c r="F164" s="0" t="n">
        <v>45</v>
      </c>
      <c r="G164" s="25" t="s">
        <v>48</v>
      </c>
      <c r="H164" s="25" t="s">
        <v>48</v>
      </c>
      <c r="I164" s="25"/>
      <c r="J164" s="0" t="str">
        <f aca="false">VLOOKUP($E164,MAPPING!$B$2:$F$7,2,0)</f>
        <v>STRING</v>
      </c>
      <c r="K164" s="0" t="n">
        <v>45</v>
      </c>
      <c r="L164" s="25" t="s">
        <v>48</v>
      </c>
      <c r="M164" s="25" t="s">
        <v>48</v>
      </c>
      <c r="N164" s="25"/>
      <c r="O164" s="25"/>
      <c r="P164" s="0" t="str">
        <f aca="false">CONCATENATE(UPPER($D164)," ",J164,",")</f>
        <v>DATE_TYPE STRING,</v>
      </c>
      <c r="Q164" s="0" t="str">
        <f aca="false">VLOOKUP($E164,MAPPING!$B$2:$F$7,3,0)</f>
        <v>VARCHAR</v>
      </c>
      <c r="R164" s="0" t="n">
        <v>45</v>
      </c>
      <c r="S164" s="25" t="s">
        <v>48</v>
      </c>
      <c r="T164" s="25" t="s">
        <v>48</v>
      </c>
      <c r="U164" s="25"/>
      <c r="V164" s="25"/>
      <c r="W164" s="0" t="str">
        <f aca="false">CONCATENATE(UPPER($D164)," ",Q164,"(",R164,")",IF(U164&lt;&gt;"",CONCATENATE(" DEFAULT ",U164),""),IF(S164="Y"," NOT NULL",""),",")</f>
        <v>DATE_TYPE VARCHAR(45),</v>
      </c>
      <c r="X164" s="0" t="s">
        <v>9</v>
      </c>
      <c r="Y164" s="0" t="n">
        <v>45</v>
      </c>
      <c r="Z164" s="25" t="s">
        <v>48</v>
      </c>
      <c r="AA164" s="25" t="s">
        <v>48</v>
      </c>
      <c r="AB164" s="25"/>
      <c r="AC164" s="25"/>
      <c r="AD164" s="25"/>
      <c r="AE164" s="0" t="str">
        <f aca="false">VLOOKUP($E164,MAPPING!$B$2:$F$7,5,0)</f>
        <v>VARCHAR</v>
      </c>
      <c r="AF164" s="0" t="n">
        <v>45</v>
      </c>
      <c r="AG164" s="25" t="s">
        <v>48</v>
      </c>
      <c r="AH164" s="25" t="s">
        <v>48</v>
      </c>
      <c r="AI164" s="25"/>
      <c r="AJ164" s="25"/>
      <c r="AK164" s="0" t="str">
        <f aca="false">CONCATENATE(UPPER($D164)," ",AE164,",")</f>
        <v>DATE_TYPE  VARCHAR,</v>
      </c>
    </row>
    <row r="165" customFormat="false" ht="15" hidden="false" customHeight="false" outlineLevel="0" collapsed="false">
      <c r="A165" s="23"/>
      <c r="B165" s="23"/>
      <c r="C165" s="8" t="n">
        <v>2</v>
      </c>
      <c r="D165" s="0" t="s">
        <v>138</v>
      </c>
      <c r="E165" s="0" t="s">
        <v>7</v>
      </c>
      <c r="F165" s="0" t="n">
        <v>45</v>
      </c>
      <c r="G165" s="25" t="s">
        <v>48</v>
      </c>
      <c r="H165" s="25" t="s">
        <v>48</v>
      </c>
      <c r="I165" s="25"/>
      <c r="J165" s="0" t="str">
        <f aca="false">VLOOKUP($E165,MAPPING!$B$2:$F$7,2,0)</f>
        <v>STRING</v>
      </c>
      <c r="K165" s="0" t="n">
        <v>45</v>
      </c>
      <c r="L165" s="25" t="s">
        <v>48</v>
      </c>
      <c r="M165" s="25" t="s">
        <v>48</v>
      </c>
      <c r="N165" s="25"/>
      <c r="O165" s="25"/>
      <c r="P165" s="0" t="str">
        <f aca="false">CONCATENATE(UPPER($D165)," ",J165,",")</f>
        <v>DATE_VAL STRING,</v>
      </c>
      <c r="Q165" s="0" t="str">
        <f aca="false">VLOOKUP($E165,MAPPING!$B$2:$F$7,3,0)</f>
        <v>VARCHAR</v>
      </c>
      <c r="R165" s="0" t="n">
        <v>45</v>
      </c>
      <c r="S165" s="25" t="s">
        <v>48</v>
      </c>
      <c r="T165" s="25" t="s">
        <v>48</v>
      </c>
      <c r="U165" s="25"/>
      <c r="V165" s="25"/>
      <c r="W165" s="0" t="str">
        <f aca="false">CONCATENATE(UPPER($D165)," ",Q165,"(",R165,")",IF(U165&lt;&gt;"",CONCATENATE(" DEFAULT ",U165),""),IF(S165="Y"," NOT NULL",""),",")</f>
        <v>DATE_VAL VARCHAR(45),</v>
      </c>
      <c r="X165" s="0" t="s">
        <v>9</v>
      </c>
      <c r="Y165" s="0" t="n">
        <v>45</v>
      </c>
      <c r="Z165" s="25" t="s">
        <v>48</v>
      </c>
      <c r="AA165" s="25" t="s">
        <v>48</v>
      </c>
      <c r="AB165" s="25"/>
      <c r="AC165" s="25"/>
      <c r="AD165" s="25"/>
      <c r="AE165" s="0" t="str">
        <f aca="false">VLOOKUP($E165,MAPPING!$B$2:$F$7,5,0)</f>
        <v>VARCHAR</v>
      </c>
      <c r="AF165" s="0" t="n">
        <v>45</v>
      </c>
      <c r="AG165" s="25" t="s">
        <v>48</v>
      </c>
      <c r="AH165" s="25" t="s">
        <v>48</v>
      </c>
      <c r="AI165" s="25"/>
      <c r="AJ165" s="25"/>
      <c r="AK165" s="0" t="str">
        <f aca="false">CONCATENATE(UPPER($D165)," ",AE165,",")</f>
        <v>DATE_VAL  VARCHAR,</v>
      </c>
    </row>
    <row r="166" customFormat="false" ht="15" hidden="false" customHeight="false" outlineLevel="0" collapsed="false">
      <c r="A166" s="23"/>
      <c r="B166" s="23"/>
      <c r="C166" s="8" t="n">
        <v>3</v>
      </c>
      <c r="D166" s="0" t="s">
        <v>139</v>
      </c>
      <c r="E166" s="0" t="s">
        <v>12</v>
      </c>
      <c r="F166" s="0" t="n">
        <v>10</v>
      </c>
      <c r="G166" s="25" t="s">
        <v>48</v>
      </c>
      <c r="H166" s="25" t="s">
        <v>48</v>
      </c>
      <c r="I166" s="25"/>
      <c r="J166" s="0" t="str">
        <f aca="false">VLOOKUP($E166,MAPPING!$B$2:$F$7,2,0)</f>
        <v>INT</v>
      </c>
      <c r="K166" s="0" t="n">
        <v>10</v>
      </c>
      <c r="L166" s="25" t="s">
        <v>48</v>
      </c>
      <c r="M166" s="25" t="s">
        <v>48</v>
      </c>
      <c r="N166" s="25"/>
      <c r="O166" s="25"/>
      <c r="P166" s="0" t="str">
        <f aca="false">CONCATENATE(UPPER($D166)," ",J166,",")</f>
        <v>DAY_NUM_OF_WEEK INT,</v>
      </c>
      <c r="Q166" s="0" t="str">
        <f aca="false">VLOOKUP($E166,MAPPING!$B$2:$F$7,3,0)</f>
        <v>INTEGER</v>
      </c>
      <c r="R166" s="0" t="n">
        <v>10</v>
      </c>
      <c r="S166" s="25" t="s">
        <v>48</v>
      </c>
      <c r="T166" s="25" t="s">
        <v>48</v>
      </c>
      <c r="U166" s="25"/>
      <c r="V166" s="25"/>
      <c r="W166" s="0" t="str">
        <f aca="false">CONCATENATE(UPPER($D166)," ",Q166,"(",R166,")",IF(U166&lt;&gt;"",CONCATENATE(" DEFAULT ",U166),""),IF(S166="Y"," NOT NULL",""),",")</f>
        <v>DAY_NUM_OF_WEEK INTEGER(10),</v>
      </c>
      <c r="X166" s="0" t="s">
        <v>133</v>
      </c>
      <c r="Y166" s="0" t="n">
        <v>10</v>
      </c>
      <c r="Z166" s="25" t="s">
        <v>48</v>
      </c>
      <c r="AA166" s="25" t="s">
        <v>48</v>
      </c>
      <c r="AB166" s="25"/>
      <c r="AC166" s="25"/>
      <c r="AD166" s="25"/>
      <c r="AE166" s="0" t="str">
        <f aca="false">VLOOKUP($E166,MAPPING!$B$2:$F$7,5,0)</f>
        <v>INTEGER</v>
      </c>
      <c r="AF166" s="0" t="n">
        <v>10</v>
      </c>
      <c r="AG166" s="25" t="s">
        <v>48</v>
      </c>
      <c r="AH166" s="25" t="s">
        <v>48</v>
      </c>
      <c r="AI166" s="25"/>
      <c r="AJ166" s="25"/>
      <c r="AK166" s="0" t="str">
        <f aca="false">CONCATENATE(UPPER($D166)," ",AE166,",")</f>
        <v>DAY_NUM_OF_WEEK INTEGER,</v>
      </c>
    </row>
    <row r="167" customFormat="false" ht="15" hidden="false" customHeight="false" outlineLevel="0" collapsed="false">
      <c r="A167" s="23"/>
      <c r="B167" s="23"/>
      <c r="C167" s="8" t="n">
        <v>4</v>
      </c>
      <c r="D167" s="0" t="s">
        <v>140</v>
      </c>
      <c r="E167" s="0" t="s">
        <v>12</v>
      </c>
      <c r="F167" s="0" t="n">
        <v>10</v>
      </c>
      <c r="G167" s="25" t="s">
        <v>48</v>
      </c>
      <c r="H167" s="25" t="s">
        <v>48</v>
      </c>
      <c r="I167" s="25"/>
      <c r="J167" s="0" t="str">
        <f aca="false">VLOOKUP($E167,MAPPING!$B$2:$F$7,2,0)</f>
        <v>INT</v>
      </c>
      <c r="K167" s="0" t="n">
        <v>10</v>
      </c>
      <c r="L167" s="25" t="s">
        <v>48</v>
      </c>
      <c r="M167" s="25" t="s">
        <v>48</v>
      </c>
      <c r="N167" s="25"/>
      <c r="O167" s="25"/>
      <c r="P167" s="0" t="str">
        <f aca="false">CONCATENATE(UPPER($D167)," ",J167,",")</f>
        <v>DAY_NUM_OF_MONTH INT,</v>
      </c>
      <c r="Q167" s="0" t="str">
        <f aca="false">VLOOKUP($E167,MAPPING!$B$2:$F$7,3,0)</f>
        <v>INTEGER</v>
      </c>
      <c r="R167" s="0" t="n">
        <v>10</v>
      </c>
      <c r="S167" s="25" t="s">
        <v>48</v>
      </c>
      <c r="T167" s="25" t="s">
        <v>48</v>
      </c>
      <c r="U167" s="25"/>
      <c r="V167" s="25"/>
      <c r="W167" s="0" t="str">
        <f aca="false">CONCATENATE(UPPER($D167)," ",Q167,"(",R167,")",IF(U167&lt;&gt;"",CONCATENATE(" DEFAULT ",U167),""),IF(S167="Y"," NOT NULL",""),",")</f>
        <v>DAY_NUM_OF_MONTH INTEGER(10),</v>
      </c>
      <c r="X167" s="0" t="s">
        <v>133</v>
      </c>
      <c r="Y167" s="0" t="n">
        <v>10</v>
      </c>
      <c r="Z167" s="25" t="s">
        <v>48</v>
      </c>
      <c r="AA167" s="25" t="s">
        <v>48</v>
      </c>
      <c r="AB167" s="25"/>
      <c r="AC167" s="25"/>
      <c r="AD167" s="25"/>
      <c r="AE167" s="0" t="str">
        <f aca="false">VLOOKUP($E167,MAPPING!$B$2:$F$7,5,0)</f>
        <v>INTEGER</v>
      </c>
      <c r="AF167" s="0" t="n">
        <v>10</v>
      </c>
      <c r="AG167" s="25" t="s">
        <v>48</v>
      </c>
      <c r="AH167" s="25" t="s">
        <v>48</v>
      </c>
      <c r="AI167" s="25"/>
      <c r="AJ167" s="25"/>
      <c r="AK167" s="0" t="str">
        <f aca="false">CONCATENATE(UPPER($D167)," ",AE167,",")</f>
        <v>DAY_NUM_OF_MONTH INTEGER,</v>
      </c>
    </row>
    <row r="168" customFormat="false" ht="15" hidden="false" customHeight="false" outlineLevel="0" collapsed="false">
      <c r="A168" s="23"/>
      <c r="B168" s="23"/>
      <c r="C168" s="8" t="n">
        <v>5</v>
      </c>
      <c r="D168" s="0" t="s">
        <v>141</v>
      </c>
      <c r="E168" s="0" t="s">
        <v>12</v>
      </c>
      <c r="F168" s="0" t="n">
        <v>10</v>
      </c>
      <c r="G168" s="25" t="s">
        <v>48</v>
      </c>
      <c r="H168" s="25" t="s">
        <v>48</v>
      </c>
      <c r="I168" s="25"/>
      <c r="J168" s="0" t="str">
        <f aca="false">VLOOKUP($E168,MAPPING!$B$2:$F$7,2,0)</f>
        <v>INT</v>
      </c>
      <c r="K168" s="0" t="n">
        <v>10</v>
      </c>
      <c r="L168" s="25" t="s">
        <v>48</v>
      </c>
      <c r="M168" s="25" t="s">
        <v>48</v>
      </c>
      <c r="N168" s="25"/>
      <c r="O168" s="25"/>
      <c r="P168" s="0" t="str">
        <f aca="false">CONCATENATE(UPPER($D168)," ",J168,",")</f>
        <v>DAY_NUM_OF_QUARTER INT,</v>
      </c>
      <c r="Q168" s="0" t="str">
        <f aca="false">VLOOKUP($E168,MAPPING!$B$2:$F$7,3,0)</f>
        <v>INTEGER</v>
      </c>
      <c r="R168" s="0" t="n">
        <v>10</v>
      </c>
      <c r="S168" s="25" t="s">
        <v>48</v>
      </c>
      <c r="T168" s="25" t="s">
        <v>48</v>
      </c>
      <c r="U168" s="25"/>
      <c r="V168" s="25"/>
      <c r="W168" s="0" t="str">
        <f aca="false">CONCATENATE(UPPER($D168)," ",Q168,"(",R168,")",IF(U168&lt;&gt;"",CONCATENATE(" DEFAULT ",U168),""),IF(S168="Y"," NOT NULL",""),",")</f>
        <v>DAY_NUM_OF_QUARTER INTEGER(10),</v>
      </c>
      <c r="X168" s="0" t="s">
        <v>133</v>
      </c>
      <c r="Y168" s="0" t="n">
        <v>10</v>
      </c>
      <c r="Z168" s="25" t="s">
        <v>48</v>
      </c>
      <c r="AA168" s="25" t="s">
        <v>48</v>
      </c>
      <c r="AB168" s="25"/>
      <c r="AC168" s="25"/>
      <c r="AD168" s="25"/>
      <c r="AE168" s="0" t="str">
        <f aca="false">VLOOKUP($E168,MAPPING!$B$2:$F$7,5,0)</f>
        <v>INTEGER</v>
      </c>
      <c r="AF168" s="0" t="n">
        <v>10</v>
      </c>
      <c r="AG168" s="25" t="s">
        <v>48</v>
      </c>
      <c r="AH168" s="25" t="s">
        <v>48</v>
      </c>
      <c r="AI168" s="25"/>
      <c r="AJ168" s="25"/>
      <c r="AK168" s="0" t="str">
        <f aca="false">CONCATENATE(UPPER($D168)," ",AE168,",")</f>
        <v>DAY_NUM_OF_QUARTER INTEGER,</v>
      </c>
    </row>
    <row r="169" customFormat="false" ht="15" hidden="false" customHeight="false" outlineLevel="0" collapsed="false">
      <c r="A169" s="23"/>
      <c r="B169" s="23"/>
      <c r="C169" s="8" t="n">
        <v>6</v>
      </c>
      <c r="D169" s="0" t="s">
        <v>142</v>
      </c>
      <c r="E169" s="0" t="s">
        <v>12</v>
      </c>
      <c r="F169" s="0" t="n">
        <v>10</v>
      </c>
      <c r="G169" s="25" t="s">
        <v>48</v>
      </c>
      <c r="H169" s="25" t="s">
        <v>48</v>
      </c>
      <c r="I169" s="25"/>
      <c r="J169" s="0" t="str">
        <f aca="false">VLOOKUP($E169,MAPPING!$B$2:$F$7,2,0)</f>
        <v>INT</v>
      </c>
      <c r="K169" s="0" t="n">
        <v>10</v>
      </c>
      <c r="L169" s="25" t="s">
        <v>48</v>
      </c>
      <c r="M169" s="25" t="s">
        <v>48</v>
      </c>
      <c r="N169" s="25"/>
      <c r="O169" s="25"/>
      <c r="P169" s="0" t="str">
        <f aca="false">CONCATENATE(UPPER($D169)," ",J169,",")</f>
        <v>DAY_NUM_OF_YEAR INT,</v>
      </c>
      <c r="Q169" s="0" t="str">
        <f aca="false">VLOOKUP($E169,MAPPING!$B$2:$F$7,3,0)</f>
        <v>INTEGER</v>
      </c>
      <c r="R169" s="0" t="n">
        <v>10</v>
      </c>
      <c r="S169" s="25" t="s">
        <v>48</v>
      </c>
      <c r="T169" s="25" t="s">
        <v>48</v>
      </c>
      <c r="U169" s="25"/>
      <c r="V169" s="25"/>
      <c r="W169" s="0" t="str">
        <f aca="false">CONCATENATE(UPPER($D169)," ",Q169,"(",R169,")",IF(U169&lt;&gt;"",CONCATENATE(" DEFAULT ",U169),""),IF(S169="Y"," NOT NULL",""),",")</f>
        <v>DAY_NUM_OF_YEAR INTEGER(10),</v>
      </c>
      <c r="X169" s="0" t="s">
        <v>133</v>
      </c>
      <c r="Y169" s="0" t="n">
        <v>10</v>
      </c>
      <c r="Z169" s="25" t="s">
        <v>48</v>
      </c>
      <c r="AA169" s="25" t="s">
        <v>48</v>
      </c>
      <c r="AB169" s="25"/>
      <c r="AC169" s="25"/>
      <c r="AD169" s="25"/>
      <c r="AE169" s="0" t="str">
        <f aca="false">VLOOKUP($E169,MAPPING!$B$2:$F$7,5,0)</f>
        <v>INTEGER</v>
      </c>
      <c r="AF169" s="0" t="n">
        <v>10</v>
      </c>
      <c r="AG169" s="25" t="s">
        <v>48</v>
      </c>
      <c r="AH169" s="25" t="s">
        <v>48</v>
      </c>
      <c r="AI169" s="25"/>
      <c r="AJ169" s="25"/>
      <c r="AK169" s="0" t="str">
        <f aca="false">CONCATENATE(UPPER($D169)," ",AE169,",")</f>
        <v>DAY_NUM_OF_YEAR INTEGER,</v>
      </c>
    </row>
    <row r="170" customFormat="false" ht="15" hidden="false" customHeight="false" outlineLevel="0" collapsed="false">
      <c r="A170" s="23"/>
      <c r="B170" s="23"/>
      <c r="C170" s="8" t="n">
        <v>7</v>
      </c>
      <c r="D170" s="0" t="s">
        <v>143</v>
      </c>
      <c r="E170" s="0" t="s">
        <v>12</v>
      </c>
      <c r="F170" s="0" t="n">
        <v>10</v>
      </c>
      <c r="G170" s="25" t="s">
        <v>48</v>
      </c>
      <c r="H170" s="25" t="s">
        <v>48</v>
      </c>
      <c r="I170" s="25"/>
      <c r="J170" s="0" t="str">
        <f aca="false">VLOOKUP($E170,MAPPING!$B$2:$F$7,2,0)</f>
        <v>INT</v>
      </c>
      <c r="K170" s="0" t="n">
        <v>10</v>
      </c>
      <c r="L170" s="25" t="s">
        <v>48</v>
      </c>
      <c r="M170" s="25" t="s">
        <v>48</v>
      </c>
      <c r="N170" s="25"/>
      <c r="O170" s="25"/>
      <c r="P170" s="0" t="str">
        <f aca="false">CONCATENATE(UPPER($D170)," ",J170,",")</f>
        <v>DAY_NUM_ABSOLUTE INT,</v>
      </c>
      <c r="Q170" s="0" t="str">
        <f aca="false">VLOOKUP($E170,MAPPING!$B$2:$F$7,3,0)</f>
        <v>INTEGER</v>
      </c>
      <c r="R170" s="0" t="n">
        <v>10</v>
      </c>
      <c r="S170" s="25" t="s">
        <v>48</v>
      </c>
      <c r="T170" s="25" t="s">
        <v>48</v>
      </c>
      <c r="U170" s="25"/>
      <c r="V170" s="25"/>
      <c r="W170" s="0" t="str">
        <f aca="false">CONCATENATE(UPPER($D170)," ",Q170,"(",R170,")",IF(U170&lt;&gt;"",CONCATENATE(" DEFAULT ",U170),""),IF(S170="Y"," NOT NULL",""),",")</f>
        <v>DAY_NUM_ABSOLUTE INTEGER(10),</v>
      </c>
      <c r="X170" s="0" t="s">
        <v>133</v>
      </c>
      <c r="Y170" s="0" t="n">
        <v>10</v>
      </c>
      <c r="Z170" s="25" t="s">
        <v>48</v>
      </c>
      <c r="AA170" s="25" t="s">
        <v>48</v>
      </c>
      <c r="AB170" s="25"/>
      <c r="AC170" s="25"/>
      <c r="AD170" s="25"/>
      <c r="AE170" s="0" t="str">
        <f aca="false">VLOOKUP($E170,MAPPING!$B$2:$F$7,5,0)</f>
        <v>INTEGER</v>
      </c>
      <c r="AF170" s="0" t="n">
        <v>10</v>
      </c>
      <c r="AG170" s="25" t="s">
        <v>48</v>
      </c>
      <c r="AH170" s="25" t="s">
        <v>48</v>
      </c>
      <c r="AI170" s="25"/>
      <c r="AJ170" s="25"/>
      <c r="AK170" s="0" t="str">
        <f aca="false">CONCATENATE(UPPER($D170)," ",AE170,",")</f>
        <v>DAY_NUM_ABSOLUTE INTEGER,</v>
      </c>
    </row>
    <row r="171" customFormat="false" ht="15" hidden="false" customHeight="false" outlineLevel="0" collapsed="false">
      <c r="A171" s="23"/>
      <c r="B171" s="23"/>
      <c r="C171" s="8" t="n">
        <v>8</v>
      </c>
      <c r="D171" s="0" t="s">
        <v>144</v>
      </c>
      <c r="E171" s="0" t="s">
        <v>7</v>
      </c>
      <c r="F171" s="9" t="n">
        <v>100</v>
      </c>
      <c r="G171" s="25" t="s">
        <v>48</v>
      </c>
      <c r="H171" s="25" t="s">
        <v>48</v>
      </c>
      <c r="I171" s="25"/>
      <c r="J171" s="0" t="str">
        <f aca="false">VLOOKUP($E171,MAPPING!$B$2:$F$7,2,0)</f>
        <v>STRING</v>
      </c>
      <c r="K171" s="9" t="n">
        <v>100</v>
      </c>
      <c r="L171" s="25" t="s">
        <v>48</v>
      </c>
      <c r="M171" s="25" t="s">
        <v>48</v>
      </c>
      <c r="N171" s="25"/>
      <c r="O171" s="25"/>
      <c r="P171" s="0" t="str">
        <f aca="false">CONCATENATE(UPPER($D171)," ",J171,",")</f>
        <v>DAY_OF_WEEK_NAME STRING,</v>
      </c>
      <c r="Q171" s="0" t="str">
        <f aca="false">VLOOKUP($E171,MAPPING!$B$2:$F$7,3,0)</f>
        <v>VARCHAR</v>
      </c>
      <c r="R171" s="9" t="n">
        <v>100</v>
      </c>
      <c r="S171" s="25" t="s">
        <v>48</v>
      </c>
      <c r="T171" s="25" t="s">
        <v>48</v>
      </c>
      <c r="U171" s="25"/>
      <c r="V171" s="25"/>
      <c r="W171" s="0" t="str">
        <f aca="false">CONCATENATE(UPPER($D171)," ",Q171,"(",R171,")",IF(U171&lt;&gt;"",CONCATENATE(" DEFAULT ",U171),""),IF(S171="Y"," NOT NULL",""),",")</f>
        <v>DAY_OF_WEEK_NAME VARCHAR(100),</v>
      </c>
      <c r="X171" s="0" t="s">
        <v>9</v>
      </c>
      <c r="Y171" s="9" t="n">
        <v>100</v>
      </c>
      <c r="Z171" s="25" t="s">
        <v>48</v>
      </c>
      <c r="AA171" s="25" t="s">
        <v>48</v>
      </c>
      <c r="AB171" s="25"/>
      <c r="AC171" s="25"/>
      <c r="AD171" s="25"/>
      <c r="AE171" s="0" t="str">
        <f aca="false">VLOOKUP($E171,MAPPING!$B$2:$F$7,5,0)</f>
        <v>VARCHAR</v>
      </c>
      <c r="AF171" s="9" t="n">
        <v>100</v>
      </c>
      <c r="AG171" s="25" t="s">
        <v>48</v>
      </c>
      <c r="AH171" s="25" t="s">
        <v>48</v>
      </c>
      <c r="AI171" s="25"/>
      <c r="AJ171" s="25"/>
      <c r="AK171" s="0" t="str">
        <f aca="false">CONCATENATE(UPPER($D171)," ",AE171,",")</f>
        <v>DAY_OF_WEEK_NAME  VARCHAR,</v>
      </c>
    </row>
    <row r="172" customFormat="false" ht="15" hidden="false" customHeight="false" outlineLevel="0" collapsed="false">
      <c r="A172" s="23"/>
      <c r="B172" s="23"/>
      <c r="C172" s="8" t="n">
        <v>9</v>
      </c>
      <c r="D172" s="0" t="s">
        <v>145</v>
      </c>
      <c r="E172" s="0" t="s">
        <v>7</v>
      </c>
      <c r="F172" s="0" t="n">
        <v>45</v>
      </c>
      <c r="G172" s="25" t="s">
        <v>48</v>
      </c>
      <c r="H172" s="25" t="s">
        <v>48</v>
      </c>
      <c r="I172" s="25"/>
      <c r="J172" s="0" t="str">
        <f aca="false">VLOOKUP($E172,MAPPING!$B$2:$F$7,2,0)</f>
        <v>STRING</v>
      </c>
      <c r="K172" s="0" t="n">
        <v>45</v>
      </c>
      <c r="L172" s="25" t="s">
        <v>48</v>
      </c>
      <c r="M172" s="25" t="s">
        <v>48</v>
      </c>
      <c r="N172" s="25"/>
      <c r="O172" s="25"/>
      <c r="P172" s="0" t="str">
        <f aca="false">CONCATENATE(UPPER($D172)," ",J172,",")</f>
        <v>DAY_OF_WEEK_ABBREVIATION STRING,</v>
      </c>
      <c r="Q172" s="0" t="str">
        <f aca="false">VLOOKUP($E172,MAPPING!$B$2:$F$7,3,0)</f>
        <v>VARCHAR</v>
      </c>
      <c r="R172" s="0" t="n">
        <v>45</v>
      </c>
      <c r="S172" s="25" t="s">
        <v>48</v>
      </c>
      <c r="T172" s="25" t="s">
        <v>48</v>
      </c>
      <c r="U172" s="25"/>
      <c r="V172" s="25"/>
      <c r="W172" s="0" t="str">
        <f aca="false">CONCATENATE(UPPER($D172)," ",Q172,"(",R172,")",IF(U172&lt;&gt;"",CONCATENATE(" DEFAULT ",U172),""),IF(S172="Y"," NOT NULL",""),",")</f>
        <v>DAY_OF_WEEK_ABBREVIATION VARCHAR(45),</v>
      </c>
      <c r="X172" s="0" t="s">
        <v>9</v>
      </c>
      <c r="Y172" s="0" t="n">
        <v>45</v>
      </c>
      <c r="Z172" s="25" t="s">
        <v>48</v>
      </c>
      <c r="AA172" s="25" t="s">
        <v>48</v>
      </c>
      <c r="AB172" s="25"/>
      <c r="AC172" s="25"/>
      <c r="AD172" s="25"/>
      <c r="AE172" s="0" t="str">
        <f aca="false">VLOOKUP($E172,MAPPING!$B$2:$F$7,5,0)</f>
        <v>VARCHAR</v>
      </c>
      <c r="AF172" s="0" t="n">
        <v>45</v>
      </c>
      <c r="AG172" s="25" t="s">
        <v>48</v>
      </c>
      <c r="AH172" s="25" t="s">
        <v>48</v>
      </c>
      <c r="AI172" s="25"/>
      <c r="AJ172" s="25"/>
      <c r="AK172" s="0" t="str">
        <f aca="false">CONCATENATE(UPPER($D172)," ",AE172,",")</f>
        <v>DAY_OF_WEEK_ABBREVIATION  VARCHAR,</v>
      </c>
    </row>
    <row r="173" customFormat="false" ht="15" hidden="false" customHeight="false" outlineLevel="0" collapsed="false">
      <c r="A173" s="23"/>
      <c r="B173" s="23"/>
      <c r="C173" s="8" t="n">
        <v>10</v>
      </c>
      <c r="D173" s="0" t="s">
        <v>146</v>
      </c>
      <c r="E173" s="0" t="s">
        <v>12</v>
      </c>
      <c r="F173" s="0" t="n">
        <v>10</v>
      </c>
      <c r="G173" s="25" t="s">
        <v>48</v>
      </c>
      <c r="H173" s="25" t="s">
        <v>48</v>
      </c>
      <c r="I173" s="25"/>
      <c r="J173" s="0" t="str">
        <f aca="false">VLOOKUP($E173,MAPPING!$B$2:$F$7,2,0)</f>
        <v>INT</v>
      </c>
      <c r="K173" s="0" t="n">
        <v>10</v>
      </c>
      <c r="L173" s="25" t="s">
        <v>48</v>
      </c>
      <c r="M173" s="25" t="s">
        <v>48</v>
      </c>
      <c r="N173" s="25"/>
      <c r="O173" s="25"/>
      <c r="P173" s="0" t="str">
        <f aca="false">CONCATENATE(UPPER($D173)," ",J173,",")</f>
        <v>JULIAN_DAY_NUM_OF_YEAR INT,</v>
      </c>
      <c r="Q173" s="0" t="str">
        <f aca="false">VLOOKUP($E173,MAPPING!$B$2:$F$7,3,0)</f>
        <v>INTEGER</v>
      </c>
      <c r="R173" s="0" t="n">
        <v>10</v>
      </c>
      <c r="S173" s="25" t="s">
        <v>48</v>
      </c>
      <c r="T173" s="25" t="s">
        <v>48</v>
      </c>
      <c r="U173" s="25"/>
      <c r="V173" s="25"/>
      <c r="W173" s="0" t="str">
        <f aca="false">CONCATENATE(UPPER($D173)," ",Q173,"(",R173,")",IF(U173&lt;&gt;"",CONCATENATE(" DEFAULT ",U173),""),IF(S173="Y"," NOT NULL",""),",")</f>
        <v>JULIAN_DAY_NUM_OF_YEAR INTEGER(10),</v>
      </c>
      <c r="X173" s="0" t="s">
        <v>133</v>
      </c>
      <c r="Y173" s="0" t="n">
        <v>10</v>
      </c>
      <c r="Z173" s="25" t="s">
        <v>48</v>
      </c>
      <c r="AA173" s="25" t="s">
        <v>48</v>
      </c>
      <c r="AB173" s="25"/>
      <c r="AC173" s="25"/>
      <c r="AD173" s="25"/>
      <c r="AE173" s="0" t="str">
        <f aca="false">VLOOKUP($E173,MAPPING!$B$2:$F$7,5,0)</f>
        <v>INTEGER</v>
      </c>
      <c r="AF173" s="0" t="n">
        <v>10</v>
      </c>
      <c r="AG173" s="25" t="s">
        <v>48</v>
      </c>
      <c r="AH173" s="25" t="s">
        <v>48</v>
      </c>
      <c r="AI173" s="25"/>
      <c r="AJ173" s="25"/>
      <c r="AK173" s="0" t="str">
        <f aca="false">CONCATENATE(UPPER($D173)," ",AE173,",")</f>
        <v>JULIAN_DAY_NUM_OF_YEAR INTEGER,</v>
      </c>
    </row>
    <row r="174" customFormat="false" ht="15" hidden="false" customHeight="false" outlineLevel="0" collapsed="false">
      <c r="A174" s="23"/>
      <c r="B174" s="23"/>
      <c r="C174" s="8" t="n">
        <v>11</v>
      </c>
      <c r="D174" s="0" t="s">
        <v>147</v>
      </c>
      <c r="E174" s="0" t="s">
        <v>12</v>
      </c>
      <c r="F174" s="0" t="n">
        <v>10</v>
      </c>
      <c r="G174" s="25" t="s">
        <v>48</v>
      </c>
      <c r="H174" s="25" t="s">
        <v>48</v>
      </c>
      <c r="I174" s="25"/>
      <c r="J174" s="0" t="str">
        <f aca="false">VLOOKUP($E174,MAPPING!$B$2:$F$7,2,0)</f>
        <v>INT</v>
      </c>
      <c r="K174" s="0" t="n">
        <v>10</v>
      </c>
      <c r="L174" s="25" t="s">
        <v>48</v>
      </c>
      <c r="M174" s="25" t="s">
        <v>48</v>
      </c>
      <c r="N174" s="25"/>
      <c r="O174" s="25"/>
      <c r="P174" s="0" t="str">
        <f aca="false">CONCATENATE(UPPER($D174)," ",J174,",")</f>
        <v>JULIAN_DAY_NUM_ABSOLUTE INT,</v>
      </c>
      <c r="Q174" s="0" t="str">
        <f aca="false">VLOOKUP($E174,MAPPING!$B$2:$F$7,3,0)</f>
        <v>INTEGER</v>
      </c>
      <c r="R174" s="0" t="n">
        <v>10</v>
      </c>
      <c r="S174" s="25" t="s">
        <v>48</v>
      </c>
      <c r="T174" s="25" t="s">
        <v>48</v>
      </c>
      <c r="U174" s="25"/>
      <c r="V174" s="25"/>
      <c r="W174" s="0" t="str">
        <f aca="false">CONCATENATE(UPPER($D174)," ",Q174,"(",R174,")",IF(U174&lt;&gt;"",CONCATENATE(" DEFAULT ",U174),""),IF(S174="Y"," NOT NULL",""),",")</f>
        <v>JULIAN_DAY_NUM_ABSOLUTE INTEGER(10),</v>
      </c>
      <c r="X174" s="0" t="s">
        <v>133</v>
      </c>
      <c r="Y174" s="0" t="n">
        <v>10</v>
      </c>
      <c r="Z174" s="25" t="s">
        <v>48</v>
      </c>
      <c r="AA174" s="25" t="s">
        <v>48</v>
      </c>
      <c r="AB174" s="25"/>
      <c r="AC174" s="25"/>
      <c r="AD174" s="25"/>
      <c r="AE174" s="0" t="str">
        <f aca="false">VLOOKUP($E174,MAPPING!$B$2:$F$7,5,0)</f>
        <v>INTEGER</v>
      </c>
      <c r="AF174" s="0" t="n">
        <v>10</v>
      </c>
      <c r="AG174" s="25" t="s">
        <v>48</v>
      </c>
      <c r="AH174" s="25" t="s">
        <v>48</v>
      </c>
      <c r="AI174" s="25"/>
      <c r="AJ174" s="25"/>
      <c r="AK174" s="0" t="str">
        <f aca="false">CONCATENATE(UPPER($D174)," ",AE174,",")</f>
        <v>JULIAN_DAY_NUM_ABSOLUTE INTEGER,</v>
      </c>
    </row>
    <row r="175" customFormat="false" ht="15" hidden="false" customHeight="false" outlineLevel="0" collapsed="false">
      <c r="A175" s="23"/>
      <c r="B175" s="23"/>
      <c r="C175" s="8" t="n">
        <v>12</v>
      </c>
      <c r="D175" s="0" t="s">
        <v>148</v>
      </c>
      <c r="E175" s="0" t="s">
        <v>7</v>
      </c>
      <c r="F175" s="0" t="n">
        <v>50</v>
      </c>
      <c r="G175" s="25" t="s">
        <v>48</v>
      </c>
      <c r="H175" s="25" t="s">
        <v>48</v>
      </c>
      <c r="I175" s="25"/>
      <c r="J175" s="0" t="str">
        <f aca="false">VLOOKUP($E175,MAPPING!$B$2:$F$7,2,0)</f>
        <v>STRING</v>
      </c>
      <c r="K175" s="0" t="n">
        <v>50</v>
      </c>
      <c r="L175" s="25" t="s">
        <v>48</v>
      </c>
      <c r="M175" s="25" t="s">
        <v>48</v>
      </c>
      <c r="N175" s="25"/>
      <c r="O175" s="25"/>
      <c r="P175" s="0" t="str">
        <f aca="false">CONCATENATE(UPPER($D175)," ",J175,",")</f>
        <v>IS_WEEKDAY STRING,</v>
      </c>
      <c r="Q175" s="0" t="str">
        <f aca="false">VLOOKUP($E175,MAPPING!$B$2:$F$7,3,0)</f>
        <v>VARCHAR</v>
      </c>
      <c r="R175" s="0" t="n">
        <v>50</v>
      </c>
      <c r="S175" s="25" t="s">
        <v>48</v>
      </c>
      <c r="T175" s="25" t="s">
        <v>48</v>
      </c>
      <c r="U175" s="25"/>
      <c r="V175" s="25"/>
      <c r="W175" s="0" t="str">
        <f aca="false">CONCATENATE(UPPER($D175)," ",Q175,"(",R175,")",IF(U175&lt;&gt;"",CONCATENATE(" DEFAULT ",U175),""),IF(S175="Y"," NOT NULL",""),",")</f>
        <v>IS_WEEKDAY VARCHAR(50),</v>
      </c>
      <c r="X175" s="0" t="s">
        <v>9</v>
      </c>
      <c r="Y175" s="0" t="n">
        <v>50</v>
      </c>
      <c r="Z175" s="25" t="s">
        <v>48</v>
      </c>
      <c r="AA175" s="25" t="s">
        <v>48</v>
      </c>
      <c r="AB175" s="25"/>
      <c r="AC175" s="25"/>
      <c r="AD175" s="25"/>
      <c r="AE175" s="0" t="str">
        <f aca="false">VLOOKUP($E175,MAPPING!$B$2:$F$7,5,0)</f>
        <v>VARCHAR</v>
      </c>
      <c r="AF175" s="0" t="n">
        <v>50</v>
      </c>
      <c r="AG175" s="25" t="s">
        <v>48</v>
      </c>
      <c r="AH175" s="25" t="s">
        <v>48</v>
      </c>
      <c r="AI175" s="25"/>
      <c r="AJ175" s="25"/>
      <c r="AK175" s="0" t="str">
        <f aca="false">CONCATENATE(UPPER($D175)," ",AE175,",")</f>
        <v>IS_WEEKDAY  VARCHAR,</v>
      </c>
    </row>
    <row r="176" customFormat="false" ht="15" hidden="false" customHeight="false" outlineLevel="0" collapsed="false">
      <c r="A176" s="23"/>
      <c r="B176" s="23"/>
      <c r="C176" s="8" t="n">
        <v>13</v>
      </c>
      <c r="D176" s="0" t="s">
        <v>149</v>
      </c>
      <c r="E176" s="0" t="s">
        <v>7</v>
      </c>
      <c r="F176" s="0" t="n">
        <v>50</v>
      </c>
      <c r="G176" s="25" t="s">
        <v>48</v>
      </c>
      <c r="H176" s="25" t="s">
        <v>48</v>
      </c>
      <c r="I176" s="25"/>
      <c r="J176" s="0" t="str">
        <f aca="false">VLOOKUP($E176,MAPPING!$B$2:$F$7,2,0)</f>
        <v>STRING</v>
      </c>
      <c r="K176" s="0" t="n">
        <v>50</v>
      </c>
      <c r="L176" s="25" t="s">
        <v>48</v>
      </c>
      <c r="M176" s="25" t="s">
        <v>48</v>
      </c>
      <c r="N176" s="25"/>
      <c r="O176" s="25"/>
      <c r="P176" s="0" t="str">
        <f aca="false">CONCATENATE(UPPER($D176)," ",J176,",")</f>
        <v>IS_USA_CIVIL_HOLIDAY STRING,</v>
      </c>
      <c r="Q176" s="0" t="str">
        <f aca="false">VLOOKUP($E176,MAPPING!$B$2:$F$7,3,0)</f>
        <v>VARCHAR</v>
      </c>
      <c r="R176" s="0" t="n">
        <v>50</v>
      </c>
      <c r="S176" s="25" t="s">
        <v>48</v>
      </c>
      <c r="T176" s="25" t="s">
        <v>48</v>
      </c>
      <c r="U176" s="25"/>
      <c r="V176" s="25"/>
      <c r="W176" s="0" t="str">
        <f aca="false">CONCATENATE(UPPER($D176)," ",Q176,"(",R176,")",IF(U176&lt;&gt;"",CONCATENATE(" DEFAULT ",U176),""),IF(S176="Y"," NOT NULL",""),",")</f>
        <v>IS_USA_CIVIL_HOLIDAY VARCHAR(50),</v>
      </c>
      <c r="X176" s="0" t="s">
        <v>9</v>
      </c>
      <c r="Y176" s="0" t="n">
        <v>50</v>
      </c>
      <c r="Z176" s="25" t="s">
        <v>48</v>
      </c>
      <c r="AA176" s="25" t="s">
        <v>48</v>
      </c>
      <c r="AB176" s="25"/>
      <c r="AC176" s="25"/>
      <c r="AD176" s="25"/>
      <c r="AE176" s="0" t="str">
        <f aca="false">VLOOKUP($E176,MAPPING!$B$2:$F$7,5,0)</f>
        <v>VARCHAR</v>
      </c>
      <c r="AF176" s="0" t="n">
        <v>50</v>
      </c>
      <c r="AG176" s="25" t="s">
        <v>48</v>
      </c>
      <c r="AH176" s="25" t="s">
        <v>48</v>
      </c>
      <c r="AI176" s="25"/>
      <c r="AJ176" s="25"/>
      <c r="AK176" s="0" t="str">
        <f aca="false">CONCATENATE(UPPER($D176)," ",AE176,",")</f>
        <v>IS_USA_CIVIL_HOLIDAY  VARCHAR,</v>
      </c>
    </row>
    <row r="177" customFormat="false" ht="15" hidden="false" customHeight="false" outlineLevel="0" collapsed="false">
      <c r="A177" s="23"/>
      <c r="B177" s="23"/>
      <c r="C177" s="8" t="n">
        <v>14</v>
      </c>
      <c r="D177" s="0" t="s">
        <v>150</v>
      </c>
      <c r="E177" s="0" t="s">
        <v>7</v>
      </c>
      <c r="F177" s="0" t="n">
        <v>50</v>
      </c>
      <c r="G177" s="25" t="s">
        <v>48</v>
      </c>
      <c r="H177" s="25" t="s">
        <v>48</v>
      </c>
      <c r="I177" s="25"/>
      <c r="J177" s="0" t="str">
        <f aca="false">VLOOKUP($E177,MAPPING!$B$2:$F$7,2,0)</f>
        <v>STRING</v>
      </c>
      <c r="K177" s="0" t="n">
        <v>50</v>
      </c>
      <c r="L177" s="25" t="s">
        <v>48</v>
      </c>
      <c r="M177" s="25" t="s">
        <v>48</v>
      </c>
      <c r="N177" s="25"/>
      <c r="O177" s="25"/>
      <c r="P177" s="0" t="str">
        <f aca="false">CONCATENATE(UPPER($D177)," ",J177,",")</f>
        <v>IS_LAST_DAY_OF_WEEK STRING,</v>
      </c>
      <c r="Q177" s="0" t="str">
        <f aca="false">VLOOKUP($E177,MAPPING!$B$2:$F$7,3,0)</f>
        <v>VARCHAR</v>
      </c>
      <c r="R177" s="0" t="n">
        <v>50</v>
      </c>
      <c r="S177" s="25" t="s">
        <v>48</v>
      </c>
      <c r="T177" s="25" t="s">
        <v>48</v>
      </c>
      <c r="U177" s="25"/>
      <c r="V177" s="25"/>
      <c r="W177" s="0" t="str">
        <f aca="false">CONCATENATE(UPPER($D177)," ",Q177,"(",R177,")",IF(U177&lt;&gt;"",CONCATENATE(" DEFAULT ",U177),""),IF(S177="Y"," NOT NULL",""),",")</f>
        <v>IS_LAST_DAY_OF_WEEK VARCHAR(50),</v>
      </c>
      <c r="X177" s="0" t="s">
        <v>9</v>
      </c>
      <c r="Y177" s="0" t="n">
        <v>50</v>
      </c>
      <c r="Z177" s="25" t="s">
        <v>48</v>
      </c>
      <c r="AA177" s="25" t="s">
        <v>48</v>
      </c>
      <c r="AB177" s="25"/>
      <c r="AC177" s="25"/>
      <c r="AD177" s="25"/>
      <c r="AE177" s="0" t="str">
        <f aca="false">VLOOKUP($E177,MAPPING!$B$2:$F$7,5,0)</f>
        <v>VARCHAR</v>
      </c>
      <c r="AF177" s="0" t="n">
        <v>50</v>
      </c>
      <c r="AG177" s="25" t="s">
        <v>48</v>
      </c>
      <c r="AH177" s="25" t="s">
        <v>48</v>
      </c>
      <c r="AI177" s="25"/>
      <c r="AJ177" s="25"/>
      <c r="AK177" s="0" t="str">
        <f aca="false">CONCATENATE(UPPER($D177)," ",AE177,",")</f>
        <v>IS_LAST_DAY_OF_WEEK  VARCHAR,</v>
      </c>
    </row>
    <row r="178" customFormat="false" ht="15" hidden="false" customHeight="false" outlineLevel="0" collapsed="false">
      <c r="A178" s="23"/>
      <c r="B178" s="23"/>
      <c r="C178" s="8" t="n">
        <v>15</v>
      </c>
      <c r="D178" s="0" t="s">
        <v>151</v>
      </c>
      <c r="E178" s="0" t="s">
        <v>7</v>
      </c>
      <c r="F178" s="0" t="n">
        <v>50</v>
      </c>
      <c r="G178" s="25" t="s">
        <v>48</v>
      </c>
      <c r="H178" s="25" t="s">
        <v>48</v>
      </c>
      <c r="I178" s="25"/>
      <c r="J178" s="0" t="str">
        <f aca="false">VLOOKUP($E178,MAPPING!$B$2:$F$7,2,0)</f>
        <v>STRING</v>
      </c>
      <c r="K178" s="0" t="n">
        <v>50</v>
      </c>
      <c r="L178" s="25" t="s">
        <v>48</v>
      </c>
      <c r="M178" s="25" t="s">
        <v>48</v>
      </c>
      <c r="N178" s="25"/>
      <c r="O178" s="25"/>
      <c r="P178" s="0" t="str">
        <f aca="false">CONCATENATE(UPPER($D178)," ",J178,",")</f>
        <v>IS_LAST_DAY_OF_MONTH STRING,</v>
      </c>
      <c r="Q178" s="0" t="str">
        <f aca="false">VLOOKUP($E178,MAPPING!$B$2:$F$7,3,0)</f>
        <v>VARCHAR</v>
      </c>
      <c r="R178" s="0" t="n">
        <v>50</v>
      </c>
      <c r="S178" s="25" t="s">
        <v>48</v>
      </c>
      <c r="T178" s="25" t="s">
        <v>48</v>
      </c>
      <c r="U178" s="25"/>
      <c r="V178" s="25"/>
      <c r="W178" s="0" t="str">
        <f aca="false">CONCATENATE(UPPER($D178)," ",Q178,"(",R178,")",IF(U178&lt;&gt;"",CONCATENATE(" DEFAULT ",U178),""),IF(S178="Y"," NOT NULL",""),",")</f>
        <v>IS_LAST_DAY_OF_MONTH VARCHAR(50),</v>
      </c>
      <c r="X178" s="0" t="s">
        <v>9</v>
      </c>
      <c r="Y178" s="0" t="n">
        <v>50</v>
      </c>
      <c r="Z178" s="25" t="s">
        <v>48</v>
      </c>
      <c r="AA178" s="25" t="s">
        <v>48</v>
      </c>
      <c r="AB178" s="25"/>
      <c r="AC178" s="25"/>
      <c r="AD178" s="25"/>
      <c r="AE178" s="0" t="str">
        <f aca="false">VLOOKUP($E178,MAPPING!$B$2:$F$7,5,0)</f>
        <v>VARCHAR</v>
      </c>
      <c r="AF178" s="0" t="n">
        <v>50</v>
      </c>
      <c r="AG178" s="25" t="s">
        <v>48</v>
      </c>
      <c r="AH178" s="25" t="s">
        <v>48</v>
      </c>
      <c r="AI178" s="25"/>
      <c r="AJ178" s="25"/>
      <c r="AK178" s="0" t="str">
        <f aca="false">CONCATENATE(UPPER($D178)," ",AE178,",")</f>
        <v>IS_LAST_DAY_OF_MONTH  VARCHAR,</v>
      </c>
    </row>
    <row r="179" customFormat="false" ht="15" hidden="false" customHeight="false" outlineLevel="0" collapsed="false">
      <c r="A179" s="23"/>
      <c r="B179" s="23"/>
      <c r="C179" s="8" t="n">
        <v>16</v>
      </c>
      <c r="D179" s="0" t="s">
        <v>152</v>
      </c>
      <c r="E179" s="0" t="s">
        <v>7</v>
      </c>
      <c r="F179" s="0" t="n">
        <v>50</v>
      </c>
      <c r="G179" s="25" t="s">
        <v>48</v>
      </c>
      <c r="H179" s="25" t="s">
        <v>48</v>
      </c>
      <c r="I179" s="25"/>
      <c r="J179" s="0" t="str">
        <f aca="false">VLOOKUP($E179,MAPPING!$B$2:$F$7,2,0)</f>
        <v>STRING</v>
      </c>
      <c r="K179" s="0" t="n">
        <v>50</v>
      </c>
      <c r="L179" s="25" t="s">
        <v>48</v>
      </c>
      <c r="M179" s="25" t="s">
        <v>48</v>
      </c>
      <c r="N179" s="25"/>
      <c r="O179" s="25"/>
      <c r="P179" s="0" t="str">
        <f aca="false">CONCATENATE(UPPER($D179)," ",J179,",")</f>
        <v>IS_LAST_DAY_OF_QUARTER STRING,</v>
      </c>
      <c r="Q179" s="0" t="str">
        <f aca="false">VLOOKUP($E179,MAPPING!$B$2:$F$7,3,0)</f>
        <v>VARCHAR</v>
      </c>
      <c r="R179" s="0" t="n">
        <v>50</v>
      </c>
      <c r="S179" s="25" t="s">
        <v>48</v>
      </c>
      <c r="T179" s="25" t="s">
        <v>48</v>
      </c>
      <c r="U179" s="25"/>
      <c r="V179" s="25"/>
      <c r="W179" s="0" t="str">
        <f aca="false">CONCATENATE(UPPER($D179)," ",Q179,"(",R179,")",IF(U179&lt;&gt;"",CONCATENATE(" DEFAULT ",U179),""),IF(S179="Y"," NOT NULL",""),",")</f>
        <v>IS_LAST_DAY_OF_QUARTER VARCHAR(50),</v>
      </c>
      <c r="X179" s="0" t="s">
        <v>9</v>
      </c>
      <c r="Y179" s="0" t="n">
        <v>50</v>
      </c>
      <c r="Z179" s="25" t="s">
        <v>48</v>
      </c>
      <c r="AA179" s="25" t="s">
        <v>48</v>
      </c>
      <c r="AB179" s="25"/>
      <c r="AC179" s="25"/>
      <c r="AD179" s="25"/>
      <c r="AE179" s="0" t="str">
        <f aca="false">VLOOKUP($E179,MAPPING!$B$2:$F$7,5,0)</f>
        <v>VARCHAR</v>
      </c>
      <c r="AF179" s="0" t="n">
        <v>50</v>
      </c>
      <c r="AG179" s="25" t="s">
        <v>48</v>
      </c>
      <c r="AH179" s="25" t="s">
        <v>48</v>
      </c>
      <c r="AI179" s="25"/>
      <c r="AJ179" s="25"/>
      <c r="AK179" s="0" t="str">
        <f aca="false">CONCATENATE(UPPER($D179)," ",AE179,",")</f>
        <v>IS_LAST_DAY_OF_QUARTER  VARCHAR,</v>
      </c>
    </row>
    <row r="180" customFormat="false" ht="15" hidden="false" customHeight="false" outlineLevel="0" collapsed="false">
      <c r="A180" s="23"/>
      <c r="B180" s="23"/>
      <c r="C180" s="8" t="n">
        <v>17</v>
      </c>
      <c r="D180" s="0" t="s">
        <v>153</v>
      </c>
      <c r="E180" s="0" t="s">
        <v>7</v>
      </c>
      <c r="F180" s="0" t="n">
        <v>50</v>
      </c>
      <c r="G180" s="25" t="s">
        <v>48</v>
      </c>
      <c r="H180" s="25" t="s">
        <v>48</v>
      </c>
      <c r="I180" s="25"/>
      <c r="J180" s="0" t="str">
        <f aca="false">VLOOKUP($E180,MAPPING!$B$2:$F$7,2,0)</f>
        <v>STRING</v>
      </c>
      <c r="K180" s="0" t="n">
        <v>50</v>
      </c>
      <c r="L180" s="25" t="s">
        <v>48</v>
      </c>
      <c r="M180" s="25" t="s">
        <v>48</v>
      </c>
      <c r="N180" s="25"/>
      <c r="O180" s="25"/>
      <c r="P180" s="0" t="str">
        <f aca="false">CONCATENATE(UPPER($D180)," ",J180,",")</f>
        <v>IS_LAST_DAY_OF_YEAR STRING,</v>
      </c>
      <c r="Q180" s="0" t="str">
        <f aca="false">VLOOKUP($E180,MAPPING!$B$2:$F$7,3,0)</f>
        <v>VARCHAR</v>
      </c>
      <c r="R180" s="0" t="n">
        <v>50</v>
      </c>
      <c r="S180" s="25" t="s">
        <v>48</v>
      </c>
      <c r="T180" s="25" t="s">
        <v>48</v>
      </c>
      <c r="U180" s="25"/>
      <c r="V180" s="25"/>
      <c r="W180" s="0" t="str">
        <f aca="false">CONCATENATE(UPPER($D180)," ",Q180,"(",R180,")",IF(U180&lt;&gt;"",CONCATENATE(" DEFAULT ",U180),""),IF(S180="Y"," NOT NULL",""),",")</f>
        <v>IS_LAST_DAY_OF_YEAR VARCHAR(50),</v>
      </c>
      <c r="X180" s="0" t="s">
        <v>9</v>
      </c>
      <c r="Y180" s="0" t="n">
        <v>50</v>
      </c>
      <c r="Z180" s="25" t="s">
        <v>48</v>
      </c>
      <c r="AA180" s="25" t="s">
        <v>48</v>
      </c>
      <c r="AB180" s="25"/>
      <c r="AC180" s="25"/>
      <c r="AD180" s="25"/>
      <c r="AE180" s="0" t="str">
        <f aca="false">VLOOKUP($E180,MAPPING!$B$2:$F$7,5,0)</f>
        <v>VARCHAR</v>
      </c>
      <c r="AF180" s="0" t="n">
        <v>50</v>
      </c>
      <c r="AG180" s="25" t="s">
        <v>48</v>
      </c>
      <c r="AH180" s="25" t="s">
        <v>48</v>
      </c>
      <c r="AI180" s="25"/>
      <c r="AJ180" s="25"/>
      <c r="AK180" s="0" t="str">
        <f aca="false">CONCATENATE(UPPER($D180)," ",AE180,",")</f>
        <v>IS_LAST_DAY_OF_YEAR  VARCHAR,</v>
      </c>
    </row>
    <row r="181" customFormat="false" ht="15" hidden="false" customHeight="false" outlineLevel="0" collapsed="false">
      <c r="A181" s="23"/>
      <c r="B181" s="23"/>
      <c r="C181" s="8" t="n">
        <v>18</v>
      </c>
      <c r="D181" s="0" t="s">
        <v>154</v>
      </c>
      <c r="E181" s="0" t="s">
        <v>7</v>
      </c>
      <c r="F181" s="0" t="n">
        <v>50</v>
      </c>
      <c r="G181" s="25" t="s">
        <v>48</v>
      </c>
      <c r="H181" s="25" t="s">
        <v>48</v>
      </c>
      <c r="I181" s="25"/>
      <c r="J181" s="0" t="str">
        <f aca="false">VLOOKUP($E181,MAPPING!$B$2:$F$7,2,0)</f>
        <v>STRING</v>
      </c>
      <c r="K181" s="0" t="n">
        <v>50</v>
      </c>
      <c r="L181" s="25" t="s">
        <v>48</v>
      </c>
      <c r="M181" s="25" t="s">
        <v>48</v>
      </c>
      <c r="N181" s="25"/>
      <c r="O181" s="25"/>
      <c r="P181" s="0" t="str">
        <f aca="false">CONCATENATE(UPPER($D181)," ",J181,",")</f>
        <v>IS_LAST_DAY_OF_FISCAL_MONTH STRING,</v>
      </c>
      <c r="Q181" s="0" t="str">
        <f aca="false">VLOOKUP($E181,MAPPING!$B$2:$F$7,3,0)</f>
        <v>VARCHAR</v>
      </c>
      <c r="R181" s="0" t="n">
        <v>50</v>
      </c>
      <c r="S181" s="25" t="s">
        <v>48</v>
      </c>
      <c r="T181" s="25" t="s">
        <v>48</v>
      </c>
      <c r="U181" s="25"/>
      <c r="V181" s="25"/>
      <c r="W181" s="0" t="str">
        <f aca="false">CONCATENATE(UPPER($D181)," ",Q181,"(",R181,")",IF(U181&lt;&gt;"",CONCATENATE(" DEFAULT ",U181),""),IF(S181="Y"," NOT NULL",""),",")</f>
        <v>IS_LAST_DAY_OF_FISCAL_MONTH VARCHAR(50),</v>
      </c>
      <c r="X181" s="0" t="s">
        <v>9</v>
      </c>
      <c r="Y181" s="0" t="n">
        <v>50</v>
      </c>
      <c r="Z181" s="25" t="s">
        <v>48</v>
      </c>
      <c r="AA181" s="25" t="s">
        <v>48</v>
      </c>
      <c r="AB181" s="25"/>
      <c r="AC181" s="25"/>
      <c r="AD181" s="25"/>
      <c r="AE181" s="0" t="str">
        <f aca="false">VLOOKUP($E181,MAPPING!$B$2:$F$7,5,0)</f>
        <v>VARCHAR</v>
      </c>
      <c r="AF181" s="0" t="n">
        <v>50</v>
      </c>
      <c r="AG181" s="25" t="s">
        <v>48</v>
      </c>
      <c r="AH181" s="25" t="s">
        <v>48</v>
      </c>
      <c r="AI181" s="25"/>
      <c r="AJ181" s="25"/>
      <c r="AK181" s="0" t="str">
        <f aca="false">CONCATENATE(UPPER($D181)," ",AE181,",")</f>
        <v>IS_LAST_DAY_OF_FISCAL_MONTH  VARCHAR,</v>
      </c>
    </row>
    <row r="182" customFormat="false" ht="15" hidden="false" customHeight="false" outlineLevel="0" collapsed="false">
      <c r="A182" s="23"/>
      <c r="B182" s="23"/>
      <c r="C182" s="8" t="n">
        <v>19</v>
      </c>
      <c r="D182" s="0" t="s">
        <v>155</v>
      </c>
      <c r="E182" s="0" t="s">
        <v>7</v>
      </c>
      <c r="F182" s="0" t="n">
        <v>50</v>
      </c>
      <c r="G182" s="25" t="s">
        <v>48</v>
      </c>
      <c r="H182" s="25" t="s">
        <v>48</v>
      </c>
      <c r="I182" s="25"/>
      <c r="J182" s="0" t="str">
        <f aca="false">VLOOKUP($E182,MAPPING!$B$2:$F$7,2,0)</f>
        <v>STRING</v>
      </c>
      <c r="K182" s="0" t="n">
        <v>50</v>
      </c>
      <c r="L182" s="25" t="s">
        <v>48</v>
      </c>
      <c r="M182" s="25" t="s">
        <v>48</v>
      </c>
      <c r="N182" s="25"/>
      <c r="O182" s="25"/>
      <c r="P182" s="0" t="str">
        <f aca="false">CONCATENATE(UPPER($D182)," ",J182,",")</f>
        <v>IS_LAST_DAY_OF_FISCAL_QUARTER STRING,</v>
      </c>
      <c r="Q182" s="0" t="str">
        <f aca="false">VLOOKUP($E182,MAPPING!$B$2:$F$7,3,0)</f>
        <v>VARCHAR</v>
      </c>
      <c r="R182" s="0" t="n">
        <v>50</v>
      </c>
      <c r="S182" s="25" t="s">
        <v>48</v>
      </c>
      <c r="T182" s="25" t="s">
        <v>48</v>
      </c>
      <c r="U182" s="25"/>
      <c r="V182" s="25"/>
      <c r="W182" s="0" t="str">
        <f aca="false">CONCATENATE(UPPER($D182)," ",Q182,"(",R182,")",IF(U182&lt;&gt;"",CONCATENATE(" DEFAULT ",U182),""),IF(S182="Y"," NOT NULL",""),",")</f>
        <v>IS_LAST_DAY_OF_FISCAL_QUARTER VARCHAR(50),</v>
      </c>
      <c r="X182" s="0" t="s">
        <v>9</v>
      </c>
      <c r="Y182" s="0" t="n">
        <v>50</v>
      </c>
      <c r="Z182" s="25" t="s">
        <v>48</v>
      </c>
      <c r="AA182" s="25" t="s">
        <v>48</v>
      </c>
      <c r="AB182" s="25"/>
      <c r="AC182" s="25"/>
      <c r="AD182" s="25"/>
      <c r="AE182" s="0" t="str">
        <f aca="false">VLOOKUP($E182,MAPPING!$B$2:$F$7,5,0)</f>
        <v>VARCHAR</v>
      </c>
      <c r="AF182" s="0" t="n">
        <v>50</v>
      </c>
      <c r="AG182" s="25" t="s">
        <v>48</v>
      </c>
      <c r="AH182" s="25" t="s">
        <v>48</v>
      </c>
      <c r="AI182" s="25"/>
      <c r="AJ182" s="25"/>
      <c r="AK182" s="0" t="str">
        <f aca="false">CONCATENATE(UPPER($D182)," ",AE182,",")</f>
        <v>IS_LAST_DAY_OF_FISCAL_QUARTER  VARCHAR,</v>
      </c>
    </row>
    <row r="183" customFormat="false" ht="15" hidden="false" customHeight="false" outlineLevel="0" collapsed="false">
      <c r="A183" s="23"/>
      <c r="B183" s="23"/>
      <c r="C183" s="8" t="n">
        <v>20</v>
      </c>
      <c r="D183" s="0" t="s">
        <v>156</v>
      </c>
      <c r="E183" s="0" t="s">
        <v>7</v>
      </c>
      <c r="F183" s="0" t="n">
        <v>50</v>
      </c>
      <c r="G183" s="25" t="s">
        <v>48</v>
      </c>
      <c r="H183" s="25" t="s">
        <v>48</v>
      </c>
      <c r="I183" s="25"/>
      <c r="J183" s="0" t="str">
        <f aca="false">VLOOKUP($E183,MAPPING!$B$2:$F$7,2,0)</f>
        <v>STRING</v>
      </c>
      <c r="K183" s="0" t="n">
        <v>50</v>
      </c>
      <c r="L183" s="25" t="s">
        <v>48</v>
      </c>
      <c r="M183" s="25" t="s">
        <v>48</v>
      </c>
      <c r="N183" s="25"/>
      <c r="O183" s="25"/>
      <c r="P183" s="0" t="str">
        <f aca="false">CONCATENATE(UPPER($D183)," ",J183,",")</f>
        <v>IS_LAST_DAY_OF_FISCAL_YEAR STRING,</v>
      </c>
      <c r="Q183" s="0" t="str">
        <f aca="false">VLOOKUP($E183,MAPPING!$B$2:$F$7,3,0)</f>
        <v>VARCHAR</v>
      </c>
      <c r="R183" s="0" t="n">
        <v>50</v>
      </c>
      <c r="S183" s="25" t="s">
        <v>48</v>
      </c>
      <c r="T183" s="25" t="s">
        <v>48</v>
      </c>
      <c r="U183" s="25"/>
      <c r="V183" s="25"/>
      <c r="W183" s="0" t="str">
        <f aca="false">CONCATENATE(UPPER($D183)," ",Q183,"(",R183,")",IF(U183&lt;&gt;"",CONCATENATE(" DEFAULT ",U183),""),IF(S183="Y"," NOT NULL",""),",")</f>
        <v>IS_LAST_DAY_OF_FISCAL_YEAR VARCHAR(50),</v>
      </c>
      <c r="X183" s="0" t="s">
        <v>9</v>
      </c>
      <c r="Y183" s="0" t="n">
        <v>50</v>
      </c>
      <c r="Z183" s="25" t="s">
        <v>48</v>
      </c>
      <c r="AA183" s="25" t="s">
        <v>48</v>
      </c>
      <c r="AB183" s="25"/>
      <c r="AC183" s="25"/>
      <c r="AD183" s="25"/>
      <c r="AE183" s="0" t="str">
        <f aca="false">VLOOKUP($E183,MAPPING!$B$2:$F$7,5,0)</f>
        <v>VARCHAR</v>
      </c>
      <c r="AF183" s="0" t="n">
        <v>50</v>
      </c>
      <c r="AG183" s="25" t="s">
        <v>48</v>
      </c>
      <c r="AH183" s="25" t="s">
        <v>48</v>
      </c>
      <c r="AI183" s="25"/>
      <c r="AJ183" s="25"/>
      <c r="AK183" s="0" t="str">
        <f aca="false">CONCATENATE(UPPER($D183)," ",AE183,",")</f>
        <v>IS_LAST_DAY_OF_FISCAL_YEAR  VARCHAR,</v>
      </c>
    </row>
    <row r="184" customFormat="false" ht="15" hidden="false" customHeight="false" outlineLevel="0" collapsed="false">
      <c r="A184" s="23"/>
      <c r="B184" s="23"/>
      <c r="C184" s="8" t="n">
        <v>21</v>
      </c>
      <c r="D184" s="0" t="s">
        <v>157</v>
      </c>
      <c r="E184" s="0" t="s">
        <v>7</v>
      </c>
      <c r="F184" s="7" t="n">
        <v>10</v>
      </c>
      <c r="G184" s="25" t="s">
        <v>48</v>
      </c>
      <c r="H184" s="25" t="s">
        <v>48</v>
      </c>
      <c r="I184" s="25"/>
      <c r="J184" s="0" t="str">
        <f aca="false">VLOOKUP($E184,MAPPING!$B$2:$F$7,2,0)</f>
        <v>STRING</v>
      </c>
      <c r="K184" s="7" t="n">
        <v>10</v>
      </c>
      <c r="L184" s="25" t="s">
        <v>48</v>
      </c>
      <c r="M184" s="25" t="s">
        <v>48</v>
      </c>
      <c r="N184" s="25"/>
      <c r="O184" s="25"/>
      <c r="P184" s="0" t="str">
        <f aca="false">CONCATENATE(UPPER($D184)," ",J184,",")</f>
        <v>WEEK_OF_YEAR_BEGIN_DATE STRING,</v>
      </c>
      <c r="Q184" s="0" t="str">
        <f aca="false">VLOOKUP($E184,MAPPING!$B$2:$F$7,3,0)</f>
        <v>VARCHAR</v>
      </c>
      <c r="R184" s="7" t="n">
        <v>10</v>
      </c>
      <c r="S184" s="25" t="s">
        <v>48</v>
      </c>
      <c r="T184" s="25" t="s">
        <v>48</v>
      </c>
      <c r="U184" s="25"/>
      <c r="V184" s="25"/>
      <c r="W184" s="0" t="str">
        <f aca="false">CONCATENATE(UPPER($D184)," ",Q184,"(",R184,")",IF(U184&lt;&gt;"",CONCATENATE(" DEFAULT ",U184),""),IF(S184="Y"," NOT NULL",""),",")</f>
        <v>WEEK_OF_YEAR_BEGIN_DATE VARCHAR(10),</v>
      </c>
      <c r="X184" s="0" t="s">
        <v>9</v>
      </c>
      <c r="Y184" s="7" t="n">
        <v>10</v>
      </c>
      <c r="Z184" s="25" t="s">
        <v>48</v>
      </c>
      <c r="AA184" s="25" t="s">
        <v>48</v>
      </c>
      <c r="AB184" s="25"/>
      <c r="AC184" s="25"/>
      <c r="AD184" s="25"/>
      <c r="AE184" s="0" t="str">
        <f aca="false">VLOOKUP($E184,MAPPING!$B$2:$F$7,5,0)</f>
        <v>VARCHAR</v>
      </c>
      <c r="AF184" s="7" t="n">
        <v>10</v>
      </c>
      <c r="AG184" s="25" t="s">
        <v>48</v>
      </c>
      <c r="AH184" s="25" t="s">
        <v>48</v>
      </c>
      <c r="AI184" s="25"/>
      <c r="AJ184" s="25"/>
      <c r="AK184" s="0" t="str">
        <f aca="false">CONCATENATE(UPPER($D184)," ",AE184,",")</f>
        <v>WEEK_OF_YEAR_BEGIN_DATE  VARCHAR,</v>
      </c>
    </row>
    <row r="185" customFormat="false" ht="15" hidden="false" customHeight="false" outlineLevel="0" collapsed="false">
      <c r="A185" s="23"/>
      <c r="B185" s="23"/>
      <c r="C185" s="8" t="n">
        <v>22</v>
      </c>
      <c r="D185" s="0" t="s">
        <v>158</v>
      </c>
      <c r="E185" s="0" t="s">
        <v>12</v>
      </c>
      <c r="F185" s="9" t="n">
        <v>10</v>
      </c>
      <c r="G185" s="25" t="s">
        <v>48</v>
      </c>
      <c r="H185" s="25" t="s">
        <v>48</v>
      </c>
      <c r="I185" s="25"/>
      <c r="J185" s="0" t="str">
        <f aca="false">VLOOKUP($E185,MAPPING!$B$2:$F$7,2,0)</f>
        <v>INT</v>
      </c>
      <c r="K185" s="9" t="n">
        <v>10</v>
      </c>
      <c r="L185" s="25" t="s">
        <v>48</v>
      </c>
      <c r="M185" s="25" t="s">
        <v>48</v>
      </c>
      <c r="N185" s="25"/>
      <c r="O185" s="25"/>
      <c r="P185" s="0" t="str">
        <f aca="false">CONCATENATE(UPPER($D185)," ",J185,",")</f>
        <v>WEEK_OF_YEAR_BEGIN_DATE_KEY INT,</v>
      </c>
      <c r="Q185" s="0" t="str">
        <f aca="false">VLOOKUP($E185,MAPPING!$B$2:$F$7,3,0)</f>
        <v>INTEGER</v>
      </c>
      <c r="R185" s="9" t="n">
        <v>10</v>
      </c>
      <c r="S185" s="25" t="s">
        <v>48</v>
      </c>
      <c r="T185" s="25" t="s">
        <v>48</v>
      </c>
      <c r="U185" s="25"/>
      <c r="V185" s="25"/>
      <c r="W185" s="0" t="str">
        <f aca="false">CONCATENATE(UPPER($D185)," ",Q185,"(",R185,")",IF(U185&lt;&gt;"",CONCATENATE(" DEFAULT ",U185),""),IF(S185="Y"," NOT NULL",""),",")</f>
        <v>WEEK_OF_YEAR_BEGIN_DATE_KEY INTEGER(10),</v>
      </c>
      <c r="X185" s="0" t="s">
        <v>133</v>
      </c>
      <c r="Y185" s="9" t="n">
        <v>10</v>
      </c>
      <c r="Z185" s="25" t="s">
        <v>48</v>
      </c>
      <c r="AA185" s="25" t="s">
        <v>48</v>
      </c>
      <c r="AB185" s="25"/>
      <c r="AC185" s="25"/>
      <c r="AD185" s="25"/>
      <c r="AE185" s="0" t="str">
        <f aca="false">VLOOKUP($E185,MAPPING!$B$2:$F$7,5,0)</f>
        <v>INTEGER</v>
      </c>
      <c r="AF185" s="9" t="n">
        <v>10</v>
      </c>
      <c r="AG185" s="25" t="s">
        <v>48</v>
      </c>
      <c r="AH185" s="25" t="s">
        <v>48</v>
      </c>
      <c r="AI185" s="25"/>
      <c r="AJ185" s="25"/>
      <c r="AK185" s="0" t="str">
        <f aca="false">CONCATENATE(UPPER($D185)," ",AE185,",")</f>
        <v>WEEK_OF_YEAR_BEGIN_DATE_KEY INTEGER,</v>
      </c>
    </row>
    <row r="186" customFormat="false" ht="15" hidden="false" customHeight="false" outlineLevel="0" collapsed="false">
      <c r="A186" s="23"/>
      <c r="B186" s="23"/>
      <c r="C186" s="8" t="n">
        <v>23</v>
      </c>
      <c r="D186" s="0" t="s">
        <v>159</v>
      </c>
      <c r="E186" s="0" t="s">
        <v>7</v>
      </c>
      <c r="F186" s="7" t="n">
        <v>10</v>
      </c>
      <c r="G186" s="25" t="s">
        <v>48</v>
      </c>
      <c r="H186" s="25" t="s">
        <v>48</v>
      </c>
      <c r="I186" s="25"/>
      <c r="J186" s="0" t="str">
        <f aca="false">VLOOKUP($E186,MAPPING!$B$2:$F$7,2,0)</f>
        <v>STRING</v>
      </c>
      <c r="K186" s="7" t="n">
        <v>10</v>
      </c>
      <c r="L186" s="25" t="s">
        <v>48</v>
      </c>
      <c r="M186" s="25" t="s">
        <v>48</v>
      </c>
      <c r="N186" s="25"/>
      <c r="O186" s="25"/>
      <c r="P186" s="0" t="str">
        <f aca="false">CONCATENATE(UPPER($D186)," ",J186,",")</f>
        <v>WEEK_OF_YEAR_END_DATE STRING,</v>
      </c>
      <c r="Q186" s="0" t="str">
        <f aca="false">VLOOKUP($E186,MAPPING!$B$2:$F$7,3,0)</f>
        <v>VARCHAR</v>
      </c>
      <c r="R186" s="7" t="n">
        <v>10</v>
      </c>
      <c r="S186" s="25" t="s">
        <v>48</v>
      </c>
      <c r="T186" s="25" t="s">
        <v>48</v>
      </c>
      <c r="U186" s="25"/>
      <c r="V186" s="25"/>
      <c r="W186" s="0" t="str">
        <f aca="false">CONCATENATE(UPPER($D186)," ",Q186,"(",R186,")",IF(U186&lt;&gt;"",CONCATENATE(" DEFAULT ",U186),""),IF(S186="Y"," NOT NULL",""),",")</f>
        <v>WEEK_OF_YEAR_END_DATE VARCHAR(10),</v>
      </c>
      <c r="X186" s="0" t="s">
        <v>9</v>
      </c>
      <c r="Y186" s="7" t="n">
        <v>10</v>
      </c>
      <c r="Z186" s="25" t="s">
        <v>48</v>
      </c>
      <c r="AA186" s="25" t="s">
        <v>48</v>
      </c>
      <c r="AB186" s="25"/>
      <c r="AC186" s="25"/>
      <c r="AD186" s="25"/>
      <c r="AE186" s="0" t="str">
        <f aca="false">VLOOKUP($E186,MAPPING!$B$2:$F$7,5,0)</f>
        <v>VARCHAR</v>
      </c>
      <c r="AF186" s="7" t="n">
        <v>10</v>
      </c>
      <c r="AG186" s="25" t="s">
        <v>48</v>
      </c>
      <c r="AH186" s="25" t="s">
        <v>48</v>
      </c>
      <c r="AI186" s="25"/>
      <c r="AJ186" s="25"/>
      <c r="AK186" s="0" t="str">
        <f aca="false">CONCATENATE(UPPER($D186)," ",AE186,",")</f>
        <v>WEEK_OF_YEAR_END_DATE  VARCHAR,</v>
      </c>
    </row>
    <row r="187" customFormat="false" ht="15" hidden="false" customHeight="false" outlineLevel="0" collapsed="false">
      <c r="A187" s="23"/>
      <c r="B187" s="23"/>
      <c r="C187" s="8" t="n">
        <v>24</v>
      </c>
      <c r="D187" s="0" t="s">
        <v>160</v>
      </c>
      <c r="E187" s="0" t="s">
        <v>12</v>
      </c>
      <c r="F187" s="7" t="n">
        <v>10</v>
      </c>
      <c r="G187" s="25" t="s">
        <v>48</v>
      </c>
      <c r="H187" s="25" t="s">
        <v>48</v>
      </c>
      <c r="I187" s="25"/>
      <c r="J187" s="0" t="str">
        <f aca="false">VLOOKUP($E187,MAPPING!$B$2:$F$7,2,0)</f>
        <v>INT</v>
      </c>
      <c r="K187" s="7" t="n">
        <v>10</v>
      </c>
      <c r="L187" s="25" t="s">
        <v>48</v>
      </c>
      <c r="M187" s="25" t="s">
        <v>48</v>
      </c>
      <c r="N187" s="25"/>
      <c r="O187" s="25"/>
      <c r="P187" s="0" t="str">
        <f aca="false">CONCATENATE(UPPER($D187)," ",J187,",")</f>
        <v>WEEK_OF_YEAR_END_DATE_KEY INT,</v>
      </c>
      <c r="Q187" s="0" t="str">
        <f aca="false">VLOOKUP($E187,MAPPING!$B$2:$F$7,3,0)</f>
        <v>INTEGER</v>
      </c>
      <c r="R187" s="7" t="n">
        <v>10</v>
      </c>
      <c r="S187" s="25" t="s">
        <v>48</v>
      </c>
      <c r="T187" s="25" t="s">
        <v>48</v>
      </c>
      <c r="U187" s="25"/>
      <c r="V187" s="25"/>
      <c r="W187" s="0" t="str">
        <f aca="false">CONCATENATE(UPPER($D187)," ",Q187,"(",R187,")",IF(U187&lt;&gt;"",CONCATENATE(" DEFAULT ",U187),""),IF(S187="Y"," NOT NULL",""),",")</f>
        <v>WEEK_OF_YEAR_END_DATE_KEY INTEGER(10),</v>
      </c>
      <c r="X187" s="0" t="s">
        <v>133</v>
      </c>
      <c r="Y187" s="7" t="n">
        <v>10</v>
      </c>
      <c r="Z187" s="25" t="s">
        <v>48</v>
      </c>
      <c r="AA187" s="25" t="s">
        <v>48</v>
      </c>
      <c r="AB187" s="25"/>
      <c r="AC187" s="25"/>
      <c r="AD187" s="25"/>
      <c r="AE187" s="0" t="str">
        <f aca="false">VLOOKUP($E187,MAPPING!$B$2:$F$7,5,0)</f>
        <v>INTEGER</v>
      </c>
      <c r="AF187" s="7" t="n">
        <v>10</v>
      </c>
      <c r="AG187" s="25" t="s">
        <v>48</v>
      </c>
      <c r="AH187" s="25" t="s">
        <v>48</v>
      </c>
      <c r="AI187" s="25"/>
      <c r="AJ187" s="25"/>
      <c r="AK187" s="0" t="str">
        <f aca="false">CONCATENATE(UPPER($D187)," ",AE187,",")</f>
        <v>WEEK_OF_YEAR_END_DATE_KEY INTEGER,</v>
      </c>
    </row>
    <row r="188" customFormat="false" ht="15" hidden="false" customHeight="false" outlineLevel="0" collapsed="false">
      <c r="A188" s="23"/>
      <c r="B188" s="23"/>
      <c r="C188" s="8" t="n">
        <v>25</v>
      </c>
      <c r="D188" s="0" t="s">
        <v>161</v>
      </c>
      <c r="E188" s="0" t="s">
        <v>7</v>
      </c>
      <c r="F188" s="7" t="n">
        <v>10</v>
      </c>
      <c r="G188" s="25" t="s">
        <v>48</v>
      </c>
      <c r="H188" s="25" t="s">
        <v>48</v>
      </c>
      <c r="I188" s="25"/>
      <c r="J188" s="0" t="str">
        <f aca="false">VLOOKUP($E188,MAPPING!$B$2:$F$7,2,0)</f>
        <v>STRING</v>
      </c>
      <c r="K188" s="7" t="n">
        <v>10</v>
      </c>
      <c r="L188" s="25" t="s">
        <v>48</v>
      </c>
      <c r="M188" s="25" t="s">
        <v>48</v>
      </c>
      <c r="N188" s="25"/>
      <c r="O188" s="25"/>
      <c r="P188" s="0" t="str">
        <f aca="false">CONCATENATE(UPPER($D188)," ",J188,",")</f>
        <v>WEEK_OF_MONTH_BEGIN_DATE STRING,</v>
      </c>
      <c r="Q188" s="0" t="str">
        <f aca="false">VLOOKUP($E188,MAPPING!$B$2:$F$7,3,0)</f>
        <v>VARCHAR</v>
      </c>
      <c r="R188" s="7" t="n">
        <v>10</v>
      </c>
      <c r="S188" s="25" t="s">
        <v>48</v>
      </c>
      <c r="T188" s="25" t="s">
        <v>48</v>
      </c>
      <c r="U188" s="25"/>
      <c r="V188" s="25"/>
      <c r="W188" s="0" t="str">
        <f aca="false">CONCATENATE(UPPER($D188)," ",Q188,"(",R188,")",IF(U188&lt;&gt;"",CONCATENATE(" DEFAULT ",U188),""),IF(S188="Y"," NOT NULL",""),",")</f>
        <v>WEEK_OF_MONTH_BEGIN_DATE VARCHAR(10),</v>
      </c>
      <c r="X188" s="0" t="s">
        <v>9</v>
      </c>
      <c r="Y188" s="7" t="n">
        <v>10</v>
      </c>
      <c r="Z188" s="25" t="s">
        <v>48</v>
      </c>
      <c r="AA188" s="25" t="s">
        <v>48</v>
      </c>
      <c r="AB188" s="25"/>
      <c r="AC188" s="25"/>
      <c r="AD188" s="25"/>
      <c r="AE188" s="0" t="str">
        <f aca="false">VLOOKUP($E188,MAPPING!$B$2:$F$7,5,0)</f>
        <v>VARCHAR</v>
      </c>
      <c r="AF188" s="7" t="n">
        <v>10</v>
      </c>
      <c r="AG188" s="25" t="s">
        <v>48</v>
      </c>
      <c r="AH188" s="25" t="s">
        <v>48</v>
      </c>
      <c r="AI188" s="25"/>
      <c r="AJ188" s="25"/>
      <c r="AK188" s="0" t="str">
        <f aca="false">CONCATENATE(UPPER($D188)," ",AE188,",")</f>
        <v>WEEK_OF_MONTH_BEGIN_DATE  VARCHAR,</v>
      </c>
    </row>
    <row r="189" customFormat="false" ht="15" hidden="false" customHeight="false" outlineLevel="0" collapsed="false">
      <c r="A189" s="23"/>
      <c r="B189" s="23"/>
      <c r="C189" s="8" t="n">
        <v>26</v>
      </c>
      <c r="D189" s="0" t="s">
        <v>162</v>
      </c>
      <c r="E189" s="0" t="s">
        <v>12</v>
      </c>
      <c r="F189" s="7" t="n">
        <v>10</v>
      </c>
      <c r="G189" s="25" t="s">
        <v>48</v>
      </c>
      <c r="H189" s="25" t="s">
        <v>48</v>
      </c>
      <c r="I189" s="25"/>
      <c r="J189" s="0" t="str">
        <f aca="false">VLOOKUP($E189,MAPPING!$B$2:$F$7,2,0)</f>
        <v>INT</v>
      </c>
      <c r="K189" s="7" t="n">
        <v>10</v>
      </c>
      <c r="L189" s="25" t="s">
        <v>48</v>
      </c>
      <c r="M189" s="25" t="s">
        <v>48</v>
      </c>
      <c r="N189" s="25"/>
      <c r="O189" s="25"/>
      <c r="P189" s="0" t="str">
        <f aca="false">CONCATENATE(UPPER($D189)," ",J189,",")</f>
        <v>WEEK_OF_MONTH_BEGIN_DATE_KEY INT,</v>
      </c>
      <c r="Q189" s="0" t="str">
        <f aca="false">VLOOKUP($E189,MAPPING!$B$2:$F$7,3,0)</f>
        <v>INTEGER</v>
      </c>
      <c r="R189" s="7" t="n">
        <v>10</v>
      </c>
      <c r="S189" s="25" t="s">
        <v>48</v>
      </c>
      <c r="T189" s="25" t="s">
        <v>48</v>
      </c>
      <c r="U189" s="25"/>
      <c r="V189" s="25"/>
      <c r="W189" s="0" t="str">
        <f aca="false">CONCATENATE(UPPER($D189)," ",Q189,"(",R189,")",IF(U189&lt;&gt;"",CONCATENATE(" DEFAULT ",U189),""),IF(S189="Y"," NOT NULL",""),",")</f>
        <v>WEEK_OF_MONTH_BEGIN_DATE_KEY INTEGER(10),</v>
      </c>
      <c r="X189" s="0" t="s">
        <v>133</v>
      </c>
      <c r="Y189" s="7" t="n">
        <v>10</v>
      </c>
      <c r="Z189" s="25" t="s">
        <v>48</v>
      </c>
      <c r="AA189" s="25" t="s">
        <v>48</v>
      </c>
      <c r="AB189" s="25"/>
      <c r="AC189" s="25"/>
      <c r="AD189" s="25"/>
      <c r="AE189" s="0" t="str">
        <f aca="false">VLOOKUP($E189,MAPPING!$B$2:$F$7,5,0)</f>
        <v>INTEGER</v>
      </c>
      <c r="AF189" s="7" t="n">
        <v>10</v>
      </c>
      <c r="AG189" s="25" t="s">
        <v>48</v>
      </c>
      <c r="AH189" s="25" t="s">
        <v>48</v>
      </c>
      <c r="AI189" s="25"/>
      <c r="AJ189" s="25"/>
      <c r="AK189" s="0" t="str">
        <f aca="false">CONCATENATE(UPPER($D189)," ",AE189,",")</f>
        <v>WEEK_OF_MONTH_BEGIN_DATE_KEY INTEGER,</v>
      </c>
    </row>
    <row r="190" customFormat="false" ht="15" hidden="false" customHeight="false" outlineLevel="0" collapsed="false">
      <c r="A190" s="23"/>
      <c r="B190" s="23"/>
      <c r="C190" s="8" t="n">
        <v>27</v>
      </c>
      <c r="D190" s="0" t="s">
        <v>163</v>
      </c>
      <c r="E190" s="0" t="s">
        <v>7</v>
      </c>
      <c r="F190" s="7" t="n">
        <v>10</v>
      </c>
      <c r="G190" s="25" t="s">
        <v>48</v>
      </c>
      <c r="H190" s="25" t="s">
        <v>48</v>
      </c>
      <c r="I190" s="25"/>
      <c r="J190" s="0" t="str">
        <f aca="false">VLOOKUP($E190,MAPPING!$B$2:$F$7,2,0)</f>
        <v>STRING</v>
      </c>
      <c r="K190" s="7" t="n">
        <v>10</v>
      </c>
      <c r="L190" s="25" t="s">
        <v>48</v>
      </c>
      <c r="M190" s="25" t="s">
        <v>48</v>
      </c>
      <c r="N190" s="25"/>
      <c r="O190" s="25"/>
      <c r="P190" s="0" t="str">
        <f aca="false">CONCATENATE(UPPER($D190)," ",J190,",")</f>
        <v>WEEK_OF_MONTH_END_DATE STRING,</v>
      </c>
      <c r="Q190" s="0" t="str">
        <f aca="false">VLOOKUP($E190,MAPPING!$B$2:$F$7,3,0)</f>
        <v>VARCHAR</v>
      </c>
      <c r="R190" s="7" t="n">
        <v>10</v>
      </c>
      <c r="S190" s="25" t="s">
        <v>48</v>
      </c>
      <c r="T190" s="25" t="s">
        <v>48</v>
      </c>
      <c r="U190" s="25"/>
      <c r="V190" s="25"/>
      <c r="W190" s="0" t="str">
        <f aca="false">CONCATENATE(UPPER($D190)," ",Q190,"(",R190,")",IF(U190&lt;&gt;"",CONCATENATE(" DEFAULT ",U190),""),IF(S190="Y"," NOT NULL",""),",")</f>
        <v>WEEK_OF_MONTH_END_DATE VARCHAR(10),</v>
      </c>
      <c r="X190" s="0" t="s">
        <v>9</v>
      </c>
      <c r="Y190" s="7" t="n">
        <v>10</v>
      </c>
      <c r="Z190" s="25" t="s">
        <v>48</v>
      </c>
      <c r="AA190" s="25" t="s">
        <v>48</v>
      </c>
      <c r="AB190" s="25"/>
      <c r="AC190" s="25"/>
      <c r="AD190" s="25"/>
      <c r="AE190" s="0" t="str">
        <f aca="false">VLOOKUP($E190,MAPPING!$B$2:$F$7,5,0)</f>
        <v>VARCHAR</v>
      </c>
      <c r="AF190" s="7" t="n">
        <v>10</v>
      </c>
      <c r="AG190" s="25" t="s">
        <v>48</v>
      </c>
      <c r="AH190" s="25" t="s">
        <v>48</v>
      </c>
      <c r="AI190" s="25"/>
      <c r="AJ190" s="25"/>
      <c r="AK190" s="0" t="str">
        <f aca="false">CONCATENATE(UPPER($D190)," ",AE190,",")</f>
        <v>WEEK_OF_MONTH_END_DATE  VARCHAR,</v>
      </c>
    </row>
    <row r="191" customFormat="false" ht="15" hidden="false" customHeight="false" outlineLevel="0" collapsed="false">
      <c r="A191" s="23"/>
      <c r="B191" s="23"/>
      <c r="C191" s="8" t="n">
        <v>28</v>
      </c>
      <c r="D191" s="0" t="s">
        <v>164</v>
      </c>
      <c r="E191" s="0" t="s">
        <v>12</v>
      </c>
      <c r="F191" s="9" t="n">
        <v>10</v>
      </c>
      <c r="G191" s="25" t="s">
        <v>48</v>
      </c>
      <c r="H191" s="25" t="s">
        <v>48</v>
      </c>
      <c r="I191" s="25"/>
      <c r="J191" s="0" t="str">
        <f aca="false">VLOOKUP($E191,MAPPING!$B$2:$F$7,2,0)</f>
        <v>INT</v>
      </c>
      <c r="K191" s="9" t="n">
        <v>10</v>
      </c>
      <c r="L191" s="25" t="s">
        <v>48</v>
      </c>
      <c r="M191" s="25" t="s">
        <v>48</v>
      </c>
      <c r="N191" s="25"/>
      <c r="O191" s="25"/>
      <c r="P191" s="0" t="str">
        <f aca="false">CONCATENATE(UPPER($D191)," ",J191,",")</f>
        <v>WEEK_OF_MONTH_END_DATE_KEY INT,</v>
      </c>
      <c r="Q191" s="0" t="str">
        <f aca="false">VLOOKUP($E191,MAPPING!$B$2:$F$7,3,0)</f>
        <v>INTEGER</v>
      </c>
      <c r="R191" s="9" t="n">
        <v>10</v>
      </c>
      <c r="S191" s="25" t="s">
        <v>48</v>
      </c>
      <c r="T191" s="25" t="s">
        <v>48</v>
      </c>
      <c r="U191" s="25"/>
      <c r="V191" s="25"/>
      <c r="W191" s="0" t="str">
        <f aca="false">CONCATENATE(UPPER($D191)," ",Q191,"(",R191,")",IF(U191&lt;&gt;"",CONCATENATE(" DEFAULT ",U191),""),IF(S191="Y"," NOT NULL",""),",")</f>
        <v>WEEK_OF_MONTH_END_DATE_KEY INTEGER(10),</v>
      </c>
      <c r="X191" s="0" t="s">
        <v>133</v>
      </c>
      <c r="Y191" s="9" t="n">
        <v>10</v>
      </c>
      <c r="Z191" s="25" t="s">
        <v>48</v>
      </c>
      <c r="AA191" s="25" t="s">
        <v>48</v>
      </c>
      <c r="AB191" s="25"/>
      <c r="AC191" s="25"/>
      <c r="AD191" s="25"/>
      <c r="AE191" s="0" t="str">
        <f aca="false">VLOOKUP($E191,MAPPING!$B$2:$F$7,5,0)</f>
        <v>INTEGER</v>
      </c>
      <c r="AF191" s="9" t="n">
        <v>10</v>
      </c>
      <c r="AG191" s="25" t="s">
        <v>48</v>
      </c>
      <c r="AH191" s="25" t="s">
        <v>48</v>
      </c>
      <c r="AI191" s="25"/>
      <c r="AJ191" s="25"/>
      <c r="AK191" s="0" t="str">
        <f aca="false">CONCATENATE(UPPER($D191)," ",AE191,",")</f>
        <v>WEEK_OF_MONTH_END_DATE_KEY INTEGER,</v>
      </c>
    </row>
    <row r="192" customFormat="false" ht="15" hidden="false" customHeight="false" outlineLevel="0" collapsed="false">
      <c r="A192" s="23"/>
      <c r="B192" s="23"/>
      <c r="C192" s="8" t="n">
        <v>29</v>
      </c>
      <c r="D192" s="0" t="s">
        <v>165</v>
      </c>
      <c r="E192" s="0" t="s">
        <v>7</v>
      </c>
      <c r="F192" s="7" t="n">
        <v>10</v>
      </c>
      <c r="G192" s="25" t="s">
        <v>48</v>
      </c>
      <c r="H192" s="25" t="s">
        <v>48</v>
      </c>
      <c r="I192" s="25"/>
      <c r="J192" s="0" t="str">
        <f aca="false">VLOOKUP($E192,MAPPING!$B$2:$F$7,2,0)</f>
        <v>STRING</v>
      </c>
      <c r="K192" s="7" t="n">
        <v>10</v>
      </c>
      <c r="L192" s="25" t="s">
        <v>48</v>
      </c>
      <c r="M192" s="25" t="s">
        <v>48</v>
      </c>
      <c r="N192" s="25"/>
      <c r="O192" s="25"/>
      <c r="P192" s="0" t="str">
        <f aca="false">CONCATENATE(UPPER($D192)," ",J192,",")</f>
        <v>WEEK_OF_QUARTER_BEGIN_DATE STRING,</v>
      </c>
      <c r="Q192" s="0" t="str">
        <f aca="false">VLOOKUP($E192,MAPPING!$B$2:$F$7,3,0)</f>
        <v>VARCHAR</v>
      </c>
      <c r="R192" s="7" t="n">
        <v>10</v>
      </c>
      <c r="S192" s="25" t="s">
        <v>48</v>
      </c>
      <c r="T192" s="25" t="s">
        <v>48</v>
      </c>
      <c r="U192" s="25"/>
      <c r="V192" s="25"/>
      <c r="W192" s="0" t="str">
        <f aca="false">CONCATENATE(UPPER($D192)," ",Q192,"(",R192,")",IF(U192&lt;&gt;"",CONCATENATE(" DEFAULT ",U192),""),IF(S192="Y"," NOT NULL",""),",")</f>
        <v>WEEK_OF_QUARTER_BEGIN_DATE VARCHAR(10),</v>
      </c>
      <c r="X192" s="0" t="s">
        <v>9</v>
      </c>
      <c r="Y192" s="7" t="n">
        <v>10</v>
      </c>
      <c r="Z192" s="25" t="s">
        <v>48</v>
      </c>
      <c r="AA192" s="25" t="s">
        <v>48</v>
      </c>
      <c r="AB192" s="25"/>
      <c r="AC192" s="25"/>
      <c r="AD192" s="25"/>
      <c r="AE192" s="0" t="str">
        <f aca="false">VLOOKUP($E192,MAPPING!$B$2:$F$7,5,0)</f>
        <v>VARCHAR</v>
      </c>
      <c r="AF192" s="7" t="n">
        <v>10</v>
      </c>
      <c r="AG192" s="25" t="s">
        <v>48</v>
      </c>
      <c r="AH192" s="25" t="s">
        <v>48</v>
      </c>
      <c r="AI192" s="25"/>
      <c r="AJ192" s="25"/>
      <c r="AK192" s="0" t="str">
        <f aca="false">CONCATENATE(UPPER($D192)," ",AE192,",")</f>
        <v>WEEK_OF_QUARTER_BEGIN_DATE  VARCHAR,</v>
      </c>
    </row>
    <row r="193" customFormat="false" ht="15" hidden="false" customHeight="false" outlineLevel="0" collapsed="false">
      <c r="A193" s="23"/>
      <c r="B193" s="23"/>
      <c r="C193" s="8" t="n">
        <v>30</v>
      </c>
      <c r="D193" s="0" t="s">
        <v>166</v>
      </c>
      <c r="E193" s="0" t="s">
        <v>12</v>
      </c>
      <c r="F193" s="7" t="n">
        <v>10</v>
      </c>
      <c r="G193" s="25" t="s">
        <v>48</v>
      </c>
      <c r="H193" s="25" t="s">
        <v>48</v>
      </c>
      <c r="I193" s="25"/>
      <c r="J193" s="0" t="str">
        <f aca="false">VLOOKUP($E193,MAPPING!$B$2:$F$7,2,0)</f>
        <v>INT</v>
      </c>
      <c r="K193" s="7" t="n">
        <v>10</v>
      </c>
      <c r="L193" s="25" t="s">
        <v>48</v>
      </c>
      <c r="M193" s="25" t="s">
        <v>48</v>
      </c>
      <c r="N193" s="25"/>
      <c r="O193" s="25"/>
      <c r="P193" s="0" t="str">
        <f aca="false">CONCATENATE(UPPER($D193)," ",J193,",")</f>
        <v>WEEK_OF_QUARTER_BEGIN_DATE_KEY INT,</v>
      </c>
      <c r="Q193" s="0" t="str">
        <f aca="false">VLOOKUP($E193,MAPPING!$B$2:$F$7,3,0)</f>
        <v>INTEGER</v>
      </c>
      <c r="R193" s="7" t="n">
        <v>10</v>
      </c>
      <c r="S193" s="25" t="s">
        <v>48</v>
      </c>
      <c r="T193" s="25" t="s">
        <v>48</v>
      </c>
      <c r="U193" s="25"/>
      <c r="V193" s="25"/>
      <c r="W193" s="0" t="str">
        <f aca="false">CONCATENATE(UPPER($D193)," ",Q193,"(",R193,")",IF(U193&lt;&gt;"",CONCATENATE(" DEFAULT ",U193),""),IF(S193="Y"," NOT NULL",""),",")</f>
        <v>WEEK_OF_QUARTER_BEGIN_DATE_KEY INTEGER(10),</v>
      </c>
      <c r="X193" s="0" t="s">
        <v>133</v>
      </c>
      <c r="Y193" s="7" t="n">
        <v>10</v>
      </c>
      <c r="Z193" s="25" t="s">
        <v>48</v>
      </c>
      <c r="AA193" s="25" t="s">
        <v>48</v>
      </c>
      <c r="AB193" s="25"/>
      <c r="AC193" s="25"/>
      <c r="AD193" s="25"/>
      <c r="AE193" s="0" t="str">
        <f aca="false">VLOOKUP($E193,MAPPING!$B$2:$F$7,5,0)</f>
        <v>INTEGER</v>
      </c>
      <c r="AF193" s="7" t="n">
        <v>10</v>
      </c>
      <c r="AG193" s="25" t="s">
        <v>48</v>
      </c>
      <c r="AH193" s="25" t="s">
        <v>48</v>
      </c>
      <c r="AI193" s="25"/>
      <c r="AJ193" s="25"/>
      <c r="AK193" s="0" t="str">
        <f aca="false">CONCATENATE(UPPER($D193)," ",AE193,",")</f>
        <v>WEEK_OF_QUARTER_BEGIN_DATE_KEY INTEGER,</v>
      </c>
    </row>
    <row r="194" customFormat="false" ht="15" hidden="false" customHeight="false" outlineLevel="0" collapsed="false">
      <c r="A194" s="23"/>
      <c r="B194" s="23"/>
      <c r="C194" s="8" t="n">
        <v>31</v>
      </c>
      <c r="D194" s="0" t="s">
        <v>167</v>
      </c>
      <c r="E194" s="0" t="s">
        <v>7</v>
      </c>
      <c r="F194" s="7" t="n">
        <v>10</v>
      </c>
      <c r="G194" s="25" t="s">
        <v>48</v>
      </c>
      <c r="H194" s="25" t="s">
        <v>48</v>
      </c>
      <c r="I194" s="25"/>
      <c r="J194" s="0" t="str">
        <f aca="false">VLOOKUP($E194,MAPPING!$B$2:$F$7,2,0)</f>
        <v>STRING</v>
      </c>
      <c r="K194" s="7" t="n">
        <v>10</v>
      </c>
      <c r="L194" s="25" t="s">
        <v>48</v>
      </c>
      <c r="M194" s="25" t="s">
        <v>48</v>
      </c>
      <c r="N194" s="25"/>
      <c r="O194" s="25"/>
      <c r="P194" s="0" t="str">
        <f aca="false">CONCATENATE(UPPER($D194)," ",J194,",")</f>
        <v>WEEK_OF_QUARTER_END_DATE STRING,</v>
      </c>
      <c r="Q194" s="0" t="str">
        <f aca="false">VLOOKUP($E194,MAPPING!$B$2:$F$7,3,0)</f>
        <v>VARCHAR</v>
      </c>
      <c r="R194" s="7" t="n">
        <v>10</v>
      </c>
      <c r="S194" s="25" t="s">
        <v>48</v>
      </c>
      <c r="T194" s="25" t="s">
        <v>48</v>
      </c>
      <c r="U194" s="25"/>
      <c r="V194" s="25"/>
      <c r="W194" s="0" t="str">
        <f aca="false">CONCATENATE(UPPER($D194)," ",Q194,"(",R194,")",IF(U194&lt;&gt;"",CONCATENATE(" DEFAULT ",U194),""),IF(S194="Y"," NOT NULL",""),",")</f>
        <v>WEEK_OF_QUARTER_END_DATE VARCHAR(10),</v>
      </c>
      <c r="X194" s="0" t="s">
        <v>9</v>
      </c>
      <c r="Y194" s="7" t="n">
        <v>10</v>
      </c>
      <c r="Z194" s="25" t="s">
        <v>48</v>
      </c>
      <c r="AA194" s="25" t="s">
        <v>48</v>
      </c>
      <c r="AB194" s="25"/>
      <c r="AC194" s="25"/>
      <c r="AD194" s="25"/>
      <c r="AE194" s="0" t="str">
        <f aca="false">VLOOKUP($E194,MAPPING!$B$2:$F$7,5,0)</f>
        <v>VARCHAR</v>
      </c>
      <c r="AF194" s="7" t="n">
        <v>10</v>
      </c>
      <c r="AG194" s="25" t="s">
        <v>48</v>
      </c>
      <c r="AH194" s="25" t="s">
        <v>48</v>
      </c>
      <c r="AI194" s="25"/>
      <c r="AJ194" s="25"/>
      <c r="AK194" s="0" t="str">
        <f aca="false">CONCATENATE(UPPER($D194)," ",AE194,",")</f>
        <v>WEEK_OF_QUARTER_END_DATE  VARCHAR,</v>
      </c>
    </row>
    <row r="195" customFormat="false" ht="15" hidden="false" customHeight="false" outlineLevel="0" collapsed="false">
      <c r="A195" s="23"/>
      <c r="B195" s="23"/>
      <c r="C195" s="8" t="n">
        <v>32</v>
      </c>
      <c r="D195" s="0" t="s">
        <v>168</v>
      </c>
      <c r="E195" s="0" t="s">
        <v>12</v>
      </c>
      <c r="F195" s="9" t="n">
        <v>10</v>
      </c>
      <c r="G195" s="25" t="s">
        <v>48</v>
      </c>
      <c r="H195" s="25" t="s">
        <v>48</v>
      </c>
      <c r="I195" s="25"/>
      <c r="J195" s="0" t="str">
        <f aca="false">VLOOKUP($E195,MAPPING!$B$2:$F$7,2,0)</f>
        <v>INT</v>
      </c>
      <c r="K195" s="9" t="n">
        <v>10</v>
      </c>
      <c r="L195" s="25" t="s">
        <v>48</v>
      </c>
      <c r="M195" s="25" t="s">
        <v>48</v>
      </c>
      <c r="N195" s="25"/>
      <c r="O195" s="25"/>
      <c r="P195" s="0" t="str">
        <f aca="false">CONCATENATE(UPPER($D195)," ",J195,",")</f>
        <v>WEEK_OF_QUARTER_END_DATE_KEY INT,</v>
      </c>
      <c r="Q195" s="0" t="str">
        <f aca="false">VLOOKUP($E195,MAPPING!$B$2:$F$7,3,0)</f>
        <v>INTEGER</v>
      </c>
      <c r="R195" s="9" t="n">
        <v>10</v>
      </c>
      <c r="S195" s="25" t="s">
        <v>48</v>
      </c>
      <c r="T195" s="25" t="s">
        <v>48</v>
      </c>
      <c r="U195" s="25"/>
      <c r="V195" s="25"/>
      <c r="W195" s="0" t="str">
        <f aca="false">CONCATENATE(UPPER($D195)," ",Q195,"(",R195,")",IF(U195&lt;&gt;"",CONCATENATE(" DEFAULT ",U195),""),IF(S195="Y"," NOT NULL",""),",")</f>
        <v>WEEK_OF_QUARTER_END_DATE_KEY INTEGER(10),</v>
      </c>
      <c r="X195" s="0" t="s">
        <v>133</v>
      </c>
      <c r="Y195" s="9" t="n">
        <v>10</v>
      </c>
      <c r="Z195" s="25" t="s">
        <v>48</v>
      </c>
      <c r="AA195" s="25" t="s">
        <v>48</v>
      </c>
      <c r="AB195" s="25"/>
      <c r="AC195" s="25"/>
      <c r="AD195" s="25"/>
      <c r="AE195" s="0" t="str">
        <f aca="false">VLOOKUP($E195,MAPPING!$B$2:$F$7,5,0)</f>
        <v>INTEGER</v>
      </c>
      <c r="AF195" s="9" t="n">
        <v>10</v>
      </c>
      <c r="AG195" s="25" t="s">
        <v>48</v>
      </c>
      <c r="AH195" s="25" t="s">
        <v>48</v>
      </c>
      <c r="AI195" s="25"/>
      <c r="AJ195" s="25"/>
      <c r="AK195" s="0" t="str">
        <f aca="false">CONCATENATE(UPPER($D195)," ",AE195,",")</f>
        <v>WEEK_OF_QUARTER_END_DATE_KEY INTEGER,</v>
      </c>
    </row>
    <row r="196" customFormat="false" ht="15" hidden="false" customHeight="false" outlineLevel="0" collapsed="false">
      <c r="A196" s="23"/>
      <c r="B196" s="23"/>
      <c r="C196" s="8" t="n">
        <v>33</v>
      </c>
      <c r="D196" s="0" t="s">
        <v>169</v>
      </c>
      <c r="E196" s="0" t="s">
        <v>12</v>
      </c>
      <c r="F196" s="9" t="n">
        <v>10</v>
      </c>
      <c r="G196" s="25" t="s">
        <v>48</v>
      </c>
      <c r="H196" s="25" t="s">
        <v>48</v>
      </c>
      <c r="I196" s="25"/>
      <c r="J196" s="0" t="str">
        <f aca="false">VLOOKUP($E196,MAPPING!$B$2:$F$7,2,0)</f>
        <v>INT</v>
      </c>
      <c r="K196" s="9" t="n">
        <v>10</v>
      </c>
      <c r="L196" s="25" t="s">
        <v>48</v>
      </c>
      <c r="M196" s="25" t="s">
        <v>48</v>
      </c>
      <c r="N196" s="25"/>
      <c r="O196" s="25"/>
      <c r="P196" s="0" t="str">
        <f aca="false">CONCATENATE(UPPER($D196)," ",J196,",")</f>
        <v>WEEK_NUM_OF_MONTH INT,</v>
      </c>
      <c r="Q196" s="0" t="str">
        <f aca="false">VLOOKUP($E196,MAPPING!$B$2:$F$7,3,0)</f>
        <v>INTEGER</v>
      </c>
      <c r="R196" s="9" t="n">
        <v>10</v>
      </c>
      <c r="S196" s="25" t="s">
        <v>48</v>
      </c>
      <c r="T196" s="25" t="s">
        <v>48</v>
      </c>
      <c r="U196" s="25"/>
      <c r="V196" s="25"/>
      <c r="W196" s="0" t="str">
        <f aca="false">CONCATENATE(UPPER($D196)," ",Q196,"(",R196,")",IF(U196&lt;&gt;"",CONCATENATE(" DEFAULT ",U196),""),IF(S196="Y"," NOT NULL",""),",")</f>
        <v>WEEK_NUM_OF_MONTH INTEGER(10),</v>
      </c>
      <c r="X196" s="0" t="s">
        <v>133</v>
      </c>
      <c r="Y196" s="9" t="n">
        <v>10</v>
      </c>
      <c r="Z196" s="25" t="s">
        <v>48</v>
      </c>
      <c r="AA196" s="25" t="s">
        <v>48</v>
      </c>
      <c r="AB196" s="25"/>
      <c r="AC196" s="25"/>
      <c r="AD196" s="25"/>
      <c r="AE196" s="0" t="str">
        <f aca="false">VLOOKUP($E196,MAPPING!$B$2:$F$7,5,0)</f>
        <v>INTEGER</v>
      </c>
      <c r="AF196" s="9" t="n">
        <v>10</v>
      </c>
      <c r="AG196" s="25" t="s">
        <v>48</v>
      </c>
      <c r="AH196" s="25" t="s">
        <v>48</v>
      </c>
      <c r="AI196" s="25"/>
      <c r="AJ196" s="25"/>
      <c r="AK196" s="0" t="str">
        <f aca="false">CONCATENATE(UPPER($D196)," ",AE196,",")</f>
        <v>WEEK_NUM_OF_MONTH INTEGER,</v>
      </c>
    </row>
    <row r="197" customFormat="false" ht="15" hidden="false" customHeight="false" outlineLevel="0" collapsed="false">
      <c r="A197" s="23"/>
      <c r="B197" s="23"/>
      <c r="C197" s="8" t="n">
        <v>34</v>
      </c>
      <c r="D197" s="0" t="s">
        <v>170</v>
      </c>
      <c r="E197" s="0" t="s">
        <v>12</v>
      </c>
      <c r="F197" s="9" t="n">
        <v>10</v>
      </c>
      <c r="G197" s="25" t="s">
        <v>48</v>
      </c>
      <c r="H197" s="25" t="s">
        <v>48</v>
      </c>
      <c r="I197" s="25"/>
      <c r="J197" s="0" t="str">
        <f aca="false">VLOOKUP($E197,MAPPING!$B$2:$F$7,2,0)</f>
        <v>INT</v>
      </c>
      <c r="K197" s="9" t="n">
        <v>10</v>
      </c>
      <c r="L197" s="25" t="s">
        <v>48</v>
      </c>
      <c r="M197" s="25" t="s">
        <v>48</v>
      </c>
      <c r="N197" s="25"/>
      <c r="O197" s="25"/>
      <c r="P197" s="0" t="str">
        <f aca="false">CONCATENATE(UPPER($D197)," ",J197,",")</f>
        <v>WEEK_NUM_OF_QUARTER INT,</v>
      </c>
      <c r="Q197" s="0" t="str">
        <f aca="false">VLOOKUP($E197,MAPPING!$B$2:$F$7,3,0)</f>
        <v>INTEGER</v>
      </c>
      <c r="R197" s="9" t="n">
        <v>10</v>
      </c>
      <c r="S197" s="25" t="s">
        <v>48</v>
      </c>
      <c r="T197" s="25" t="s">
        <v>48</v>
      </c>
      <c r="U197" s="25"/>
      <c r="V197" s="25"/>
      <c r="W197" s="0" t="str">
        <f aca="false">CONCATENATE(UPPER($D197)," ",Q197,"(",R197,")",IF(U197&lt;&gt;"",CONCATENATE(" DEFAULT ",U197),""),IF(S197="Y"," NOT NULL",""),",")</f>
        <v>WEEK_NUM_OF_QUARTER INTEGER(10),</v>
      </c>
      <c r="X197" s="0" t="s">
        <v>133</v>
      </c>
      <c r="Y197" s="9" t="n">
        <v>10</v>
      </c>
      <c r="Z197" s="25" t="s">
        <v>48</v>
      </c>
      <c r="AA197" s="25" t="s">
        <v>48</v>
      </c>
      <c r="AB197" s="25"/>
      <c r="AC197" s="25"/>
      <c r="AD197" s="25"/>
      <c r="AE197" s="0" t="str">
        <f aca="false">VLOOKUP($E197,MAPPING!$B$2:$F$7,5,0)</f>
        <v>INTEGER</v>
      </c>
      <c r="AF197" s="9" t="n">
        <v>10</v>
      </c>
      <c r="AG197" s="25" t="s">
        <v>48</v>
      </c>
      <c r="AH197" s="25" t="s">
        <v>48</v>
      </c>
      <c r="AI197" s="25"/>
      <c r="AJ197" s="25"/>
      <c r="AK197" s="0" t="str">
        <f aca="false">CONCATENATE(UPPER($D197)," ",AE197,",")</f>
        <v>WEEK_NUM_OF_QUARTER INTEGER,</v>
      </c>
    </row>
    <row r="198" customFormat="false" ht="15" hidden="false" customHeight="false" outlineLevel="0" collapsed="false">
      <c r="A198" s="23"/>
      <c r="B198" s="23"/>
      <c r="C198" s="8" t="n">
        <v>35</v>
      </c>
      <c r="D198" s="0" t="s">
        <v>171</v>
      </c>
      <c r="E198" s="0" t="s">
        <v>12</v>
      </c>
      <c r="F198" s="9" t="n">
        <v>10</v>
      </c>
      <c r="G198" s="25" t="s">
        <v>48</v>
      </c>
      <c r="H198" s="25" t="s">
        <v>48</v>
      </c>
      <c r="I198" s="25"/>
      <c r="J198" s="0" t="str">
        <f aca="false">VLOOKUP($E198,MAPPING!$B$2:$F$7,2,0)</f>
        <v>INT</v>
      </c>
      <c r="K198" s="9" t="n">
        <v>10</v>
      </c>
      <c r="L198" s="25" t="s">
        <v>48</v>
      </c>
      <c r="M198" s="25" t="s">
        <v>48</v>
      </c>
      <c r="N198" s="25"/>
      <c r="O198" s="25"/>
      <c r="P198" s="0" t="str">
        <f aca="false">CONCATENATE(UPPER($D198)," ",J198,",")</f>
        <v>WEEK_NUM_OF_YEAR INT,</v>
      </c>
      <c r="Q198" s="0" t="str">
        <f aca="false">VLOOKUP($E198,MAPPING!$B$2:$F$7,3,0)</f>
        <v>INTEGER</v>
      </c>
      <c r="R198" s="9" t="n">
        <v>10</v>
      </c>
      <c r="S198" s="25" t="s">
        <v>48</v>
      </c>
      <c r="T198" s="25" t="s">
        <v>48</v>
      </c>
      <c r="U198" s="25"/>
      <c r="V198" s="25"/>
      <c r="W198" s="0" t="str">
        <f aca="false">CONCATENATE(UPPER($D198)," ",Q198,"(",R198,")",IF(U198&lt;&gt;"",CONCATENATE(" DEFAULT ",U198),""),IF(S198="Y"," NOT NULL",""),",")</f>
        <v>WEEK_NUM_OF_YEAR INTEGER(10),</v>
      </c>
      <c r="X198" s="0" t="s">
        <v>133</v>
      </c>
      <c r="Y198" s="9" t="n">
        <v>10</v>
      </c>
      <c r="Z198" s="25" t="s">
        <v>48</v>
      </c>
      <c r="AA198" s="25" t="s">
        <v>48</v>
      </c>
      <c r="AB198" s="25"/>
      <c r="AC198" s="25"/>
      <c r="AD198" s="25"/>
      <c r="AE198" s="0" t="str">
        <f aca="false">VLOOKUP($E198,MAPPING!$B$2:$F$7,5,0)</f>
        <v>INTEGER</v>
      </c>
      <c r="AF198" s="9" t="n">
        <v>10</v>
      </c>
      <c r="AG198" s="25" t="s">
        <v>48</v>
      </c>
      <c r="AH198" s="25" t="s">
        <v>48</v>
      </c>
      <c r="AI198" s="25"/>
      <c r="AJ198" s="25"/>
      <c r="AK198" s="0" t="str">
        <f aca="false">CONCATENATE(UPPER($D198)," ",AE198,",")</f>
        <v>WEEK_NUM_OF_YEAR INTEGER,</v>
      </c>
    </row>
    <row r="199" customFormat="false" ht="15" hidden="false" customHeight="false" outlineLevel="0" collapsed="false">
      <c r="A199" s="23"/>
      <c r="B199" s="23"/>
      <c r="C199" s="8" t="n">
        <v>36</v>
      </c>
      <c r="D199" s="0" t="s">
        <v>172</v>
      </c>
      <c r="E199" s="0" t="s">
        <v>12</v>
      </c>
      <c r="F199" s="9" t="n">
        <v>10</v>
      </c>
      <c r="G199" s="25" t="s">
        <v>48</v>
      </c>
      <c r="H199" s="25" t="s">
        <v>48</v>
      </c>
      <c r="I199" s="25"/>
      <c r="J199" s="0" t="str">
        <f aca="false">VLOOKUP($E199,MAPPING!$B$2:$F$7,2,0)</f>
        <v>INT</v>
      </c>
      <c r="K199" s="9" t="n">
        <v>10</v>
      </c>
      <c r="L199" s="25" t="s">
        <v>48</v>
      </c>
      <c r="M199" s="25" t="s">
        <v>48</v>
      </c>
      <c r="N199" s="25"/>
      <c r="O199" s="25"/>
      <c r="P199" s="0" t="str">
        <f aca="false">CONCATENATE(UPPER($D199)," ",J199,",")</f>
        <v>MONTH_NUM_OF_YEAR INT,</v>
      </c>
      <c r="Q199" s="0" t="str">
        <f aca="false">VLOOKUP($E199,MAPPING!$B$2:$F$7,3,0)</f>
        <v>INTEGER</v>
      </c>
      <c r="R199" s="9" t="n">
        <v>10</v>
      </c>
      <c r="S199" s="25" t="s">
        <v>48</v>
      </c>
      <c r="T199" s="25" t="s">
        <v>48</v>
      </c>
      <c r="U199" s="25"/>
      <c r="V199" s="25"/>
      <c r="W199" s="0" t="str">
        <f aca="false">CONCATENATE(UPPER($D199)," ",Q199,"(",R199,")",IF(U199&lt;&gt;"",CONCATENATE(" DEFAULT ",U199),""),IF(S199="Y"," NOT NULL",""),",")</f>
        <v>MONTH_NUM_OF_YEAR INTEGER(10),</v>
      </c>
      <c r="X199" s="0" t="s">
        <v>133</v>
      </c>
      <c r="Y199" s="9" t="n">
        <v>10</v>
      </c>
      <c r="Z199" s="25" t="s">
        <v>48</v>
      </c>
      <c r="AA199" s="25" t="s">
        <v>48</v>
      </c>
      <c r="AB199" s="25"/>
      <c r="AC199" s="25"/>
      <c r="AD199" s="25"/>
      <c r="AE199" s="0" t="str">
        <f aca="false">VLOOKUP($E199,MAPPING!$B$2:$F$7,5,0)</f>
        <v>INTEGER</v>
      </c>
      <c r="AF199" s="9" t="n">
        <v>10</v>
      </c>
      <c r="AG199" s="25" t="s">
        <v>48</v>
      </c>
      <c r="AH199" s="25" t="s">
        <v>48</v>
      </c>
      <c r="AI199" s="25"/>
      <c r="AJ199" s="25"/>
      <c r="AK199" s="0" t="str">
        <f aca="false">CONCATENATE(UPPER($D199)," ",AE199,",")</f>
        <v>MONTH_NUM_OF_YEAR INTEGER,</v>
      </c>
    </row>
    <row r="200" customFormat="false" ht="15" hidden="false" customHeight="false" outlineLevel="0" collapsed="false">
      <c r="A200" s="23"/>
      <c r="B200" s="23"/>
      <c r="C200" s="8" t="n">
        <v>37</v>
      </c>
      <c r="D200" s="0" t="s">
        <v>173</v>
      </c>
      <c r="E200" s="0" t="s">
        <v>7</v>
      </c>
      <c r="F200" s="9" t="n">
        <v>50</v>
      </c>
      <c r="G200" s="25" t="s">
        <v>48</v>
      </c>
      <c r="H200" s="25" t="s">
        <v>48</v>
      </c>
      <c r="I200" s="25"/>
      <c r="J200" s="0" t="str">
        <f aca="false">VLOOKUP($E200,MAPPING!$B$2:$F$7,2,0)</f>
        <v>STRING</v>
      </c>
      <c r="K200" s="9" t="n">
        <v>50</v>
      </c>
      <c r="L200" s="25" t="s">
        <v>48</v>
      </c>
      <c r="M200" s="25" t="s">
        <v>48</v>
      </c>
      <c r="N200" s="25"/>
      <c r="O200" s="25"/>
      <c r="P200" s="0" t="str">
        <f aca="false">CONCATENATE(UPPER($D200)," ",J200,",")</f>
        <v>MONTH_NUM_OVERALL STRING,</v>
      </c>
      <c r="Q200" s="0" t="str">
        <f aca="false">VLOOKUP($E200,MAPPING!$B$2:$F$7,3,0)</f>
        <v>VARCHAR</v>
      </c>
      <c r="R200" s="9" t="n">
        <v>50</v>
      </c>
      <c r="S200" s="25" t="s">
        <v>48</v>
      </c>
      <c r="T200" s="25" t="s">
        <v>48</v>
      </c>
      <c r="U200" s="25"/>
      <c r="V200" s="25"/>
      <c r="W200" s="0" t="str">
        <f aca="false">CONCATENATE(UPPER($D200)," ",Q200,"(",R200,")",IF(U200&lt;&gt;"",CONCATENATE(" DEFAULT ",U200),""),IF(S200="Y"," NOT NULL",""),",")</f>
        <v>MONTH_NUM_OVERALL VARCHAR(50),</v>
      </c>
      <c r="X200" s="0" t="s">
        <v>9</v>
      </c>
      <c r="Y200" s="9" t="n">
        <v>50</v>
      </c>
      <c r="Z200" s="25" t="s">
        <v>48</v>
      </c>
      <c r="AA200" s="25" t="s">
        <v>48</v>
      </c>
      <c r="AB200" s="25"/>
      <c r="AC200" s="25"/>
      <c r="AD200" s="25"/>
      <c r="AE200" s="0" t="str">
        <f aca="false">VLOOKUP($E200,MAPPING!$B$2:$F$7,5,0)</f>
        <v>VARCHAR</v>
      </c>
      <c r="AF200" s="9" t="n">
        <v>50</v>
      </c>
      <c r="AG200" s="25" t="s">
        <v>48</v>
      </c>
      <c r="AH200" s="25" t="s">
        <v>48</v>
      </c>
      <c r="AI200" s="25"/>
      <c r="AJ200" s="25"/>
      <c r="AK200" s="0" t="str">
        <f aca="false">CONCATENATE(UPPER($D200)," ",AE200,",")</f>
        <v>MONTH_NUM_OVERALL  VARCHAR,</v>
      </c>
    </row>
    <row r="201" customFormat="false" ht="15" hidden="false" customHeight="false" outlineLevel="0" collapsed="false">
      <c r="A201" s="23"/>
      <c r="B201" s="23"/>
      <c r="C201" s="8" t="n">
        <v>38</v>
      </c>
      <c r="D201" s="0" t="s">
        <v>174</v>
      </c>
      <c r="E201" s="0" t="s">
        <v>7</v>
      </c>
      <c r="F201" s="7" t="n">
        <v>100</v>
      </c>
      <c r="G201" s="25" t="s">
        <v>48</v>
      </c>
      <c r="H201" s="25" t="s">
        <v>48</v>
      </c>
      <c r="I201" s="25"/>
      <c r="J201" s="0" t="str">
        <f aca="false">VLOOKUP($E201,MAPPING!$B$2:$F$7,2,0)</f>
        <v>STRING</v>
      </c>
      <c r="K201" s="7" t="n">
        <v>100</v>
      </c>
      <c r="L201" s="25" t="s">
        <v>48</v>
      </c>
      <c r="M201" s="25" t="s">
        <v>48</v>
      </c>
      <c r="N201" s="25"/>
      <c r="O201" s="25"/>
      <c r="P201" s="0" t="str">
        <f aca="false">CONCATENATE(UPPER($D201)," ",J201,",")</f>
        <v>MONTH_NAME STRING,</v>
      </c>
      <c r="Q201" s="0" t="str">
        <f aca="false">VLOOKUP($E201,MAPPING!$B$2:$F$7,3,0)</f>
        <v>VARCHAR</v>
      </c>
      <c r="R201" s="7" t="n">
        <v>100</v>
      </c>
      <c r="S201" s="25" t="s">
        <v>48</v>
      </c>
      <c r="T201" s="25" t="s">
        <v>48</v>
      </c>
      <c r="U201" s="25"/>
      <c r="V201" s="25"/>
      <c r="W201" s="0" t="str">
        <f aca="false">CONCATENATE(UPPER($D201)," ",Q201,"(",R201,")",IF(U201&lt;&gt;"",CONCATENATE(" DEFAULT ",U201),""),IF(S201="Y"," NOT NULL",""),",")</f>
        <v>MONTH_NAME VARCHAR(100),</v>
      </c>
      <c r="X201" s="0" t="s">
        <v>9</v>
      </c>
      <c r="Y201" s="7" t="n">
        <v>100</v>
      </c>
      <c r="Z201" s="25" t="s">
        <v>48</v>
      </c>
      <c r="AA201" s="25" t="s">
        <v>48</v>
      </c>
      <c r="AB201" s="25"/>
      <c r="AC201" s="25"/>
      <c r="AD201" s="25"/>
      <c r="AE201" s="0" t="str">
        <f aca="false">VLOOKUP($E201,MAPPING!$B$2:$F$7,5,0)</f>
        <v>VARCHAR</v>
      </c>
      <c r="AF201" s="7" t="n">
        <v>100</v>
      </c>
      <c r="AG201" s="25" t="s">
        <v>48</v>
      </c>
      <c r="AH201" s="25" t="s">
        <v>48</v>
      </c>
      <c r="AI201" s="25"/>
      <c r="AJ201" s="25"/>
      <c r="AK201" s="0" t="str">
        <f aca="false">CONCATENATE(UPPER($D201)," ",AE201,",")</f>
        <v>MONTH_NAME  VARCHAR,</v>
      </c>
    </row>
    <row r="202" customFormat="false" ht="15" hidden="false" customHeight="false" outlineLevel="0" collapsed="false">
      <c r="A202" s="23"/>
      <c r="B202" s="23"/>
      <c r="C202" s="8" t="n">
        <v>39</v>
      </c>
      <c r="D202" s="0" t="s">
        <v>175</v>
      </c>
      <c r="E202" s="0" t="s">
        <v>7</v>
      </c>
      <c r="F202" s="7" t="n">
        <v>100</v>
      </c>
      <c r="G202" s="25" t="s">
        <v>48</v>
      </c>
      <c r="H202" s="25" t="s">
        <v>48</v>
      </c>
      <c r="I202" s="25"/>
      <c r="J202" s="0" t="str">
        <f aca="false">VLOOKUP($E202,MAPPING!$B$2:$F$7,2,0)</f>
        <v>STRING</v>
      </c>
      <c r="K202" s="7" t="n">
        <v>100</v>
      </c>
      <c r="L202" s="25" t="s">
        <v>48</v>
      </c>
      <c r="M202" s="25" t="s">
        <v>48</v>
      </c>
      <c r="N202" s="25"/>
      <c r="O202" s="25"/>
      <c r="P202" s="0" t="str">
        <f aca="false">CONCATENATE(UPPER($D202)," ",J202,",")</f>
        <v>MONTH_NAME_ABBREVIATION STRING,</v>
      </c>
      <c r="Q202" s="0" t="str">
        <f aca="false">VLOOKUP($E202,MAPPING!$B$2:$F$7,3,0)</f>
        <v>VARCHAR</v>
      </c>
      <c r="R202" s="7" t="n">
        <v>100</v>
      </c>
      <c r="S202" s="25" t="s">
        <v>48</v>
      </c>
      <c r="T202" s="25" t="s">
        <v>48</v>
      </c>
      <c r="U202" s="25"/>
      <c r="V202" s="25"/>
      <c r="W202" s="0" t="str">
        <f aca="false">CONCATENATE(UPPER($D202)," ",Q202,"(",R202,")",IF(U202&lt;&gt;"",CONCATENATE(" DEFAULT ",U202),""),IF(S202="Y"," NOT NULL",""),",")</f>
        <v>MONTH_NAME_ABBREVIATION VARCHAR(100),</v>
      </c>
      <c r="X202" s="0" t="s">
        <v>9</v>
      </c>
      <c r="Y202" s="7" t="n">
        <v>100</v>
      </c>
      <c r="Z202" s="25" t="s">
        <v>48</v>
      </c>
      <c r="AA202" s="25" t="s">
        <v>48</v>
      </c>
      <c r="AB202" s="25"/>
      <c r="AC202" s="25"/>
      <c r="AD202" s="25"/>
      <c r="AE202" s="0" t="str">
        <f aca="false">VLOOKUP($E202,MAPPING!$B$2:$F$7,5,0)</f>
        <v>VARCHAR</v>
      </c>
      <c r="AF202" s="7" t="n">
        <v>100</v>
      </c>
      <c r="AG202" s="25" t="s">
        <v>48</v>
      </c>
      <c r="AH202" s="25" t="s">
        <v>48</v>
      </c>
      <c r="AI202" s="25"/>
      <c r="AJ202" s="25"/>
      <c r="AK202" s="0" t="str">
        <f aca="false">CONCATENATE(UPPER($D202)," ",AE202,",")</f>
        <v>MONTH_NAME_ABBREVIATION  VARCHAR,</v>
      </c>
    </row>
    <row r="203" customFormat="false" ht="15" hidden="false" customHeight="false" outlineLevel="0" collapsed="false">
      <c r="A203" s="23"/>
      <c r="B203" s="23"/>
      <c r="C203" s="8" t="n">
        <v>40</v>
      </c>
      <c r="D203" s="0" t="s">
        <v>176</v>
      </c>
      <c r="E203" s="0" t="s">
        <v>7</v>
      </c>
      <c r="F203" s="7" t="n">
        <v>10</v>
      </c>
      <c r="G203" s="25" t="s">
        <v>48</v>
      </c>
      <c r="H203" s="25" t="s">
        <v>48</v>
      </c>
      <c r="I203" s="25"/>
      <c r="J203" s="0" t="str">
        <f aca="false">VLOOKUP($E203,MAPPING!$B$2:$F$7,2,0)</f>
        <v>STRING</v>
      </c>
      <c r="K203" s="7" t="n">
        <v>10</v>
      </c>
      <c r="L203" s="25" t="s">
        <v>48</v>
      </c>
      <c r="M203" s="25" t="s">
        <v>48</v>
      </c>
      <c r="N203" s="25"/>
      <c r="O203" s="25"/>
      <c r="P203" s="0" t="str">
        <f aca="false">CONCATENATE(UPPER($D203)," ",J203,",")</f>
        <v>MONTH_BEGIN_DATE STRING,</v>
      </c>
      <c r="Q203" s="0" t="str">
        <f aca="false">VLOOKUP($E203,MAPPING!$B$2:$F$7,3,0)</f>
        <v>VARCHAR</v>
      </c>
      <c r="R203" s="7" t="n">
        <v>10</v>
      </c>
      <c r="S203" s="25" t="s">
        <v>48</v>
      </c>
      <c r="T203" s="25" t="s">
        <v>48</v>
      </c>
      <c r="U203" s="25"/>
      <c r="V203" s="25"/>
      <c r="W203" s="0" t="str">
        <f aca="false">CONCATENATE(UPPER($D203)," ",Q203,"(",R203,")",IF(U203&lt;&gt;"",CONCATENATE(" DEFAULT ",U203),""),IF(S203="Y"," NOT NULL",""),",")</f>
        <v>MONTH_BEGIN_DATE VARCHAR(10),</v>
      </c>
      <c r="X203" s="0" t="s">
        <v>9</v>
      </c>
      <c r="Y203" s="7" t="n">
        <v>10</v>
      </c>
      <c r="Z203" s="25" t="s">
        <v>48</v>
      </c>
      <c r="AA203" s="25" t="s">
        <v>48</v>
      </c>
      <c r="AB203" s="25"/>
      <c r="AC203" s="25"/>
      <c r="AD203" s="25"/>
      <c r="AE203" s="0" t="str">
        <f aca="false">VLOOKUP($E203,MAPPING!$B$2:$F$7,5,0)</f>
        <v>VARCHAR</v>
      </c>
      <c r="AF203" s="7" t="n">
        <v>10</v>
      </c>
      <c r="AG203" s="25" t="s">
        <v>48</v>
      </c>
      <c r="AH203" s="25" t="s">
        <v>48</v>
      </c>
      <c r="AI203" s="25"/>
      <c r="AJ203" s="25"/>
      <c r="AK203" s="0" t="str">
        <f aca="false">CONCATENATE(UPPER($D203)," ",AE203,",")</f>
        <v>MONTH_BEGIN_DATE  VARCHAR,</v>
      </c>
    </row>
    <row r="204" customFormat="false" ht="15" hidden="false" customHeight="false" outlineLevel="0" collapsed="false">
      <c r="A204" s="23"/>
      <c r="B204" s="23"/>
      <c r="C204" s="8" t="n">
        <v>41</v>
      </c>
      <c r="D204" s="0" t="s">
        <v>177</v>
      </c>
      <c r="E204" s="0" t="s">
        <v>12</v>
      </c>
      <c r="F204" s="9" t="n">
        <v>10</v>
      </c>
      <c r="G204" s="25" t="s">
        <v>48</v>
      </c>
      <c r="H204" s="25" t="s">
        <v>48</v>
      </c>
      <c r="I204" s="25"/>
      <c r="J204" s="0" t="str">
        <f aca="false">VLOOKUP($E204,MAPPING!$B$2:$F$7,2,0)</f>
        <v>INT</v>
      </c>
      <c r="K204" s="9" t="n">
        <v>10</v>
      </c>
      <c r="L204" s="25" t="s">
        <v>48</v>
      </c>
      <c r="M204" s="25" t="s">
        <v>48</v>
      </c>
      <c r="N204" s="25"/>
      <c r="O204" s="25"/>
      <c r="P204" s="0" t="str">
        <f aca="false">CONCATENATE(UPPER($D204)," ",J204,",")</f>
        <v>MONTH_BEGIN_DATE_KEY INT,</v>
      </c>
      <c r="Q204" s="0" t="str">
        <f aca="false">VLOOKUP($E204,MAPPING!$B$2:$F$7,3,0)</f>
        <v>INTEGER</v>
      </c>
      <c r="R204" s="9" t="n">
        <v>10</v>
      </c>
      <c r="S204" s="25" t="s">
        <v>48</v>
      </c>
      <c r="T204" s="25" t="s">
        <v>48</v>
      </c>
      <c r="U204" s="25"/>
      <c r="V204" s="25"/>
      <c r="W204" s="0" t="str">
        <f aca="false">CONCATENATE(UPPER($D204)," ",Q204,"(",R204,")",IF(U204&lt;&gt;"",CONCATENATE(" DEFAULT ",U204),""),IF(S204="Y"," NOT NULL",""),",")</f>
        <v>MONTH_BEGIN_DATE_KEY INTEGER(10),</v>
      </c>
      <c r="X204" s="0" t="s">
        <v>133</v>
      </c>
      <c r="Y204" s="9" t="n">
        <v>10</v>
      </c>
      <c r="Z204" s="25" t="s">
        <v>48</v>
      </c>
      <c r="AA204" s="25" t="s">
        <v>48</v>
      </c>
      <c r="AB204" s="25"/>
      <c r="AC204" s="25"/>
      <c r="AD204" s="25"/>
      <c r="AE204" s="0" t="str">
        <f aca="false">VLOOKUP($E204,MAPPING!$B$2:$F$7,5,0)</f>
        <v>INTEGER</v>
      </c>
      <c r="AF204" s="9" t="n">
        <v>10</v>
      </c>
      <c r="AG204" s="25" t="s">
        <v>48</v>
      </c>
      <c r="AH204" s="25" t="s">
        <v>48</v>
      </c>
      <c r="AI204" s="25"/>
      <c r="AJ204" s="25"/>
      <c r="AK204" s="0" t="str">
        <f aca="false">CONCATENATE(UPPER($D204)," ",AE204,",")</f>
        <v>MONTH_BEGIN_DATE_KEY INTEGER,</v>
      </c>
    </row>
    <row r="205" customFormat="false" ht="15" hidden="false" customHeight="false" outlineLevel="0" collapsed="false">
      <c r="A205" s="23"/>
      <c r="B205" s="23"/>
      <c r="C205" s="8" t="n">
        <v>42</v>
      </c>
      <c r="D205" s="0" t="s">
        <v>178</v>
      </c>
      <c r="E205" s="0" t="s">
        <v>7</v>
      </c>
      <c r="F205" s="7" t="n">
        <v>10</v>
      </c>
      <c r="G205" s="25" t="s">
        <v>48</v>
      </c>
      <c r="H205" s="25" t="s">
        <v>48</v>
      </c>
      <c r="I205" s="25"/>
      <c r="J205" s="0" t="str">
        <f aca="false">VLOOKUP($E205,MAPPING!$B$2:$F$7,2,0)</f>
        <v>STRING</v>
      </c>
      <c r="K205" s="7" t="n">
        <v>10</v>
      </c>
      <c r="L205" s="25" t="s">
        <v>48</v>
      </c>
      <c r="M205" s="25" t="s">
        <v>48</v>
      </c>
      <c r="N205" s="25"/>
      <c r="O205" s="25"/>
      <c r="P205" s="0" t="str">
        <f aca="false">CONCATENATE(UPPER($D205)," ",J205,",")</f>
        <v>MONTH_END_DATE STRING,</v>
      </c>
      <c r="Q205" s="0" t="str">
        <f aca="false">VLOOKUP($E205,MAPPING!$B$2:$F$7,3,0)</f>
        <v>VARCHAR</v>
      </c>
      <c r="R205" s="7" t="n">
        <v>10</v>
      </c>
      <c r="S205" s="25" t="s">
        <v>48</v>
      </c>
      <c r="T205" s="25" t="s">
        <v>48</v>
      </c>
      <c r="U205" s="25"/>
      <c r="V205" s="25"/>
      <c r="W205" s="0" t="str">
        <f aca="false">CONCATENATE(UPPER($D205)," ",Q205,"(",R205,")",IF(U205&lt;&gt;"",CONCATENATE(" DEFAULT ",U205),""),IF(S205="Y"," NOT NULL",""),",")</f>
        <v>MONTH_END_DATE VARCHAR(10),</v>
      </c>
      <c r="X205" s="0" t="s">
        <v>9</v>
      </c>
      <c r="Y205" s="7" t="n">
        <v>10</v>
      </c>
      <c r="Z205" s="25" t="s">
        <v>48</v>
      </c>
      <c r="AA205" s="25" t="s">
        <v>48</v>
      </c>
      <c r="AB205" s="25"/>
      <c r="AC205" s="25"/>
      <c r="AD205" s="25"/>
      <c r="AE205" s="0" t="str">
        <f aca="false">VLOOKUP($E205,MAPPING!$B$2:$F$7,5,0)</f>
        <v>VARCHAR</v>
      </c>
      <c r="AF205" s="7" t="n">
        <v>10</v>
      </c>
      <c r="AG205" s="25" t="s">
        <v>48</v>
      </c>
      <c r="AH205" s="25" t="s">
        <v>48</v>
      </c>
      <c r="AI205" s="25"/>
      <c r="AJ205" s="25"/>
      <c r="AK205" s="0" t="str">
        <f aca="false">CONCATENATE(UPPER($D205)," ",AE205,",")</f>
        <v>MONTH_END_DATE  VARCHAR,</v>
      </c>
    </row>
    <row r="206" customFormat="false" ht="15" hidden="false" customHeight="false" outlineLevel="0" collapsed="false">
      <c r="A206" s="23"/>
      <c r="B206" s="23"/>
      <c r="C206" s="8" t="n">
        <v>43</v>
      </c>
      <c r="D206" s="0" t="s">
        <v>179</v>
      </c>
      <c r="E206" s="0" t="s">
        <v>12</v>
      </c>
      <c r="F206" s="0" t="n">
        <v>10</v>
      </c>
      <c r="G206" s="25" t="s">
        <v>48</v>
      </c>
      <c r="H206" s="25" t="s">
        <v>48</v>
      </c>
      <c r="I206" s="25"/>
      <c r="J206" s="0" t="str">
        <f aca="false">VLOOKUP($E206,MAPPING!$B$2:$F$7,2,0)</f>
        <v>INT</v>
      </c>
      <c r="K206" s="0" t="n">
        <v>10</v>
      </c>
      <c r="L206" s="25" t="s">
        <v>48</v>
      </c>
      <c r="M206" s="25" t="s">
        <v>48</v>
      </c>
      <c r="N206" s="25"/>
      <c r="O206" s="25"/>
      <c r="P206" s="0" t="str">
        <f aca="false">CONCATENATE(UPPER($D206)," ",J206,",")</f>
        <v>MONTH_END_DATE_KEY INT,</v>
      </c>
      <c r="Q206" s="0" t="str">
        <f aca="false">VLOOKUP($E206,MAPPING!$B$2:$F$7,3,0)</f>
        <v>INTEGER</v>
      </c>
      <c r="R206" s="0" t="n">
        <v>10</v>
      </c>
      <c r="S206" s="25" t="s">
        <v>48</v>
      </c>
      <c r="T206" s="25" t="s">
        <v>48</v>
      </c>
      <c r="U206" s="25"/>
      <c r="V206" s="25"/>
      <c r="W206" s="0" t="str">
        <f aca="false">CONCATENATE(UPPER($D206)," ",Q206,"(",R206,")",IF(U206&lt;&gt;"",CONCATENATE(" DEFAULT ",U206),""),IF(S206="Y"," NOT NULL",""),",")</f>
        <v>MONTH_END_DATE_KEY INTEGER(10),</v>
      </c>
      <c r="X206" s="0" t="s">
        <v>133</v>
      </c>
      <c r="Y206" s="0" t="n">
        <v>10</v>
      </c>
      <c r="Z206" s="25" t="s">
        <v>48</v>
      </c>
      <c r="AA206" s="25" t="s">
        <v>48</v>
      </c>
      <c r="AB206" s="25"/>
      <c r="AC206" s="25"/>
      <c r="AD206" s="25"/>
      <c r="AE206" s="0" t="str">
        <f aca="false">VLOOKUP($E206,MAPPING!$B$2:$F$7,5,0)</f>
        <v>INTEGER</v>
      </c>
      <c r="AF206" s="0" t="n">
        <v>10</v>
      </c>
      <c r="AG206" s="25" t="s">
        <v>48</v>
      </c>
      <c r="AH206" s="25" t="s">
        <v>48</v>
      </c>
      <c r="AI206" s="25"/>
      <c r="AJ206" s="25"/>
      <c r="AK206" s="0" t="str">
        <f aca="false">CONCATENATE(UPPER($D206)," ",AE206,",")</f>
        <v>MONTH_END_DATE_KEY INTEGER,</v>
      </c>
    </row>
    <row r="207" customFormat="false" ht="15" hidden="false" customHeight="false" outlineLevel="0" collapsed="false">
      <c r="A207" s="23"/>
      <c r="B207" s="23"/>
      <c r="C207" s="8" t="n">
        <v>44</v>
      </c>
      <c r="D207" s="0" t="s">
        <v>180</v>
      </c>
      <c r="E207" s="0" t="s">
        <v>12</v>
      </c>
      <c r="F207" s="0" t="n">
        <v>10</v>
      </c>
      <c r="G207" s="25" t="s">
        <v>48</v>
      </c>
      <c r="H207" s="25" t="s">
        <v>48</v>
      </c>
      <c r="I207" s="25"/>
      <c r="J207" s="0" t="str">
        <f aca="false">VLOOKUP($E207,MAPPING!$B$2:$F$7,2,0)</f>
        <v>INT</v>
      </c>
      <c r="K207" s="0" t="n">
        <v>10</v>
      </c>
      <c r="L207" s="25" t="s">
        <v>48</v>
      </c>
      <c r="M207" s="25" t="s">
        <v>48</v>
      </c>
      <c r="N207" s="25"/>
      <c r="O207" s="25"/>
      <c r="P207" s="0" t="str">
        <f aca="false">CONCATENATE(UPPER($D207)," ",J207,",")</f>
        <v>QUARTER_NUM_OF_YEAR INT,</v>
      </c>
      <c r="Q207" s="0" t="str">
        <f aca="false">VLOOKUP($E207,MAPPING!$B$2:$F$7,3,0)</f>
        <v>INTEGER</v>
      </c>
      <c r="R207" s="0" t="n">
        <v>10</v>
      </c>
      <c r="S207" s="25" t="s">
        <v>48</v>
      </c>
      <c r="T207" s="25" t="s">
        <v>48</v>
      </c>
      <c r="U207" s="25"/>
      <c r="V207" s="25"/>
      <c r="W207" s="0" t="str">
        <f aca="false">CONCATENATE(UPPER($D207)," ",Q207,"(",R207,")",IF(U207&lt;&gt;"",CONCATENATE(" DEFAULT ",U207),""),IF(S207="Y"," NOT NULL",""),",")</f>
        <v>QUARTER_NUM_OF_YEAR INTEGER(10),</v>
      </c>
      <c r="X207" s="0" t="s">
        <v>133</v>
      </c>
      <c r="Y207" s="0" t="n">
        <v>10</v>
      </c>
      <c r="Z207" s="25" t="s">
        <v>48</v>
      </c>
      <c r="AA207" s="25" t="s">
        <v>48</v>
      </c>
      <c r="AB207" s="25"/>
      <c r="AC207" s="25"/>
      <c r="AD207" s="25"/>
      <c r="AE207" s="0" t="str">
        <f aca="false">VLOOKUP($E207,MAPPING!$B$2:$F$7,5,0)</f>
        <v>INTEGER</v>
      </c>
      <c r="AF207" s="0" t="n">
        <v>10</v>
      </c>
      <c r="AG207" s="25" t="s">
        <v>48</v>
      </c>
      <c r="AH207" s="25" t="s">
        <v>48</v>
      </c>
      <c r="AI207" s="25"/>
      <c r="AJ207" s="25"/>
      <c r="AK207" s="0" t="str">
        <f aca="false">CONCATENATE(UPPER($D207)," ",AE207,",")</f>
        <v>QUARTER_NUM_OF_YEAR INTEGER,</v>
      </c>
    </row>
    <row r="208" customFormat="false" ht="15" hidden="false" customHeight="false" outlineLevel="0" collapsed="false">
      <c r="A208" s="23"/>
      <c r="B208" s="23"/>
      <c r="C208" s="8" t="n">
        <v>45</v>
      </c>
      <c r="D208" s="0" t="s">
        <v>181</v>
      </c>
      <c r="E208" s="0" t="s">
        <v>12</v>
      </c>
      <c r="F208" s="0" t="n">
        <v>10</v>
      </c>
      <c r="G208" s="25" t="s">
        <v>48</v>
      </c>
      <c r="H208" s="25" t="s">
        <v>48</v>
      </c>
      <c r="I208" s="25"/>
      <c r="J208" s="0" t="str">
        <f aca="false">VLOOKUP($E208,MAPPING!$B$2:$F$7,2,0)</f>
        <v>INT</v>
      </c>
      <c r="K208" s="0" t="n">
        <v>10</v>
      </c>
      <c r="L208" s="25" t="s">
        <v>48</v>
      </c>
      <c r="M208" s="25" t="s">
        <v>48</v>
      </c>
      <c r="N208" s="25"/>
      <c r="O208" s="25"/>
      <c r="P208" s="0" t="str">
        <f aca="false">CONCATENATE(UPPER($D208)," ",J208,",")</f>
        <v>QUARTER_NUM_OVERALL INT,</v>
      </c>
      <c r="Q208" s="0" t="str">
        <f aca="false">VLOOKUP($E208,MAPPING!$B$2:$F$7,3,0)</f>
        <v>INTEGER</v>
      </c>
      <c r="R208" s="0" t="n">
        <v>10</v>
      </c>
      <c r="S208" s="25" t="s">
        <v>48</v>
      </c>
      <c r="T208" s="25" t="s">
        <v>48</v>
      </c>
      <c r="U208" s="25"/>
      <c r="V208" s="25"/>
      <c r="W208" s="0" t="str">
        <f aca="false">CONCATENATE(UPPER($D208)," ",Q208,"(",R208,")",IF(U208&lt;&gt;"",CONCATENATE(" DEFAULT ",U208),""),IF(S208="Y"," NOT NULL",""),",")</f>
        <v>QUARTER_NUM_OVERALL INTEGER(10),</v>
      </c>
      <c r="X208" s="0" t="s">
        <v>133</v>
      </c>
      <c r="Y208" s="0" t="n">
        <v>10</v>
      </c>
      <c r="Z208" s="25" t="s">
        <v>48</v>
      </c>
      <c r="AA208" s="25" t="s">
        <v>48</v>
      </c>
      <c r="AB208" s="25"/>
      <c r="AC208" s="25"/>
      <c r="AD208" s="25"/>
      <c r="AE208" s="0" t="str">
        <f aca="false">VLOOKUP($E208,MAPPING!$B$2:$F$7,5,0)</f>
        <v>INTEGER</v>
      </c>
      <c r="AF208" s="0" t="n">
        <v>10</v>
      </c>
      <c r="AG208" s="25" t="s">
        <v>48</v>
      </c>
      <c r="AH208" s="25" t="s">
        <v>48</v>
      </c>
      <c r="AI208" s="25"/>
      <c r="AJ208" s="25"/>
      <c r="AK208" s="0" t="str">
        <f aca="false">CONCATENATE(UPPER($D208)," ",AE208,",")</f>
        <v>QUARTER_NUM_OVERALL INTEGER,</v>
      </c>
    </row>
    <row r="209" customFormat="false" ht="15" hidden="false" customHeight="false" outlineLevel="0" collapsed="false">
      <c r="A209" s="23"/>
      <c r="B209" s="23"/>
      <c r="C209" s="8" t="n">
        <v>46</v>
      </c>
      <c r="D209" s="0" t="s">
        <v>182</v>
      </c>
      <c r="E209" s="0" t="s">
        <v>7</v>
      </c>
      <c r="F209" s="7" t="n">
        <v>10</v>
      </c>
      <c r="G209" s="25" t="s">
        <v>48</v>
      </c>
      <c r="H209" s="25" t="s">
        <v>48</v>
      </c>
      <c r="I209" s="25"/>
      <c r="J209" s="0" t="str">
        <f aca="false">VLOOKUP($E209,MAPPING!$B$2:$F$7,2,0)</f>
        <v>STRING</v>
      </c>
      <c r="K209" s="7" t="n">
        <v>10</v>
      </c>
      <c r="L209" s="25" t="s">
        <v>48</v>
      </c>
      <c r="M209" s="25" t="s">
        <v>48</v>
      </c>
      <c r="N209" s="25"/>
      <c r="O209" s="25"/>
      <c r="P209" s="0" t="str">
        <f aca="false">CONCATENATE(UPPER($D209)," ",J209,",")</f>
        <v>QUARTER_BEGIN_DATE STRING,</v>
      </c>
      <c r="Q209" s="0" t="str">
        <f aca="false">VLOOKUP($E209,MAPPING!$B$2:$F$7,3,0)</f>
        <v>VARCHAR</v>
      </c>
      <c r="R209" s="7" t="n">
        <v>10</v>
      </c>
      <c r="S209" s="25" t="s">
        <v>48</v>
      </c>
      <c r="T209" s="25" t="s">
        <v>48</v>
      </c>
      <c r="U209" s="25"/>
      <c r="V209" s="25"/>
      <c r="W209" s="0" t="str">
        <f aca="false">CONCATENATE(UPPER($D209)," ",Q209,"(",R209,")",IF(U209&lt;&gt;"",CONCATENATE(" DEFAULT ",U209),""),IF(S209="Y"," NOT NULL",""),",")</f>
        <v>QUARTER_BEGIN_DATE VARCHAR(10),</v>
      </c>
      <c r="X209" s="0" t="s">
        <v>9</v>
      </c>
      <c r="Y209" s="7" t="n">
        <v>10</v>
      </c>
      <c r="Z209" s="25" t="s">
        <v>48</v>
      </c>
      <c r="AA209" s="25" t="s">
        <v>48</v>
      </c>
      <c r="AB209" s="25"/>
      <c r="AC209" s="25"/>
      <c r="AD209" s="25"/>
      <c r="AE209" s="0" t="str">
        <f aca="false">VLOOKUP($E209,MAPPING!$B$2:$F$7,5,0)</f>
        <v>VARCHAR</v>
      </c>
      <c r="AF209" s="7" t="n">
        <v>10</v>
      </c>
      <c r="AG209" s="25" t="s">
        <v>48</v>
      </c>
      <c r="AH209" s="25" t="s">
        <v>48</v>
      </c>
      <c r="AI209" s="25"/>
      <c r="AJ209" s="25"/>
      <c r="AK209" s="0" t="str">
        <f aca="false">CONCATENATE(UPPER($D209)," ",AE209,",")</f>
        <v>QUARTER_BEGIN_DATE  VARCHAR,</v>
      </c>
    </row>
    <row r="210" customFormat="false" ht="15" hidden="false" customHeight="false" outlineLevel="0" collapsed="false">
      <c r="A210" s="23"/>
      <c r="B210" s="23"/>
      <c r="C210" s="8" t="n">
        <v>47</v>
      </c>
      <c r="D210" s="0" t="s">
        <v>183</v>
      </c>
      <c r="E210" s="0" t="s">
        <v>12</v>
      </c>
      <c r="F210" s="0" t="n">
        <v>10</v>
      </c>
      <c r="G210" s="25" t="s">
        <v>48</v>
      </c>
      <c r="H210" s="25" t="s">
        <v>48</v>
      </c>
      <c r="I210" s="25"/>
      <c r="J210" s="0" t="str">
        <f aca="false">VLOOKUP($E210,MAPPING!$B$2:$F$7,2,0)</f>
        <v>INT</v>
      </c>
      <c r="K210" s="0" t="n">
        <v>10</v>
      </c>
      <c r="L210" s="25" t="s">
        <v>48</v>
      </c>
      <c r="M210" s="25" t="s">
        <v>48</v>
      </c>
      <c r="N210" s="25"/>
      <c r="O210" s="25"/>
      <c r="P210" s="0" t="str">
        <f aca="false">CONCATENATE(UPPER($D210)," ",J210,",")</f>
        <v>QUARTER_BEGIN_DATE_KEY INT,</v>
      </c>
      <c r="Q210" s="0" t="str">
        <f aca="false">VLOOKUP($E210,MAPPING!$B$2:$F$7,3,0)</f>
        <v>INTEGER</v>
      </c>
      <c r="R210" s="0" t="n">
        <v>10</v>
      </c>
      <c r="S210" s="25" t="s">
        <v>48</v>
      </c>
      <c r="T210" s="25" t="s">
        <v>48</v>
      </c>
      <c r="U210" s="25"/>
      <c r="V210" s="25"/>
      <c r="W210" s="0" t="str">
        <f aca="false">CONCATENATE(UPPER($D210)," ",Q210,"(",R210,")",IF(U210&lt;&gt;"",CONCATENATE(" DEFAULT ",U210),""),IF(S210="Y"," NOT NULL",""),",")</f>
        <v>QUARTER_BEGIN_DATE_KEY INTEGER(10),</v>
      </c>
      <c r="X210" s="0" t="s">
        <v>133</v>
      </c>
      <c r="Y210" s="0" t="n">
        <v>10</v>
      </c>
      <c r="Z210" s="25" t="s">
        <v>48</v>
      </c>
      <c r="AA210" s="25" t="s">
        <v>48</v>
      </c>
      <c r="AB210" s="25"/>
      <c r="AC210" s="25"/>
      <c r="AD210" s="25"/>
      <c r="AE210" s="0" t="str">
        <f aca="false">VLOOKUP($E210,MAPPING!$B$2:$F$7,5,0)</f>
        <v>INTEGER</v>
      </c>
      <c r="AF210" s="0" t="n">
        <v>10</v>
      </c>
      <c r="AG210" s="25" t="s">
        <v>48</v>
      </c>
      <c r="AH210" s="25" t="s">
        <v>48</v>
      </c>
      <c r="AI210" s="25"/>
      <c r="AJ210" s="25"/>
      <c r="AK210" s="0" t="str">
        <f aca="false">CONCATENATE(UPPER($D210)," ",AE210,",")</f>
        <v>QUARTER_BEGIN_DATE_KEY INTEGER,</v>
      </c>
    </row>
    <row r="211" customFormat="false" ht="15" hidden="false" customHeight="false" outlineLevel="0" collapsed="false">
      <c r="A211" s="23"/>
      <c r="B211" s="23"/>
      <c r="C211" s="8" t="n">
        <v>48</v>
      </c>
      <c r="D211" s="0" t="s">
        <v>184</v>
      </c>
      <c r="E211" s="0" t="s">
        <v>7</v>
      </c>
      <c r="F211" s="7" t="n">
        <v>10</v>
      </c>
      <c r="G211" s="25" t="s">
        <v>48</v>
      </c>
      <c r="H211" s="25" t="s">
        <v>48</v>
      </c>
      <c r="I211" s="25"/>
      <c r="J211" s="0" t="str">
        <f aca="false">VLOOKUP($E211,MAPPING!$B$2:$F$7,2,0)</f>
        <v>STRING</v>
      </c>
      <c r="K211" s="7" t="n">
        <v>10</v>
      </c>
      <c r="L211" s="25" t="s">
        <v>48</v>
      </c>
      <c r="M211" s="25" t="s">
        <v>48</v>
      </c>
      <c r="N211" s="25"/>
      <c r="O211" s="25"/>
      <c r="P211" s="0" t="str">
        <f aca="false">CONCATENATE(UPPER($D211)," ",J211,",")</f>
        <v>QUARTER_END_DATE STRING,</v>
      </c>
      <c r="Q211" s="0" t="str">
        <f aca="false">VLOOKUP($E211,MAPPING!$B$2:$F$7,3,0)</f>
        <v>VARCHAR</v>
      </c>
      <c r="R211" s="7" t="n">
        <v>10</v>
      </c>
      <c r="S211" s="25" t="s">
        <v>48</v>
      </c>
      <c r="T211" s="25" t="s">
        <v>48</v>
      </c>
      <c r="U211" s="25"/>
      <c r="V211" s="25"/>
      <c r="W211" s="0" t="str">
        <f aca="false">CONCATENATE(UPPER($D211)," ",Q211,"(",R211,")",IF(U211&lt;&gt;"",CONCATENATE(" DEFAULT ",U211),""),IF(S211="Y"," NOT NULL",""),",")</f>
        <v>QUARTER_END_DATE VARCHAR(10),</v>
      </c>
      <c r="X211" s="0" t="s">
        <v>9</v>
      </c>
      <c r="Y211" s="7" t="n">
        <v>10</v>
      </c>
      <c r="Z211" s="25" t="s">
        <v>48</v>
      </c>
      <c r="AA211" s="25" t="s">
        <v>48</v>
      </c>
      <c r="AB211" s="25"/>
      <c r="AC211" s="25"/>
      <c r="AD211" s="25"/>
      <c r="AE211" s="0" t="str">
        <f aca="false">VLOOKUP($E211,MAPPING!$B$2:$F$7,5,0)</f>
        <v>VARCHAR</v>
      </c>
      <c r="AF211" s="7" t="n">
        <v>10</v>
      </c>
      <c r="AG211" s="25" t="s">
        <v>48</v>
      </c>
      <c r="AH211" s="25" t="s">
        <v>48</v>
      </c>
      <c r="AI211" s="25"/>
      <c r="AJ211" s="25"/>
      <c r="AK211" s="0" t="str">
        <f aca="false">CONCATENATE(UPPER($D211)," ",AE211,",")</f>
        <v>QUARTER_END_DATE  VARCHAR,</v>
      </c>
    </row>
    <row r="212" customFormat="false" ht="15" hidden="false" customHeight="false" outlineLevel="0" collapsed="false">
      <c r="A212" s="23"/>
      <c r="B212" s="23"/>
      <c r="C212" s="8" t="n">
        <v>49</v>
      </c>
      <c r="D212" s="0" t="s">
        <v>185</v>
      </c>
      <c r="E212" s="0" t="s">
        <v>12</v>
      </c>
      <c r="F212" s="0" t="n">
        <v>10</v>
      </c>
      <c r="G212" s="25" t="s">
        <v>48</v>
      </c>
      <c r="H212" s="25" t="s">
        <v>48</v>
      </c>
      <c r="I212" s="25"/>
      <c r="J212" s="0" t="str">
        <f aca="false">VLOOKUP($E212,MAPPING!$B$2:$F$7,2,0)</f>
        <v>INT</v>
      </c>
      <c r="K212" s="0" t="n">
        <v>10</v>
      </c>
      <c r="L212" s="25" t="s">
        <v>48</v>
      </c>
      <c r="M212" s="25" t="s">
        <v>48</v>
      </c>
      <c r="N212" s="25"/>
      <c r="O212" s="25"/>
      <c r="P212" s="0" t="str">
        <f aca="false">CONCATENATE(UPPER($D212)," ",J212,",")</f>
        <v>QUARTER_END_DATE_KEY INT,</v>
      </c>
      <c r="Q212" s="0" t="str">
        <f aca="false">VLOOKUP($E212,MAPPING!$B$2:$F$7,3,0)</f>
        <v>INTEGER</v>
      </c>
      <c r="R212" s="0" t="n">
        <v>10</v>
      </c>
      <c r="S212" s="25" t="s">
        <v>48</v>
      </c>
      <c r="T212" s="25" t="s">
        <v>48</v>
      </c>
      <c r="U212" s="25"/>
      <c r="V212" s="25"/>
      <c r="W212" s="0" t="str">
        <f aca="false">CONCATENATE(UPPER($D212)," ",Q212,"(",R212,")",IF(U212&lt;&gt;"",CONCATENATE(" DEFAULT ",U212),""),IF(S212="Y"," NOT NULL",""),",")</f>
        <v>QUARTER_END_DATE_KEY INTEGER(10),</v>
      </c>
      <c r="X212" s="0" t="s">
        <v>133</v>
      </c>
      <c r="Y212" s="0" t="n">
        <v>10</v>
      </c>
      <c r="Z212" s="25" t="s">
        <v>48</v>
      </c>
      <c r="AA212" s="25" t="s">
        <v>48</v>
      </c>
      <c r="AB212" s="25"/>
      <c r="AC212" s="25"/>
      <c r="AD212" s="25"/>
      <c r="AE212" s="0" t="str">
        <f aca="false">VLOOKUP($E212,MAPPING!$B$2:$F$7,5,0)</f>
        <v>INTEGER</v>
      </c>
      <c r="AF212" s="0" t="n">
        <v>10</v>
      </c>
      <c r="AG212" s="25" t="s">
        <v>48</v>
      </c>
      <c r="AH212" s="25" t="s">
        <v>48</v>
      </c>
      <c r="AI212" s="25"/>
      <c r="AJ212" s="25"/>
      <c r="AK212" s="0" t="str">
        <f aca="false">CONCATENATE(UPPER($D212)," ",AE212,",")</f>
        <v>QUARTER_END_DATE_KEY INTEGER,</v>
      </c>
    </row>
    <row r="213" customFormat="false" ht="15" hidden="false" customHeight="false" outlineLevel="0" collapsed="false">
      <c r="A213" s="23"/>
      <c r="B213" s="23"/>
      <c r="C213" s="8" t="n">
        <v>50</v>
      </c>
      <c r="D213" s="0" t="s">
        <v>186</v>
      </c>
      <c r="E213" s="0" t="s">
        <v>12</v>
      </c>
      <c r="F213" s="0" t="n">
        <v>10</v>
      </c>
      <c r="G213" s="25" t="s">
        <v>48</v>
      </c>
      <c r="H213" s="25" t="s">
        <v>48</v>
      </c>
      <c r="I213" s="25"/>
      <c r="J213" s="0" t="str">
        <f aca="false">VLOOKUP($E213,MAPPING!$B$2:$F$7,2,0)</f>
        <v>INT</v>
      </c>
      <c r="K213" s="0" t="n">
        <v>10</v>
      </c>
      <c r="L213" s="25" t="s">
        <v>48</v>
      </c>
      <c r="M213" s="25" t="s">
        <v>48</v>
      </c>
      <c r="N213" s="25"/>
      <c r="O213" s="25"/>
      <c r="P213" s="0" t="str">
        <f aca="false">CONCATENATE(UPPER($D213)," ",J213,",")</f>
        <v>YEAR_NUM INT,</v>
      </c>
      <c r="Q213" s="0" t="str">
        <f aca="false">VLOOKUP($E213,MAPPING!$B$2:$F$7,3,0)</f>
        <v>INTEGER</v>
      </c>
      <c r="R213" s="0" t="n">
        <v>10</v>
      </c>
      <c r="S213" s="25" t="s">
        <v>48</v>
      </c>
      <c r="T213" s="25" t="s">
        <v>48</v>
      </c>
      <c r="U213" s="25"/>
      <c r="V213" s="25"/>
      <c r="W213" s="0" t="str">
        <f aca="false">CONCATENATE(UPPER($D213)," ",Q213,"(",R213,")",IF(U213&lt;&gt;"",CONCATENATE(" DEFAULT ",U213),""),IF(S213="Y"," NOT NULL",""),",")</f>
        <v>YEAR_NUM INTEGER(10),</v>
      </c>
      <c r="X213" s="0" t="s">
        <v>133</v>
      </c>
      <c r="Y213" s="0" t="n">
        <v>10</v>
      </c>
      <c r="Z213" s="25" t="s">
        <v>48</v>
      </c>
      <c r="AA213" s="25" t="s">
        <v>48</v>
      </c>
      <c r="AB213" s="25"/>
      <c r="AC213" s="25"/>
      <c r="AD213" s="25"/>
      <c r="AE213" s="0" t="str">
        <f aca="false">VLOOKUP($E213,MAPPING!$B$2:$F$7,5,0)</f>
        <v>INTEGER</v>
      </c>
      <c r="AF213" s="0" t="n">
        <v>10</v>
      </c>
      <c r="AG213" s="25" t="s">
        <v>48</v>
      </c>
      <c r="AH213" s="25" t="s">
        <v>48</v>
      </c>
      <c r="AI213" s="25"/>
      <c r="AJ213" s="25"/>
      <c r="AK213" s="0" t="str">
        <f aca="false">CONCATENATE(UPPER($D213)," ",AE213,",")</f>
        <v>YEAR_NUM INTEGER,</v>
      </c>
    </row>
    <row r="214" customFormat="false" ht="15" hidden="false" customHeight="false" outlineLevel="0" collapsed="false">
      <c r="A214" s="23"/>
      <c r="B214" s="23"/>
      <c r="C214" s="8" t="n">
        <v>51</v>
      </c>
      <c r="D214" s="0" t="s">
        <v>187</v>
      </c>
      <c r="E214" s="0" t="s">
        <v>7</v>
      </c>
      <c r="F214" s="7" t="n">
        <v>10</v>
      </c>
      <c r="G214" s="25" t="s">
        <v>48</v>
      </c>
      <c r="H214" s="25" t="s">
        <v>48</v>
      </c>
      <c r="I214" s="25"/>
      <c r="J214" s="0" t="str">
        <f aca="false">VLOOKUP($E214,MAPPING!$B$2:$F$7,2,0)</f>
        <v>STRING</v>
      </c>
      <c r="K214" s="7" t="n">
        <v>10</v>
      </c>
      <c r="L214" s="25" t="s">
        <v>48</v>
      </c>
      <c r="M214" s="25" t="s">
        <v>48</v>
      </c>
      <c r="N214" s="25"/>
      <c r="O214" s="25"/>
      <c r="P214" s="0" t="str">
        <f aca="false">CONCATENATE(UPPER($D214)," ",J214,",")</f>
        <v>YEAR_BEGIN_DATE STRING,</v>
      </c>
      <c r="Q214" s="0" t="str">
        <f aca="false">VLOOKUP($E214,MAPPING!$B$2:$F$7,3,0)</f>
        <v>VARCHAR</v>
      </c>
      <c r="R214" s="7" t="n">
        <v>10</v>
      </c>
      <c r="S214" s="25" t="s">
        <v>48</v>
      </c>
      <c r="T214" s="25" t="s">
        <v>48</v>
      </c>
      <c r="U214" s="25"/>
      <c r="V214" s="25"/>
      <c r="W214" s="0" t="str">
        <f aca="false">CONCATENATE(UPPER($D214)," ",Q214,"(",R214,")",IF(U214&lt;&gt;"",CONCATENATE(" DEFAULT ",U214),""),IF(S214="Y"," NOT NULL",""),",")</f>
        <v>YEAR_BEGIN_DATE VARCHAR(10),</v>
      </c>
      <c r="X214" s="0" t="s">
        <v>9</v>
      </c>
      <c r="Y214" s="7" t="n">
        <v>10</v>
      </c>
      <c r="Z214" s="25" t="s">
        <v>48</v>
      </c>
      <c r="AA214" s="25" t="s">
        <v>48</v>
      </c>
      <c r="AB214" s="25"/>
      <c r="AC214" s="25"/>
      <c r="AD214" s="25"/>
      <c r="AE214" s="0" t="str">
        <f aca="false">VLOOKUP($E214,MAPPING!$B$2:$F$7,5,0)</f>
        <v>VARCHAR</v>
      </c>
      <c r="AF214" s="7" t="n">
        <v>10</v>
      </c>
      <c r="AG214" s="25" t="s">
        <v>48</v>
      </c>
      <c r="AH214" s="25" t="s">
        <v>48</v>
      </c>
      <c r="AI214" s="25"/>
      <c r="AJ214" s="25"/>
      <c r="AK214" s="0" t="str">
        <f aca="false">CONCATENATE(UPPER($D214)," ",AE214,",")</f>
        <v>YEAR_BEGIN_DATE  VARCHAR,</v>
      </c>
    </row>
    <row r="215" customFormat="false" ht="15" hidden="false" customHeight="false" outlineLevel="0" collapsed="false">
      <c r="A215" s="23"/>
      <c r="B215" s="23"/>
      <c r="C215" s="8" t="n">
        <v>52</v>
      </c>
      <c r="D215" s="0" t="s">
        <v>188</v>
      </c>
      <c r="E215" s="0" t="s">
        <v>12</v>
      </c>
      <c r="F215" s="0" t="n">
        <v>10</v>
      </c>
      <c r="G215" s="25" t="s">
        <v>48</v>
      </c>
      <c r="H215" s="25" t="s">
        <v>48</v>
      </c>
      <c r="I215" s="25"/>
      <c r="J215" s="0" t="str">
        <f aca="false">VLOOKUP($E215,MAPPING!$B$2:$F$7,2,0)</f>
        <v>INT</v>
      </c>
      <c r="K215" s="0" t="n">
        <v>10</v>
      </c>
      <c r="L215" s="25" t="s">
        <v>48</v>
      </c>
      <c r="M215" s="25" t="s">
        <v>48</v>
      </c>
      <c r="N215" s="25"/>
      <c r="O215" s="25"/>
      <c r="P215" s="0" t="str">
        <f aca="false">CONCATENATE(UPPER($D215)," ",J215,",")</f>
        <v>YEAR_BEGIN_DATE_KEY INT,</v>
      </c>
      <c r="Q215" s="0" t="str">
        <f aca="false">VLOOKUP($E215,MAPPING!$B$2:$F$7,3,0)</f>
        <v>INTEGER</v>
      </c>
      <c r="R215" s="0" t="n">
        <v>10</v>
      </c>
      <c r="S215" s="25" t="s">
        <v>48</v>
      </c>
      <c r="T215" s="25" t="s">
        <v>48</v>
      </c>
      <c r="U215" s="25"/>
      <c r="V215" s="25"/>
      <c r="W215" s="0" t="str">
        <f aca="false">CONCATENATE(UPPER($D215)," ",Q215,"(",R215,")",IF(U215&lt;&gt;"",CONCATENATE(" DEFAULT ",U215),""),IF(S215="Y"," NOT NULL",""),",")</f>
        <v>YEAR_BEGIN_DATE_KEY INTEGER(10),</v>
      </c>
      <c r="X215" s="0" t="s">
        <v>133</v>
      </c>
      <c r="Y215" s="0" t="n">
        <v>10</v>
      </c>
      <c r="Z215" s="25" t="s">
        <v>48</v>
      </c>
      <c r="AA215" s="25" t="s">
        <v>48</v>
      </c>
      <c r="AB215" s="25"/>
      <c r="AC215" s="25"/>
      <c r="AD215" s="25"/>
      <c r="AE215" s="0" t="str">
        <f aca="false">VLOOKUP($E215,MAPPING!$B$2:$F$7,5,0)</f>
        <v>INTEGER</v>
      </c>
      <c r="AF215" s="0" t="n">
        <v>10</v>
      </c>
      <c r="AG215" s="25" t="s">
        <v>48</v>
      </c>
      <c r="AH215" s="25" t="s">
        <v>48</v>
      </c>
      <c r="AI215" s="25"/>
      <c r="AJ215" s="25"/>
      <c r="AK215" s="0" t="str">
        <f aca="false">CONCATENATE(UPPER($D215)," ",AE215,",")</f>
        <v>YEAR_BEGIN_DATE_KEY INTEGER,</v>
      </c>
    </row>
    <row r="216" customFormat="false" ht="15" hidden="false" customHeight="false" outlineLevel="0" collapsed="false">
      <c r="A216" s="23"/>
      <c r="B216" s="23"/>
      <c r="C216" s="8" t="n">
        <v>53</v>
      </c>
      <c r="D216" s="0" t="s">
        <v>189</v>
      </c>
      <c r="E216" s="0" t="s">
        <v>7</v>
      </c>
      <c r="F216" s="7" t="n">
        <v>10</v>
      </c>
      <c r="G216" s="25" t="s">
        <v>48</v>
      </c>
      <c r="H216" s="25" t="s">
        <v>48</v>
      </c>
      <c r="I216" s="25"/>
      <c r="J216" s="0" t="str">
        <f aca="false">VLOOKUP($E216,MAPPING!$B$2:$F$7,2,0)</f>
        <v>STRING</v>
      </c>
      <c r="K216" s="7" t="n">
        <v>10</v>
      </c>
      <c r="L216" s="25" t="s">
        <v>48</v>
      </c>
      <c r="M216" s="25" t="s">
        <v>48</v>
      </c>
      <c r="N216" s="25"/>
      <c r="O216" s="25"/>
      <c r="P216" s="0" t="str">
        <f aca="false">CONCATENATE(UPPER($D216)," ",J216,",")</f>
        <v>YEAR_END_DATE STRING,</v>
      </c>
      <c r="Q216" s="0" t="str">
        <f aca="false">VLOOKUP($E216,MAPPING!$B$2:$F$7,3,0)</f>
        <v>VARCHAR</v>
      </c>
      <c r="R216" s="7" t="n">
        <v>10</v>
      </c>
      <c r="S216" s="25" t="s">
        <v>48</v>
      </c>
      <c r="T216" s="25" t="s">
        <v>48</v>
      </c>
      <c r="U216" s="25"/>
      <c r="V216" s="25"/>
      <c r="W216" s="0" t="str">
        <f aca="false">CONCATENATE(UPPER($D216)," ",Q216,"(",R216,")",IF(U216&lt;&gt;"",CONCATENATE(" DEFAULT ",U216),""),IF(S216="Y"," NOT NULL",""),",")</f>
        <v>YEAR_END_DATE VARCHAR(10),</v>
      </c>
      <c r="X216" s="0" t="s">
        <v>9</v>
      </c>
      <c r="Y216" s="7" t="n">
        <v>10</v>
      </c>
      <c r="Z216" s="25" t="s">
        <v>48</v>
      </c>
      <c r="AA216" s="25" t="s">
        <v>48</v>
      </c>
      <c r="AB216" s="25"/>
      <c r="AC216" s="25"/>
      <c r="AD216" s="25"/>
      <c r="AE216" s="0" t="str">
        <f aca="false">VLOOKUP($E216,MAPPING!$B$2:$F$7,5,0)</f>
        <v>VARCHAR</v>
      </c>
      <c r="AF216" s="7" t="n">
        <v>10</v>
      </c>
      <c r="AG216" s="25" t="s">
        <v>48</v>
      </c>
      <c r="AH216" s="25" t="s">
        <v>48</v>
      </c>
      <c r="AI216" s="25"/>
      <c r="AJ216" s="25"/>
      <c r="AK216" s="0" t="str">
        <f aca="false">CONCATENATE(UPPER($D216)," ",AE216,",")</f>
        <v>YEAR_END_DATE  VARCHAR,</v>
      </c>
    </row>
    <row r="217" customFormat="false" ht="15" hidden="false" customHeight="false" outlineLevel="0" collapsed="false">
      <c r="A217" s="23"/>
      <c r="B217" s="23"/>
      <c r="C217" s="8" t="n">
        <v>54</v>
      </c>
      <c r="D217" s="0" t="s">
        <v>190</v>
      </c>
      <c r="E217" s="0" t="s">
        <v>12</v>
      </c>
      <c r="F217" s="0" t="n">
        <v>10</v>
      </c>
      <c r="G217" s="25" t="s">
        <v>48</v>
      </c>
      <c r="H217" s="25" t="s">
        <v>48</v>
      </c>
      <c r="I217" s="25"/>
      <c r="J217" s="0" t="str">
        <f aca="false">VLOOKUP($E217,MAPPING!$B$2:$F$7,2,0)</f>
        <v>INT</v>
      </c>
      <c r="K217" s="0" t="n">
        <v>10</v>
      </c>
      <c r="L217" s="25" t="s">
        <v>48</v>
      </c>
      <c r="M217" s="25" t="s">
        <v>48</v>
      </c>
      <c r="N217" s="25"/>
      <c r="O217" s="25"/>
      <c r="P217" s="0" t="str">
        <f aca="false">CONCATENATE(UPPER($D217)," ",J217,",")</f>
        <v>YEAR_END_DATE_KEY INT,</v>
      </c>
      <c r="Q217" s="0" t="str">
        <f aca="false">VLOOKUP($E217,MAPPING!$B$2:$F$7,3,0)</f>
        <v>INTEGER</v>
      </c>
      <c r="R217" s="0" t="n">
        <v>10</v>
      </c>
      <c r="S217" s="25" t="s">
        <v>48</v>
      </c>
      <c r="T217" s="25" t="s">
        <v>48</v>
      </c>
      <c r="U217" s="25"/>
      <c r="V217" s="25"/>
      <c r="W217" s="0" t="str">
        <f aca="false">CONCATENATE(UPPER($D217)," ",Q217,"(",R217,")",IF(U217&lt;&gt;"",CONCATENATE(" DEFAULT ",U217),""),IF(S217="Y"," NOT NULL",""),",")</f>
        <v>YEAR_END_DATE_KEY INTEGER(10),</v>
      </c>
      <c r="X217" s="0" t="s">
        <v>133</v>
      </c>
      <c r="Y217" s="0" t="n">
        <v>10</v>
      </c>
      <c r="Z217" s="25" t="s">
        <v>48</v>
      </c>
      <c r="AA217" s="25" t="s">
        <v>48</v>
      </c>
      <c r="AB217" s="25"/>
      <c r="AC217" s="25"/>
      <c r="AD217" s="25"/>
      <c r="AE217" s="0" t="str">
        <f aca="false">VLOOKUP($E217,MAPPING!$B$2:$F$7,5,0)</f>
        <v>INTEGER</v>
      </c>
      <c r="AF217" s="0" t="n">
        <v>10</v>
      </c>
      <c r="AG217" s="25" t="s">
        <v>48</v>
      </c>
      <c r="AH217" s="25" t="s">
        <v>48</v>
      </c>
      <c r="AI217" s="25"/>
      <c r="AJ217" s="25"/>
      <c r="AK217" s="0" t="str">
        <f aca="false">CONCATENATE(UPPER($D217)," ",AE217,",")</f>
        <v>YEAR_END_DATE_KEY INTEGER,</v>
      </c>
    </row>
    <row r="218" customFormat="false" ht="15" hidden="false" customHeight="false" outlineLevel="0" collapsed="false">
      <c r="A218" s="23"/>
      <c r="B218" s="23"/>
      <c r="C218" s="8" t="n">
        <v>55</v>
      </c>
      <c r="D218" s="0" t="s">
        <v>191</v>
      </c>
      <c r="E218" s="0" t="s">
        <v>7</v>
      </c>
      <c r="F218" s="0" t="n">
        <v>50</v>
      </c>
      <c r="G218" s="25" t="s">
        <v>48</v>
      </c>
      <c r="H218" s="25" t="s">
        <v>48</v>
      </c>
      <c r="I218" s="25"/>
      <c r="J218" s="0" t="str">
        <f aca="false">VLOOKUP($E218,MAPPING!$B$2:$F$7,2,0)</f>
        <v>STRING</v>
      </c>
      <c r="K218" s="0" t="n">
        <v>50</v>
      </c>
      <c r="L218" s="25" t="s">
        <v>48</v>
      </c>
      <c r="M218" s="25" t="s">
        <v>48</v>
      </c>
      <c r="N218" s="25"/>
      <c r="O218" s="25"/>
      <c r="P218" s="0" t="str">
        <f aca="false">CONCATENATE(UPPER($D218)," ",J218,",")</f>
        <v>YYYY_MM STRING,</v>
      </c>
      <c r="Q218" s="0" t="str">
        <f aca="false">VLOOKUP($E218,MAPPING!$B$2:$F$7,3,0)</f>
        <v>VARCHAR</v>
      </c>
      <c r="R218" s="0" t="n">
        <v>50</v>
      </c>
      <c r="S218" s="25" t="s">
        <v>48</v>
      </c>
      <c r="T218" s="25" t="s">
        <v>48</v>
      </c>
      <c r="U218" s="25"/>
      <c r="V218" s="25"/>
      <c r="W218" s="0" t="str">
        <f aca="false">CONCATENATE(UPPER($D218)," ",Q218,"(",R218,")",IF(U218&lt;&gt;"",CONCATENATE(" DEFAULT ",U218),""),IF(S218="Y"," NOT NULL",""),",")</f>
        <v>YYYY_MM VARCHAR(50),</v>
      </c>
      <c r="X218" s="0" t="s">
        <v>9</v>
      </c>
      <c r="Y218" s="0" t="n">
        <v>50</v>
      </c>
      <c r="Z218" s="25" t="s">
        <v>48</v>
      </c>
      <c r="AA218" s="25" t="s">
        <v>48</v>
      </c>
      <c r="AB218" s="25"/>
      <c r="AC218" s="25"/>
      <c r="AD218" s="25"/>
      <c r="AE218" s="0" t="str">
        <f aca="false">VLOOKUP($E218,MAPPING!$B$2:$F$7,5,0)</f>
        <v>VARCHAR</v>
      </c>
      <c r="AF218" s="0" t="n">
        <v>50</v>
      </c>
      <c r="AG218" s="25" t="s">
        <v>48</v>
      </c>
      <c r="AH218" s="25" t="s">
        <v>48</v>
      </c>
      <c r="AI218" s="25"/>
      <c r="AJ218" s="25"/>
      <c r="AK218" s="0" t="str">
        <f aca="false">CONCATENATE(UPPER($D218)," ",AE218,",")</f>
        <v>YYYY_MM  VARCHAR,</v>
      </c>
    </row>
    <row r="219" customFormat="false" ht="15" hidden="false" customHeight="false" outlineLevel="0" collapsed="false">
      <c r="A219" s="23"/>
      <c r="B219" s="23"/>
      <c r="C219" s="8" t="n">
        <v>56</v>
      </c>
      <c r="D219" s="0" t="s">
        <v>192</v>
      </c>
      <c r="E219" s="0" t="s">
        <v>7</v>
      </c>
      <c r="F219" s="0" t="n">
        <v>50</v>
      </c>
      <c r="G219" s="25" t="s">
        <v>48</v>
      </c>
      <c r="H219" s="25" t="s">
        <v>48</v>
      </c>
      <c r="I219" s="25"/>
      <c r="J219" s="0" t="str">
        <f aca="false">VLOOKUP($E219,MAPPING!$B$2:$F$7,2,0)</f>
        <v>STRING</v>
      </c>
      <c r="K219" s="0" t="n">
        <v>50</v>
      </c>
      <c r="L219" s="25" t="s">
        <v>48</v>
      </c>
      <c r="M219" s="25" t="s">
        <v>48</v>
      </c>
      <c r="N219" s="25"/>
      <c r="O219" s="25"/>
      <c r="P219" s="0" t="str">
        <f aca="false">CONCATENATE(UPPER($D219)," ",J219,",")</f>
        <v>YYYY_MM_DD STRING,</v>
      </c>
      <c r="Q219" s="0" t="str">
        <f aca="false">VLOOKUP($E219,MAPPING!$B$2:$F$7,3,0)</f>
        <v>VARCHAR</v>
      </c>
      <c r="R219" s="0" t="n">
        <v>50</v>
      </c>
      <c r="S219" s="25" t="s">
        <v>48</v>
      </c>
      <c r="T219" s="25" t="s">
        <v>48</v>
      </c>
      <c r="U219" s="25"/>
      <c r="V219" s="25"/>
      <c r="W219" s="0" t="str">
        <f aca="false">CONCATENATE(UPPER($D219)," ",Q219,"(",R219,")",IF(U219&lt;&gt;"",CONCATENATE(" DEFAULT ",U219),""),IF(S219="Y"," NOT NULL",""),",")</f>
        <v>YYYY_MM_DD VARCHAR(50),</v>
      </c>
      <c r="X219" s="0" t="s">
        <v>9</v>
      </c>
      <c r="Y219" s="0" t="n">
        <v>50</v>
      </c>
      <c r="Z219" s="25" t="s">
        <v>48</v>
      </c>
      <c r="AA219" s="25" t="s">
        <v>48</v>
      </c>
      <c r="AB219" s="25"/>
      <c r="AC219" s="25"/>
      <c r="AD219" s="25"/>
      <c r="AE219" s="0" t="str">
        <f aca="false">VLOOKUP($E219,MAPPING!$B$2:$F$7,5,0)</f>
        <v>VARCHAR</v>
      </c>
      <c r="AF219" s="0" t="n">
        <v>50</v>
      </c>
      <c r="AG219" s="25" t="s">
        <v>48</v>
      </c>
      <c r="AH219" s="25" t="s">
        <v>48</v>
      </c>
      <c r="AI219" s="25"/>
      <c r="AJ219" s="25"/>
      <c r="AK219" s="0" t="str">
        <f aca="false">CONCATENATE(UPPER($D219)," ",AE219,",")</f>
        <v>YYYY_MM_DD  VARCHAR,</v>
      </c>
    </row>
    <row r="220" customFormat="false" ht="15" hidden="false" customHeight="false" outlineLevel="0" collapsed="false">
      <c r="A220" s="23"/>
      <c r="B220" s="23"/>
      <c r="C220" s="8" t="n">
        <v>57</v>
      </c>
      <c r="D220" s="0" t="s">
        <v>193</v>
      </c>
      <c r="E220" s="0" t="s">
        <v>7</v>
      </c>
      <c r="F220" s="0" t="n">
        <v>50</v>
      </c>
      <c r="G220" s="25" t="s">
        <v>48</v>
      </c>
      <c r="H220" s="25" t="s">
        <v>48</v>
      </c>
      <c r="I220" s="25"/>
      <c r="J220" s="0" t="str">
        <f aca="false">VLOOKUP($E220,MAPPING!$B$2:$F$7,2,0)</f>
        <v>STRING</v>
      </c>
      <c r="K220" s="0" t="n">
        <v>50</v>
      </c>
      <c r="L220" s="25" t="s">
        <v>48</v>
      </c>
      <c r="M220" s="25" t="s">
        <v>48</v>
      </c>
      <c r="N220" s="25"/>
      <c r="O220" s="25"/>
      <c r="P220" s="0" t="str">
        <f aca="false">CONCATENATE(UPPER($D220)," ",J220,")")</f>
        <v>DD_MON_YYYY STRING)</v>
      </c>
      <c r="Q220" s="0" t="str">
        <f aca="false">VLOOKUP($E220,MAPPING!$B$2:$F$7,3,0)</f>
        <v>VARCHAR</v>
      </c>
      <c r="R220" s="0" t="n">
        <v>50</v>
      </c>
      <c r="S220" s="25" t="s">
        <v>48</v>
      </c>
      <c r="T220" s="25" t="s">
        <v>48</v>
      </c>
      <c r="U220" s="25"/>
      <c r="V220" s="25"/>
      <c r="W220" s="0" t="str">
        <f aca="false">CONCATENATE(UPPER($D220)," ",Q220,"(",R220,")",IF(U220&lt;&gt;"",CONCATENATE(" DEFAULT ",U220),""),IF(S220="Y"," NOT NULL",""),",")</f>
        <v>DD_MON_YYYY VARCHAR(50),</v>
      </c>
      <c r="X220" s="0" t="s">
        <v>9</v>
      </c>
      <c r="Y220" s="0" t="n">
        <v>50</v>
      </c>
      <c r="Z220" s="25" t="s">
        <v>48</v>
      </c>
      <c r="AA220" s="25" t="s">
        <v>48</v>
      </c>
      <c r="AB220" s="25"/>
      <c r="AC220" s="25"/>
      <c r="AD220" s="25"/>
      <c r="AE220" s="0" t="str">
        <f aca="false">VLOOKUP($E220,MAPPING!$B$2:$F$7,5,0)</f>
        <v>VARCHAR</v>
      </c>
      <c r="AF220" s="0" t="n">
        <v>50</v>
      </c>
      <c r="AG220" s="25" t="s">
        <v>48</v>
      </c>
      <c r="AH220" s="25" t="s">
        <v>48</v>
      </c>
      <c r="AI220" s="25"/>
      <c r="AJ220" s="25"/>
      <c r="AK220" s="0" t="str">
        <f aca="false">CONCATENATE(UPPER($D220)," ",AE220,",")</f>
        <v>DD_MON_YYYY  VARCHAR,</v>
      </c>
    </row>
    <row r="221" customFormat="false" ht="15" hidden="false" customHeight="false" outlineLevel="0" collapsed="false">
      <c r="A221" s="23"/>
      <c r="B221" s="23"/>
      <c r="C221" s="8" t="n">
        <v>58</v>
      </c>
      <c r="D221" s="0" t="s">
        <v>68</v>
      </c>
      <c r="E221" s="0" t="s">
        <v>7</v>
      </c>
      <c r="F221" s="7" t="n">
        <v>10</v>
      </c>
      <c r="G221" s="25" t="s">
        <v>48</v>
      </c>
      <c r="H221" s="0" t="s">
        <v>47</v>
      </c>
      <c r="J221" s="0" t="str">
        <f aca="false">VLOOKUP($E221,MAPPING!$B$2:$F$7,2,0)</f>
        <v>STRING</v>
      </c>
      <c r="K221" s="7" t="n">
        <v>10</v>
      </c>
      <c r="L221" s="25" t="s">
        <v>48</v>
      </c>
      <c r="M221" s="0" t="s">
        <v>47</v>
      </c>
      <c r="Q221" s="0" t="str">
        <f aca="false">VLOOKUP($E221,MAPPING!$B$2:$F$7,3,0)</f>
        <v>VARCHAR</v>
      </c>
      <c r="R221" s="7" t="n">
        <v>10</v>
      </c>
      <c r="S221" s="25" t="s">
        <v>48</v>
      </c>
      <c r="T221" s="0" t="s">
        <v>47</v>
      </c>
      <c r="W221" s="0" t="str">
        <f aca="false">CONCATENATE(UPPER($D221)," ",Q221,"(",R221,")",IF(U221&lt;&gt;"",CONCATENATE(" DEFAULT ",U221),""),IF(S221="Y"," NOT NULL",""),",")</f>
        <v>LOAD_DATE VARCHAR(10),</v>
      </c>
      <c r="X221" s="0" t="s">
        <v>9</v>
      </c>
      <c r="Y221" s="7" t="n">
        <v>10</v>
      </c>
      <c r="Z221" s="25" t="s">
        <v>48</v>
      </c>
      <c r="AA221" s="0" t="s">
        <v>47</v>
      </c>
      <c r="AE221" s="0" t="str">
        <f aca="false">VLOOKUP($E221,MAPPING!$B$2:$F$7,5,0)</f>
        <v>VARCHAR</v>
      </c>
      <c r="AF221" s="7" t="n">
        <v>10</v>
      </c>
      <c r="AG221" s="25" t="s">
        <v>48</v>
      </c>
      <c r="AH221" s="0" t="s">
        <v>47</v>
      </c>
      <c r="AK221" s="0" t="str">
        <f aca="false">CONCATENATE(UPPER($D221)," ",AE221,",")</f>
        <v>LOAD_DATE  VARCHAR,</v>
      </c>
    </row>
    <row r="222" customFormat="false" ht="44" hidden="false" customHeight="false" outlineLevel="0" collapsed="false">
      <c r="A222" s="23"/>
      <c r="B222" s="23"/>
      <c r="C222" s="8" t="n">
        <v>59</v>
      </c>
      <c r="D222" s="0" t="s">
        <v>69</v>
      </c>
      <c r="E222" s="0" t="s">
        <v>12</v>
      </c>
      <c r="F222" s="9" t="n">
        <v>50</v>
      </c>
      <c r="G222" s="25" t="s">
        <v>48</v>
      </c>
      <c r="H222" s="0" t="s">
        <v>47</v>
      </c>
      <c r="J222" s="0" t="str">
        <f aca="false">VLOOKUP($E222,MAPPING!$B$2:$F$7,2,0)</f>
        <v>INT</v>
      </c>
      <c r="K222" s="9" t="n">
        <v>50</v>
      </c>
      <c r="L222" s="25" t="s">
        <v>48</v>
      </c>
      <c r="M222" s="0" t="s">
        <v>47</v>
      </c>
      <c r="P222" s="24" t="str">
        <f aca="false">CONCATENATE("PARTITIONED BY (","LOAD_DATE STRING, LOAD_ID STRING)",CHAR(10),"ROW FORMAT DELIMITED FIELDS TERMINATED BY ',';")</f>
        <v>PARTITIONED BY (LOAD_DATE STRING, LOAD_ID STRING)
ROW FORMAT DELIMITED FIELDS TERMINATED BY ',';</v>
      </c>
      <c r="Q222" s="0" t="str">
        <f aca="false">VLOOKUP($E222,MAPPING!$B$2:$F$7,3,0)</f>
        <v>INTEGER</v>
      </c>
      <c r="R222" s="9" t="n">
        <v>50</v>
      </c>
      <c r="S222" s="25" t="s">
        <v>48</v>
      </c>
      <c r="T222" s="0" t="s">
        <v>47</v>
      </c>
      <c r="W222" s="24" t="str">
        <f aca="false">CONCATENATE(UPPER($D222)," ",Q222,"(",R222,")",IF(U222&lt;&gt;"",cov3ncatenate(" DEFAULT ",U222),""),IF(S222="Y"," NOT NULL",""),", ",CHAR(10),"CONSTRAINT ",UPPER($D163),"_PK  PRIMARY KEY(",UPPER($D163),",",UPPER($D221),",",UPPER($D222),"));",CHAR(10)," ALTER TABLE ",$B163," PARTITION BY KEY(","LOAD_DATE,LOAD_ID);")</f>
        <v>LOAD_ID INTEGER(50), 
CONSTRAINT DATE_ID_PK  PRIMARY KEY(DATE_ID,LOAD_DATE,LOAD_ID));
 ALTER TABLE dim_date PARTITION BY KEY(LOAD_DATE,LOAD_ID);</v>
      </c>
      <c r="X222" s="0" t="s">
        <v>133</v>
      </c>
      <c r="Y222" s="9" t="n">
        <v>50</v>
      </c>
      <c r="Z222" s="25" t="s">
        <v>48</v>
      </c>
      <c r="AA222" s="0" t="s">
        <v>47</v>
      </c>
      <c r="AE222" s="0" t="str">
        <f aca="false">VLOOKUP($E222,MAPPING!$B$2:$F$7,5,0)</f>
        <v>INTEGER</v>
      </c>
      <c r="AF222" s="9" t="n">
        <v>50</v>
      </c>
      <c r="AG222" s="25" t="s">
        <v>48</v>
      </c>
      <c r="AH222" s="0" t="s">
        <v>47</v>
      </c>
      <c r="AJ222" s="24" t="str">
        <f aca="false">CONCATENATE("PARTITIONED BY (","LOAD_DATE STRING, LOAD_ID STRING)",CHAR(10),"ROW FORMAT DELIMITED FIELDS TERMINATED BY ',';")</f>
        <v>PARTITIONED BY (LOAD_DATE STRING, LOAD_ID STRING)
ROW FORMAT DELIMITED FIELDS TERMINATED BY ',';</v>
      </c>
      <c r="AK222" s="0" t="str">
        <f aca="false">CONCATENATE(UPPER($D222)," ",AE222,",")</f>
        <v>LOAD_ID INTEGER,</v>
      </c>
    </row>
    <row r="223" customFormat="false" ht="29.85" hidden="false" customHeight="false" outlineLevel="0" collapsed="false">
      <c r="A223" s="23"/>
      <c r="B223" s="27" t="s">
        <v>194</v>
      </c>
      <c r="C223" s="8" t="n">
        <v>0</v>
      </c>
      <c r="D223" s="0" t="s">
        <v>195</v>
      </c>
      <c r="E223" s="0" t="s">
        <v>7</v>
      </c>
      <c r="F223" s="9" t="n">
        <v>50</v>
      </c>
      <c r="G223" s="0" t="s">
        <v>47</v>
      </c>
      <c r="H223" s="0" t="s">
        <v>48</v>
      </c>
      <c r="I223" s="0" t="n">
        <v>0</v>
      </c>
      <c r="J223" s="0" t="str">
        <f aca="false">VLOOKUP($E223,MAPPING!$B$2:$F$7,2,0)</f>
        <v>STRING</v>
      </c>
      <c r="K223" s="9" t="n">
        <v>50</v>
      </c>
      <c r="L223" s="0" t="s">
        <v>47</v>
      </c>
      <c r="M223" s="0" t="s">
        <v>48</v>
      </c>
      <c r="N223" s="0" t="n">
        <v>0</v>
      </c>
      <c r="O223" s="24" t="str">
        <f aca="false">CONCATENATE("DROP TABLE IF EXISTS ",UPPER($B$223),";",CHAR(10),"CREATE TABLE ",UPPER($B$223),"(")</f>
        <v>DROP TABLE IF EXISTS DIM_STATE;
CREATE TABLE DIM_STATE(</v>
      </c>
      <c r="P223" s="0" t="str">
        <f aca="false">CONCATENATE(UPPER($D223)," ",J223,",")</f>
        <v>STATE_ID STRING,</v>
      </c>
      <c r="Q223" s="0" t="str">
        <f aca="false">VLOOKUP($E223,MAPPING!$B$2:$F$7,3,0)</f>
        <v>VARCHAR</v>
      </c>
      <c r="R223" s="9" t="n">
        <v>50</v>
      </c>
      <c r="S223" s="0" t="s">
        <v>47</v>
      </c>
      <c r="T223" s="0" t="s">
        <v>48</v>
      </c>
      <c r="U223" s="0" t="n">
        <v>0</v>
      </c>
      <c r="V223" s="24" t="str">
        <f aca="false">CONCATENATE("DROP TABLE  ",$B$223,";",CHAR(10),"CREATE TABLE ",$B$223,"(")</f>
        <v>DROP TABLE  dim_state;
CREATE TABLE dim_state(</v>
      </c>
      <c r="W223" s="0" t="str">
        <f aca="false">CONCATENATE(UPPER($D223)," ",Q223,"(",R223,")",IF(U223&lt;&gt;"",CONCATENATE(" DEFAULT ",U223),""),IF(S223="Y"," NOT NULL",""),",")</f>
        <v>STATE_ID VARCHAR(50) DEFAULT 0 NOT NULL,</v>
      </c>
      <c r="Y223" s="9" t="n">
        <v>50</v>
      </c>
      <c r="Z223" s="0" t="s">
        <v>47</v>
      </c>
      <c r="AA223" s="0" t="s">
        <v>48</v>
      </c>
      <c r="AB223" s="0" t="n">
        <v>0</v>
      </c>
      <c r="AE223" s="0" t="str">
        <f aca="false">VLOOKUP($E223,MAPPING!$B$2:$F$7,5,0)</f>
        <v>VARCHAR</v>
      </c>
      <c r="AF223" s="9" t="n">
        <v>50</v>
      </c>
      <c r="AG223" s="0" t="s">
        <v>47</v>
      </c>
      <c r="AH223" s="0" t="s">
        <v>48</v>
      </c>
      <c r="AI223" s="0" t="n">
        <v>0</v>
      </c>
      <c r="AJ223" s="24" t="str">
        <f aca="false">CONCATENATE("DROP TABLE IF EXISTS ",$B$3,";",CHAR(10),"CREATE TABLE ",$B$3,"(")</f>
        <v>DROP TABLE IF EXISTS account;
CREATE TABLE account(</v>
      </c>
      <c r="AK223" s="0" t="str">
        <f aca="false">CONCATENATE(UPPER($D223)," ",AE223,",")</f>
        <v>STATE_ID  VARCHAR,</v>
      </c>
    </row>
    <row r="224" customFormat="false" ht="15" hidden="false" customHeight="false" outlineLevel="0" collapsed="false">
      <c r="A224" s="23"/>
      <c r="B224" s="23"/>
      <c r="C224" s="8" t="n">
        <v>1</v>
      </c>
      <c r="D224" s="0" t="s">
        <v>196</v>
      </c>
      <c r="E224" s="0" t="s">
        <v>7</v>
      </c>
      <c r="F224" s="7" t="n">
        <v>10</v>
      </c>
      <c r="G224" s="25" t="s">
        <v>48</v>
      </c>
      <c r="H224" s="25" t="s">
        <v>48</v>
      </c>
      <c r="I224" s="25"/>
      <c r="J224" s="0" t="str">
        <f aca="false">VLOOKUP($E224,MAPPING!$B$2:$F$7,2,0)</f>
        <v>STRING</v>
      </c>
      <c r="K224" s="7" t="n">
        <v>10</v>
      </c>
      <c r="L224" s="25" t="s">
        <v>48</v>
      </c>
      <c r="M224" s="25" t="s">
        <v>48</v>
      </c>
      <c r="N224" s="25"/>
      <c r="O224" s="25"/>
      <c r="P224" s="0" t="str">
        <f aca="false">CONCATENATE(UPPER($D224)," ",J224,",")</f>
        <v>STATE_CODE STRING,</v>
      </c>
      <c r="Q224" s="0" t="str">
        <f aca="false">VLOOKUP($E224,MAPPING!$B$2:$F$7,3,0)</f>
        <v>VARCHAR</v>
      </c>
      <c r="R224" s="7" t="n">
        <v>10</v>
      </c>
      <c r="S224" s="25" t="s">
        <v>48</v>
      </c>
      <c r="T224" s="25" t="s">
        <v>48</v>
      </c>
      <c r="U224" s="25"/>
      <c r="V224" s="25"/>
      <c r="W224" s="0" t="str">
        <f aca="false">CONCATENATE(UPPER($D224)," ",Q224,"(",R224,")",IF(U224&lt;&gt;"",CONCATENATE(" DEFAULT ",U224),""),IF(S224="Y"," NOT NULL",""),",")</f>
        <v>STATE_CODE VARCHAR(10),</v>
      </c>
      <c r="Y224" s="7" t="n">
        <v>10</v>
      </c>
      <c r="Z224" s="25" t="s">
        <v>48</v>
      </c>
      <c r="AA224" s="25" t="s">
        <v>48</v>
      </c>
      <c r="AB224" s="25"/>
      <c r="AC224" s="25"/>
      <c r="AD224" s="25"/>
      <c r="AE224" s="0" t="str">
        <f aca="false">VLOOKUP($E224,MAPPING!$B$2:$F$7,5,0)</f>
        <v>VARCHAR</v>
      </c>
      <c r="AF224" s="7" t="n">
        <v>10</v>
      </c>
      <c r="AG224" s="25" t="s">
        <v>48</v>
      </c>
      <c r="AH224" s="25" t="s">
        <v>48</v>
      </c>
      <c r="AI224" s="25"/>
      <c r="AJ224" s="25"/>
      <c r="AK224" s="0" t="str">
        <f aca="false">CONCATENATE(UPPER($D224)," ",AE224,",")</f>
        <v>STATE_CODE  VARCHAR,</v>
      </c>
    </row>
    <row r="225" customFormat="false" ht="15" hidden="false" customHeight="false" outlineLevel="0" collapsed="false">
      <c r="A225" s="23"/>
      <c r="B225" s="23"/>
      <c r="C225" s="8" t="n">
        <v>2</v>
      </c>
      <c r="D225" s="0" t="s">
        <v>197</v>
      </c>
      <c r="E225" s="0" t="s">
        <v>7</v>
      </c>
      <c r="F225" s="7" t="n">
        <v>100</v>
      </c>
      <c r="G225" s="25" t="s">
        <v>48</v>
      </c>
      <c r="H225" s="25" t="s">
        <v>48</v>
      </c>
      <c r="I225" s="25"/>
      <c r="J225" s="0" t="str">
        <f aca="false">VLOOKUP($E225,MAPPING!$B$2:$F$7,2,0)</f>
        <v>STRING</v>
      </c>
      <c r="K225" s="7" t="n">
        <v>100</v>
      </c>
      <c r="L225" s="25" t="s">
        <v>48</v>
      </c>
      <c r="M225" s="25" t="s">
        <v>48</v>
      </c>
      <c r="N225" s="25"/>
      <c r="O225" s="25"/>
      <c r="P225" s="0" t="str">
        <f aca="false">CONCATENATE(UPPER($D225)," ",J225,",")</f>
        <v>STATE_NAME STRING,</v>
      </c>
      <c r="Q225" s="0" t="str">
        <f aca="false">VLOOKUP($E225,MAPPING!$B$2:$F$7,3,0)</f>
        <v>VARCHAR</v>
      </c>
      <c r="R225" s="7" t="n">
        <v>100</v>
      </c>
      <c r="S225" s="25" t="s">
        <v>48</v>
      </c>
      <c r="T225" s="25" t="s">
        <v>48</v>
      </c>
      <c r="U225" s="25"/>
      <c r="V225" s="25"/>
      <c r="W225" s="0" t="str">
        <f aca="false">CONCATENATE(UPPER($D225)," ",Q225,"(",R225,")",IF(U225&lt;&gt;"",CONCATENATE(" DEFAULT ",U225),""),IF(S225="Y"," NOT NULL",""),",")</f>
        <v>STATE_NAME VARCHAR(100),</v>
      </c>
      <c r="Y225" s="7" t="n">
        <v>100</v>
      </c>
      <c r="Z225" s="25" t="s">
        <v>48</v>
      </c>
      <c r="AA225" s="25" t="s">
        <v>48</v>
      </c>
      <c r="AB225" s="25"/>
      <c r="AC225" s="25"/>
      <c r="AD225" s="25"/>
      <c r="AE225" s="0" t="str">
        <f aca="false">VLOOKUP($E225,MAPPING!$B$2:$F$7,5,0)</f>
        <v>VARCHAR</v>
      </c>
      <c r="AF225" s="7" t="n">
        <v>100</v>
      </c>
      <c r="AG225" s="25" t="s">
        <v>48</v>
      </c>
      <c r="AH225" s="25" t="s">
        <v>48</v>
      </c>
      <c r="AI225" s="25"/>
      <c r="AJ225" s="25"/>
      <c r="AK225" s="0" t="str">
        <f aca="false">CONCATENATE(UPPER($D225)," ",AE225,",")</f>
        <v>STATE_NAME  VARCHAR,</v>
      </c>
    </row>
    <row r="226" customFormat="false" ht="15" hidden="false" customHeight="false" outlineLevel="0" collapsed="false">
      <c r="A226" s="23"/>
      <c r="B226" s="23"/>
      <c r="C226" s="8" t="n">
        <v>3</v>
      </c>
      <c r="D226" s="0" t="s">
        <v>127</v>
      </c>
      <c r="E226" s="0" t="s">
        <v>7</v>
      </c>
      <c r="F226" s="7" t="n">
        <v>10</v>
      </c>
      <c r="G226" s="25" t="s">
        <v>48</v>
      </c>
      <c r="H226" s="25" t="s">
        <v>48</v>
      </c>
      <c r="I226" s="25"/>
      <c r="J226" s="0" t="str">
        <f aca="false">VLOOKUP($E226,MAPPING!$B$2:$F$7,2,0)</f>
        <v>STRING</v>
      </c>
      <c r="K226" s="7" t="n">
        <v>10</v>
      </c>
      <c r="L226" s="25" t="s">
        <v>48</v>
      </c>
      <c r="M226" s="25" t="s">
        <v>48</v>
      </c>
      <c r="N226" s="25"/>
      <c r="O226" s="25"/>
      <c r="P226" s="0" t="str">
        <f aca="false">CONCATENATE(UPPER($D226)," ",J226,",")</f>
        <v>COUNTRY_CODE STRING,</v>
      </c>
      <c r="Q226" s="0" t="str">
        <f aca="false">VLOOKUP($E226,MAPPING!$B$2:$F$7,3,0)</f>
        <v>VARCHAR</v>
      </c>
      <c r="R226" s="7" t="n">
        <v>10</v>
      </c>
      <c r="S226" s="25" t="s">
        <v>48</v>
      </c>
      <c r="T226" s="25" t="s">
        <v>48</v>
      </c>
      <c r="U226" s="25"/>
      <c r="V226" s="25"/>
      <c r="W226" s="0" t="str">
        <f aca="false">CONCATENATE(UPPER($D226)," ",Q226,"(",R226,")",IF(U226&lt;&gt;"",CONCATENATE(" DEFAULT ",U226),""),IF(S226="Y"," NOT NULL",""),",")</f>
        <v>COUNTRY_CODE VARCHAR(10),</v>
      </c>
      <c r="Y226" s="7" t="n">
        <v>10</v>
      </c>
      <c r="Z226" s="25" t="s">
        <v>48</v>
      </c>
      <c r="AA226" s="25" t="s">
        <v>48</v>
      </c>
      <c r="AB226" s="25"/>
      <c r="AC226" s="25"/>
      <c r="AD226" s="25"/>
      <c r="AE226" s="0" t="str">
        <f aca="false">VLOOKUP($E226,MAPPING!$B$2:$F$7,5,0)</f>
        <v>VARCHAR</v>
      </c>
      <c r="AF226" s="7" t="n">
        <v>10</v>
      </c>
      <c r="AG226" s="25" t="s">
        <v>48</v>
      </c>
      <c r="AH226" s="25" t="s">
        <v>48</v>
      </c>
      <c r="AI226" s="25"/>
      <c r="AJ226" s="25"/>
      <c r="AK226" s="0" t="str">
        <f aca="false">CONCATENATE(UPPER($D226)," ",AE226,",")</f>
        <v>COUNTRY_CODE  VARCHAR,</v>
      </c>
    </row>
    <row r="227" customFormat="false" ht="15" hidden="false" customHeight="false" outlineLevel="0" collapsed="false">
      <c r="A227" s="23"/>
      <c r="B227" s="23"/>
      <c r="C227" s="8" t="n">
        <v>4</v>
      </c>
      <c r="D227" s="0" t="s">
        <v>198</v>
      </c>
      <c r="E227" s="0" t="s">
        <v>12</v>
      </c>
      <c r="F227" s="7" t="n">
        <v>10</v>
      </c>
      <c r="G227" s="25" t="s">
        <v>48</v>
      </c>
      <c r="H227" s="25" t="s">
        <v>48</v>
      </c>
      <c r="I227" s="25"/>
      <c r="J227" s="0" t="str">
        <f aca="false">VLOOKUP($E227,MAPPING!$B$2:$F$7,2,0)</f>
        <v>INT</v>
      </c>
      <c r="K227" s="7" t="n">
        <v>10</v>
      </c>
      <c r="L227" s="25" t="s">
        <v>48</v>
      </c>
      <c r="M227" s="25" t="s">
        <v>48</v>
      </c>
      <c r="N227" s="25"/>
      <c r="O227" s="25"/>
      <c r="P227" s="0" t="str">
        <f aca="false">CONCATENATE(UPPER($D227)," ",J227,")")</f>
        <v>STATE_POPULATION INT)</v>
      </c>
      <c r="Q227" s="0" t="str">
        <f aca="false">VLOOKUP($E227,MAPPING!$B$2:$F$7,3,0)</f>
        <v>INTEGER</v>
      </c>
      <c r="R227" s="7" t="n">
        <v>10</v>
      </c>
      <c r="S227" s="25" t="s">
        <v>48</v>
      </c>
      <c r="T227" s="25" t="s">
        <v>48</v>
      </c>
      <c r="U227" s="25"/>
      <c r="V227" s="25"/>
      <c r="W227" s="0" t="str">
        <f aca="false">CONCATENATE(UPPER($D227)," ",Q227,"(",R227,")",IF(U227&lt;&gt;"",CONCATENATE(" DEFAULT ",U227),""),IF(S227="Y"," NOT NULL",""),",")</f>
        <v>STATE_POPULATION INTEGER(10),</v>
      </c>
      <c r="Y227" s="7" t="n">
        <v>10</v>
      </c>
      <c r="Z227" s="25" t="s">
        <v>48</v>
      </c>
      <c r="AA227" s="25" t="s">
        <v>48</v>
      </c>
      <c r="AB227" s="25"/>
      <c r="AC227" s="25"/>
      <c r="AD227" s="25"/>
      <c r="AE227" s="0" t="str">
        <f aca="false">VLOOKUP($E227,MAPPING!$B$2:$F$7,5,0)</f>
        <v>INTEGER</v>
      </c>
      <c r="AF227" s="7" t="n">
        <v>10</v>
      </c>
      <c r="AG227" s="25" t="s">
        <v>48</v>
      </c>
      <c r="AH227" s="25" t="s">
        <v>48</v>
      </c>
      <c r="AI227" s="25"/>
      <c r="AJ227" s="25"/>
      <c r="AK227" s="0" t="str">
        <f aca="false">CONCATENATE(UPPER($D227)," ",AE227,",")</f>
        <v>STATE_POPULATION INTEGER,</v>
      </c>
    </row>
    <row r="228" customFormat="false" ht="15" hidden="false" customHeight="false" outlineLevel="0" collapsed="false">
      <c r="A228" s="23"/>
      <c r="B228" s="23"/>
      <c r="C228" s="8" t="n">
        <v>5</v>
      </c>
      <c r="D228" s="0" t="s">
        <v>68</v>
      </c>
      <c r="E228" s="0" t="s">
        <v>7</v>
      </c>
      <c r="F228" s="7" t="n">
        <v>10</v>
      </c>
      <c r="G228" s="25" t="s">
        <v>48</v>
      </c>
      <c r="H228" s="0" t="s">
        <v>47</v>
      </c>
      <c r="J228" s="0" t="str">
        <f aca="false">VLOOKUP($E228,MAPPING!$B$2:$F$7,2,0)</f>
        <v>STRING</v>
      </c>
      <c r="K228" s="7" t="n">
        <v>10</v>
      </c>
      <c r="L228" s="25" t="s">
        <v>48</v>
      </c>
      <c r="M228" s="0" t="s">
        <v>47</v>
      </c>
      <c r="Q228" s="0" t="str">
        <f aca="false">VLOOKUP($E228,MAPPING!$B$2:$F$7,3,0)</f>
        <v>VARCHAR</v>
      </c>
      <c r="R228" s="7" t="n">
        <v>10</v>
      </c>
      <c r="S228" s="25" t="s">
        <v>48</v>
      </c>
      <c r="T228" s="0" t="s">
        <v>47</v>
      </c>
      <c r="W228" s="0" t="str">
        <f aca="false">CONCATENATE(UPPER($D228)," ",Q228,"(",R228,")",IF(U228&lt;&gt;"",CONCATENATE(" DEFAULT ",U228),""),IF(S228="Y"," NOT NULL",""),",")</f>
        <v>LOAD_DATE VARCHAR(10),</v>
      </c>
      <c r="X228" s="0" t="s">
        <v>9</v>
      </c>
      <c r="Y228" s="7" t="n">
        <v>10</v>
      </c>
      <c r="Z228" s="25" t="s">
        <v>48</v>
      </c>
      <c r="AA228" s="0" t="s">
        <v>47</v>
      </c>
      <c r="AE228" s="0" t="str">
        <f aca="false">VLOOKUP($E228,MAPPING!$B$2:$F$7,5,0)</f>
        <v>VARCHAR</v>
      </c>
      <c r="AF228" s="7" t="n">
        <v>10</v>
      </c>
      <c r="AG228" s="25" t="s">
        <v>48</v>
      </c>
      <c r="AH228" s="0" t="s">
        <v>47</v>
      </c>
      <c r="AK228" s="0" t="str">
        <f aca="false">CONCATENATE(UPPER($D228)," ",AE228,",")</f>
        <v>LOAD_DATE  VARCHAR,</v>
      </c>
    </row>
    <row r="229" customFormat="false" ht="44" hidden="false" customHeight="false" outlineLevel="0" collapsed="false">
      <c r="A229" s="23"/>
      <c r="B229" s="23"/>
      <c r="C229" s="8" t="n">
        <v>6</v>
      </c>
      <c r="D229" s="0" t="s">
        <v>69</v>
      </c>
      <c r="E229" s="0" t="s">
        <v>12</v>
      </c>
      <c r="F229" s="9" t="n">
        <v>50</v>
      </c>
      <c r="G229" s="25" t="s">
        <v>48</v>
      </c>
      <c r="H229" s="0" t="s">
        <v>47</v>
      </c>
      <c r="J229" s="0" t="str">
        <f aca="false">VLOOKUP($E229,MAPPING!$B$2:$F$7,2,0)</f>
        <v>INT</v>
      </c>
      <c r="K229" s="9" t="n">
        <v>50</v>
      </c>
      <c r="L229" s="25" t="s">
        <v>48</v>
      </c>
      <c r="M229" s="0" t="s">
        <v>47</v>
      </c>
      <c r="P229" s="24" t="str">
        <f aca="false">CONCATENATE("PARTITIONED BY (","LOAD_DATE STRING, LOAD_ID STRING)",CHAR(10),"ROW FORMAT DELIMITED FIELDS TERMINATED BY ',';")</f>
        <v>PARTITIONED BY (LOAD_DATE STRING, LOAD_ID STRING)
ROW FORMAT DELIMITED FIELDS TERMINATED BY ',';</v>
      </c>
      <c r="Q229" s="0" t="str">
        <f aca="false">VLOOKUP($E229,MAPPING!$B$2:$F$7,3,0)</f>
        <v>INTEGER</v>
      </c>
      <c r="R229" s="9" t="n">
        <v>50</v>
      </c>
      <c r="S229" s="25" t="s">
        <v>48</v>
      </c>
      <c r="T229" s="0" t="s">
        <v>47</v>
      </c>
      <c r="W229" s="24" t="str">
        <f aca="false">CONCATENATE(UPPER($D229)," ",Q229,"(",R229,")",IF(U229&lt;&gt;"",cov3ncatenate(" DEFAULT ",U229),""),IF(S229="Y"," NOT NULL",""),", ",CHAR(10),"CONSTRAINT ",UPPER($D223),"_PK  PRIMARY KEY(",UPPER($D223),",",UPPER($D228),",",UPPER($D229),"));",CHAR(10)," ALTER TABLE ",$B223," PARTITION BY KEY(","LOAD_DATE,LOAD_ID);")</f>
        <v>LOAD_ID INTEGER(50), 
CONSTRAINT STATE_ID_PK  PRIMARY KEY(STATE_ID,LOAD_DATE,LOAD_ID));
 ALTER TABLE dim_state PARTITION BY KEY(LOAD_DATE,LOAD_ID);</v>
      </c>
      <c r="X229" s="0" t="s">
        <v>133</v>
      </c>
      <c r="Y229" s="9" t="n">
        <v>50</v>
      </c>
      <c r="Z229" s="25" t="s">
        <v>48</v>
      </c>
      <c r="AA229" s="0" t="s">
        <v>47</v>
      </c>
      <c r="AE229" s="0" t="str">
        <f aca="false">VLOOKUP($E229,MAPPING!$B$2:$F$7,5,0)</f>
        <v>INTEGER</v>
      </c>
      <c r="AF229" s="9" t="n">
        <v>50</v>
      </c>
      <c r="AG229" s="25" t="s">
        <v>48</v>
      </c>
      <c r="AH229" s="0" t="s">
        <v>47</v>
      </c>
      <c r="AJ229" s="24" t="str">
        <f aca="false">CONCATENATE("PARTITIONED BY (","LOAD_DATE STRING, LOAD_ID STRING)",CHAR(10),"ROW FORMAT DELIMITED FIELDS TERMINATED BY ',';")</f>
        <v>PARTITIONED BY (LOAD_DATE STRING, LOAD_ID STRING)
ROW FORMAT DELIMITED FIELDS TERMINATED BY ',';</v>
      </c>
      <c r="AK229" s="0" t="str">
        <f aca="false">CONCATENATE(UPPER($D229)," ",AE229,",")</f>
        <v>LOAD_ID INTEGER,</v>
      </c>
    </row>
    <row r="230" customFormat="false" ht="44" hidden="false" customHeight="false" outlineLevel="0" collapsed="false">
      <c r="A230" s="23"/>
      <c r="B230" s="23" t="s">
        <v>199</v>
      </c>
      <c r="C230" s="8" t="n">
        <v>0</v>
      </c>
      <c r="D230" s="0" t="s">
        <v>200</v>
      </c>
      <c r="E230" s="0" t="s">
        <v>7</v>
      </c>
      <c r="F230" s="7" t="n">
        <v>50</v>
      </c>
      <c r="G230" s="25" t="s">
        <v>47</v>
      </c>
      <c r="H230" s="25" t="s">
        <v>48</v>
      </c>
      <c r="I230" s="0" t="n">
        <v>0</v>
      </c>
      <c r="J230" s="0" t="str">
        <f aca="false">VLOOKUP($E230,MAPPING!$B$2:$F$7,2,0)</f>
        <v>STRING</v>
      </c>
      <c r="K230" s="7" t="n">
        <v>50</v>
      </c>
      <c r="L230" s="25" t="s">
        <v>47</v>
      </c>
      <c r="M230" s="25" t="s">
        <v>48</v>
      </c>
      <c r="N230" s="0" t="n">
        <v>0</v>
      </c>
      <c r="O230" s="24" t="str">
        <f aca="false">CONCATENATE("DROP TABLE IF EXISTS ",UPPER($B$230),";",CHAR(10),"CREATE TABLE ",UPPER($B$230),"(")</f>
        <v>DROP TABLE IF EXISTS DIM_TRANSACTION_TYPE;
CREATE TABLE DIM_TRANSACTION_TYPE(</v>
      </c>
      <c r="P230" s="0" t="str">
        <f aca="false">CONCATENATE(UPPER($D230)," ",J230,",")</f>
        <v>TRANSACTION_TYPE_ID STRING,</v>
      </c>
      <c r="Q230" s="0" t="str">
        <f aca="false">VLOOKUP($E230,MAPPING!$B$2:$F$7,3,0)</f>
        <v>VARCHAR</v>
      </c>
      <c r="R230" s="7" t="n">
        <v>50</v>
      </c>
      <c r="S230" s="25" t="s">
        <v>47</v>
      </c>
      <c r="T230" s="25" t="s">
        <v>48</v>
      </c>
      <c r="U230" s="0" t="n">
        <v>0</v>
      </c>
      <c r="V230" s="24" t="str">
        <f aca="false">CONCATENATE("DROP TABLE ",$B$230,";",CHAR(10),"CREATE TABLE ",$B$230,"(")</f>
        <v>DROP TABLE dim_transaction_type;
CREATE TABLE dim_transaction_type(</v>
      </c>
      <c r="W230" s="0" t="str">
        <f aca="false">CONCATENATE(UPPER($D230)," ",Q230,"(",R230,")",IF(U230&lt;&gt;"",CONCATENATE(" DEFAULT ",U230),""),IF(S230="Y"," NOT NULL",""),",")</f>
        <v>TRANSACTION_TYPE_ID VARCHAR(50) DEFAULT 0 NOT NULL,</v>
      </c>
      <c r="X230" s="0" t="s">
        <v>9</v>
      </c>
      <c r="Y230" s="7" t="n">
        <v>50</v>
      </c>
      <c r="Z230" s="25" t="s">
        <v>47</v>
      </c>
      <c r="AA230" s="25" t="s">
        <v>48</v>
      </c>
      <c r="AB230" s="0" t="n">
        <v>0</v>
      </c>
      <c r="AE230" s="0" t="str">
        <f aca="false">VLOOKUP($E230,MAPPING!$B$2:$F$7,5,0)</f>
        <v>VARCHAR</v>
      </c>
      <c r="AF230" s="7" t="n">
        <v>50</v>
      </c>
      <c r="AG230" s="25" t="s">
        <v>47</v>
      </c>
      <c r="AH230" s="25" t="s">
        <v>48</v>
      </c>
      <c r="AI230" s="0" t="n">
        <v>0</v>
      </c>
      <c r="AJ230" s="24" t="str">
        <f aca="false">CONCATENATE("DROP TABLE IF EXISTS ",$B$3,";",CHAR(10),"CREATE TABLE ",$B$3,"(")</f>
        <v>DROP TABLE IF EXISTS account;
CREATE TABLE account(</v>
      </c>
      <c r="AK230" s="0" t="str">
        <f aca="false">CONCATENATE(UPPER($D230)," ",AE230,",")</f>
        <v>TRANSACTION_TYPE_ID  VARCHAR,</v>
      </c>
    </row>
    <row r="231" customFormat="false" ht="15" hidden="false" customHeight="false" outlineLevel="0" collapsed="false">
      <c r="A231" s="23"/>
      <c r="B231" s="23"/>
      <c r="C231" s="8" t="n">
        <v>1</v>
      </c>
      <c r="D231" s="0" t="s">
        <v>201</v>
      </c>
      <c r="E231" s="0" t="s">
        <v>7</v>
      </c>
      <c r="F231" s="7" t="n">
        <v>50</v>
      </c>
      <c r="G231" s="25" t="s">
        <v>48</v>
      </c>
      <c r="H231" s="25" t="s">
        <v>48</v>
      </c>
      <c r="I231" s="25"/>
      <c r="J231" s="0" t="str">
        <f aca="false">VLOOKUP($E231,MAPPING!$B$2:$F$7,2,0)</f>
        <v>STRING</v>
      </c>
      <c r="K231" s="7" t="n">
        <v>50</v>
      </c>
      <c r="L231" s="25" t="s">
        <v>48</v>
      </c>
      <c r="M231" s="25" t="s">
        <v>48</v>
      </c>
      <c r="N231" s="25"/>
      <c r="O231" s="25"/>
      <c r="P231" s="0" t="str">
        <f aca="false">CONCATENATE(UPPER($D231)," ",J231,",")</f>
        <v>SRC_TRANSACTION_TYPE_ID STRING,</v>
      </c>
      <c r="Q231" s="0" t="str">
        <f aca="false">VLOOKUP($E231,MAPPING!$B$2:$F$7,3,0)</f>
        <v>VARCHAR</v>
      </c>
      <c r="R231" s="7" t="n">
        <v>50</v>
      </c>
      <c r="S231" s="25" t="s">
        <v>48</v>
      </c>
      <c r="T231" s="25" t="s">
        <v>48</v>
      </c>
      <c r="U231" s="25"/>
      <c r="V231" s="25"/>
      <c r="W231" s="0" t="str">
        <f aca="false">CONCATENATE(UPPER($D231)," ",Q231,"(",R231,")",IF(U231&lt;&gt;"",CONCATENATE(" DEFAULT ",U231),""),IF(S231="Y"," NOT NULL",""),",")</f>
        <v>SRC_TRANSACTION_TYPE_ID VARCHAR(50),</v>
      </c>
      <c r="X231" s="0" t="s">
        <v>9</v>
      </c>
      <c r="Y231" s="7" t="n">
        <v>50</v>
      </c>
      <c r="Z231" s="25" t="s">
        <v>48</v>
      </c>
      <c r="AA231" s="25" t="s">
        <v>48</v>
      </c>
      <c r="AB231" s="25"/>
      <c r="AC231" s="25"/>
      <c r="AD231" s="25"/>
      <c r="AE231" s="0" t="str">
        <f aca="false">VLOOKUP($E231,MAPPING!$B$2:$F$7,5,0)</f>
        <v>VARCHAR</v>
      </c>
      <c r="AF231" s="7" t="n">
        <v>50</v>
      </c>
      <c r="AG231" s="25" t="s">
        <v>48</v>
      </c>
      <c r="AH231" s="25" t="s">
        <v>48</v>
      </c>
      <c r="AI231" s="25"/>
      <c r="AJ231" s="25"/>
      <c r="AK231" s="0" t="str">
        <f aca="false">CONCATENATE(UPPER($D231)," ",AE231,",")</f>
        <v>SRC_TRANSACTION_TYPE_ID  VARCHAR,</v>
      </c>
    </row>
    <row r="232" customFormat="false" ht="15" hidden="false" customHeight="false" outlineLevel="0" collapsed="false">
      <c r="A232" s="23"/>
      <c r="B232" s="23"/>
      <c r="C232" s="8" t="n">
        <v>2</v>
      </c>
      <c r="D232" s="0" t="s">
        <v>202</v>
      </c>
      <c r="E232" s="0" t="s">
        <v>7</v>
      </c>
      <c r="F232" s="7" t="n">
        <v>10</v>
      </c>
      <c r="G232" s="25" t="s">
        <v>48</v>
      </c>
      <c r="H232" s="25" t="s">
        <v>48</v>
      </c>
      <c r="I232" s="25"/>
      <c r="J232" s="0" t="str">
        <f aca="false">VLOOKUP($E232,MAPPING!$B$2:$F$7,2,0)</f>
        <v>STRING</v>
      </c>
      <c r="K232" s="7" t="n">
        <v>10</v>
      </c>
      <c r="L232" s="25" t="s">
        <v>48</v>
      </c>
      <c r="M232" s="25" t="s">
        <v>48</v>
      </c>
      <c r="N232" s="25"/>
      <c r="O232" s="25"/>
      <c r="P232" s="0" t="str">
        <f aca="false">CONCATENATE(UPPER($D232)," ",J232,",")</f>
        <v>TRANSACTION_TYPE_CODE STRING,</v>
      </c>
      <c r="Q232" s="0" t="str">
        <f aca="false">VLOOKUP($E232,MAPPING!$B$2:$F$7,3,0)</f>
        <v>VARCHAR</v>
      </c>
      <c r="R232" s="7" t="n">
        <v>10</v>
      </c>
      <c r="S232" s="25" t="s">
        <v>48</v>
      </c>
      <c r="T232" s="25" t="s">
        <v>48</v>
      </c>
      <c r="U232" s="25"/>
      <c r="V232" s="25"/>
      <c r="W232" s="0" t="str">
        <f aca="false">CONCATENATE(UPPER($D232)," ",Q232,"(",R232,")",IF(U232&lt;&gt;"",CONCATENATE(" DEFAULT ",U232),""),IF(S232="Y"," NOT NULL",""),",")</f>
        <v>TRANSACTION_TYPE_CODE VARCHAR(10),</v>
      </c>
      <c r="X232" s="0" t="s">
        <v>9</v>
      </c>
      <c r="Y232" s="7" t="n">
        <v>10</v>
      </c>
      <c r="Z232" s="25" t="s">
        <v>48</v>
      </c>
      <c r="AA232" s="25" t="s">
        <v>48</v>
      </c>
      <c r="AB232" s="25"/>
      <c r="AC232" s="25"/>
      <c r="AD232" s="25"/>
      <c r="AE232" s="0" t="str">
        <f aca="false">VLOOKUP($E232,MAPPING!$B$2:$F$7,5,0)</f>
        <v>VARCHAR</v>
      </c>
      <c r="AF232" s="7" t="n">
        <v>10</v>
      </c>
      <c r="AG232" s="25" t="s">
        <v>48</v>
      </c>
      <c r="AH232" s="25" t="s">
        <v>48</v>
      </c>
      <c r="AI232" s="25"/>
      <c r="AJ232" s="25"/>
      <c r="AK232" s="0" t="str">
        <f aca="false">CONCATENATE(UPPER($D232)," ",AE232,",")</f>
        <v>TRANSACTION_TYPE_CODE  VARCHAR,</v>
      </c>
    </row>
    <row r="233" customFormat="false" ht="15" hidden="false" customHeight="false" outlineLevel="0" collapsed="false">
      <c r="A233" s="23"/>
      <c r="B233" s="23"/>
      <c r="C233" s="8" t="n">
        <v>3</v>
      </c>
      <c r="D233" s="0" t="s">
        <v>203</v>
      </c>
      <c r="E233" s="0" t="s">
        <v>7</v>
      </c>
      <c r="F233" s="9" t="n">
        <v>500</v>
      </c>
      <c r="G233" s="25" t="s">
        <v>48</v>
      </c>
      <c r="H233" s="25" t="s">
        <v>48</v>
      </c>
      <c r="I233" s="25"/>
      <c r="J233" s="0" t="str">
        <f aca="false">VLOOKUP($E233,MAPPING!$B$2:$F$7,2,0)</f>
        <v>STRING</v>
      </c>
      <c r="K233" s="9" t="n">
        <v>500</v>
      </c>
      <c r="L233" s="25" t="s">
        <v>48</v>
      </c>
      <c r="M233" s="25" t="s">
        <v>48</v>
      </c>
      <c r="N233" s="25"/>
      <c r="O233" s="25"/>
      <c r="P233" s="0" t="str">
        <f aca="false">CONCATENATE(UPPER($D233)," ",J233,")")</f>
        <v>TRANSACTION_TYPE_DESC STRING)</v>
      </c>
      <c r="Q233" s="0" t="str">
        <f aca="false">VLOOKUP($E233,MAPPING!$B$2:$F$7,3,0)</f>
        <v>VARCHAR</v>
      </c>
      <c r="R233" s="9" t="n">
        <v>500</v>
      </c>
      <c r="S233" s="25" t="s">
        <v>48</v>
      </c>
      <c r="T233" s="25" t="s">
        <v>48</v>
      </c>
      <c r="U233" s="25"/>
      <c r="V233" s="25"/>
      <c r="W233" s="0" t="str">
        <f aca="false">CONCATENATE(UPPER($D233)," ",Q233,"(",R233,")",IF(U233&lt;&gt;"",CONCATENATE(" DEFAULT ",U233),""),IF(S233="Y"," NOT NULL",""),",")</f>
        <v>TRANSACTION_TYPE_DESC VARCHAR(500),</v>
      </c>
      <c r="X233" s="0" t="s">
        <v>9</v>
      </c>
      <c r="Y233" s="9" t="n">
        <v>500</v>
      </c>
      <c r="Z233" s="25" t="s">
        <v>48</v>
      </c>
      <c r="AA233" s="25" t="s">
        <v>48</v>
      </c>
      <c r="AB233" s="25"/>
      <c r="AC233" s="25"/>
      <c r="AD233" s="25"/>
      <c r="AE233" s="0" t="str">
        <f aca="false">VLOOKUP($E233,MAPPING!$B$2:$F$7,5,0)</f>
        <v>VARCHAR</v>
      </c>
      <c r="AF233" s="9" t="n">
        <v>500</v>
      </c>
      <c r="AG233" s="25" t="s">
        <v>48</v>
      </c>
      <c r="AH233" s="25" t="s">
        <v>48</v>
      </c>
      <c r="AI233" s="25"/>
      <c r="AJ233" s="25"/>
      <c r="AK233" s="0" t="str">
        <f aca="false">CONCATENATE(UPPER($D233)," ",AE233,",")</f>
        <v>TRANSACTION_TYPE_DESC  VARCHAR,</v>
      </c>
    </row>
    <row r="234" customFormat="false" ht="15" hidden="false" customHeight="false" outlineLevel="0" collapsed="false">
      <c r="A234" s="23"/>
      <c r="B234" s="23"/>
      <c r="C234" s="8" t="n">
        <v>4</v>
      </c>
      <c r="D234" s="0" t="s">
        <v>68</v>
      </c>
      <c r="E234" s="0" t="s">
        <v>7</v>
      </c>
      <c r="F234" s="7" t="n">
        <v>10</v>
      </c>
      <c r="G234" s="25" t="s">
        <v>48</v>
      </c>
      <c r="H234" s="25" t="s">
        <v>47</v>
      </c>
      <c r="I234" s="25"/>
      <c r="J234" s="0" t="str">
        <f aca="false">VLOOKUP($E234,MAPPING!$B$2:$F$7,2,0)</f>
        <v>STRING</v>
      </c>
      <c r="K234" s="7" t="n">
        <v>10</v>
      </c>
      <c r="L234" s="25" t="s">
        <v>48</v>
      </c>
      <c r="M234" s="25" t="s">
        <v>47</v>
      </c>
      <c r="N234" s="25"/>
      <c r="O234" s="25"/>
      <c r="Q234" s="0" t="str">
        <f aca="false">VLOOKUP($E234,MAPPING!$B$2:$F$7,3,0)</f>
        <v>VARCHAR</v>
      </c>
      <c r="R234" s="7" t="n">
        <v>10</v>
      </c>
      <c r="S234" s="25" t="s">
        <v>48</v>
      </c>
      <c r="T234" s="25" t="s">
        <v>47</v>
      </c>
      <c r="U234" s="25"/>
      <c r="V234" s="25"/>
      <c r="W234" s="0" t="str">
        <f aca="false">CONCATENATE(UPPER($D234)," ",Q234,"(",R234,")",IF(U234&lt;&gt;"",CONCATENATE(" DEFAULT ",U234),""),IF(S234="Y"," NOT NULL",""),",")</f>
        <v>LOAD_DATE VARCHAR(10),</v>
      </c>
      <c r="X234" s="0" t="s">
        <v>9</v>
      </c>
      <c r="Y234" s="7" t="n">
        <v>10</v>
      </c>
      <c r="Z234" s="25" t="s">
        <v>48</v>
      </c>
      <c r="AA234" s="25" t="s">
        <v>47</v>
      </c>
      <c r="AB234" s="25"/>
      <c r="AC234" s="25"/>
      <c r="AD234" s="25"/>
      <c r="AE234" s="0" t="str">
        <f aca="false">VLOOKUP($E234,MAPPING!$B$2:$F$7,5,0)</f>
        <v>VARCHAR</v>
      </c>
      <c r="AF234" s="7" t="n">
        <v>10</v>
      </c>
      <c r="AG234" s="25" t="s">
        <v>48</v>
      </c>
      <c r="AH234" s="25" t="s">
        <v>47</v>
      </c>
      <c r="AI234" s="25"/>
      <c r="AJ234" s="25"/>
      <c r="AK234" s="0" t="str">
        <f aca="false">CONCATENATE(UPPER($D234)," ",AE234,",")</f>
        <v>LOAD_DATE  VARCHAR,</v>
      </c>
    </row>
    <row r="235" customFormat="false" ht="44" hidden="false" customHeight="false" outlineLevel="0" collapsed="false">
      <c r="A235" s="23"/>
      <c r="B235" s="23"/>
      <c r="C235" s="8" t="n">
        <v>5</v>
      </c>
      <c r="D235" s="0" t="s">
        <v>69</v>
      </c>
      <c r="E235" s="0" t="s">
        <v>12</v>
      </c>
      <c r="F235" s="7" t="n">
        <v>50</v>
      </c>
      <c r="G235" s="25" t="s">
        <v>48</v>
      </c>
      <c r="H235" s="25" t="s">
        <v>47</v>
      </c>
      <c r="I235" s="25"/>
      <c r="J235" s="0" t="str">
        <f aca="false">VLOOKUP($E235,MAPPING!$B$2:$F$7,2,0)</f>
        <v>INT</v>
      </c>
      <c r="K235" s="7" t="n">
        <v>50</v>
      </c>
      <c r="L235" s="25" t="s">
        <v>48</v>
      </c>
      <c r="M235" s="25" t="s">
        <v>47</v>
      </c>
      <c r="N235" s="25"/>
      <c r="P235" s="24" t="str">
        <f aca="false">CONCATENATE("PARTITIONED BY (","LOAD_DATE STRING, LOAD_ID STRING)",CHAR(10),"ROW FORMAT DELIMITED FIELDS TERMINATED BY ',';")</f>
        <v>PARTITIONED BY (LOAD_DATE STRING, LOAD_ID STRING)
ROW FORMAT DELIMITED FIELDS TERMINATED BY ',';</v>
      </c>
      <c r="Q235" s="0" t="str">
        <f aca="false">VLOOKUP($E235,MAPPING!$B$2:$F$7,3,0)</f>
        <v>INTEGER</v>
      </c>
      <c r="R235" s="7" t="n">
        <v>50</v>
      </c>
      <c r="S235" s="25" t="s">
        <v>48</v>
      </c>
      <c r="T235" s="25" t="s">
        <v>47</v>
      </c>
      <c r="U235" s="25"/>
      <c r="W235" s="24" t="str">
        <f aca="false">CONCATENATE(UPPER($D235)," ",Q235,"(",R235,")",IF(U235&lt;&gt;"",cov3ncatenate(" DEFAULT ",U235),""),IF(S235="Y"," NOT NULL",""),", ",CHAR(10),"CONSTRAINT ",UPPER($D235),"_PK  PRIMARY KEY(",UPPER($D235),",",UPPER($D234),",",UPPER($D235),"));",CHAR(10)," ALTER TABLE ",$B230," PARTITION BY KEY(","LOAD_DATE,LOAD_ID);")</f>
        <v>LOAD_ID INTEGER(50), 
CONSTRAINT LOAD_ID_PK  PRIMARY KEY(LOAD_ID,LOAD_DATE,LOAD_ID));
 ALTER TABLE dim_transaction_type PARTITION BY KEY(LOAD_DATE,LOAD_ID);</v>
      </c>
      <c r="X235" s="0" t="s">
        <v>133</v>
      </c>
      <c r="Y235" s="7" t="n">
        <v>50</v>
      </c>
      <c r="Z235" s="25" t="s">
        <v>48</v>
      </c>
      <c r="AA235" s="25" t="s">
        <v>47</v>
      </c>
      <c r="AB235" s="25"/>
      <c r="AC235" s="25"/>
      <c r="AD235" s="25"/>
      <c r="AE235" s="0" t="str">
        <f aca="false">VLOOKUP($E235,MAPPING!$B$2:$F$7,5,0)</f>
        <v>INTEGER</v>
      </c>
      <c r="AF235" s="7" t="n">
        <v>50</v>
      </c>
      <c r="AG235" s="25" t="s">
        <v>48</v>
      </c>
      <c r="AH235" s="25" t="s">
        <v>47</v>
      </c>
      <c r="AI235" s="25"/>
      <c r="AJ235" s="24" t="str">
        <f aca="false">CONCATENATE("PARTITIONED BY (","LOAD_DATE STRING, LOAD_ID STRING)",CHAR(10),"ROW FORMAT DELIMITED FIELDS TERMINATED BY ',';")</f>
        <v>PARTITIONED BY (LOAD_DATE STRING, LOAD_ID STRING)
ROW FORMAT DELIMITED FIELDS TERMINATED BY ',';</v>
      </c>
      <c r="AK235" s="0" t="str">
        <f aca="false">CONCATENATE(UPPER($D235)," ",AE235,",")</f>
        <v>LOAD_ID INTEGER,</v>
      </c>
    </row>
    <row r="236" customFormat="false" ht="44" hidden="false" customHeight="false" outlineLevel="0" collapsed="false">
      <c r="A236" s="23"/>
      <c r="B236" s="28" t="s">
        <v>204</v>
      </c>
      <c r="C236" s="8" t="n">
        <v>0</v>
      </c>
      <c r="D236" s="0" t="s">
        <v>205</v>
      </c>
      <c r="E236" s="0" t="s">
        <v>7</v>
      </c>
      <c r="F236" s="7" t="n">
        <v>50</v>
      </c>
      <c r="G236" s="25" t="s">
        <v>47</v>
      </c>
      <c r="H236" s="25" t="s">
        <v>48</v>
      </c>
      <c r="I236" s="0" t="n">
        <v>0</v>
      </c>
      <c r="J236" s="0" t="str">
        <f aca="false">VLOOKUP($E236,MAPPING!$B$2:$F$7,2,0)</f>
        <v>STRING</v>
      </c>
      <c r="K236" s="7" t="n">
        <v>50</v>
      </c>
      <c r="L236" s="25" t="s">
        <v>47</v>
      </c>
      <c r="M236" s="25" t="s">
        <v>48</v>
      </c>
      <c r="N236" s="0" t="n">
        <v>0</v>
      </c>
      <c r="O236" s="24" t="str">
        <f aca="false">CONCATENATE("DROP TABLE IF EXISTS ",UPPER($B$236),";",CHAR(10),"CREATE TABLE ",UPPER($B$236),"(")</f>
        <v>DROP TABLE IF EXISTS DP_RULE_RESULTS;
CREATE TABLE DP_RULE_RESULTS(</v>
      </c>
      <c r="P236" s="0" t="str">
        <f aca="false">CONCATENATE(UPPER($D236)," ",J236,",")</f>
        <v>DATAPODUUID STRING,</v>
      </c>
      <c r="Q236" s="0" t="str">
        <f aca="false">VLOOKUP($E236,MAPPING!$B$2:$F$7,3,0)</f>
        <v>VARCHAR</v>
      </c>
      <c r="R236" s="7" t="n">
        <v>50</v>
      </c>
      <c r="S236" s="25" t="s">
        <v>47</v>
      </c>
      <c r="T236" s="25" t="s">
        <v>48</v>
      </c>
      <c r="U236" s="0" t="n">
        <v>0</v>
      </c>
      <c r="V236" s="24" t="str">
        <f aca="false">CONCATENATE("DROP TABLE",$B$236,";",CHAR(10),"CREATE TABLE ",$B$236,"(")</f>
        <v>DROP TABLEdp_rule_results;
CREATE TABLE dp_rule_results(</v>
      </c>
      <c r="W236" s="0" t="str">
        <f aca="false">CONCATENATE(UPPER($D236)," ",Q236,"(",R236,")",IF(U236&lt;&gt;"",CONCATENATE(" DEFAULT ",U236),""),IF(S236="Y"," NOT NULL",""),",")</f>
        <v>DATAPODUUID VARCHAR(50) DEFAULT 0 NOT NULL,</v>
      </c>
      <c r="Y236" s="7" t="n">
        <v>50</v>
      </c>
      <c r="Z236" s="25" t="s">
        <v>47</v>
      </c>
      <c r="AA236" s="25" t="s">
        <v>48</v>
      </c>
      <c r="AB236" s="0" t="n">
        <v>0</v>
      </c>
      <c r="AE236" s="0" t="str">
        <f aca="false">VLOOKUP($E236,MAPPING!$B$2:$F$7,5,0)</f>
        <v>VARCHAR</v>
      </c>
      <c r="AF236" s="7" t="n">
        <v>50</v>
      </c>
      <c r="AG236" s="25" t="s">
        <v>47</v>
      </c>
      <c r="AH236" s="25" t="s">
        <v>48</v>
      </c>
      <c r="AI236" s="0" t="n">
        <v>0</v>
      </c>
      <c r="AJ236" s="24" t="str">
        <f aca="false">CONCATENATE("DROP TABLE IF EXISTS ",$B$3,";",CHAR(10),"CREATE TABLE ",$B$3,"(")</f>
        <v>DROP TABLE IF EXISTS account;
CREATE TABLE account(</v>
      </c>
      <c r="AK236" s="0" t="str">
        <f aca="false">CONCATENATE(UPPER($D236)," ",AE236,",")</f>
        <v>DATAPODUUID  VARCHAR,</v>
      </c>
    </row>
    <row r="237" customFormat="false" ht="15" hidden="false" customHeight="false" outlineLevel="0" collapsed="false">
      <c r="A237" s="23"/>
      <c r="B237" s="23"/>
      <c r="C237" s="8" t="n">
        <v>1</v>
      </c>
      <c r="D237" s="0" t="s">
        <v>206</v>
      </c>
      <c r="E237" s="0" t="s">
        <v>7</v>
      </c>
      <c r="F237" s="7" t="n">
        <v>50</v>
      </c>
      <c r="G237" s="25" t="s">
        <v>48</v>
      </c>
      <c r="H237" s="25" t="s">
        <v>48</v>
      </c>
      <c r="I237" s="25"/>
      <c r="J237" s="0" t="str">
        <f aca="false">VLOOKUP($E237,MAPPING!$B$2:$F$7,2,0)</f>
        <v>STRING</v>
      </c>
      <c r="K237" s="7" t="n">
        <v>50</v>
      </c>
      <c r="L237" s="25" t="s">
        <v>48</v>
      </c>
      <c r="M237" s="25" t="s">
        <v>48</v>
      </c>
      <c r="N237" s="25"/>
      <c r="O237" s="25"/>
      <c r="P237" s="0" t="str">
        <f aca="false">CONCATENATE(UPPER($D237)," ",J237,",")</f>
        <v>DATAPODVERSION STRING,</v>
      </c>
      <c r="Q237" s="0" t="str">
        <f aca="false">VLOOKUP($E237,MAPPING!$B$2:$F$7,3,0)</f>
        <v>VARCHAR</v>
      </c>
      <c r="R237" s="7" t="n">
        <v>50</v>
      </c>
      <c r="S237" s="25" t="s">
        <v>48</v>
      </c>
      <c r="T237" s="25" t="s">
        <v>48</v>
      </c>
      <c r="U237" s="25"/>
      <c r="V237" s="25"/>
      <c r="W237" s="0" t="str">
        <f aca="false">CONCATENATE(UPPER($D237)," ",Q237,"(",R237,")",IF(U237&lt;&gt;"",CONCATENATE(" DEFAULT ",U237),""),IF(S237="Y"," NOT NULL",""),",")</f>
        <v>DATAPODVERSION VARCHAR(50),</v>
      </c>
      <c r="Y237" s="7" t="n">
        <v>50</v>
      </c>
      <c r="Z237" s="25" t="s">
        <v>48</v>
      </c>
      <c r="AA237" s="25" t="s">
        <v>48</v>
      </c>
      <c r="AB237" s="25"/>
      <c r="AC237" s="25"/>
      <c r="AD237" s="25"/>
      <c r="AE237" s="0" t="str">
        <f aca="false">VLOOKUP($E237,MAPPING!$B$2:$F$7,5,0)</f>
        <v>VARCHAR</v>
      </c>
      <c r="AF237" s="7" t="n">
        <v>50</v>
      </c>
      <c r="AG237" s="25" t="s">
        <v>48</v>
      </c>
      <c r="AH237" s="25" t="s">
        <v>48</v>
      </c>
      <c r="AI237" s="25"/>
      <c r="AJ237" s="25"/>
      <c r="AK237" s="0" t="str">
        <f aca="false">CONCATENATE(UPPER($D237)," ",AE237,",")</f>
        <v>DATAPODVERSION  VARCHAR,</v>
      </c>
    </row>
    <row r="238" customFormat="false" ht="15" hidden="false" customHeight="false" outlineLevel="0" collapsed="false">
      <c r="A238" s="23"/>
      <c r="B238" s="23"/>
      <c r="C238" s="8" t="n">
        <v>2</v>
      </c>
      <c r="D238" s="0" t="s">
        <v>207</v>
      </c>
      <c r="E238" s="0" t="s">
        <v>7</v>
      </c>
      <c r="F238" s="7" t="n">
        <v>100</v>
      </c>
      <c r="G238" s="25" t="s">
        <v>48</v>
      </c>
      <c r="H238" s="25" t="s">
        <v>48</v>
      </c>
      <c r="I238" s="25"/>
      <c r="J238" s="0" t="str">
        <f aca="false">VLOOKUP($E238,MAPPING!$B$2:$F$7,2,0)</f>
        <v>STRING</v>
      </c>
      <c r="K238" s="7" t="n">
        <v>100</v>
      </c>
      <c r="L238" s="25" t="s">
        <v>48</v>
      </c>
      <c r="M238" s="25" t="s">
        <v>48</v>
      </c>
      <c r="N238" s="25"/>
      <c r="O238" s="25"/>
      <c r="P238" s="0" t="str">
        <f aca="false">CONCATENATE(UPPER($D238)," ",J238,",")</f>
        <v>DATAPODNAME STRING,</v>
      </c>
      <c r="Q238" s="0" t="str">
        <f aca="false">VLOOKUP($E238,MAPPING!$B$2:$F$7,3,0)</f>
        <v>VARCHAR</v>
      </c>
      <c r="R238" s="7" t="n">
        <v>100</v>
      </c>
      <c r="S238" s="25" t="s">
        <v>48</v>
      </c>
      <c r="T238" s="25" t="s">
        <v>48</v>
      </c>
      <c r="U238" s="25"/>
      <c r="V238" s="25"/>
      <c r="W238" s="0" t="str">
        <f aca="false">CONCATENATE(UPPER($D238)," ",Q238,"(",R238,")",IF(U238&lt;&gt;"",CONCATENATE(" DEFAULT ",U238),""),IF(S238="Y"," NOT NULL",""),",")</f>
        <v>DATAPODNAME VARCHAR(100),</v>
      </c>
      <c r="Y238" s="7" t="n">
        <v>100</v>
      </c>
      <c r="Z238" s="25" t="s">
        <v>48</v>
      </c>
      <c r="AA238" s="25" t="s">
        <v>48</v>
      </c>
      <c r="AB238" s="25"/>
      <c r="AC238" s="25"/>
      <c r="AD238" s="25"/>
      <c r="AE238" s="0" t="str">
        <f aca="false">VLOOKUP($E238,MAPPING!$B$2:$F$7,5,0)</f>
        <v>VARCHAR</v>
      </c>
      <c r="AF238" s="7" t="n">
        <v>100</v>
      </c>
      <c r="AG238" s="25" t="s">
        <v>48</v>
      </c>
      <c r="AH238" s="25" t="s">
        <v>48</v>
      </c>
      <c r="AI238" s="25"/>
      <c r="AJ238" s="25"/>
      <c r="AK238" s="0" t="str">
        <f aca="false">CONCATENATE(UPPER($D238)," ",AE238,",")</f>
        <v>DATAPODNAME  VARCHAR,</v>
      </c>
    </row>
    <row r="239" customFormat="false" ht="15" hidden="false" customHeight="false" outlineLevel="0" collapsed="false">
      <c r="A239" s="23"/>
      <c r="B239" s="23"/>
      <c r="C239" s="8" t="n">
        <v>3</v>
      </c>
      <c r="D239" s="0" t="s">
        <v>208</v>
      </c>
      <c r="E239" s="0" t="s">
        <v>7</v>
      </c>
      <c r="F239" s="7" t="n">
        <v>50</v>
      </c>
      <c r="G239" s="25" t="s">
        <v>48</v>
      </c>
      <c r="H239" s="25" t="s">
        <v>48</v>
      </c>
      <c r="I239" s="25"/>
      <c r="J239" s="0" t="str">
        <f aca="false">VLOOKUP($E239,MAPPING!$B$2:$F$7,2,0)</f>
        <v>STRING</v>
      </c>
      <c r="K239" s="7" t="n">
        <v>50</v>
      </c>
      <c r="L239" s="25" t="s">
        <v>48</v>
      </c>
      <c r="M239" s="25" t="s">
        <v>48</v>
      </c>
      <c r="N239" s="25"/>
      <c r="O239" s="25"/>
      <c r="P239" s="0" t="str">
        <f aca="false">CONCATENATE(UPPER($D239)," ",J239,",")</f>
        <v>ATTRIBUTEID STRING,</v>
      </c>
      <c r="Q239" s="0" t="str">
        <f aca="false">VLOOKUP($E239,MAPPING!$B$2:$F$7,3,0)</f>
        <v>VARCHAR</v>
      </c>
      <c r="R239" s="7" t="n">
        <v>50</v>
      </c>
      <c r="S239" s="25" t="s">
        <v>48</v>
      </c>
      <c r="T239" s="25" t="s">
        <v>48</v>
      </c>
      <c r="U239" s="25"/>
      <c r="V239" s="25"/>
      <c r="W239" s="0" t="str">
        <f aca="false">CONCATENATE(UPPER($D239)," ",Q239,"(",R239,")",IF(U239&lt;&gt;"",CONCATENATE(" DEFAULT ",U239),""),IF(S239="Y"," NOT NULL",""),",")</f>
        <v>ATTRIBUTEID VARCHAR(50),</v>
      </c>
      <c r="Y239" s="7" t="n">
        <v>50</v>
      </c>
      <c r="Z239" s="25" t="s">
        <v>48</v>
      </c>
      <c r="AA239" s="25" t="s">
        <v>48</v>
      </c>
      <c r="AB239" s="25"/>
      <c r="AC239" s="25"/>
      <c r="AD239" s="25"/>
      <c r="AE239" s="0" t="str">
        <f aca="false">VLOOKUP($E239,MAPPING!$B$2:$F$7,5,0)</f>
        <v>VARCHAR</v>
      </c>
      <c r="AF239" s="7" t="n">
        <v>50</v>
      </c>
      <c r="AG239" s="25" t="s">
        <v>48</v>
      </c>
      <c r="AH239" s="25" t="s">
        <v>48</v>
      </c>
      <c r="AI239" s="25"/>
      <c r="AJ239" s="25"/>
      <c r="AK239" s="0" t="str">
        <f aca="false">CONCATENATE(UPPER($D239)," ",AE239,",")</f>
        <v>ATTRIBUTEID  VARCHAR,</v>
      </c>
    </row>
    <row r="240" customFormat="false" ht="15" hidden="false" customHeight="false" outlineLevel="0" collapsed="false">
      <c r="A240" s="23"/>
      <c r="B240" s="23"/>
      <c r="C240" s="8" t="n">
        <v>4</v>
      </c>
      <c r="D240" s="0" t="s">
        <v>209</v>
      </c>
      <c r="E240" s="0" t="s">
        <v>7</v>
      </c>
      <c r="F240" s="7" t="n">
        <v>100</v>
      </c>
      <c r="G240" s="25" t="s">
        <v>48</v>
      </c>
      <c r="H240" s="25" t="s">
        <v>48</v>
      </c>
      <c r="I240" s="25"/>
      <c r="J240" s="0" t="str">
        <f aca="false">VLOOKUP($E240,MAPPING!$B$2:$F$7,2,0)</f>
        <v>STRING</v>
      </c>
      <c r="K240" s="7" t="n">
        <v>100</v>
      </c>
      <c r="L240" s="25" t="s">
        <v>48</v>
      </c>
      <c r="M240" s="25" t="s">
        <v>48</v>
      </c>
      <c r="N240" s="25"/>
      <c r="O240" s="25"/>
      <c r="P240" s="0" t="str">
        <f aca="false">CONCATENATE(UPPER($D240)," ",J240,",")</f>
        <v>ATTRIBUTENAME STRING,</v>
      </c>
      <c r="Q240" s="0" t="str">
        <f aca="false">VLOOKUP($E240,MAPPING!$B$2:$F$7,3,0)</f>
        <v>VARCHAR</v>
      </c>
      <c r="R240" s="7" t="n">
        <v>100</v>
      </c>
      <c r="S240" s="25" t="s">
        <v>48</v>
      </c>
      <c r="T240" s="25" t="s">
        <v>48</v>
      </c>
      <c r="U240" s="25"/>
      <c r="V240" s="25"/>
      <c r="W240" s="0" t="str">
        <f aca="false">CONCATENATE(UPPER($D240)," ",Q240,"(",R240,")",IF(U240&lt;&gt;"",CONCATENATE(" DEFAULT ",U240),""),IF(S240="Y"," NOT NULL",""),",")</f>
        <v>ATTRIBUTENAME VARCHAR(100),</v>
      </c>
      <c r="Y240" s="7" t="n">
        <v>100</v>
      </c>
      <c r="Z240" s="25" t="s">
        <v>48</v>
      </c>
      <c r="AA240" s="25" t="s">
        <v>48</v>
      </c>
      <c r="AB240" s="25"/>
      <c r="AC240" s="25"/>
      <c r="AD240" s="25"/>
      <c r="AE240" s="0" t="str">
        <f aca="false">VLOOKUP($E240,MAPPING!$B$2:$F$7,5,0)</f>
        <v>VARCHAR</v>
      </c>
      <c r="AF240" s="7" t="n">
        <v>100</v>
      </c>
      <c r="AG240" s="25" t="s">
        <v>48</v>
      </c>
      <c r="AH240" s="25" t="s">
        <v>48</v>
      </c>
      <c r="AI240" s="25"/>
      <c r="AJ240" s="25"/>
      <c r="AK240" s="0" t="str">
        <f aca="false">CONCATENATE(UPPER($D240)," ",AE240,",")</f>
        <v>ATTRIBUTENAME  VARCHAR,</v>
      </c>
    </row>
    <row r="241" customFormat="false" ht="15" hidden="false" customHeight="false" outlineLevel="0" collapsed="false">
      <c r="A241" s="23"/>
      <c r="B241" s="23"/>
      <c r="C241" s="8" t="n">
        <v>5</v>
      </c>
      <c r="D241" s="0" t="s">
        <v>210</v>
      </c>
      <c r="E241" s="0" t="s">
        <v>7</v>
      </c>
      <c r="F241" s="7" t="n">
        <v>50</v>
      </c>
      <c r="G241" s="25" t="s">
        <v>48</v>
      </c>
      <c r="H241" s="25" t="s">
        <v>48</v>
      </c>
      <c r="I241" s="25"/>
      <c r="J241" s="0" t="str">
        <f aca="false">VLOOKUP($E241,MAPPING!$B$2:$F$7,2,0)</f>
        <v>STRING</v>
      </c>
      <c r="K241" s="7" t="n">
        <v>50</v>
      </c>
      <c r="L241" s="25" t="s">
        <v>48</v>
      </c>
      <c r="M241" s="25" t="s">
        <v>48</v>
      </c>
      <c r="N241" s="25"/>
      <c r="O241" s="25"/>
      <c r="P241" s="0" t="str">
        <f aca="false">CONCATENATE(UPPER($D241)," ",J241,",")</f>
        <v>NUMROWS STRING,</v>
      </c>
      <c r="Q241" s="0" t="str">
        <f aca="false">VLOOKUP($E241,MAPPING!$B$2:$F$7,3,0)</f>
        <v>VARCHAR</v>
      </c>
      <c r="R241" s="7" t="n">
        <v>50</v>
      </c>
      <c r="S241" s="25" t="s">
        <v>48</v>
      </c>
      <c r="T241" s="25" t="s">
        <v>48</v>
      </c>
      <c r="U241" s="25"/>
      <c r="V241" s="25"/>
      <c r="W241" s="0" t="str">
        <f aca="false">CONCATENATE(UPPER($D241)," ",Q241,"(",R241,")",IF(U241&lt;&gt;"",CONCATENATE(" DEFAULT ",U241),""),IF(S241="Y"," NOT NULL",""),",")</f>
        <v>NUMROWS VARCHAR(50),</v>
      </c>
      <c r="Y241" s="7" t="n">
        <v>50</v>
      </c>
      <c r="Z241" s="25" t="s">
        <v>48</v>
      </c>
      <c r="AA241" s="25" t="s">
        <v>48</v>
      </c>
      <c r="AB241" s="25"/>
      <c r="AC241" s="25"/>
      <c r="AD241" s="25"/>
      <c r="AE241" s="0" t="str">
        <f aca="false">VLOOKUP($E241,MAPPING!$B$2:$F$7,5,0)</f>
        <v>VARCHAR</v>
      </c>
      <c r="AF241" s="7" t="n">
        <v>50</v>
      </c>
      <c r="AG241" s="25" t="s">
        <v>48</v>
      </c>
      <c r="AH241" s="25" t="s">
        <v>48</v>
      </c>
      <c r="AI241" s="25"/>
      <c r="AJ241" s="25"/>
      <c r="AK241" s="0" t="str">
        <f aca="false">CONCATENATE(UPPER($D241)," ",AE241,",")</f>
        <v>NUMROWS  VARCHAR,</v>
      </c>
    </row>
    <row r="242" customFormat="false" ht="15" hidden="false" customHeight="false" outlineLevel="0" collapsed="false">
      <c r="A242" s="23"/>
      <c r="B242" s="23"/>
      <c r="C242" s="8" t="n">
        <v>6</v>
      </c>
      <c r="D242" s="0" t="s">
        <v>211</v>
      </c>
      <c r="E242" s="0" t="s">
        <v>17</v>
      </c>
      <c r="F242" s="7" t="s">
        <v>23</v>
      </c>
      <c r="G242" s="25" t="s">
        <v>48</v>
      </c>
      <c r="H242" s="25" t="s">
        <v>48</v>
      </c>
      <c r="I242" s="25"/>
      <c r="J242" s="0" t="str">
        <f aca="false">VLOOKUP($E242,MAPPING!$B$2:$F$7,2,0)</f>
        <v>BIGDECIMAL</v>
      </c>
      <c r="K242" s="7" t="s">
        <v>23</v>
      </c>
      <c r="L242" s="25" t="s">
        <v>48</v>
      </c>
      <c r="M242" s="25" t="s">
        <v>48</v>
      </c>
      <c r="N242" s="25"/>
      <c r="O242" s="25"/>
      <c r="P242" s="0" t="str">
        <f aca="false">CONCATENATE(UPPER($D242)," ",J242,",")</f>
        <v>MINVAL BIGDECIMAL,</v>
      </c>
      <c r="Q242" s="0" t="str">
        <f aca="false">VLOOKUP($E242,MAPPING!$B$2:$F$7,3,0)</f>
        <v>DECIMAL</v>
      </c>
      <c r="R242" s="7" t="s">
        <v>23</v>
      </c>
      <c r="S242" s="25" t="s">
        <v>48</v>
      </c>
      <c r="T242" s="25" t="s">
        <v>48</v>
      </c>
      <c r="U242" s="25"/>
      <c r="V242" s="25"/>
      <c r="W242" s="0" t="str">
        <f aca="false">CONCATENATE(UPPER($D242)," ",Q242,"(",R242,")",IF(U242&lt;&gt;"",CONCATENATE(" DEFAULT ",U242),""),IF(S242="Y"," NOT NULL",""),",")</f>
        <v>MINVAL DECIMAL(10,2),</v>
      </c>
      <c r="Y242" s="7" t="s">
        <v>23</v>
      </c>
      <c r="Z242" s="25" t="s">
        <v>48</v>
      </c>
      <c r="AA242" s="25" t="s">
        <v>48</v>
      </c>
      <c r="AB242" s="25"/>
      <c r="AC242" s="25"/>
      <c r="AD242" s="25"/>
      <c r="AE242" s="0" t="str">
        <f aca="false">VLOOKUP($E242,MAPPING!$B$2:$F$7,5,0)</f>
        <v>DECIMAL</v>
      </c>
      <c r="AF242" s="7" t="s">
        <v>23</v>
      </c>
      <c r="AG242" s="25" t="s">
        <v>48</v>
      </c>
      <c r="AH242" s="25" t="s">
        <v>48</v>
      </c>
      <c r="AI242" s="25"/>
      <c r="AJ242" s="25"/>
      <c r="AK242" s="0" t="str">
        <f aca="false">CONCATENATE(UPPER($D242)," ",AE242,",")</f>
        <v>MINVAL DECIMAL,</v>
      </c>
    </row>
    <row r="243" customFormat="false" ht="15" hidden="false" customHeight="false" outlineLevel="0" collapsed="false">
      <c r="A243" s="23"/>
      <c r="B243" s="23"/>
      <c r="C243" s="8" t="n">
        <v>7</v>
      </c>
      <c r="D243" s="0" t="s">
        <v>212</v>
      </c>
      <c r="E243" s="0" t="s">
        <v>17</v>
      </c>
      <c r="F243" s="7" t="s">
        <v>23</v>
      </c>
      <c r="G243" s="25" t="s">
        <v>48</v>
      </c>
      <c r="H243" s="25" t="s">
        <v>48</v>
      </c>
      <c r="I243" s="25"/>
      <c r="J243" s="0" t="str">
        <f aca="false">VLOOKUP($E243,MAPPING!$B$2:$F$7,2,0)</f>
        <v>BIGDECIMAL</v>
      </c>
      <c r="K243" s="7" t="s">
        <v>23</v>
      </c>
      <c r="L243" s="25" t="s">
        <v>48</v>
      </c>
      <c r="M243" s="25" t="s">
        <v>48</v>
      </c>
      <c r="N243" s="25"/>
      <c r="O243" s="25"/>
      <c r="P243" s="0" t="str">
        <f aca="false">CONCATENATE(UPPER($D243)," ",J243,",")</f>
        <v>MAXVAL BIGDECIMAL,</v>
      </c>
      <c r="Q243" s="0" t="str">
        <f aca="false">VLOOKUP($E243,MAPPING!$B$2:$F$7,3,0)</f>
        <v>DECIMAL</v>
      </c>
      <c r="R243" s="7" t="s">
        <v>23</v>
      </c>
      <c r="S243" s="25" t="s">
        <v>48</v>
      </c>
      <c r="T243" s="25" t="s">
        <v>48</v>
      </c>
      <c r="U243" s="25"/>
      <c r="V243" s="25"/>
      <c r="W243" s="0" t="str">
        <f aca="false">CONCATENATE(UPPER($D243)," ",Q243,"(",R243,")",IF(U243&lt;&gt;"",CONCATENATE(" DEFAULT ",U243),""),IF(S243="Y"," NOT NULL",""),",")</f>
        <v>MAXVAL DECIMAL(10,2),</v>
      </c>
      <c r="Y243" s="7" t="s">
        <v>23</v>
      </c>
      <c r="Z243" s="25" t="s">
        <v>48</v>
      </c>
      <c r="AA243" s="25" t="s">
        <v>48</v>
      </c>
      <c r="AB243" s="25"/>
      <c r="AC243" s="25"/>
      <c r="AD243" s="25"/>
      <c r="AE243" s="0" t="str">
        <f aca="false">VLOOKUP($E243,MAPPING!$B$2:$F$7,5,0)</f>
        <v>DECIMAL</v>
      </c>
      <c r="AF243" s="7" t="s">
        <v>23</v>
      </c>
      <c r="AG243" s="25" t="s">
        <v>48</v>
      </c>
      <c r="AH243" s="25" t="s">
        <v>48</v>
      </c>
      <c r="AI243" s="25"/>
      <c r="AJ243" s="25"/>
      <c r="AK243" s="0" t="str">
        <f aca="false">CONCATENATE(UPPER($D243)," ",AE243,",")</f>
        <v>MAXVAL DECIMAL,</v>
      </c>
    </row>
    <row r="244" customFormat="false" ht="15" hidden="false" customHeight="false" outlineLevel="0" collapsed="false">
      <c r="A244" s="23"/>
      <c r="B244" s="23"/>
      <c r="C244" s="8" t="n">
        <v>8</v>
      </c>
      <c r="D244" s="0" t="s">
        <v>213</v>
      </c>
      <c r="E244" s="0" t="s">
        <v>17</v>
      </c>
      <c r="F244" s="7" t="s">
        <v>214</v>
      </c>
      <c r="G244" s="25" t="s">
        <v>48</v>
      </c>
      <c r="H244" s="25" t="s">
        <v>48</v>
      </c>
      <c r="I244" s="25"/>
      <c r="J244" s="0" t="str">
        <f aca="false">VLOOKUP($E244,MAPPING!$B$2:$F$7,2,0)</f>
        <v>BIGDECIMAL</v>
      </c>
      <c r="K244" s="7" t="s">
        <v>214</v>
      </c>
      <c r="L244" s="25" t="s">
        <v>48</v>
      </c>
      <c r="M244" s="25" t="s">
        <v>48</v>
      </c>
      <c r="N244" s="25"/>
      <c r="O244" s="25"/>
      <c r="P244" s="0" t="str">
        <f aca="false">CONCATENATE(UPPER($D244)," ",J244,",")</f>
        <v>AVGVAL BIGDECIMAL,</v>
      </c>
      <c r="Q244" s="0" t="str">
        <f aca="false">VLOOKUP($E244,MAPPING!$B$2:$F$7,3,0)</f>
        <v>DECIMAL</v>
      </c>
      <c r="R244" s="7" t="s">
        <v>214</v>
      </c>
      <c r="S244" s="25" t="s">
        <v>48</v>
      </c>
      <c r="T244" s="25" t="s">
        <v>48</v>
      </c>
      <c r="U244" s="25"/>
      <c r="V244" s="25"/>
      <c r="W244" s="0" t="str">
        <f aca="false">CONCATENATE(UPPER($D244)," ",Q244,"(",R244,")",IF(U244&lt;&gt;"",CONCATENATE(" DEFAULT ",U244),""),IF(S244="Y"," NOT NULL",""),",")</f>
        <v>AVGVAL DECIMAL(10,3),</v>
      </c>
      <c r="Y244" s="7" t="s">
        <v>214</v>
      </c>
      <c r="Z244" s="25" t="s">
        <v>48</v>
      </c>
      <c r="AA244" s="25" t="s">
        <v>48</v>
      </c>
      <c r="AB244" s="25"/>
      <c r="AC244" s="25"/>
      <c r="AD244" s="25"/>
      <c r="AE244" s="0" t="str">
        <f aca="false">VLOOKUP($E244,MAPPING!$B$2:$F$7,5,0)</f>
        <v>DECIMAL</v>
      </c>
      <c r="AF244" s="7" t="s">
        <v>214</v>
      </c>
      <c r="AG244" s="25" t="s">
        <v>48</v>
      </c>
      <c r="AH244" s="25" t="s">
        <v>48</v>
      </c>
      <c r="AI244" s="25"/>
      <c r="AJ244" s="25"/>
      <c r="AK244" s="0" t="str">
        <f aca="false">CONCATENATE(UPPER($D244)," ",AE244,",")</f>
        <v>AVGVAL DECIMAL,</v>
      </c>
    </row>
    <row r="245" customFormat="false" ht="15" hidden="false" customHeight="false" outlineLevel="0" collapsed="false">
      <c r="A245" s="23"/>
      <c r="B245" s="23"/>
      <c r="C245" s="8" t="n">
        <v>9</v>
      </c>
      <c r="D245" s="0" t="s">
        <v>215</v>
      </c>
      <c r="E245" s="0" t="s">
        <v>17</v>
      </c>
      <c r="F245" s="7" t="s">
        <v>214</v>
      </c>
      <c r="G245" s="25" t="s">
        <v>48</v>
      </c>
      <c r="H245" s="25" t="s">
        <v>48</v>
      </c>
      <c r="I245" s="25"/>
      <c r="J245" s="0" t="str">
        <f aca="false">VLOOKUP($E245,MAPPING!$B$2:$F$7,2,0)</f>
        <v>BIGDECIMAL</v>
      </c>
      <c r="K245" s="7" t="s">
        <v>214</v>
      </c>
      <c r="L245" s="25" t="s">
        <v>48</v>
      </c>
      <c r="M245" s="25" t="s">
        <v>48</v>
      </c>
      <c r="N245" s="25"/>
      <c r="O245" s="25"/>
      <c r="P245" s="0" t="str">
        <f aca="false">CONCATENATE(UPPER($D245)," ",J245,",")</f>
        <v>MEDIANVAL BIGDECIMAL,</v>
      </c>
      <c r="Q245" s="0" t="str">
        <f aca="false">VLOOKUP($E245,MAPPING!$B$2:$F$7,3,0)</f>
        <v>DECIMAL</v>
      </c>
      <c r="R245" s="7" t="s">
        <v>214</v>
      </c>
      <c r="S245" s="25" t="s">
        <v>48</v>
      </c>
      <c r="T245" s="25" t="s">
        <v>48</v>
      </c>
      <c r="U245" s="25"/>
      <c r="V245" s="25"/>
      <c r="W245" s="0" t="str">
        <f aca="false">CONCATENATE(UPPER($D245)," ",Q245,"(",R245,")",IF(U245&lt;&gt;"",CONCATENATE(" DEFAULT ",U245),""),IF(S245="Y"," NOT NULL",""),",")</f>
        <v>MEDIANVAL DECIMAL(10,3),</v>
      </c>
      <c r="Y245" s="7" t="s">
        <v>214</v>
      </c>
      <c r="Z245" s="25" t="s">
        <v>48</v>
      </c>
      <c r="AA245" s="25" t="s">
        <v>48</v>
      </c>
      <c r="AB245" s="25"/>
      <c r="AC245" s="25"/>
      <c r="AD245" s="25"/>
      <c r="AE245" s="0" t="str">
        <f aca="false">VLOOKUP($E245,MAPPING!$B$2:$F$7,5,0)</f>
        <v>DECIMAL</v>
      </c>
      <c r="AF245" s="7" t="s">
        <v>214</v>
      </c>
      <c r="AG245" s="25" t="s">
        <v>48</v>
      </c>
      <c r="AH245" s="25" t="s">
        <v>48</v>
      </c>
      <c r="AI245" s="25"/>
      <c r="AJ245" s="25"/>
      <c r="AK245" s="0" t="str">
        <f aca="false">CONCATENATE(UPPER($D245)," ",AE245,",")</f>
        <v>MEDIANVAL DECIMAL,</v>
      </c>
    </row>
    <row r="246" customFormat="false" ht="15" hidden="false" customHeight="false" outlineLevel="0" collapsed="false">
      <c r="A246" s="23"/>
      <c r="B246" s="23"/>
      <c r="C246" s="8" t="n">
        <v>10</v>
      </c>
      <c r="D246" s="0" t="s">
        <v>216</v>
      </c>
      <c r="E246" s="0" t="s">
        <v>17</v>
      </c>
      <c r="F246" s="7" t="s">
        <v>217</v>
      </c>
      <c r="G246" s="25" t="s">
        <v>48</v>
      </c>
      <c r="H246" s="25" t="s">
        <v>48</v>
      </c>
      <c r="I246" s="25"/>
      <c r="J246" s="0" t="str">
        <f aca="false">VLOOKUP($E246,MAPPING!$B$2:$F$7,2,0)</f>
        <v>BIGDECIMAL</v>
      </c>
      <c r="K246" s="7" t="s">
        <v>217</v>
      </c>
      <c r="L246" s="25" t="s">
        <v>48</v>
      </c>
      <c r="M246" s="25" t="s">
        <v>48</v>
      </c>
      <c r="N246" s="25"/>
      <c r="O246" s="25"/>
      <c r="P246" s="0" t="str">
        <f aca="false">CONCATENATE(UPPER($D246)," ",J246,",")</f>
        <v>STDDEV BIGDECIMAL,</v>
      </c>
      <c r="Q246" s="0" t="str">
        <f aca="false">VLOOKUP($E246,MAPPING!$B$2:$F$7,3,0)</f>
        <v>DECIMAL</v>
      </c>
      <c r="R246" s="7" t="s">
        <v>217</v>
      </c>
      <c r="S246" s="25" t="s">
        <v>48</v>
      </c>
      <c r="T246" s="25" t="s">
        <v>48</v>
      </c>
      <c r="U246" s="25"/>
      <c r="V246" s="25"/>
      <c r="W246" s="0" t="str">
        <f aca="false">CONCATENATE(UPPER($D246)," ",Q246,"(",R246,")",IF(U246&lt;&gt;"",CONCATENATE(" DEFAULT ",U246),""),IF(S246="Y"," NOT NULL",""),",")</f>
        <v>STDDEV DECIMAL(10,4),</v>
      </c>
      <c r="Y246" s="7" t="s">
        <v>217</v>
      </c>
      <c r="Z246" s="25" t="s">
        <v>48</v>
      </c>
      <c r="AA246" s="25" t="s">
        <v>48</v>
      </c>
      <c r="AB246" s="25"/>
      <c r="AC246" s="25"/>
      <c r="AD246" s="25"/>
      <c r="AE246" s="0" t="str">
        <f aca="false">VLOOKUP($E246,MAPPING!$B$2:$F$7,5,0)</f>
        <v>DECIMAL</v>
      </c>
      <c r="AF246" s="7" t="s">
        <v>217</v>
      </c>
      <c r="AG246" s="25" t="s">
        <v>48</v>
      </c>
      <c r="AH246" s="25" t="s">
        <v>48</v>
      </c>
      <c r="AI246" s="25"/>
      <c r="AJ246" s="25"/>
      <c r="AK246" s="0" t="str">
        <f aca="false">CONCATENATE(UPPER($D246)," ",AE246,",")</f>
        <v>STDDEV DECIMAL,</v>
      </c>
    </row>
    <row r="247" customFormat="false" ht="15" hidden="false" customHeight="false" outlineLevel="0" collapsed="false">
      <c r="A247" s="23"/>
      <c r="B247" s="23"/>
      <c r="C247" s="8" t="n">
        <v>11</v>
      </c>
      <c r="D247" s="0" t="s">
        <v>218</v>
      </c>
      <c r="E247" s="0" t="s">
        <v>12</v>
      </c>
      <c r="F247" s="0" t="n">
        <v>10</v>
      </c>
      <c r="G247" s="25" t="s">
        <v>48</v>
      </c>
      <c r="H247" s="25" t="s">
        <v>48</v>
      </c>
      <c r="I247" s="25"/>
      <c r="J247" s="0" t="str">
        <f aca="false">VLOOKUP($E247,MAPPING!$B$2:$F$7,2,0)</f>
        <v>INT</v>
      </c>
      <c r="K247" s="0" t="n">
        <v>10</v>
      </c>
      <c r="L247" s="25" t="s">
        <v>48</v>
      </c>
      <c r="M247" s="25" t="s">
        <v>48</v>
      </c>
      <c r="N247" s="25"/>
      <c r="O247" s="25"/>
      <c r="P247" s="0" t="str">
        <f aca="false">CONCATENATE(UPPER($D247)," ",J247,",")</f>
        <v>NUMDISTINCT INT,</v>
      </c>
      <c r="Q247" s="0" t="str">
        <f aca="false">VLOOKUP($E247,MAPPING!$B$2:$F$7,3,0)</f>
        <v>INTEGER</v>
      </c>
      <c r="R247" s="0" t="n">
        <v>10</v>
      </c>
      <c r="S247" s="25" t="s">
        <v>48</v>
      </c>
      <c r="T247" s="25" t="s">
        <v>48</v>
      </c>
      <c r="U247" s="25"/>
      <c r="V247" s="25"/>
      <c r="W247" s="0" t="str">
        <f aca="false">CONCATENATE(UPPER($D247)," ",Q247,"(",R247,")",IF(U247&lt;&gt;"",CONCATENATE(" DEFAULT ",U247),""),IF(S247="Y"," NOT NULL",""),",")</f>
        <v>NUMDISTINCT INTEGER(10),</v>
      </c>
      <c r="Y247" s="0" t="n">
        <v>10</v>
      </c>
      <c r="Z247" s="25" t="s">
        <v>48</v>
      </c>
      <c r="AA247" s="25" t="s">
        <v>48</v>
      </c>
      <c r="AB247" s="25"/>
      <c r="AC247" s="25"/>
      <c r="AD247" s="25"/>
      <c r="AE247" s="0" t="str">
        <f aca="false">VLOOKUP($E247,MAPPING!$B$2:$F$7,5,0)</f>
        <v>INTEGER</v>
      </c>
      <c r="AF247" s="0" t="n">
        <v>10</v>
      </c>
      <c r="AG247" s="25" t="s">
        <v>48</v>
      </c>
      <c r="AH247" s="25" t="s">
        <v>48</v>
      </c>
      <c r="AI247" s="25"/>
      <c r="AJ247" s="25"/>
      <c r="AK247" s="0" t="str">
        <f aca="false">CONCATENATE(UPPER($D247)," ",AE247,",")</f>
        <v>NUMDISTINCT INTEGER,</v>
      </c>
    </row>
    <row r="248" customFormat="false" ht="15" hidden="false" customHeight="false" outlineLevel="0" collapsed="false">
      <c r="A248" s="23"/>
      <c r="B248" s="23"/>
      <c r="C248" s="8" t="n">
        <v>12</v>
      </c>
      <c r="D248" s="0" t="s">
        <v>219</v>
      </c>
      <c r="E248" s="0" t="s">
        <v>17</v>
      </c>
      <c r="F248" s="7" t="s">
        <v>23</v>
      </c>
      <c r="G248" s="25" t="s">
        <v>48</v>
      </c>
      <c r="H248" s="25" t="s">
        <v>48</v>
      </c>
      <c r="I248" s="25"/>
      <c r="J248" s="0" t="str">
        <f aca="false">VLOOKUP($E248,MAPPING!$B$2:$F$7,2,0)</f>
        <v>BIGDECIMAL</v>
      </c>
      <c r="K248" s="7" t="s">
        <v>23</v>
      </c>
      <c r="L248" s="25" t="s">
        <v>48</v>
      </c>
      <c r="M248" s="25" t="s">
        <v>48</v>
      </c>
      <c r="N248" s="25"/>
      <c r="O248" s="25"/>
      <c r="P248" s="0" t="str">
        <f aca="false">CONCATENATE(UPPER($D248)," ",J248,",")</f>
        <v>PERDISTINCT BIGDECIMAL,</v>
      </c>
      <c r="Q248" s="0" t="str">
        <f aca="false">VLOOKUP($E248,MAPPING!$B$2:$F$7,3,0)</f>
        <v>DECIMAL</v>
      </c>
      <c r="R248" s="7" t="s">
        <v>23</v>
      </c>
      <c r="S248" s="25" t="s">
        <v>48</v>
      </c>
      <c r="T248" s="25" t="s">
        <v>48</v>
      </c>
      <c r="U248" s="25"/>
      <c r="V248" s="25"/>
      <c r="W248" s="0" t="str">
        <f aca="false">CONCATENATE(UPPER($D248)," ",Q248,"(",R248,")",IF(U248&lt;&gt;"",CONCATENATE(" DEFAULT ",U248),""),IF(S248="Y"," NOT NULL",""),",")</f>
        <v>PERDISTINCT DECIMAL(10,2),</v>
      </c>
      <c r="Y248" s="7" t="s">
        <v>23</v>
      </c>
      <c r="Z248" s="25" t="s">
        <v>48</v>
      </c>
      <c r="AA248" s="25" t="s">
        <v>48</v>
      </c>
      <c r="AB248" s="25"/>
      <c r="AC248" s="25"/>
      <c r="AD248" s="25"/>
      <c r="AE248" s="0" t="str">
        <f aca="false">VLOOKUP($E248,MAPPING!$B$2:$F$7,5,0)</f>
        <v>DECIMAL</v>
      </c>
      <c r="AF248" s="7" t="s">
        <v>23</v>
      </c>
      <c r="AG248" s="25" t="s">
        <v>48</v>
      </c>
      <c r="AH248" s="25" t="s">
        <v>48</v>
      </c>
      <c r="AI248" s="25"/>
      <c r="AJ248" s="25"/>
      <c r="AK248" s="0" t="str">
        <f aca="false">CONCATENATE(UPPER($D248)," ",AE248,",")</f>
        <v>PERDISTINCT DECIMAL,</v>
      </c>
    </row>
    <row r="249" customFormat="false" ht="15" hidden="false" customHeight="false" outlineLevel="0" collapsed="false">
      <c r="A249" s="23"/>
      <c r="B249" s="23"/>
      <c r="C249" s="8" t="n">
        <v>13</v>
      </c>
      <c r="D249" s="0" t="s">
        <v>220</v>
      </c>
      <c r="E249" s="0" t="s">
        <v>12</v>
      </c>
      <c r="F249" s="0" t="n">
        <v>10</v>
      </c>
      <c r="G249" s="25" t="s">
        <v>48</v>
      </c>
      <c r="H249" s="25" t="s">
        <v>48</v>
      </c>
      <c r="I249" s="25"/>
      <c r="J249" s="0" t="str">
        <f aca="false">VLOOKUP($E249,MAPPING!$B$2:$F$7,2,0)</f>
        <v>INT</v>
      </c>
      <c r="K249" s="0" t="n">
        <v>10</v>
      </c>
      <c r="L249" s="25" t="s">
        <v>48</v>
      </c>
      <c r="M249" s="25" t="s">
        <v>48</v>
      </c>
      <c r="N249" s="25"/>
      <c r="O249" s="25"/>
      <c r="P249" s="0" t="str">
        <f aca="false">CONCATENATE(UPPER($D249)," ",J249,",")</f>
        <v>NUMNULL INT,</v>
      </c>
      <c r="Q249" s="0" t="str">
        <f aca="false">VLOOKUP($E249,MAPPING!$B$2:$F$7,3,0)</f>
        <v>INTEGER</v>
      </c>
      <c r="R249" s="0" t="n">
        <v>10</v>
      </c>
      <c r="S249" s="25" t="s">
        <v>48</v>
      </c>
      <c r="T249" s="25" t="s">
        <v>48</v>
      </c>
      <c r="U249" s="25"/>
      <c r="V249" s="25"/>
      <c r="W249" s="0" t="str">
        <f aca="false">CONCATENATE(UPPER($D249)," ",Q249,"(",R249,")",IF(U249&lt;&gt;"",CONCATENATE(" DEFAULT ",U249),""),IF(S249="Y"," NOT NULL",""),",")</f>
        <v>NUMNULL INTEGER(10),</v>
      </c>
      <c r="Y249" s="0" t="n">
        <v>10</v>
      </c>
      <c r="Z249" s="25" t="s">
        <v>48</v>
      </c>
      <c r="AA249" s="25" t="s">
        <v>48</v>
      </c>
      <c r="AB249" s="25"/>
      <c r="AC249" s="25"/>
      <c r="AD249" s="25"/>
      <c r="AE249" s="0" t="str">
        <f aca="false">VLOOKUP($E249,MAPPING!$B$2:$F$7,5,0)</f>
        <v>INTEGER</v>
      </c>
      <c r="AF249" s="0" t="n">
        <v>10</v>
      </c>
      <c r="AG249" s="25" t="s">
        <v>48</v>
      </c>
      <c r="AH249" s="25" t="s">
        <v>48</v>
      </c>
      <c r="AI249" s="25"/>
      <c r="AJ249" s="25"/>
      <c r="AK249" s="0" t="str">
        <f aca="false">CONCATENATE(UPPER($D249)," ",AE249,",")</f>
        <v>NUMNULL INTEGER,</v>
      </c>
    </row>
    <row r="250" customFormat="false" ht="15" hidden="false" customHeight="false" outlineLevel="0" collapsed="false">
      <c r="A250" s="23"/>
      <c r="B250" s="23"/>
      <c r="C250" s="8" t="n">
        <v>14</v>
      </c>
      <c r="D250" s="0" t="s">
        <v>221</v>
      </c>
      <c r="E250" s="0" t="s">
        <v>17</v>
      </c>
      <c r="F250" s="7" t="s">
        <v>23</v>
      </c>
      <c r="G250" s="25" t="s">
        <v>48</v>
      </c>
      <c r="H250" s="25" t="s">
        <v>48</v>
      </c>
      <c r="I250" s="25"/>
      <c r="J250" s="0" t="str">
        <f aca="false">VLOOKUP($E250,MAPPING!$B$2:$F$7,2,0)</f>
        <v>BIGDECIMAL</v>
      </c>
      <c r="K250" s="7" t="s">
        <v>23</v>
      </c>
      <c r="L250" s="25" t="s">
        <v>48</v>
      </c>
      <c r="M250" s="25" t="s">
        <v>48</v>
      </c>
      <c r="N250" s="25"/>
      <c r="O250" s="25"/>
      <c r="P250" s="0" t="str">
        <f aca="false">CONCATENATE(UPPER($D250)," ",J250,",")</f>
        <v>PERNULL BIGDECIMAL,</v>
      </c>
      <c r="Q250" s="0" t="str">
        <f aca="false">VLOOKUP($E250,MAPPING!$B$2:$F$7,3,0)</f>
        <v>DECIMAL</v>
      </c>
      <c r="R250" s="7" t="s">
        <v>23</v>
      </c>
      <c r="S250" s="25" t="s">
        <v>48</v>
      </c>
      <c r="T250" s="25" t="s">
        <v>48</v>
      </c>
      <c r="U250" s="25"/>
      <c r="V250" s="25"/>
      <c r="W250" s="0" t="str">
        <f aca="false">CONCATENATE(UPPER($D250)," ",Q250,"(",R250,")",IF(U250&lt;&gt;"",CONCATENATE(" DEFAULT ",U250),""),IF(S250="Y"," NOT NULL",""),",")</f>
        <v>PERNULL DECIMAL(10,2),</v>
      </c>
      <c r="Y250" s="7" t="s">
        <v>23</v>
      </c>
      <c r="Z250" s="25" t="s">
        <v>48</v>
      </c>
      <c r="AA250" s="25" t="s">
        <v>48</v>
      </c>
      <c r="AB250" s="25"/>
      <c r="AC250" s="25"/>
      <c r="AD250" s="25"/>
      <c r="AE250" s="0" t="str">
        <f aca="false">VLOOKUP($E250,MAPPING!$B$2:$F$7,5,0)</f>
        <v>DECIMAL</v>
      </c>
      <c r="AF250" s="7" t="s">
        <v>23</v>
      </c>
      <c r="AG250" s="25" t="s">
        <v>48</v>
      </c>
      <c r="AH250" s="25" t="s">
        <v>48</v>
      </c>
      <c r="AI250" s="25"/>
      <c r="AJ250" s="25"/>
      <c r="AK250" s="0" t="str">
        <f aca="false">CONCATENATE(UPPER($D250)," ",AE250,",")</f>
        <v>PERNULL DECIMAL,</v>
      </c>
    </row>
    <row r="251" customFormat="false" ht="15.65" hidden="false" customHeight="false" outlineLevel="0" collapsed="false">
      <c r="A251" s="23"/>
      <c r="B251" s="23"/>
      <c r="C251" s="8" t="n">
        <v>15</v>
      </c>
      <c r="D251" s="0" t="s">
        <v>222</v>
      </c>
      <c r="E251" s="0" t="s">
        <v>17</v>
      </c>
      <c r="F251" s="7" t="s">
        <v>23</v>
      </c>
      <c r="G251" s="25" t="s">
        <v>48</v>
      </c>
      <c r="H251" s="25" t="s">
        <v>48</v>
      </c>
      <c r="I251" s="25"/>
      <c r="J251" s="0" t="str">
        <f aca="false">VLOOKUP($E251,MAPPING!$B$2:$F$7,2,0)</f>
        <v>BIGDECIMAL</v>
      </c>
      <c r="K251" s="7" t="s">
        <v>23</v>
      </c>
      <c r="L251" s="25" t="s">
        <v>48</v>
      </c>
      <c r="M251" s="25" t="s">
        <v>48</v>
      </c>
      <c r="N251" s="25"/>
      <c r="O251" s="25"/>
      <c r="P251" s="26" t="str">
        <f aca="false">CONCATENATE(UPPER($D251)," ",J251,",")</f>
        <v>SIXSIGMA BIGDECIMAL,</v>
      </c>
      <c r="Q251" s="0" t="str">
        <f aca="false">VLOOKUP($E251,MAPPING!$B$2:$F$7,3,0)</f>
        <v>DECIMAL</v>
      </c>
      <c r="R251" s="7" t="s">
        <v>23</v>
      </c>
      <c r="S251" s="25" t="s">
        <v>48</v>
      </c>
      <c r="T251" s="25" t="s">
        <v>48</v>
      </c>
      <c r="U251" s="25"/>
      <c r="V251" s="25"/>
      <c r="W251" s="0" t="str">
        <f aca="false">CONCATENATE(UPPER($D251)," ",Q251,"(",R251,")",IF(U251&lt;&gt;"",CONCATENATE(" DEFAULT ",U251),""),IF(S251="Y"," NOT NULL",""),",")</f>
        <v>SIXSIGMA DECIMAL(10,2),</v>
      </c>
      <c r="Y251" s="7" t="s">
        <v>23</v>
      </c>
      <c r="Z251" s="25" t="s">
        <v>48</v>
      </c>
      <c r="AA251" s="25" t="s">
        <v>48</v>
      </c>
      <c r="AB251" s="25"/>
      <c r="AC251" s="25"/>
      <c r="AD251" s="25"/>
      <c r="AE251" s="0" t="str">
        <f aca="false">VLOOKUP($E251,MAPPING!$B$2:$F$7,5,0)</f>
        <v>DECIMAL</v>
      </c>
      <c r="AF251" s="7" t="s">
        <v>23</v>
      </c>
      <c r="AG251" s="25" t="s">
        <v>48</v>
      </c>
      <c r="AH251" s="25" t="s">
        <v>48</v>
      </c>
      <c r="AI251" s="25"/>
      <c r="AJ251" s="25"/>
      <c r="AK251" s="0" t="str">
        <f aca="false">CONCATENATE(UPPER($D251)," ",AE251,",")</f>
        <v>SIXSIGMA DECIMAL,</v>
      </c>
    </row>
    <row r="252" customFormat="false" ht="15" hidden="false" customHeight="false" outlineLevel="0" collapsed="false">
      <c r="A252" s="23"/>
      <c r="B252" s="23"/>
      <c r="C252" s="8" t="n">
        <v>16</v>
      </c>
      <c r="D252" s="0" t="s">
        <v>68</v>
      </c>
      <c r="E252" s="0" t="s">
        <v>7</v>
      </c>
      <c r="F252" s="7" t="n">
        <v>10</v>
      </c>
      <c r="G252" s="25" t="s">
        <v>48</v>
      </c>
      <c r="H252" s="25" t="s">
        <v>48</v>
      </c>
      <c r="I252" s="25"/>
      <c r="J252" s="0" t="str">
        <f aca="false">VLOOKUP($E252,MAPPING!$B$2:$F$7,2,0)</f>
        <v>STRING</v>
      </c>
      <c r="K252" s="7" t="n">
        <v>10</v>
      </c>
      <c r="L252" s="25" t="s">
        <v>48</v>
      </c>
      <c r="M252" s="25" t="s">
        <v>48</v>
      </c>
      <c r="N252" s="25"/>
      <c r="O252" s="25"/>
      <c r="P252" s="0" t="str">
        <f aca="false">CONCATENATE(UPPER($D252)," ",J252,",")</f>
        <v>LOAD_DATE STRING,</v>
      </c>
      <c r="Q252" s="0" t="str">
        <f aca="false">VLOOKUP($E252,MAPPING!$B$2:$F$7,3,0)</f>
        <v>VARCHAR</v>
      </c>
      <c r="R252" s="7" t="n">
        <v>10</v>
      </c>
      <c r="S252" s="25" t="s">
        <v>48</v>
      </c>
      <c r="T252" s="25" t="s">
        <v>48</v>
      </c>
      <c r="U252" s="25"/>
      <c r="V252" s="25"/>
      <c r="W252" s="0" t="str">
        <f aca="false">CONCATENATE(UPPER($D252)," ",Q252,"(",R252,")",IF(U252&lt;&gt;"",CONCATENATE(" DEFAULT ",U252),""),IF(S252="Y"," NOT NULL",""),",")</f>
        <v>LOAD_DATE VARCHAR(10),</v>
      </c>
      <c r="Y252" s="7" t="n">
        <v>10</v>
      </c>
      <c r="Z252" s="25" t="s">
        <v>48</v>
      </c>
      <c r="AA252" s="25" t="s">
        <v>48</v>
      </c>
      <c r="AB252" s="25"/>
      <c r="AC252" s="25"/>
      <c r="AD252" s="25"/>
      <c r="AE252" s="0" t="str">
        <f aca="false">VLOOKUP($E252,MAPPING!$B$2:$F$7,5,0)</f>
        <v>VARCHAR</v>
      </c>
      <c r="AF252" s="7" t="n">
        <v>10</v>
      </c>
      <c r="AG252" s="25" t="s">
        <v>48</v>
      </c>
      <c r="AH252" s="25" t="s">
        <v>48</v>
      </c>
      <c r="AI252" s="25"/>
      <c r="AJ252" s="25"/>
      <c r="AK252" s="0" t="str">
        <f aca="false">CONCATENATE(UPPER($D252)," ",AE252,",")</f>
        <v>LOAD_DATE  VARCHAR,</v>
      </c>
    </row>
    <row r="253" customFormat="false" ht="29.85" hidden="false" customHeight="false" outlineLevel="0" collapsed="false">
      <c r="A253" s="23"/>
      <c r="B253" s="23"/>
      <c r="C253" s="8" t="n">
        <v>17</v>
      </c>
      <c r="D253" s="0" t="s">
        <v>69</v>
      </c>
      <c r="E253" s="0" t="s">
        <v>12</v>
      </c>
      <c r="F253" s="7" t="n">
        <v>50</v>
      </c>
      <c r="G253" s="25" t="s">
        <v>48</v>
      </c>
      <c r="H253" s="25" t="s">
        <v>48</v>
      </c>
      <c r="I253" s="25"/>
      <c r="J253" s="0" t="str">
        <f aca="false">VLOOKUP($E253,MAPPING!$B$2:$F$7,2,0)</f>
        <v>INT</v>
      </c>
      <c r="K253" s="7" t="n">
        <v>50</v>
      </c>
      <c r="L253" s="25" t="s">
        <v>48</v>
      </c>
      <c r="M253" s="25" t="s">
        <v>48</v>
      </c>
      <c r="N253" s="25"/>
      <c r="P253" s="0" t="str">
        <f aca="false">CONCATENATE(UPPER($D251)," ",J251,",")</f>
        <v>SIXSIGMA BIGDECIMAL,</v>
      </c>
      <c r="Q253" s="0" t="str">
        <f aca="false">VLOOKUP($E253,MAPPING!$B$2:$F$7,3,0)</f>
        <v>INTEGER</v>
      </c>
      <c r="R253" s="7" t="n">
        <v>50</v>
      </c>
      <c r="S253" s="25" t="s">
        <v>48</v>
      </c>
      <c r="T253" s="25" t="s">
        <v>48</v>
      </c>
      <c r="U253" s="25"/>
      <c r="W253" s="0" t="str">
        <f aca="false">CONCATENATE(UPPER($D253)," ",Q253,"(",R253,")",IF(U253&lt;&gt;"",CONCATENATE(" DEFAULT ",U253),""),IF(S253="Y"," NOT NULL",""),",")</f>
        <v>LOAD_ID INTEGER(50),</v>
      </c>
      <c r="Y253" s="7" t="n">
        <v>50</v>
      </c>
      <c r="Z253" s="25" t="s">
        <v>48</v>
      </c>
      <c r="AA253" s="25" t="s">
        <v>48</v>
      </c>
      <c r="AB253" s="25"/>
      <c r="AC253" s="25"/>
      <c r="AD253" s="25"/>
      <c r="AE253" s="0" t="str">
        <f aca="false">VLOOKUP($E253,MAPPING!$B$2:$F$7,5,0)</f>
        <v>INTEGER</v>
      </c>
      <c r="AF253" s="7" t="n">
        <v>50</v>
      </c>
      <c r="AG253" s="25" t="s">
        <v>48</v>
      </c>
      <c r="AH253" s="25" t="s">
        <v>48</v>
      </c>
      <c r="AI253" s="25"/>
      <c r="AJ253" s="24" t="str">
        <f aca="false">CONCATENATE("PARTITIONED BY (","LOAD_DATE STRING, LOAD_ID STRING)",CHAR(10),"ROW FORMAT DELIMITED FIELDS TERMINATED BY ',';")</f>
        <v>PARTITIONED BY (LOAD_DATE STRING, LOAD_ID STRING)
ROW FORMAT DELIMITED FIELDS TERMINATED BY ',';</v>
      </c>
      <c r="AK253" s="0" t="str">
        <f aca="false">CONCATENATE(UPPER($D253)," ",AE253,",")</f>
        <v>LOAD_ID INTEGER,</v>
      </c>
    </row>
    <row r="254" customFormat="false" ht="15" hidden="false" customHeight="false" outlineLevel="0" collapsed="false">
      <c r="A254" s="23"/>
      <c r="B254" s="23"/>
      <c r="C254" s="8" t="n">
        <v>18</v>
      </c>
      <c r="D254" s="0" t="s">
        <v>223</v>
      </c>
      <c r="E254" s="0" t="s">
        <v>12</v>
      </c>
      <c r="F254" s="0" t="n">
        <v>10</v>
      </c>
      <c r="G254" s="25" t="s">
        <v>48</v>
      </c>
      <c r="H254" s="25" t="s">
        <v>48</v>
      </c>
      <c r="I254" s="25"/>
      <c r="J254" s="0" t="str">
        <f aca="false">VLOOKUP($E254,MAPPING!$B$2:$F$7,2,0)</f>
        <v>INT</v>
      </c>
      <c r="K254" s="0" t="n">
        <v>10</v>
      </c>
      <c r="L254" s="25" t="s">
        <v>48</v>
      </c>
      <c r="M254" s="25" t="s">
        <v>48</v>
      </c>
      <c r="N254" s="25"/>
      <c r="O254" s="25"/>
      <c r="P254" s="0" t="str">
        <f aca="false">CONCATENATE(UPPER($D254)," ",J254,");",)</f>
        <v>VERSION INT);</v>
      </c>
      <c r="Q254" s="0" t="str">
        <f aca="false">VLOOKUP($E254,MAPPING!$B$2:$F$7,3,0)</f>
        <v>INTEGER</v>
      </c>
      <c r="R254" s="0" t="n">
        <v>10</v>
      </c>
      <c r="S254" s="25" t="s">
        <v>48</v>
      </c>
      <c r="T254" s="25" t="s">
        <v>48</v>
      </c>
      <c r="U254" s="25"/>
      <c r="V254" s="25"/>
      <c r="W254" s="0" t="str">
        <f aca="false">CONCATENATE(UPPER($D254)," ",Q254,"(",R254,")",IF(U254&lt;&gt;"",CONCATENATE(" DEFAULT ",U254),""),IF(S254="Y"," NOT NULL",""),";")</f>
        <v>VERSION INTEGER(10);</v>
      </c>
      <c r="Y254" s="0" t="n">
        <v>10</v>
      </c>
      <c r="Z254" s="25" t="s">
        <v>48</v>
      </c>
      <c r="AA254" s="25" t="s">
        <v>48</v>
      </c>
      <c r="AB254" s="25"/>
      <c r="AC254" s="25"/>
      <c r="AD254" s="25"/>
      <c r="AE254" s="0" t="str">
        <f aca="false">VLOOKUP($E254,MAPPING!$B$2:$F$7,5,0)</f>
        <v>INTEGER</v>
      </c>
      <c r="AF254" s="0" t="n">
        <v>10</v>
      </c>
      <c r="AG254" s="25" t="s">
        <v>48</v>
      </c>
      <c r="AH254" s="25" t="s">
        <v>48</v>
      </c>
      <c r="AI254" s="25"/>
      <c r="AJ254" s="25"/>
      <c r="AK254" s="0" t="str">
        <f aca="false">CONCATENATE(UPPER($D254)," ",AE254,",")</f>
        <v>VERSION INTEGER,</v>
      </c>
    </row>
    <row r="255" customFormat="false" ht="44" hidden="false" customHeight="false" outlineLevel="0" collapsed="false">
      <c r="A255" s="23"/>
      <c r="B255" s="23" t="s">
        <v>224</v>
      </c>
      <c r="C255" s="8" t="n">
        <v>0</v>
      </c>
      <c r="D255" s="0" t="s">
        <v>225</v>
      </c>
      <c r="E255" s="0" t="s">
        <v>7</v>
      </c>
      <c r="F255" s="7" t="n">
        <v>50</v>
      </c>
      <c r="G255" s="25" t="s">
        <v>48</v>
      </c>
      <c r="H255" s="25" t="s">
        <v>48</v>
      </c>
      <c r="I255" s="25"/>
      <c r="J255" s="0" t="str">
        <f aca="false">VLOOKUP($E255,MAPPING!$B$2:$F$7,2,0)</f>
        <v>STRING</v>
      </c>
      <c r="K255" s="7" t="n">
        <v>50</v>
      </c>
      <c r="L255" s="25" t="s">
        <v>48</v>
      </c>
      <c r="M255" s="25" t="s">
        <v>48</v>
      </c>
      <c r="N255" s="25"/>
      <c r="O255" s="24" t="str">
        <f aca="false">CONCATENATE("DROP TABLE IF EXISTS ",UPPER($B$255),";",CHAR(10),"CREATE TABLE ",UPPER($B$255),"(")</f>
        <v>DROP TABLE IF EXISTS DQ_RULE_RESULT;
CREATE TABLE DQ_RULE_RESULT(</v>
      </c>
      <c r="P255" s="0" t="str">
        <f aca="false">CONCATENATE(UPPER($D255)," ",J255,",")</f>
        <v>ROWKEY STRING,</v>
      </c>
      <c r="Q255" s="0" t="str">
        <f aca="false">VLOOKUP($E255,MAPPING!$B$2:$F$7,3,0)</f>
        <v>VARCHAR</v>
      </c>
      <c r="R255" s="7" t="n">
        <v>50</v>
      </c>
      <c r="S255" s="25" t="s">
        <v>48</v>
      </c>
      <c r="T255" s="25" t="s">
        <v>48</v>
      </c>
      <c r="U255" s="25"/>
      <c r="V255" s="24" t="str">
        <f aca="false">CONCATENATE("DROP TABLE ",$B$255,";",CHAR(10),"CREATE TABLE ",$B$255,"(")</f>
        <v>DROP TABLE dq_rule_result;
CREATE TABLE dq_rule_result(</v>
      </c>
      <c r="W255" s="0" t="str">
        <f aca="false">CONCATENATE(UPPER($D255)," ",Q255,"(",R255,")",IF(U255&lt;&gt;"",CONCATENATE(" DEFAULT ",U255),""),IF(S255="Y"," NOT NULL",""),",")</f>
        <v>ROWKEY VARCHAR(50),</v>
      </c>
      <c r="X255" s="0" t="s">
        <v>9</v>
      </c>
      <c r="Y255" s="7" t="n">
        <v>50</v>
      </c>
      <c r="Z255" s="25" t="s">
        <v>48</v>
      </c>
      <c r="AA255" s="25" t="s">
        <v>48</v>
      </c>
      <c r="AB255" s="25"/>
      <c r="AC255" s="25"/>
      <c r="AD255" s="25"/>
      <c r="AE255" s="0" t="str">
        <f aca="false">VLOOKUP($E255,MAPPING!$B$2:$F$7,5,0)</f>
        <v>VARCHAR</v>
      </c>
      <c r="AF255" s="7" t="n">
        <v>50</v>
      </c>
      <c r="AG255" s="25" t="s">
        <v>48</v>
      </c>
      <c r="AH255" s="25" t="s">
        <v>48</v>
      </c>
      <c r="AI255" s="25"/>
      <c r="AJ255" s="24" t="str">
        <f aca="false">CONCATENATE("DROP TABLE IF EXISTS ",$B$3,";",CHAR(10),"CREATE TABLE ",$B$3,"(")</f>
        <v>DROP TABLE IF EXISTS account;
CREATE TABLE account(</v>
      </c>
      <c r="AK255" s="0" t="str">
        <f aca="false">CONCATENATE(UPPER($D255)," ",AE255,",")</f>
        <v>ROWKEY  VARCHAR,</v>
      </c>
    </row>
    <row r="256" customFormat="false" ht="15" hidden="false" customHeight="false" outlineLevel="0" collapsed="false">
      <c r="A256" s="23"/>
      <c r="B256" s="23"/>
      <c r="C256" s="8" t="n">
        <v>1</v>
      </c>
      <c r="D256" s="0" t="s">
        <v>226</v>
      </c>
      <c r="E256" s="0" t="s">
        <v>7</v>
      </c>
      <c r="F256" s="7" t="n">
        <v>50</v>
      </c>
      <c r="G256" s="25" t="s">
        <v>48</v>
      </c>
      <c r="H256" s="25" t="s">
        <v>48</v>
      </c>
      <c r="I256" s="25"/>
      <c r="J256" s="0" t="str">
        <f aca="false">VLOOKUP($E256,MAPPING!$B$2:$F$7,2,0)</f>
        <v>STRING</v>
      </c>
      <c r="K256" s="7" t="n">
        <v>50</v>
      </c>
      <c r="L256" s="25" t="s">
        <v>48</v>
      </c>
      <c r="M256" s="25" t="s">
        <v>48</v>
      </c>
      <c r="N256" s="25"/>
      <c r="O256" s="25"/>
      <c r="P256" s="0" t="str">
        <f aca="false">CONCATENATE(UPPER($D256)," ",J256,",")</f>
        <v>DATAPODUUID STRING,</v>
      </c>
      <c r="Q256" s="0" t="str">
        <f aca="false">VLOOKUP($E256,MAPPING!$B$2:$F$7,3,0)</f>
        <v>VARCHAR</v>
      </c>
      <c r="R256" s="7" t="n">
        <v>50</v>
      </c>
      <c r="S256" s="25" t="s">
        <v>48</v>
      </c>
      <c r="T256" s="25" t="s">
        <v>48</v>
      </c>
      <c r="U256" s="25"/>
      <c r="V256" s="25"/>
      <c r="W256" s="0" t="str">
        <f aca="false">CONCATENATE(UPPER($D256)," ",Q256,"(",R256,")",IF(U256&lt;&gt;"",CONCATENATE(" DEFAULT ",U256),""),IF(S256="Y"," NOT NULL",""),",")</f>
        <v>DATAPODUUID VARCHAR(50),</v>
      </c>
      <c r="X256" s="0" t="s">
        <v>9</v>
      </c>
      <c r="Y256" s="7" t="n">
        <v>50</v>
      </c>
      <c r="Z256" s="25" t="s">
        <v>48</v>
      </c>
      <c r="AA256" s="25" t="s">
        <v>48</v>
      </c>
      <c r="AB256" s="25"/>
      <c r="AC256" s="25"/>
      <c r="AD256" s="25"/>
      <c r="AE256" s="0" t="str">
        <f aca="false">VLOOKUP($E256,MAPPING!$B$2:$F$7,5,0)</f>
        <v>VARCHAR</v>
      </c>
      <c r="AF256" s="7" t="n">
        <v>50</v>
      </c>
      <c r="AG256" s="25" t="s">
        <v>48</v>
      </c>
      <c r="AH256" s="25" t="s">
        <v>48</v>
      </c>
      <c r="AI256" s="25"/>
      <c r="AJ256" s="25"/>
      <c r="AK256" s="0" t="str">
        <f aca="false">CONCATENATE(UPPER($D256)," ",AE256,",")</f>
        <v>DATAPODUUID  VARCHAR,</v>
      </c>
    </row>
    <row r="257" customFormat="false" ht="15" hidden="false" customHeight="false" outlineLevel="0" collapsed="false">
      <c r="A257" s="23"/>
      <c r="B257" s="23"/>
      <c r="C257" s="8" t="n">
        <v>2</v>
      </c>
      <c r="D257" s="0" t="s">
        <v>227</v>
      </c>
      <c r="E257" s="0" t="s">
        <v>7</v>
      </c>
      <c r="F257" s="7" t="n">
        <v>50</v>
      </c>
      <c r="G257" s="25" t="s">
        <v>48</v>
      </c>
      <c r="H257" s="25" t="s">
        <v>48</v>
      </c>
      <c r="I257" s="25"/>
      <c r="J257" s="0" t="str">
        <f aca="false">VLOOKUP($E257,MAPPING!$B$2:$F$7,2,0)</f>
        <v>STRING</v>
      </c>
      <c r="K257" s="7" t="n">
        <v>50</v>
      </c>
      <c r="L257" s="25" t="s">
        <v>48</v>
      </c>
      <c r="M257" s="25" t="s">
        <v>48</v>
      </c>
      <c r="N257" s="25"/>
      <c r="O257" s="25"/>
      <c r="P257" s="0" t="str">
        <f aca="false">CONCATENATE(UPPER($D257)," ",J257,",")</f>
        <v>DATAPODVERSION STRING,</v>
      </c>
      <c r="Q257" s="0" t="str">
        <f aca="false">VLOOKUP($E257,MAPPING!$B$2:$F$7,3,0)</f>
        <v>VARCHAR</v>
      </c>
      <c r="R257" s="7" t="n">
        <v>50</v>
      </c>
      <c r="S257" s="25" t="s">
        <v>48</v>
      </c>
      <c r="T257" s="25" t="s">
        <v>48</v>
      </c>
      <c r="U257" s="25"/>
      <c r="V257" s="25"/>
      <c r="W257" s="0" t="str">
        <f aca="false">CONCATENATE(UPPER($D257)," ",Q257,"(",R257,")",IF(U257&lt;&gt;"",CONCATENATE(" DEFAULT ",U257),""),IF(S257="Y"," NOT NULL",""),",")</f>
        <v>DATAPODVERSION VARCHAR(50),</v>
      </c>
      <c r="X257" s="0" t="s">
        <v>9</v>
      </c>
      <c r="Y257" s="7" t="n">
        <v>50</v>
      </c>
      <c r="Z257" s="25" t="s">
        <v>48</v>
      </c>
      <c r="AA257" s="25" t="s">
        <v>48</v>
      </c>
      <c r="AB257" s="25"/>
      <c r="AC257" s="25"/>
      <c r="AD257" s="25"/>
      <c r="AE257" s="0" t="str">
        <f aca="false">VLOOKUP($E257,MAPPING!$B$2:$F$7,5,0)</f>
        <v>VARCHAR</v>
      </c>
      <c r="AF257" s="7" t="n">
        <v>50</v>
      </c>
      <c r="AG257" s="25" t="s">
        <v>48</v>
      </c>
      <c r="AH257" s="25" t="s">
        <v>48</v>
      </c>
      <c r="AI257" s="25"/>
      <c r="AJ257" s="25"/>
      <c r="AK257" s="0" t="str">
        <f aca="false">CONCATENATE(UPPER($D257)," ",AE257,",")</f>
        <v>DATAPODVERSION  VARCHAR,</v>
      </c>
    </row>
    <row r="258" customFormat="false" ht="15" hidden="false" customHeight="false" outlineLevel="0" collapsed="false">
      <c r="A258" s="23"/>
      <c r="B258" s="23"/>
      <c r="C258" s="8" t="n">
        <v>3</v>
      </c>
      <c r="D258" s="0" t="s">
        <v>228</v>
      </c>
      <c r="E258" s="0" t="s">
        <v>7</v>
      </c>
      <c r="F258" s="7" t="n">
        <v>100</v>
      </c>
      <c r="G258" s="25" t="s">
        <v>48</v>
      </c>
      <c r="H258" s="25" t="s">
        <v>48</v>
      </c>
      <c r="I258" s="25"/>
      <c r="J258" s="0" t="str">
        <f aca="false">VLOOKUP($E258,MAPPING!$B$2:$F$7,2,0)</f>
        <v>STRING</v>
      </c>
      <c r="K258" s="7" t="n">
        <v>100</v>
      </c>
      <c r="L258" s="25" t="s">
        <v>48</v>
      </c>
      <c r="M258" s="25" t="s">
        <v>48</v>
      </c>
      <c r="N258" s="25"/>
      <c r="O258" s="25"/>
      <c r="P258" s="0" t="str">
        <f aca="false">CONCATENATE(UPPER($D258)," ",J258,",")</f>
        <v>DATAPODNAME STRING,</v>
      </c>
      <c r="Q258" s="0" t="str">
        <f aca="false">VLOOKUP($E258,MAPPING!$B$2:$F$7,3,0)</f>
        <v>VARCHAR</v>
      </c>
      <c r="R258" s="7" t="n">
        <v>100</v>
      </c>
      <c r="S258" s="25" t="s">
        <v>48</v>
      </c>
      <c r="T258" s="25" t="s">
        <v>48</v>
      </c>
      <c r="U258" s="25"/>
      <c r="V258" s="25"/>
      <c r="W258" s="0" t="str">
        <f aca="false">CONCATENATE(UPPER($D258)," ",Q258,"(",R258,")",IF(U258&lt;&gt;"",CONCATENATE(" DEFAULT ",U258),""),IF(S258="Y"," NOT NULL",""),",")</f>
        <v>DATAPODNAME VARCHAR(100),</v>
      </c>
      <c r="X258" s="0" t="s">
        <v>9</v>
      </c>
      <c r="Y258" s="7" t="n">
        <v>100</v>
      </c>
      <c r="Z258" s="25" t="s">
        <v>48</v>
      </c>
      <c r="AA258" s="25" t="s">
        <v>48</v>
      </c>
      <c r="AB258" s="25"/>
      <c r="AC258" s="25"/>
      <c r="AD258" s="25"/>
      <c r="AE258" s="0" t="str">
        <f aca="false">VLOOKUP($E258,MAPPING!$B$2:$F$7,5,0)</f>
        <v>VARCHAR</v>
      </c>
      <c r="AF258" s="7" t="n">
        <v>100</v>
      </c>
      <c r="AG258" s="25" t="s">
        <v>48</v>
      </c>
      <c r="AH258" s="25" t="s">
        <v>48</v>
      </c>
      <c r="AI258" s="25"/>
      <c r="AJ258" s="25"/>
      <c r="AK258" s="0" t="str">
        <f aca="false">CONCATENATE(UPPER($D258)," ",AE258,",")</f>
        <v>DATAPODNAME  VARCHAR,</v>
      </c>
    </row>
    <row r="259" customFormat="false" ht="15" hidden="false" customHeight="false" outlineLevel="0" collapsed="false">
      <c r="A259" s="23"/>
      <c r="B259" s="23"/>
      <c r="C259" s="8" t="n">
        <v>4</v>
      </c>
      <c r="D259" s="0" t="s">
        <v>229</v>
      </c>
      <c r="E259" s="0" t="s">
        <v>7</v>
      </c>
      <c r="F259" s="7" t="n">
        <v>50</v>
      </c>
      <c r="G259" s="25" t="s">
        <v>48</v>
      </c>
      <c r="H259" s="25" t="s">
        <v>48</v>
      </c>
      <c r="I259" s="25"/>
      <c r="J259" s="0" t="str">
        <f aca="false">VLOOKUP($E259,MAPPING!$B$2:$F$7,2,0)</f>
        <v>STRING</v>
      </c>
      <c r="K259" s="7" t="n">
        <v>50</v>
      </c>
      <c r="L259" s="25" t="s">
        <v>48</v>
      </c>
      <c r="M259" s="25" t="s">
        <v>48</v>
      </c>
      <c r="N259" s="25"/>
      <c r="O259" s="25"/>
      <c r="P259" s="0" t="str">
        <f aca="false">CONCATENATE(UPPER($D259)," ",J259,",")</f>
        <v>ATTRIBUTEID STRING,</v>
      </c>
      <c r="Q259" s="0" t="str">
        <f aca="false">VLOOKUP($E259,MAPPING!$B$2:$F$7,3,0)</f>
        <v>VARCHAR</v>
      </c>
      <c r="R259" s="7" t="n">
        <v>50</v>
      </c>
      <c r="S259" s="25" t="s">
        <v>48</v>
      </c>
      <c r="T259" s="25" t="s">
        <v>48</v>
      </c>
      <c r="U259" s="25"/>
      <c r="V259" s="25"/>
      <c r="W259" s="0" t="str">
        <f aca="false">CONCATENATE(UPPER($D259)," ",Q259,"(",R259,")",IF(U259&lt;&gt;"",CONCATENATE(" DEFAULT ",U259),""),IF(S259="Y"," NOT NULL",""),",")</f>
        <v>ATTRIBUTEID VARCHAR(50),</v>
      </c>
      <c r="X259" s="0" t="s">
        <v>9</v>
      </c>
      <c r="Y259" s="7" t="n">
        <v>50</v>
      </c>
      <c r="Z259" s="25" t="s">
        <v>48</v>
      </c>
      <c r="AA259" s="25" t="s">
        <v>48</v>
      </c>
      <c r="AB259" s="25"/>
      <c r="AC259" s="25"/>
      <c r="AD259" s="25"/>
      <c r="AE259" s="0" t="str">
        <f aca="false">VLOOKUP($E259,MAPPING!$B$2:$F$7,5,0)</f>
        <v>VARCHAR</v>
      </c>
      <c r="AF259" s="7" t="n">
        <v>50</v>
      </c>
      <c r="AG259" s="25" t="s">
        <v>48</v>
      </c>
      <c r="AH259" s="25" t="s">
        <v>48</v>
      </c>
      <c r="AI259" s="25"/>
      <c r="AJ259" s="25"/>
      <c r="AK259" s="0" t="str">
        <f aca="false">CONCATENATE(UPPER($D259)," ",AE259,",")</f>
        <v>ATTRIBUTEID  VARCHAR,</v>
      </c>
    </row>
    <row r="260" customFormat="false" ht="15" hidden="false" customHeight="false" outlineLevel="0" collapsed="false">
      <c r="A260" s="23"/>
      <c r="B260" s="23"/>
      <c r="C260" s="8" t="n">
        <v>5</v>
      </c>
      <c r="D260" s="0" t="s">
        <v>230</v>
      </c>
      <c r="E260" s="0" t="s">
        <v>7</v>
      </c>
      <c r="F260" s="9" t="n">
        <v>100</v>
      </c>
      <c r="G260" s="25" t="s">
        <v>48</v>
      </c>
      <c r="H260" s="25" t="s">
        <v>48</v>
      </c>
      <c r="I260" s="25"/>
      <c r="J260" s="0" t="str">
        <f aca="false">VLOOKUP($E260,MAPPING!$B$2:$F$7,2,0)</f>
        <v>STRING</v>
      </c>
      <c r="K260" s="9" t="n">
        <v>100</v>
      </c>
      <c r="L260" s="25" t="s">
        <v>48</v>
      </c>
      <c r="M260" s="25" t="s">
        <v>48</v>
      </c>
      <c r="N260" s="25"/>
      <c r="O260" s="25"/>
      <c r="P260" s="0" t="str">
        <f aca="false">CONCATENATE(UPPER($D260)," ",J260,",")</f>
        <v>ATTRIBUTENAME STRING,</v>
      </c>
      <c r="Q260" s="0" t="str">
        <f aca="false">VLOOKUP($E260,MAPPING!$B$2:$F$7,3,0)</f>
        <v>VARCHAR</v>
      </c>
      <c r="R260" s="9" t="n">
        <v>100</v>
      </c>
      <c r="S260" s="25" t="s">
        <v>48</v>
      </c>
      <c r="T260" s="25" t="s">
        <v>48</v>
      </c>
      <c r="U260" s="25"/>
      <c r="V260" s="25"/>
      <c r="W260" s="0" t="str">
        <f aca="false">CONCATENATE(UPPER($D260)," ",Q260,"(",R260,")",IF(U260&lt;&gt;"",CONCATENATE(" DEFAULT ",U260),""),IF(S260="Y"," NOT NULL",""),",")</f>
        <v>ATTRIBUTENAME VARCHAR(100),</v>
      </c>
      <c r="X260" s="0" t="s">
        <v>9</v>
      </c>
      <c r="Y260" s="9" t="n">
        <v>100</v>
      </c>
      <c r="Z260" s="25" t="s">
        <v>48</v>
      </c>
      <c r="AA260" s="25" t="s">
        <v>48</v>
      </c>
      <c r="AB260" s="25"/>
      <c r="AC260" s="25"/>
      <c r="AD260" s="25"/>
      <c r="AE260" s="0" t="str">
        <f aca="false">VLOOKUP($E260,MAPPING!$B$2:$F$7,5,0)</f>
        <v>VARCHAR</v>
      </c>
      <c r="AF260" s="9" t="n">
        <v>100</v>
      </c>
      <c r="AG260" s="25" t="s">
        <v>48</v>
      </c>
      <c r="AH260" s="25" t="s">
        <v>48</v>
      </c>
      <c r="AI260" s="25"/>
      <c r="AJ260" s="25"/>
      <c r="AK260" s="0" t="str">
        <f aca="false">CONCATENATE(UPPER($D260)," ",AE260,",")</f>
        <v>ATTRIBUTENAME  VARCHAR,</v>
      </c>
    </row>
    <row r="261" customFormat="false" ht="15" hidden="false" customHeight="false" outlineLevel="0" collapsed="false">
      <c r="A261" s="23"/>
      <c r="B261" s="23"/>
      <c r="C261" s="8" t="n">
        <v>6</v>
      </c>
      <c r="D261" s="0" t="s">
        <v>231</v>
      </c>
      <c r="E261" s="0" t="s">
        <v>7</v>
      </c>
      <c r="F261" s="7" t="n">
        <v>50</v>
      </c>
      <c r="G261" s="25" t="s">
        <v>48</v>
      </c>
      <c r="H261" s="25" t="s">
        <v>48</v>
      </c>
      <c r="I261" s="25"/>
      <c r="J261" s="0" t="str">
        <f aca="false">VLOOKUP($E261,MAPPING!$B$2:$F$7,2,0)</f>
        <v>STRING</v>
      </c>
      <c r="K261" s="7" t="n">
        <v>50</v>
      </c>
      <c r="L261" s="25" t="s">
        <v>48</v>
      </c>
      <c r="M261" s="25" t="s">
        <v>48</v>
      </c>
      <c r="N261" s="25"/>
      <c r="O261" s="25"/>
      <c r="P261" s="0" t="str">
        <f aca="false">CONCATENATE(UPPER($D261)," ",J261,",")</f>
        <v>ATTRIBUTEVALUE STRING,</v>
      </c>
      <c r="Q261" s="0" t="str">
        <f aca="false">VLOOKUP($E261,MAPPING!$B$2:$F$7,3,0)</f>
        <v>VARCHAR</v>
      </c>
      <c r="R261" s="7" t="n">
        <v>50</v>
      </c>
      <c r="S261" s="25" t="s">
        <v>48</v>
      </c>
      <c r="T261" s="25" t="s">
        <v>48</v>
      </c>
      <c r="U261" s="25"/>
      <c r="V261" s="25"/>
      <c r="W261" s="0" t="str">
        <f aca="false">CONCATENATE(UPPER($D261)," ",Q261,"(",R261,")",IF(U261&lt;&gt;"",CONCATENATE(" DEFAULT ",U261),""),IF(S261="Y"," NOT NULL",""),",")</f>
        <v>ATTRIBUTEVALUE VARCHAR(50),</v>
      </c>
      <c r="X261" s="0" t="s">
        <v>9</v>
      </c>
      <c r="Y261" s="7" t="n">
        <v>50</v>
      </c>
      <c r="Z261" s="25" t="s">
        <v>48</v>
      </c>
      <c r="AA261" s="25" t="s">
        <v>48</v>
      </c>
      <c r="AB261" s="25"/>
      <c r="AC261" s="25"/>
      <c r="AD261" s="25"/>
      <c r="AE261" s="0" t="str">
        <f aca="false">VLOOKUP($E261,MAPPING!$B$2:$F$7,5,0)</f>
        <v>VARCHAR</v>
      </c>
      <c r="AF261" s="7" t="n">
        <v>50</v>
      </c>
      <c r="AG261" s="25" t="s">
        <v>48</v>
      </c>
      <c r="AH261" s="25" t="s">
        <v>48</v>
      </c>
      <c r="AI261" s="25"/>
      <c r="AJ261" s="25"/>
      <c r="AK261" s="0" t="str">
        <f aca="false">CONCATENATE(UPPER($D261)," ",AE261,",")</f>
        <v>ATTRIBUTEVALUE  VARCHAR,</v>
      </c>
    </row>
    <row r="262" customFormat="false" ht="15" hidden="false" customHeight="false" outlineLevel="0" collapsed="false">
      <c r="A262" s="23"/>
      <c r="B262" s="23"/>
      <c r="C262" s="8" t="n">
        <v>7</v>
      </c>
      <c r="D262" s="0" t="s">
        <v>232</v>
      </c>
      <c r="E262" s="0" t="s">
        <v>7</v>
      </c>
      <c r="F262" s="7" t="n">
        <v>50</v>
      </c>
      <c r="G262" s="25" t="s">
        <v>48</v>
      </c>
      <c r="H262" s="25" t="s">
        <v>48</v>
      </c>
      <c r="I262" s="25"/>
      <c r="J262" s="0" t="str">
        <f aca="false">VLOOKUP($E262,MAPPING!$B$2:$F$7,2,0)</f>
        <v>STRING</v>
      </c>
      <c r="K262" s="7" t="n">
        <v>50</v>
      </c>
      <c r="L262" s="25" t="s">
        <v>48</v>
      </c>
      <c r="M262" s="25" t="s">
        <v>48</v>
      </c>
      <c r="N262" s="25"/>
      <c r="O262" s="25"/>
      <c r="P262" s="0" t="str">
        <f aca="false">CONCATENATE(UPPER($D262)," ",J262,",")</f>
        <v>NULLCHECK_PASS STRING,</v>
      </c>
      <c r="Q262" s="0" t="str">
        <f aca="false">VLOOKUP($E262,MAPPING!$B$2:$F$7,3,0)</f>
        <v>VARCHAR</v>
      </c>
      <c r="R262" s="7" t="n">
        <v>50</v>
      </c>
      <c r="S262" s="25" t="s">
        <v>48</v>
      </c>
      <c r="T262" s="25" t="s">
        <v>48</v>
      </c>
      <c r="U262" s="25"/>
      <c r="V262" s="25"/>
      <c r="W262" s="0" t="str">
        <f aca="false">CONCATENATE(UPPER($D262)," ",Q262,"(",R262,")",IF(U262&lt;&gt;"",CONCATENATE(" DEFAULT ",U262),""),IF(S262="Y"," NOT NULL",""),",")</f>
        <v>NULLCHECK_PASS VARCHAR(50),</v>
      </c>
      <c r="X262" s="0" t="s">
        <v>9</v>
      </c>
      <c r="Y262" s="7" t="n">
        <v>50</v>
      </c>
      <c r="Z262" s="25" t="s">
        <v>48</v>
      </c>
      <c r="AA262" s="25" t="s">
        <v>48</v>
      </c>
      <c r="AB262" s="25"/>
      <c r="AC262" s="25"/>
      <c r="AD262" s="25"/>
      <c r="AE262" s="0" t="str">
        <f aca="false">VLOOKUP($E262,MAPPING!$B$2:$F$7,5,0)</f>
        <v>VARCHAR</v>
      </c>
      <c r="AF262" s="7" t="n">
        <v>50</v>
      </c>
      <c r="AG262" s="25" t="s">
        <v>48</v>
      </c>
      <c r="AH262" s="25" t="s">
        <v>48</v>
      </c>
      <c r="AI262" s="25"/>
      <c r="AJ262" s="25"/>
      <c r="AK262" s="0" t="str">
        <f aca="false">CONCATENATE(UPPER($D262)," ",AE262,",")</f>
        <v>NULLCHECK_PASS  VARCHAR,</v>
      </c>
    </row>
    <row r="263" customFormat="false" ht="15" hidden="false" customHeight="false" outlineLevel="0" collapsed="false">
      <c r="A263" s="23"/>
      <c r="B263" s="23"/>
      <c r="C263" s="8" t="n">
        <v>8</v>
      </c>
      <c r="D263" s="0" t="s">
        <v>233</v>
      </c>
      <c r="E263" s="0" t="s">
        <v>7</v>
      </c>
      <c r="F263" s="7" t="n">
        <v>50</v>
      </c>
      <c r="G263" s="25" t="s">
        <v>48</v>
      </c>
      <c r="H263" s="25" t="s">
        <v>48</v>
      </c>
      <c r="I263" s="25"/>
      <c r="J263" s="0" t="str">
        <f aca="false">VLOOKUP($E263,MAPPING!$B$2:$F$7,2,0)</f>
        <v>STRING</v>
      </c>
      <c r="K263" s="7" t="n">
        <v>50</v>
      </c>
      <c r="L263" s="25" t="s">
        <v>48</v>
      </c>
      <c r="M263" s="25" t="s">
        <v>48</v>
      </c>
      <c r="N263" s="25"/>
      <c r="O263" s="25"/>
      <c r="P263" s="0" t="str">
        <f aca="false">CONCATENATE(UPPER($D263)," ",J263,",")</f>
        <v>VALUECHECK_PASS STRING,</v>
      </c>
      <c r="Q263" s="0" t="str">
        <f aca="false">VLOOKUP($E263,MAPPING!$B$2:$F$7,3,0)</f>
        <v>VARCHAR</v>
      </c>
      <c r="R263" s="7" t="n">
        <v>50</v>
      </c>
      <c r="S263" s="25" t="s">
        <v>48</v>
      </c>
      <c r="T263" s="25" t="s">
        <v>48</v>
      </c>
      <c r="U263" s="25"/>
      <c r="V263" s="25"/>
      <c r="W263" s="0" t="str">
        <f aca="false">CONCATENATE(UPPER($D263)," ",Q263,"(",R263,")",IF(U263&lt;&gt;"",CONCATENATE(" DEFAULT ",U263),""),IF(S263="Y"," NOT NULL",""),",")</f>
        <v>VALUECHECK_PASS VARCHAR(50),</v>
      </c>
      <c r="X263" s="0" t="s">
        <v>9</v>
      </c>
      <c r="Y263" s="7" t="n">
        <v>50</v>
      </c>
      <c r="Z263" s="25" t="s">
        <v>48</v>
      </c>
      <c r="AA263" s="25" t="s">
        <v>48</v>
      </c>
      <c r="AB263" s="25"/>
      <c r="AC263" s="25"/>
      <c r="AD263" s="25"/>
      <c r="AE263" s="0" t="str">
        <f aca="false">VLOOKUP($E263,MAPPING!$B$2:$F$7,5,0)</f>
        <v>VARCHAR</v>
      </c>
      <c r="AF263" s="7" t="n">
        <v>50</v>
      </c>
      <c r="AG263" s="25" t="s">
        <v>48</v>
      </c>
      <c r="AH263" s="25" t="s">
        <v>48</v>
      </c>
      <c r="AI263" s="25"/>
      <c r="AJ263" s="25"/>
      <c r="AK263" s="0" t="str">
        <f aca="false">CONCATENATE(UPPER($D263)," ",AE263,",")</f>
        <v>VALUECHECK_PASS  VARCHAR,</v>
      </c>
    </row>
    <row r="264" customFormat="false" ht="15" hidden="false" customHeight="false" outlineLevel="0" collapsed="false">
      <c r="A264" s="23"/>
      <c r="B264" s="23"/>
      <c r="C264" s="8" t="n">
        <v>9</v>
      </c>
      <c r="D264" s="0" t="s">
        <v>234</v>
      </c>
      <c r="E264" s="0" t="s">
        <v>7</v>
      </c>
      <c r="F264" s="7" t="n">
        <v>50</v>
      </c>
      <c r="G264" s="25" t="s">
        <v>48</v>
      </c>
      <c r="H264" s="25" t="s">
        <v>48</v>
      </c>
      <c r="I264" s="25"/>
      <c r="J264" s="0" t="str">
        <f aca="false">VLOOKUP($E264,MAPPING!$B$2:$F$7,2,0)</f>
        <v>STRING</v>
      </c>
      <c r="K264" s="7" t="n">
        <v>50</v>
      </c>
      <c r="L264" s="25" t="s">
        <v>48</v>
      </c>
      <c r="M264" s="25" t="s">
        <v>48</v>
      </c>
      <c r="N264" s="25"/>
      <c r="O264" s="25"/>
      <c r="P264" s="0" t="str">
        <f aca="false">CONCATENATE(UPPER($D264)," ",J264,",")</f>
        <v>RANGECHECK_PASS STRING,</v>
      </c>
      <c r="Q264" s="0" t="str">
        <f aca="false">VLOOKUP($E264,MAPPING!$B$2:$F$7,3,0)</f>
        <v>VARCHAR</v>
      </c>
      <c r="R264" s="7" t="n">
        <v>50</v>
      </c>
      <c r="S264" s="25" t="s">
        <v>48</v>
      </c>
      <c r="T264" s="25" t="s">
        <v>48</v>
      </c>
      <c r="U264" s="25"/>
      <c r="V264" s="25"/>
      <c r="W264" s="0" t="str">
        <f aca="false">CONCATENATE(UPPER($D264)," ",Q264,"(",R264,")",IF(U264&lt;&gt;"",CONCATENATE(" DEFAULT ",U264),""),IF(S264="Y"," NOT NULL",""),",")</f>
        <v>RANGECHECK_PASS VARCHAR(50),</v>
      </c>
      <c r="X264" s="0" t="s">
        <v>9</v>
      </c>
      <c r="Y264" s="7" t="n">
        <v>50</v>
      </c>
      <c r="Z264" s="25" t="s">
        <v>48</v>
      </c>
      <c r="AA264" s="25" t="s">
        <v>48</v>
      </c>
      <c r="AB264" s="25"/>
      <c r="AC264" s="25"/>
      <c r="AD264" s="25"/>
      <c r="AE264" s="0" t="str">
        <f aca="false">VLOOKUP($E264,MAPPING!$B$2:$F$7,5,0)</f>
        <v>VARCHAR</v>
      </c>
      <c r="AF264" s="7" t="n">
        <v>50</v>
      </c>
      <c r="AG264" s="25" t="s">
        <v>48</v>
      </c>
      <c r="AH264" s="25" t="s">
        <v>48</v>
      </c>
      <c r="AI264" s="25"/>
      <c r="AJ264" s="25"/>
      <c r="AK264" s="0" t="str">
        <f aca="false">CONCATENATE(UPPER($D264)," ",AE264,",")</f>
        <v>RANGECHECK_PASS  VARCHAR,</v>
      </c>
    </row>
    <row r="265" customFormat="false" ht="15" hidden="false" customHeight="false" outlineLevel="0" collapsed="false">
      <c r="A265" s="23"/>
      <c r="B265" s="23"/>
      <c r="C265" s="8" t="n">
        <v>10</v>
      </c>
      <c r="D265" s="0" t="s">
        <v>235</v>
      </c>
      <c r="E265" s="0" t="s">
        <v>7</v>
      </c>
      <c r="F265" s="7" t="n">
        <v>50</v>
      </c>
      <c r="G265" s="25" t="s">
        <v>48</v>
      </c>
      <c r="H265" s="25" t="s">
        <v>48</v>
      </c>
      <c r="I265" s="25"/>
      <c r="J265" s="0" t="str">
        <f aca="false">VLOOKUP($E265,MAPPING!$B$2:$F$7,2,0)</f>
        <v>STRING</v>
      </c>
      <c r="K265" s="7" t="n">
        <v>50</v>
      </c>
      <c r="L265" s="25" t="s">
        <v>48</v>
      </c>
      <c r="M265" s="25" t="s">
        <v>48</v>
      </c>
      <c r="N265" s="25"/>
      <c r="O265" s="25"/>
      <c r="P265" s="0" t="str">
        <f aca="false">CONCATENATE(UPPER($D265)," ",J265,",")</f>
        <v>DATATYPECHECK_PASS STRING,</v>
      </c>
      <c r="Q265" s="0" t="str">
        <f aca="false">VLOOKUP($E265,MAPPING!$B$2:$F$7,3,0)</f>
        <v>VARCHAR</v>
      </c>
      <c r="R265" s="7" t="n">
        <v>50</v>
      </c>
      <c r="S265" s="25" t="s">
        <v>48</v>
      </c>
      <c r="T265" s="25" t="s">
        <v>48</v>
      </c>
      <c r="U265" s="25"/>
      <c r="V265" s="25"/>
      <c r="W265" s="0" t="str">
        <f aca="false">CONCATENATE(UPPER($D265)," ",Q265,"(",R265,")",IF(U265&lt;&gt;"",CONCATENATE(" DEFAULT ",U265),""),IF(S265="Y"," NOT NULL",""),",")</f>
        <v>DATATYPECHECK_PASS VARCHAR(50),</v>
      </c>
      <c r="X265" s="0" t="s">
        <v>9</v>
      </c>
      <c r="Y265" s="7" t="n">
        <v>50</v>
      </c>
      <c r="Z265" s="25" t="s">
        <v>48</v>
      </c>
      <c r="AA265" s="25" t="s">
        <v>48</v>
      </c>
      <c r="AB265" s="25"/>
      <c r="AC265" s="25"/>
      <c r="AD265" s="25"/>
      <c r="AE265" s="0" t="str">
        <f aca="false">VLOOKUP($E265,MAPPING!$B$2:$F$7,5,0)</f>
        <v>VARCHAR</v>
      </c>
      <c r="AF265" s="7" t="n">
        <v>50</v>
      </c>
      <c r="AG265" s="25" t="s">
        <v>48</v>
      </c>
      <c r="AH265" s="25" t="s">
        <v>48</v>
      </c>
      <c r="AI265" s="25"/>
      <c r="AJ265" s="25"/>
      <c r="AK265" s="0" t="str">
        <f aca="false">CONCATENATE(UPPER($D265)," ",AE265,",")</f>
        <v>DATATYPECHECK_PASS  VARCHAR,</v>
      </c>
    </row>
    <row r="266" customFormat="false" ht="15" hidden="false" customHeight="false" outlineLevel="0" collapsed="false">
      <c r="A266" s="23"/>
      <c r="B266" s="23"/>
      <c r="C266" s="8" t="n">
        <v>11</v>
      </c>
      <c r="D266" s="0" t="s">
        <v>236</v>
      </c>
      <c r="E266" s="0" t="s">
        <v>7</v>
      </c>
      <c r="F266" s="7" t="n">
        <v>50</v>
      </c>
      <c r="G266" s="25" t="s">
        <v>48</v>
      </c>
      <c r="H266" s="25" t="s">
        <v>48</v>
      </c>
      <c r="I266" s="25"/>
      <c r="J266" s="0" t="str">
        <f aca="false">VLOOKUP($E266,MAPPING!$B$2:$F$7,2,0)</f>
        <v>STRING</v>
      </c>
      <c r="K266" s="7" t="n">
        <v>50</v>
      </c>
      <c r="L266" s="25" t="s">
        <v>48</v>
      </c>
      <c r="M266" s="25" t="s">
        <v>48</v>
      </c>
      <c r="N266" s="25"/>
      <c r="O266" s="25"/>
      <c r="P266" s="0" t="str">
        <f aca="false">CONCATENATE(UPPER($D266)," ",J266,",")</f>
        <v>DATAFORMATCHECK_PASS STRING,</v>
      </c>
      <c r="Q266" s="0" t="str">
        <f aca="false">VLOOKUP($E266,MAPPING!$B$2:$F$7,3,0)</f>
        <v>VARCHAR</v>
      </c>
      <c r="R266" s="7" t="n">
        <v>50</v>
      </c>
      <c r="S266" s="25" t="s">
        <v>48</v>
      </c>
      <c r="T266" s="25" t="s">
        <v>48</v>
      </c>
      <c r="U266" s="25"/>
      <c r="V266" s="25"/>
      <c r="W266" s="0" t="str">
        <f aca="false">CONCATENATE(UPPER($D266)," ",Q266,"(",R266,")",IF(U266&lt;&gt;"",CONCATENATE(" DEFAULT ",U266),""),IF(S266="Y"," NOT NULL",""),",")</f>
        <v>DATAFORMATCHECK_PASS VARCHAR(50),</v>
      </c>
      <c r="X266" s="0" t="s">
        <v>9</v>
      </c>
      <c r="Y266" s="7" t="n">
        <v>50</v>
      </c>
      <c r="Z266" s="25" t="s">
        <v>48</v>
      </c>
      <c r="AA266" s="25" t="s">
        <v>48</v>
      </c>
      <c r="AB266" s="25"/>
      <c r="AC266" s="25"/>
      <c r="AD266" s="25"/>
      <c r="AE266" s="0" t="str">
        <f aca="false">VLOOKUP($E266,MAPPING!$B$2:$F$7,5,0)</f>
        <v>VARCHAR</v>
      </c>
      <c r="AF266" s="7" t="n">
        <v>50</v>
      </c>
      <c r="AG266" s="25" t="s">
        <v>48</v>
      </c>
      <c r="AH266" s="25" t="s">
        <v>48</v>
      </c>
      <c r="AI266" s="25"/>
      <c r="AJ266" s="25"/>
      <c r="AK266" s="0" t="str">
        <f aca="false">CONCATENATE(UPPER($D266)," ",AE266,",")</f>
        <v>DATAFORMATCHECK_PASS  VARCHAR,</v>
      </c>
    </row>
    <row r="267" customFormat="false" ht="15" hidden="false" customHeight="false" outlineLevel="0" collapsed="false">
      <c r="A267" s="23"/>
      <c r="B267" s="23"/>
      <c r="C267" s="8" t="n">
        <v>12</v>
      </c>
      <c r="D267" s="0" t="s">
        <v>237</v>
      </c>
      <c r="E267" s="0" t="s">
        <v>7</v>
      </c>
      <c r="F267" s="7" t="n">
        <v>50</v>
      </c>
      <c r="G267" s="25" t="s">
        <v>48</v>
      </c>
      <c r="H267" s="25" t="s">
        <v>48</v>
      </c>
      <c r="I267" s="25"/>
      <c r="J267" s="0" t="str">
        <f aca="false">VLOOKUP($E267,MAPPING!$B$2:$F$7,2,0)</f>
        <v>STRING</v>
      </c>
      <c r="K267" s="7" t="n">
        <v>50</v>
      </c>
      <c r="L267" s="25" t="s">
        <v>48</v>
      </c>
      <c r="M267" s="25" t="s">
        <v>48</v>
      </c>
      <c r="N267" s="25"/>
      <c r="O267" s="25"/>
      <c r="P267" s="0" t="str">
        <f aca="false">CONCATENATE(UPPER($D267)," ",J267,",")</f>
        <v>LENGTHCHECK_PASS STRING,</v>
      </c>
      <c r="Q267" s="0" t="str">
        <f aca="false">VLOOKUP($E267,MAPPING!$B$2:$F$7,3,0)</f>
        <v>VARCHAR</v>
      </c>
      <c r="R267" s="7" t="n">
        <v>50</v>
      </c>
      <c r="S267" s="25" t="s">
        <v>48</v>
      </c>
      <c r="T267" s="25" t="s">
        <v>48</v>
      </c>
      <c r="U267" s="25"/>
      <c r="V267" s="25"/>
      <c r="W267" s="0" t="str">
        <f aca="false">CONCATENATE(UPPER($D267)," ",Q267,"(",R267,")",IF(U267&lt;&gt;"",CONCATENATE(" DEFAULT ",U267),""),IF(S267="Y"," NOT NULL",""),",")</f>
        <v>LENGTHCHECK_PASS VARCHAR(50),</v>
      </c>
      <c r="X267" s="0" t="s">
        <v>9</v>
      </c>
      <c r="Y267" s="7" t="n">
        <v>50</v>
      </c>
      <c r="Z267" s="25" t="s">
        <v>48</v>
      </c>
      <c r="AA267" s="25" t="s">
        <v>48</v>
      </c>
      <c r="AB267" s="25"/>
      <c r="AC267" s="25"/>
      <c r="AD267" s="25"/>
      <c r="AE267" s="0" t="str">
        <f aca="false">VLOOKUP($E267,MAPPING!$B$2:$F$7,5,0)</f>
        <v>VARCHAR</v>
      </c>
      <c r="AF267" s="7" t="n">
        <v>50</v>
      </c>
      <c r="AG267" s="25" t="s">
        <v>48</v>
      </c>
      <c r="AH267" s="25" t="s">
        <v>48</v>
      </c>
      <c r="AI267" s="25"/>
      <c r="AJ267" s="25"/>
      <c r="AK267" s="0" t="str">
        <f aca="false">CONCATENATE(UPPER($D267)," ",AE267,",")</f>
        <v>LENGTHCHECK_PASS  VARCHAR,</v>
      </c>
    </row>
    <row r="268" customFormat="false" ht="15" hidden="false" customHeight="false" outlineLevel="0" collapsed="false">
      <c r="A268" s="23"/>
      <c r="B268" s="23"/>
      <c r="C268" s="8" t="n">
        <v>13</v>
      </c>
      <c r="D268" s="0" t="s">
        <v>238</v>
      </c>
      <c r="E268" s="0" t="s">
        <v>7</v>
      </c>
      <c r="F268" s="7" t="n">
        <v>50</v>
      </c>
      <c r="G268" s="25" t="s">
        <v>48</v>
      </c>
      <c r="H268" s="25" t="s">
        <v>48</v>
      </c>
      <c r="I268" s="25"/>
      <c r="J268" s="0" t="str">
        <f aca="false">VLOOKUP($E268,MAPPING!$B$2:$F$7,2,0)</f>
        <v>STRING</v>
      </c>
      <c r="K268" s="7" t="n">
        <v>50</v>
      </c>
      <c r="L268" s="25" t="s">
        <v>48</v>
      </c>
      <c r="M268" s="25" t="s">
        <v>48</v>
      </c>
      <c r="N268" s="25"/>
      <c r="O268" s="25"/>
      <c r="P268" s="0" t="str">
        <f aca="false">CONCATENATE(UPPER($D268)," ",J268,",")</f>
        <v>REFINTEGRITYCHECK_PASS STRING,</v>
      </c>
      <c r="Q268" s="0" t="str">
        <f aca="false">VLOOKUP($E268,MAPPING!$B$2:$F$7,3,0)</f>
        <v>VARCHAR</v>
      </c>
      <c r="R268" s="7" t="n">
        <v>50</v>
      </c>
      <c r="S268" s="25" t="s">
        <v>48</v>
      </c>
      <c r="T268" s="25" t="s">
        <v>48</v>
      </c>
      <c r="U268" s="25"/>
      <c r="V268" s="25"/>
      <c r="W268" s="0" t="str">
        <f aca="false">CONCATENATE(UPPER($D268)," ",Q268,"(",R268,")",IF(U268&lt;&gt;"",CONCATENATE(" DEFAULT ",U268),""),IF(S268="Y"," NOT NULL",""),",")</f>
        <v>REFINTEGRITYCHECK_PASS VARCHAR(50),</v>
      </c>
      <c r="X268" s="0" t="s">
        <v>9</v>
      </c>
      <c r="Y268" s="7" t="n">
        <v>50</v>
      </c>
      <c r="Z268" s="25" t="s">
        <v>48</v>
      </c>
      <c r="AA268" s="25" t="s">
        <v>48</v>
      </c>
      <c r="AB268" s="25"/>
      <c r="AC268" s="25"/>
      <c r="AD268" s="25"/>
      <c r="AE268" s="0" t="str">
        <f aca="false">VLOOKUP($E268,MAPPING!$B$2:$F$7,5,0)</f>
        <v>VARCHAR</v>
      </c>
      <c r="AF268" s="7" t="n">
        <v>50</v>
      </c>
      <c r="AG268" s="25" t="s">
        <v>48</v>
      </c>
      <c r="AH268" s="25" t="s">
        <v>48</v>
      </c>
      <c r="AI268" s="25"/>
      <c r="AJ268" s="25"/>
      <c r="AK268" s="0" t="str">
        <f aca="false">CONCATENATE(UPPER($D268)," ",AE268,",")</f>
        <v>REFINTEGRITYCHECK_PASS  VARCHAR,</v>
      </c>
    </row>
    <row r="269" customFormat="false" ht="15" hidden="false" customHeight="false" outlineLevel="0" collapsed="false">
      <c r="A269" s="23"/>
      <c r="B269" s="23"/>
      <c r="C269" s="8" t="n">
        <v>14</v>
      </c>
      <c r="D269" s="0" t="s">
        <v>239</v>
      </c>
      <c r="E269" s="0" t="s">
        <v>7</v>
      </c>
      <c r="F269" s="7" t="n">
        <v>50</v>
      </c>
      <c r="G269" s="25" t="s">
        <v>48</v>
      </c>
      <c r="H269" s="25" t="s">
        <v>48</v>
      </c>
      <c r="I269" s="25"/>
      <c r="J269" s="0" t="str">
        <f aca="false">VLOOKUP($E269,MAPPING!$B$2:$F$7,2,0)</f>
        <v>STRING</v>
      </c>
      <c r="K269" s="7" t="n">
        <v>50</v>
      </c>
      <c r="L269" s="25" t="s">
        <v>48</v>
      </c>
      <c r="M269" s="25" t="s">
        <v>48</v>
      </c>
      <c r="N269" s="25"/>
      <c r="O269" s="25"/>
      <c r="P269" s="0" t="str">
        <f aca="false">CONCATENATE(UPPER($D269)," ",J269,",")</f>
        <v>DUPCHECK_PASS STRING,</v>
      </c>
      <c r="Q269" s="0" t="str">
        <f aca="false">VLOOKUP($E269,MAPPING!$B$2:$F$7,3,0)</f>
        <v>VARCHAR</v>
      </c>
      <c r="R269" s="7" t="n">
        <v>50</v>
      </c>
      <c r="S269" s="25" t="s">
        <v>48</v>
      </c>
      <c r="T269" s="25" t="s">
        <v>48</v>
      </c>
      <c r="U269" s="25"/>
      <c r="V269" s="25"/>
      <c r="W269" s="0" t="str">
        <f aca="false">CONCATENATE(UPPER($D269)," ",Q269,"(",R269,")",IF(U269&lt;&gt;"",CONCATENATE(" DEFAULT ",U269),""),IF(S269="Y"," NOT NULL",""),",")</f>
        <v>DUPCHECK_PASS VARCHAR(50),</v>
      </c>
      <c r="X269" s="0" t="s">
        <v>9</v>
      </c>
      <c r="Y269" s="7" t="n">
        <v>50</v>
      </c>
      <c r="Z269" s="25" t="s">
        <v>48</v>
      </c>
      <c r="AA269" s="25" t="s">
        <v>48</v>
      </c>
      <c r="AB269" s="25"/>
      <c r="AC269" s="25"/>
      <c r="AD269" s="25"/>
      <c r="AE269" s="0" t="str">
        <f aca="false">VLOOKUP($E269,MAPPING!$B$2:$F$7,5,0)</f>
        <v>VARCHAR</v>
      </c>
      <c r="AF269" s="7" t="n">
        <v>50</v>
      </c>
      <c r="AG269" s="25" t="s">
        <v>48</v>
      </c>
      <c r="AH269" s="25" t="s">
        <v>48</v>
      </c>
      <c r="AI269" s="25"/>
      <c r="AJ269" s="25"/>
      <c r="AK269" s="0" t="str">
        <f aca="false">CONCATENATE(UPPER($D269)," ",AE269,",")</f>
        <v>DUPCHECK_PASS  VARCHAR,</v>
      </c>
    </row>
    <row r="270" customFormat="false" ht="15" hidden="false" customHeight="false" outlineLevel="0" collapsed="false">
      <c r="A270" s="23"/>
      <c r="B270" s="23"/>
      <c r="C270" s="8" t="n">
        <v>15</v>
      </c>
      <c r="D270" s="0" t="s">
        <v>240</v>
      </c>
      <c r="E270" s="0" t="s">
        <v>7</v>
      </c>
      <c r="F270" s="7" t="n">
        <v>50</v>
      </c>
      <c r="G270" s="25" t="s">
        <v>48</v>
      </c>
      <c r="H270" s="25" t="s">
        <v>48</v>
      </c>
      <c r="I270" s="25"/>
      <c r="J270" s="0" t="str">
        <f aca="false">VLOOKUP($E270,MAPPING!$B$2:$F$7,2,0)</f>
        <v>STRING</v>
      </c>
      <c r="K270" s="7" t="n">
        <v>50</v>
      </c>
      <c r="L270" s="25" t="s">
        <v>48</v>
      </c>
      <c r="M270" s="25" t="s">
        <v>48</v>
      </c>
      <c r="N270" s="25"/>
      <c r="O270" s="25"/>
      <c r="P270" s="0" t="str">
        <f aca="false">CONCATENATE(UPPER($D270)," ",J270,",")</f>
        <v>CUSTOMCHECK_PASS STRING,</v>
      </c>
      <c r="Q270" s="0" t="str">
        <f aca="false">VLOOKUP($E270,MAPPING!$B$2:$F$7,3,0)</f>
        <v>VARCHAR</v>
      </c>
      <c r="R270" s="7" t="n">
        <v>50</v>
      </c>
      <c r="S270" s="25" t="s">
        <v>48</v>
      </c>
      <c r="T270" s="25" t="s">
        <v>48</v>
      </c>
      <c r="U270" s="25"/>
      <c r="V270" s="25"/>
      <c r="W270" s="0" t="str">
        <f aca="false">CONCATENATE(UPPER($D270)," ",Q270,"(",R270,")",IF(U270&lt;&gt;"",CONCATENATE(" DEFAULT ",U270),""),IF(S270="Y"," NOT NULL",""),",")</f>
        <v>CUSTOMCHECK_PASS VARCHAR(50),</v>
      </c>
      <c r="X270" s="0" t="s">
        <v>9</v>
      </c>
      <c r="Y270" s="7" t="n">
        <v>50</v>
      </c>
      <c r="Z270" s="25" t="s">
        <v>48</v>
      </c>
      <c r="AA270" s="25" t="s">
        <v>48</v>
      </c>
      <c r="AB270" s="25"/>
      <c r="AC270" s="25"/>
      <c r="AD270" s="25"/>
      <c r="AE270" s="0" t="str">
        <f aca="false">VLOOKUP($E270,MAPPING!$B$2:$F$7,5,0)</f>
        <v>VARCHAR</v>
      </c>
      <c r="AF270" s="7" t="n">
        <v>50</v>
      </c>
      <c r="AG270" s="25" t="s">
        <v>48</v>
      </c>
      <c r="AH270" s="25" t="s">
        <v>48</v>
      </c>
      <c r="AI270" s="25"/>
      <c r="AJ270" s="25"/>
      <c r="AK270" s="0" t="str">
        <f aca="false">CONCATENATE(UPPER($D270)," ",AE270,",")</f>
        <v>CUSTOMCHECK_PASS  VARCHAR,</v>
      </c>
    </row>
    <row r="271" customFormat="false" ht="15" hidden="false" customHeight="false" outlineLevel="0" collapsed="false">
      <c r="A271" s="23"/>
      <c r="B271" s="23"/>
      <c r="C271" s="8" t="n">
        <v>16</v>
      </c>
      <c r="D271" s="0" t="s">
        <v>223</v>
      </c>
      <c r="E271" s="0" t="s">
        <v>12</v>
      </c>
      <c r="F271" s="9" t="n">
        <v>10</v>
      </c>
      <c r="G271" s="25" t="s">
        <v>48</v>
      </c>
      <c r="H271" s="25" t="s">
        <v>48</v>
      </c>
      <c r="I271" s="25"/>
      <c r="J271" s="0" t="str">
        <f aca="false">VLOOKUP($E271,MAPPING!$B$2:$F$7,2,0)</f>
        <v>INT</v>
      </c>
      <c r="K271" s="9" t="n">
        <v>10</v>
      </c>
      <c r="L271" s="25" t="s">
        <v>48</v>
      </c>
      <c r="M271" s="25" t="s">
        <v>48</v>
      </c>
      <c r="N271" s="25"/>
      <c r="O271" s="25"/>
      <c r="P271" s="0" t="str">
        <f aca="false">CONCATENATE(UPPER($D271)," ",J271,");")</f>
        <v>VERSION INT);</v>
      </c>
      <c r="Q271" s="0" t="str">
        <f aca="false">VLOOKUP($E271,MAPPING!$B$2:$F$7,3,0)</f>
        <v>INTEGER</v>
      </c>
      <c r="R271" s="9" t="n">
        <v>10</v>
      </c>
      <c r="S271" s="25" t="s">
        <v>48</v>
      </c>
      <c r="T271" s="25" t="s">
        <v>48</v>
      </c>
      <c r="U271" s="25"/>
      <c r="V271" s="25"/>
      <c r="W271" s="0" t="str">
        <f aca="false">CONCATENATE(UPPER($D271)," ",Q271,"(",R271,")",IF(U271&lt;&gt;"",CONCATENATE(" DEFAULT ",U271),""),IF(S271="Y"," NOT NULL",""),";")</f>
        <v>VERSION INTEGER(10);</v>
      </c>
      <c r="X271" s="0" t="s">
        <v>9</v>
      </c>
      <c r="Y271" s="9" t="n">
        <v>10</v>
      </c>
      <c r="Z271" s="25" t="s">
        <v>48</v>
      </c>
      <c r="AA271" s="25" t="s">
        <v>48</v>
      </c>
      <c r="AB271" s="25"/>
      <c r="AC271" s="25"/>
      <c r="AD271" s="25"/>
      <c r="AE271" s="0" t="str">
        <f aca="false">VLOOKUP($E271,MAPPING!$B$2:$F$7,5,0)</f>
        <v>INTEGER</v>
      </c>
      <c r="AF271" s="9" t="n">
        <v>10</v>
      </c>
      <c r="AG271" s="25" t="s">
        <v>48</v>
      </c>
      <c r="AH271" s="25" t="s">
        <v>48</v>
      </c>
      <c r="AI271" s="25"/>
      <c r="AJ271" s="25"/>
      <c r="AK271" s="0" t="str">
        <f aca="false">CONCATENATE(UPPER($D271)," ",AE271,",")</f>
        <v>VERSION INTEGER,</v>
      </c>
    </row>
    <row r="272" customFormat="false" ht="58.2" hidden="false" customHeight="false" outlineLevel="0" collapsed="false">
      <c r="A272" s="23"/>
      <c r="B272" s="23" t="s">
        <v>241</v>
      </c>
      <c r="C272" s="8" t="n">
        <v>0</v>
      </c>
      <c r="D272" s="0" t="s">
        <v>46</v>
      </c>
      <c r="E272" s="0" t="s">
        <v>7</v>
      </c>
      <c r="F272" s="7" t="n">
        <v>50</v>
      </c>
      <c r="G272" s="0" t="s">
        <v>47</v>
      </c>
      <c r="H272" s="25" t="s">
        <v>48</v>
      </c>
      <c r="I272" s="0" t="n">
        <v>0</v>
      </c>
      <c r="J272" s="0" t="str">
        <f aca="false">VLOOKUP($E272,MAPPING!$B$2:$F$7,2,0)</f>
        <v>STRING</v>
      </c>
      <c r="K272" s="7" t="n">
        <v>50</v>
      </c>
      <c r="L272" s="0" t="s">
        <v>47</v>
      </c>
      <c r="M272" s="25" t="s">
        <v>48</v>
      </c>
      <c r="N272" s="0" t="n">
        <v>0</v>
      </c>
      <c r="O272" s="24" t="str">
        <f aca="false">CONCATENATE("DROP TABLE IF EXISTS ",UPPER($B$272),";",CHAR(10),"CREATE TABLE ",UPPER($B$272),"(")</f>
        <v>DROP TABLE IF EXISTS FACT_ACCOUNT_SUMMARY_MONTHLY;
CREATE TABLE FACT_ACCOUNT_SUMMARY_MONTHLY(</v>
      </c>
      <c r="P272" s="0" t="str">
        <f aca="false">CONCATENATE(UPPER($D272)," ",J272,",")</f>
        <v>ACCOUNT_ID STRING,</v>
      </c>
      <c r="Q272" s="0" t="str">
        <f aca="false">VLOOKUP($E272,MAPPING!$B$2:$F$7,3,0)</f>
        <v>VARCHAR</v>
      </c>
      <c r="R272" s="7" t="n">
        <v>50</v>
      </c>
      <c r="S272" s="0" t="s">
        <v>47</v>
      </c>
      <c r="T272" s="25" t="s">
        <v>48</v>
      </c>
      <c r="U272" s="0" t="n">
        <v>0</v>
      </c>
      <c r="V272" s="24" t="str">
        <f aca="false">CONCATENATE("DROP TABLE ",$B$272,";",CHAR(10),"CREATE TABLE ",$B$272,"(")</f>
        <v>DROP TABLE fact_account_summary_monthly;
CREATE TABLE fact_account_summary_monthly(</v>
      </c>
      <c r="W272" s="0" t="str">
        <f aca="false">CONCATENATE(UPPER($D272)," ",Q272,"(",R272,")",IF(U272&lt;&gt;"",CONCATENATE(" DEFAULT ",U272),""),IF(S272="Y"," NOT NULL",""),",")</f>
        <v>ACCOUNT_ID VARCHAR(50) DEFAULT 0 NOT NULL,</v>
      </c>
      <c r="X272" s="0" t="s">
        <v>9</v>
      </c>
      <c r="Y272" s="7" t="n">
        <v>50</v>
      </c>
      <c r="Z272" s="0" t="s">
        <v>47</v>
      </c>
      <c r="AA272" s="25" t="s">
        <v>48</v>
      </c>
      <c r="AB272" s="0" t="n">
        <v>0</v>
      </c>
      <c r="AE272" s="0" t="str">
        <f aca="false">VLOOKUP($E272,MAPPING!$B$2:$F$7,5,0)</f>
        <v>VARCHAR</v>
      </c>
      <c r="AF272" s="7" t="n">
        <v>50</v>
      </c>
      <c r="AG272" s="0" t="s">
        <v>47</v>
      </c>
      <c r="AH272" s="25" t="s">
        <v>48</v>
      </c>
      <c r="AI272" s="0" t="n">
        <v>0</v>
      </c>
      <c r="AJ272" s="24" t="str">
        <f aca="false">CONCATENATE("DROP TABLE IF EXISTS ",$B$3,";",CHAR(10),"CREATE TABLE ",$B$3,"(")</f>
        <v>DROP TABLE IF EXISTS account;
CREATE TABLE account(</v>
      </c>
      <c r="AK272" s="0" t="str">
        <f aca="false">CONCATENATE(UPPER($D272)," ",AE272,",")</f>
        <v>ACCOUNT_ID  VARCHAR,</v>
      </c>
    </row>
    <row r="273" customFormat="false" ht="15" hidden="false" customHeight="false" outlineLevel="0" collapsed="false">
      <c r="A273" s="23"/>
      <c r="B273" s="23"/>
      <c r="C273" s="8" t="n">
        <v>1</v>
      </c>
      <c r="D273" s="0" t="s">
        <v>191</v>
      </c>
      <c r="E273" s="0" t="s">
        <v>7</v>
      </c>
      <c r="F273" s="7" t="n">
        <v>50</v>
      </c>
      <c r="G273" s="25" t="s">
        <v>47</v>
      </c>
      <c r="H273" s="25" t="s">
        <v>48</v>
      </c>
      <c r="I273" s="0" t="n">
        <v>0</v>
      </c>
      <c r="J273" s="0" t="str">
        <f aca="false">VLOOKUP($E273,MAPPING!$B$2:$F$7,2,0)</f>
        <v>STRING</v>
      </c>
      <c r="K273" s="7" t="n">
        <v>50</v>
      </c>
      <c r="L273" s="25" t="s">
        <v>47</v>
      </c>
      <c r="M273" s="25" t="s">
        <v>48</v>
      </c>
      <c r="N273" s="0" t="n">
        <v>0</v>
      </c>
      <c r="P273" s="0" t="str">
        <f aca="false">CONCATENATE(UPPER($D273)," ",J273,",")</f>
        <v>YYYY_MM STRING,</v>
      </c>
      <c r="Q273" s="0" t="str">
        <f aca="false">VLOOKUP($E273,MAPPING!$B$2:$F$7,3,0)</f>
        <v>VARCHAR</v>
      </c>
      <c r="R273" s="7" t="n">
        <v>50</v>
      </c>
      <c r="S273" s="25" t="s">
        <v>47</v>
      </c>
      <c r="T273" s="25" t="s">
        <v>48</v>
      </c>
      <c r="U273" s="0" t="n">
        <v>0</v>
      </c>
      <c r="W273" s="0" t="str">
        <f aca="false">CONCATENATE(UPPER($D273)," ",Q273,"(",R273,")",IF(U273&lt;&gt;"",CONCATENATE(" DEFAULT ",U273),""),IF(S273="Y"," NOT NULL",""),",")</f>
        <v>YYYY_MM VARCHAR(50) DEFAULT 0 NOT NULL,</v>
      </c>
      <c r="X273" s="0" t="s">
        <v>9</v>
      </c>
      <c r="Y273" s="7" t="n">
        <v>50</v>
      </c>
      <c r="Z273" s="25" t="s">
        <v>47</v>
      </c>
      <c r="AA273" s="25" t="s">
        <v>48</v>
      </c>
      <c r="AB273" s="0" t="n">
        <v>0</v>
      </c>
      <c r="AE273" s="0" t="str">
        <f aca="false">VLOOKUP($E273,MAPPING!$B$2:$F$7,5,0)</f>
        <v>VARCHAR</v>
      </c>
      <c r="AF273" s="7" t="n">
        <v>50</v>
      </c>
      <c r="AG273" s="25" t="s">
        <v>47</v>
      </c>
      <c r="AH273" s="25" t="s">
        <v>48</v>
      </c>
      <c r="AI273" s="0" t="n">
        <v>0</v>
      </c>
      <c r="AK273" s="0" t="str">
        <f aca="false">CONCATENATE(UPPER($D273)," ",AE273,",")</f>
        <v>YYYY_MM  VARCHAR,</v>
      </c>
    </row>
    <row r="274" customFormat="false" ht="15" hidden="false" customHeight="false" outlineLevel="0" collapsed="false">
      <c r="A274" s="23"/>
      <c r="B274" s="23"/>
      <c r="C274" s="8" t="n">
        <v>2</v>
      </c>
      <c r="D274" s="0" t="s">
        <v>242</v>
      </c>
      <c r="E274" s="0" t="s">
        <v>12</v>
      </c>
      <c r="F274" s="9" t="n">
        <v>10</v>
      </c>
      <c r="G274" s="25" t="s">
        <v>48</v>
      </c>
      <c r="H274" s="25" t="s">
        <v>48</v>
      </c>
      <c r="I274" s="25"/>
      <c r="J274" s="0" t="str">
        <f aca="false">VLOOKUP($E274,MAPPING!$B$2:$F$7,2,0)</f>
        <v>INT</v>
      </c>
      <c r="K274" s="9" t="n">
        <v>10</v>
      </c>
      <c r="L274" s="25" t="s">
        <v>48</v>
      </c>
      <c r="M274" s="25" t="s">
        <v>48</v>
      </c>
      <c r="N274" s="25"/>
      <c r="O274" s="25"/>
      <c r="P274" s="0" t="str">
        <f aca="false">CONCATENATE(UPPER($D274)," ",J274,",")</f>
        <v>TOTAL_TRANS_COUNT INT,</v>
      </c>
      <c r="Q274" s="0" t="str">
        <f aca="false">VLOOKUP($E274,MAPPING!$B$2:$F$7,3,0)</f>
        <v>INTEGER</v>
      </c>
      <c r="R274" s="9" t="n">
        <v>10</v>
      </c>
      <c r="S274" s="25" t="s">
        <v>48</v>
      </c>
      <c r="T274" s="25" t="s">
        <v>48</v>
      </c>
      <c r="U274" s="25"/>
      <c r="V274" s="25"/>
      <c r="W274" s="0" t="str">
        <f aca="false">CONCATENATE(UPPER($D274)," ",Q274,"(",R274,")",IF(U274&lt;&gt;"",CONCATENATE(" DEFAULT ",U274),""),IF(S274="Y"," NOT NULL",""),",")</f>
        <v>TOTAL_TRANS_COUNT INTEGER(10),</v>
      </c>
      <c r="X274" s="0" t="s">
        <v>133</v>
      </c>
      <c r="Y274" s="9" t="n">
        <v>10</v>
      </c>
      <c r="Z274" s="25" t="s">
        <v>48</v>
      </c>
      <c r="AA274" s="25" t="s">
        <v>48</v>
      </c>
      <c r="AB274" s="25"/>
      <c r="AC274" s="25"/>
      <c r="AD274" s="25"/>
      <c r="AE274" s="0" t="str">
        <f aca="false">VLOOKUP($E274,MAPPING!$B$2:$F$7,5,0)</f>
        <v>INTEGER</v>
      </c>
      <c r="AF274" s="9" t="n">
        <v>10</v>
      </c>
      <c r="AG274" s="25" t="s">
        <v>48</v>
      </c>
      <c r="AH274" s="25" t="s">
        <v>48</v>
      </c>
      <c r="AI274" s="25"/>
      <c r="AJ274" s="25"/>
      <c r="AK274" s="0" t="str">
        <f aca="false">CONCATENATE(UPPER($D274)," ",AE274,",")</f>
        <v>TOTAL_TRANS_COUNT INTEGER,</v>
      </c>
    </row>
    <row r="275" customFormat="false" ht="15" hidden="false" customHeight="false" outlineLevel="0" collapsed="false">
      <c r="A275" s="23"/>
      <c r="B275" s="23"/>
      <c r="C275" s="8" t="n">
        <v>3</v>
      </c>
      <c r="D275" s="0" t="s">
        <v>243</v>
      </c>
      <c r="E275" s="0" t="s">
        <v>12</v>
      </c>
      <c r="F275" s="9" t="n">
        <v>10</v>
      </c>
      <c r="G275" s="25" t="s">
        <v>48</v>
      </c>
      <c r="H275" s="25" t="s">
        <v>48</v>
      </c>
      <c r="I275" s="25"/>
      <c r="J275" s="0" t="str">
        <f aca="false">VLOOKUP($E275,MAPPING!$B$2:$F$7,2,0)</f>
        <v>INT</v>
      </c>
      <c r="K275" s="9" t="n">
        <v>10</v>
      </c>
      <c r="L275" s="25" t="s">
        <v>48</v>
      </c>
      <c r="M275" s="25" t="s">
        <v>48</v>
      </c>
      <c r="N275" s="25"/>
      <c r="O275" s="25"/>
      <c r="P275" s="0" t="str">
        <f aca="false">CONCATENATE(UPPER($D275)," ",J275,",")</f>
        <v>TOTAL_TRANS_AMOUNT_USD INT,</v>
      </c>
      <c r="Q275" s="0" t="str">
        <f aca="false">VLOOKUP($E275,MAPPING!$B$2:$F$7,3,0)</f>
        <v>INTEGER</v>
      </c>
      <c r="R275" s="9" t="n">
        <v>10</v>
      </c>
      <c r="S275" s="25" t="s">
        <v>48</v>
      </c>
      <c r="T275" s="25" t="s">
        <v>48</v>
      </c>
      <c r="U275" s="25"/>
      <c r="V275" s="25"/>
      <c r="W275" s="0" t="str">
        <f aca="false">CONCATENATE(UPPER($D275)," ",Q275,"(",R275,")",IF(U275&lt;&gt;"",CONCATENATE(" DEFAULT ",U275),""),IF(S275="Y"," NOT NULL",""),",")</f>
        <v>TOTAL_TRANS_AMOUNT_USD INTEGER(10),</v>
      </c>
      <c r="X275" s="0" t="s">
        <v>133</v>
      </c>
      <c r="Y275" s="9" t="n">
        <v>10</v>
      </c>
      <c r="Z275" s="25" t="s">
        <v>48</v>
      </c>
      <c r="AA275" s="25" t="s">
        <v>48</v>
      </c>
      <c r="AB275" s="25"/>
      <c r="AC275" s="25"/>
      <c r="AD275" s="25"/>
      <c r="AE275" s="0" t="str">
        <f aca="false">VLOOKUP($E275,MAPPING!$B$2:$F$7,5,0)</f>
        <v>INTEGER</v>
      </c>
      <c r="AF275" s="9" t="n">
        <v>10</v>
      </c>
      <c r="AG275" s="25" t="s">
        <v>48</v>
      </c>
      <c r="AH275" s="25" t="s">
        <v>48</v>
      </c>
      <c r="AI275" s="25"/>
      <c r="AJ275" s="25"/>
      <c r="AK275" s="0" t="str">
        <f aca="false">CONCATENATE(UPPER($D275)," ",AE275,",")</f>
        <v>TOTAL_TRANS_AMOUNT_USD INTEGER,</v>
      </c>
    </row>
    <row r="276" customFormat="false" ht="15" hidden="false" customHeight="false" outlineLevel="0" collapsed="false">
      <c r="A276" s="23"/>
      <c r="B276" s="23"/>
      <c r="C276" s="8" t="n">
        <v>4</v>
      </c>
      <c r="D276" s="0" t="s">
        <v>244</v>
      </c>
      <c r="E276" s="0" t="s">
        <v>12</v>
      </c>
      <c r="F276" s="9" t="n">
        <v>10</v>
      </c>
      <c r="G276" s="25" t="s">
        <v>48</v>
      </c>
      <c r="H276" s="25" t="s">
        <v>48</v>
      </c>
      <c r="I276" s="25"/>
      <c r="J276" s="0" t="str">
        <f aca="false">VLOOKUP($E276,MAPPING!$B$2:$F$7,2,0)</f>
        <v>INT</v>
      </c>
      <c r="K276" s="9" t="n">
        <v>10</v>
      </c>
      <c r="L276" s="25" t="s">
        <v>48</v>
      </c>
      <c r="M276" s="25" t="s">
        <v>48</v>
      </c>
      <c r="N276" s="25"/>
      <c r="O276" s="25"/>
      <c r="P276" s="0" t="str">
        <f aca="false">CONCATENATE(UPPER($D276)," ",J276,",")</f>
        <v>AVG_TRANS_AMOUNT INT,</v>
      </c>
      <c r="Q276" s="0" t="str">
        <f aca="false">VLOOKUP($E276,MAPPING!$B$2:$F$7,3,0)</f>
        <v>INTEGER</v>
      </c>
      <c r="R276" s="9" t="n">
        <v>10</v>
      </c>
      <c r="S276" s="25" t="s">
        <v>48</v>
      </c>
      <c r="T276" s="25" t="s">
        <v>48</v>
      </c>
      <c r="U276" s="25"/>
      <c r="V276" s="25"/>
      <c r="W276" s="0" t="str">
        <f aca="false">CONCATENATE(UPPER($D276)," ",Q276,"(",R276,")",IF(U276&lt;&gt;"",CONCATENATE(" DEFAULT ",U276),""),IF(S276="Y"," NOT NULL",""),",")</f>
        <v>AVG_TRANS_AMOUNT INTEGER(10),</v>
      </c>
      <c r="X276" s="0" t="s">
        <v>133</v>
      </c>
      <c r="Y276" s="9" t="n">
        <v>10</v>
      </c>
      <c r="Z276" s="25" t="s">
        <v>48</v>
      </c>
      <c r="AA276" s="25" t="s">
        <v>48</v>
      </c>
      <c r="AB276" s="25"/>
      <c r="AC276" s="25"/>
      <c r="AD276" s="25"/>
      <c r="AE276" s="0" t="str">
        <f aca="false">VLOOKUP($E276,MAPPING!$B$2:$F$7,5,0)</f>
        <v>INTEGER</v>
      </c>
      <c r="AF276" s="9" t="n">
        <v>10</v>
      </c>
      <c r="AG276" s="25" t="s">
        <v>48</v>
      </c>
      <c r="AH276" s="25" t="s">
        <v>48</v>
      </c>
      <c r="AI276" s="25"/>
      <c r="AJ276" s="25"/>
      <c r="AK276" s="0" t="str">
        <f aca="false">CONCATENATE(UPPER($D276)," ",AE276,",")</f>
        <v>AVG_TRANS_AMOUNT INTEGER,</v>
      </c>
    </row>
    <row r="277" customFormat="false" ht="15" hidden="false" customHeight="false" outlineLevel="0" collapsed="false">
      <c r="A277" s="23"/>
      <c r="B277" s="23"/>
      <c r="C277" s="8" t="n">
        <v>5</v>
      </c>
      <c r="D277" s="0" t="s">
        <v>245</v>
      </c>
      <c r="E277" s="0" t="s">
        <v>15</v>
      </c>
      <c r="F277" s="7" t="s">
        <v>23</v>
      </c>
      <c r="G277" s="25" t="s">
        <v>48</v>
      </c>
      <c r="H277" s="25" t="s">
        <v>48</v>
      </c>
      <c r="I277" s="25"/>
      <c r="J277" s="0" t="str">
        <f aca="false">VLOOKUP($E277,MAPPING!$B$2:$F$7,2,0)</f>
        <v>DECIMAL</v>
      </c>
      <c r="K277" s="7" t="s">
        <v>23</v>
      </c>
      <c r="L277" s="25" t="s">
        <v>48</v>
      </c>
      <c r="M277" s="25" t="s">
        <v>48</v>
      </c>
      <c r="N277" s="25"/>
      <c r="O277" s="25"/>
      <c r="P277" s="0" t="str">
        <f aca="false">CONCATENATE(UPPER($D277)," ",J277,",")</f>
        <v>MIN_AMOUNT DECIMAL,</v>
      </c>
      <c r="Q277" s="0" t="str">
        <f aca="false">VLOOKUP($E277,MAPPING!$B$2:$F$7,3,0)</f>
        <v>DECIMAL</v>
      </c>
      <c r="R277" s="7" t="s">
        <v>23</v>
      </c>
      <c r="S277" s="25" t="s">
        <v>48</v>
      </c>
      <c r="T277" s="25" t="s">
        <v>48</v>
      </c>
      <c r="U277" s="25"/>
      <c r="V277" s="25"/>
      <c r="W277" s="0" t="str">
        <f aca="false">CONCATENATE(UPPER($D277)," ",Q277,"(",R277,")",IF(U277&lt;&gt;"",CONCATENATE(" DEFAULT ",U277),""),IF(S277="Y"," NOT NULL",""),",")</f>
        <v>MIN_AMOUNT DECIMAL(10,2),</v>
      </c>
      <c r="X277" s="0" t="s">
        <v>133</v>
      </c>
      <c r="Y277" s="7" t="s">
        <v>23</v>
      </c>
      <c r="Z277" s="25" t="s">
        <v>48</v>
      </c>
      <c r="AA277" s="25" t="s">
        <v>48</v>
      </c>
      <c r="AB277" s="25"/>
      <c r="AC277" s="25"/>
      <c r="AD277" s="25"/>
      <c r="AE277" s="0" t="str">
        <f aca="false">VLOOKUP($E277,MAPPING!$B$2:$F$7,5,0)</f>
        <v>DECIMAL</v>
      </c>
      <c r="AF277" s="7" t="s">
        <v>23</v>
      </c>
      <c r="AG277" s="25" t="s">
        <v>48</v>
      </c>
      <c r="AH277" s="25" t="s">
        <v>48</v>
      </c>
      <c r="AI277" s="25"/>
      <c r="AJ277" s="25"/>
      <c r="AK277" s="0" t="str">
        <f aca="false">CONCATENATE(UPPER($D277)," ",AE277,",")</f>
        <v>MIN_AMOUNT DECIMAL,</v>
      </c>
    </row>
    <row r="278" customFormat="false" ht="15" hidden="false" customHeight="false" outlineLevel="0" collapsed="false">
      <c r="A278" s="23"/>
      <c r="B278" s="23"/>
      <c r="C278" s="8" t="n">
        <v>6</v>
      </c>
      <c r="D278" s="0" t="s">
        <v>246</v>
      </c>
      <c r="E278" s="0" t="s">
        <v>12</v>
      </c>
      <c r="F278" s="9" t="n">
        <v>10</v>
      </c>
      <c r="G278" s="25" t="s">
        <v>48</v>
      </c>
      <c r="H278" s="25" t="s">
        <v>48</v>
      </c>
      <c r="I278" s="25"/>
      <c r="J278" s="0" t="str">
        <f aca="false">VLOOKUP($E278,MAPPING!$B$2:$F$7,2,0)</f>
        <v>INT</v>
      </c>
      <c r="K278" s="9" t="n">
        <v>10</v>
      </c>
      <c r="L278" s="25" t="s">
        <v>48</v>
      </c>
      <c r="M278" s="25" t="s">
        <v>48</v>
      </c>
      <c r="N278" s="25"/>
      <c r="O278" s="25"/>
      <c r="P278" s="0" t="str">
        <f aca="false">CONCATENATE(UPPER($D278)," ",J278,")")</f>
        <v>MAX_AMOUNT INT)</v>
      </c>
      <c r="Q278" s="0" t="str">
        <f aca="false">VLOOKUP($E278,MAPPING!$B$2:$F$7,3,0)</f>
        <v>INTEGER</v>
      </c>
      <c r="R278" s="9" t="n">
        <v>10</v>
      </c>
      <c r="S278" s="25" t="s">
        <v>48</v>
      </c>
      <c r="T278" s="25" t="s">
        <v>48</v>
      </c>
      <c r="U278" s="25"/>
      <c r="V278" s="25"/>
      <c r="W278" s="0" t="str">
        <f aca="false">CONCATENATE(UPPER($D278)," ",Q278,"(",R278,")",IF(U278&lt;&gt;"",CONCATENATE(" DEFAULT ",U278),""),IF(S278="Y"," NOT NULL",""),",")</f>
        <v>MAX_AMOUNT INTEGER(10),</v>
      </c>
      <c r="X278" s="0" t="s">
        <v>133</v>
      </c>
      <c r="Y278" s="9" t="n">
        <v>10</v>
      </c>
      <c r="Z278" s="25" t="s">
        <v>48</v>
      </c>
      <c r="AA278" s="25" t="s">
        <v>48</v>
      </c>
      <c r="AB278" s="25"/>
      <c r="AC278" s="25"/>
      <c r="AD278" s="25"/>
      <c r="AE278" s="0" t="str">
        <f aca="false">VLOOKUP($E278,MAPPING!$B$2:$F$7,5,0)</f>
        <v>INTEGER</v>
      </c>
      <c r="AF278" s="9" t="n">
        <v>10</v>
      </c>
      <c r="AG278" s="25" t="s">
        <v>48</v>
      </c>
      <c r="AH278" s="25" t="s">
        <v>48</v>
      </c>
      <c r="AI278" s="25"/>
      <c r="AJ278" s="25"/>
      <c r="AK278" s="0" t="str">
        <f aca="false">CONCATENATE(UPPER($D278)," ",AE278,",")</f>
        <v>MAX_AMOUNT INTEGER,</v>
      </c>
    </row>
    <row r="279" customFormat="false" ht="15" hidden="false" customHeight="false" outlineLevel="0" collapsed="false">
      <c r="A279" s="23"/>
      <c r="B279" s="23"/>
      <c r="C279" s="8" t="n">
        <v>7</v>
      </c>
      <c r="D279" s="0" t="s">
        <v>68</v>
      </c>
      <c r="E279" s="0" t="s">
        <v>7</v>
      </c>
      <c r="F279" s="7" t="n">
        <v>10</v>
      </c>
      <c r="G279" s="25" t="s">
        <v>48</v>
      </c>
      <c r="H279" s="0" t="s">
        <v>47</v>
      </c>
      <c r="J279" s="0" t="str">
        <f aca="false">VLOOKUP($E279,MAPPING!$B$2:$F$7,2,0)</f>
        <v>STRING</v>
      </c>
      <c r="K279" s="7" t="n">
        <v>10</v>
      </c>
      <c r="L279" s="25" t="s">
        <v>48</v>
      </c>
      <c r="M279" s="0" t="s">
        <v>47</v>
      </c>
      <c r="Q279" s="0" t="str">
        <f aca="false">VLOOKUP($E279,MAPPING!$B$2:$F$7,3,0)</f>
        <v>VARCHAR</v>
      </c>
      <c r="R279" s="7" t="n">
        <v>10</v>
      </c>
      <c r="S279" s="25" t="s">
        <v>48</v>
      </c>
      <c r="T279" s="0" t="s">
        <v>47</v>
      </c>
      <c r="W279" s="0" t="str">
        <f aca="false">CONCATENATE(UPPER($D279)," ",Q279,"(",R279,")",IF(U279&lt;&gt;"",CONCATENATE(" DEFAULT ",U279),""),IF(S279="Y"," NOT NULL",""),",")</f>
        <v>LOAD_DATE VARCHAR(10),</v>
      </c>
      <c r="X279" s="0" t="s">
        <v>9</v>
      </c>
      <c r="Y279" s="7" t="n">
        <v>10</v>
      </c>
      <c r="Z279" s="25" t="s">
        <v>48</v>
      </c>
      <c r="AA279" s="0" t="s">
        <v>47</v>
      </c>
      <c r="AE279" s="0" t="str">
        <f aca="false">VLOOKUP($E279,MAPPING!$B$2:$F$7,5,0)</f>
        <v>VARCHAR</v>
      </c>
      <c r="AF279" s="7" t="n">
        <v>10</v>
      </c>
      <c r="AG279" s="25" t="s">
        <v>48</v>
      </c>
      <c r="AH279" s="0" t="s">
        <v>47</v>
      </c>
      <c r="AK279" s="0" t="str">
        <f aca="false">CONCATENATE(UPPER($D279)," ",AE279,",")</f>
        <v>LOAD_DATE  VARCHAR,</v>
      </c>
    </row>
    <row r="280" customFormat="false" ht="44" hidden="false" customHeight="false" outlineLevel="0" collapsed="false">
      <c r="A280" s="23"/>
      <c r="B280" s="23"/>
      <c r="C280" s="8" t="n">
        <v>8</v>
      </c>
      <c r="D280" s="0" t="s">
        <v>69</v>
      </c>
      <c r="E280" s="0" t="s">
        <v>12</v>
      </c>
      <c r="F280" s="7" t="n">
        <v>50</v>
      </c>
      <c r="G280" s="25" t="s">
        <v>48</v>
      </c>
      <c r="H280" s="25" t="s">
        <v>47</v>
      </c>
      <c r="I280" s="25"/>
      <c r="J280" s="0" t="str">
        <f aca="false">VLOOKUP($E280,MAPPING!$B$2:$F$7,2,0)</f>
        <v>INT</v>
      </c>
      <c r="K280" s="7" t="n">
        <v>50</v>
      </c>
      <c r="L280" s="25" t="s">
        <v>48</v>
      </c>
      <c r="M280" s="25" t="s">
        <v>47</v>
      </c>
      <c r="N280" s="25"/>
      <c r="P280" s="24" t="str">
        <f aca="false">CONCATENATE("PARTITIONED BY (","LOAD_DATE STRING, LOAD_ID STRING)",CHAR(10),"ROW FORMAT DELIMITED FIELDS TERMINATED BY ',';")</f>
        <v>PARTITIONED BY (LOAD_DATE STRING, LOAD_ID STRING)
ROW FORMAT DELIMITED FIELDS TERMINATED BY ',';</v>
      </c>
      <c r="Q280" s="0" t="str">
        <f aca="false">VLOOKUP($E280,MAPPING!$B$2:$F$7,3,0)</f>
        <v>INTEGER</v>
      </c>
      <c r="R280" s="7" t="n">
        <v>50</v>
      </c>
      <c r="S280" s="25" t="s">
        <v>48</v>
      </c>
      <c r="T280" s="25" t="s">
        <v>47</v>
      </c>
      <c r="U280" s="25"/>
      <c r="W280" s="24" t="str">
        <f aca="false">CONCATENATE(UPPER($D280)," ",Q280,"(",R280,")",IF(U280&lt;&gt;"",cov3ncatenate(" DEFAULT ",U280),""),IF(S280="Y"," NOT NULL",""),", ",CHAR(10),"CONSTRAINT ",UPPER($D272),"_PK  PRIMARY KEY(",UPPER($D272),",",UPPER($D279),",",UPPER($D280),"));",CHAR(10)," ALTER TABLE ",$B272," PARTITION BY KEY(","LOAD_DATE,LOAD_ID);")</f>
        <v>LOAD_ID INTEGER(50), 
CONSTRAINT ACCOUNT_ID_PK  PRIMARY KEY(ACCOUNT_ID,LOAD_DATE,LOAD_ID));
 ALTER TABLE fact_account_summary_monthly PARTITION BY KEY(LOAD_DATE,LOAD_ID);</v>
      </c>
      <c r="X280" s="0" t="s">
        <v>133</v>
      </c>
      <c r="Y280" s="7" t="n">
        <v>50</v>
      </c>
      <c r="Z280" s="25" t="s">
        <v>48</v>
      </c>
      <c r="AA280" s="25" t="s">
        <v>47</v>
      </c>
      <c r="AB280" s="25"/>
      <c r="AC280" s="25"/>
      <c r="AD280" s="25"/>
      <c r="AE280" s="0" t="str">
        <f aca="false">VLOOKUP($E280,MAPPING!$B$2:$F$7,5,0)</f>
        <v>INTEGER</v>
      </c>
      <c r="AF280" s="7" t="n">
        <v>50</v>
      </c>
      <c r="AG280" s="25" t="s">
        <v>48</v>
      </c>
      <c r="AH280" s="25" t="s">
        <v>47</v>
      </c>
      <c r="AI280" s="25"/>
      <c r="AJ280" s="24" t="str">
        <f aca="false">CONCATENATE("PARTITIONED BY (","LOAD_DATE STRING, LOAD_ID STRING)",CHAR(10),"ROW FORMAT DELIMITED FIELDS TERMINATED BY ',';")</f>
        <v>PARTITIONED BY (LOAD_DATE STRING, LOAD_ID STRING)
ROW FORMAT DELIMITED FIELDS TERMINATED BY ',';</v>
      </c>
      <c r="AK280" s="0" t="str">
        <f aca="false">CONCATENATE(UPPER($D280)," ",AE280,",")</f>
        <v>LOAD_ID INTEGER,</v>
      </c>
    </row>
    <row r="281" customFormat="false" ht="58.2" hidden="false" customHeight="false" outlineLevel="0" collapsed="false">
      <c r="A281" s="23"/>
      <c r="B281" s="23" t="s">
        <v>247</v>
      </c>
      <c r="C281" s="8" t="n">
        <v>0</v>
      </c>
      <c r="D281" s="0" t="s">
        <v>52</v>
      </c>
      <c r="E281" s="0" t="s">
        <v>7</v>
      </c>
      <c r="F281" s="9" t="n">
        <v>50</v>
      </c>
      <c r="G281" s="0" t="s">
        <v>47</v>
      </c>
      <c r="H281" s="25" t="s">
        <v>48</v>
      </c>
      <c r="I281" s="0" t="n">
        <v>0</v>
      </c>
      <c r="J281" s="0" t="str">
        <f aca="false">VLOOKUP($E281,MAPPING!$B$2:$F$7,2,0)</f>
        <v>STRING</v>
      </c>
      <c r="K281" s="9" t="n">
        <v>50</v>
      </c>
      <c r="L281" s="0" t="s">
        <v>47</v>
      </c>
      <c r="M281" s="25" t="s">
        <v>48</v>
      </c>
      <c r="N281" s="0" t="n">
        <v>0</v>
      </c>
      <c r="O281" s="24" t="str">
        <f aca="false">CONCATENATE("DROP TABLE IF EXISTS ",UPPER($B$281),";",CHAR(10),"CREATE TABLE ",UPPER($B$281),"(")</f>
        <v>DROP TABLE IF EXISTS FACT_CUSTOMER_SUMMARY_MONTHLY;
CREATE TABLE FACT_CUSTOMER_SUMMARY_MONTHLY(</v>
      </c>
      <c r="P281" s="0" t="str">
        <f aca="false">CONCATENATE(UPPER($D281)," ",J281,",")</f>
        <v>CUSTOMER_ID STRING,</v>
      </c>
      <c r="Q281" s="0" t="str">
        <f aca="false">VLOOKUP($E281,MAPPING!$B$2:$F$7,3,0)</f>
        <v>VARCHAR</v>
      </c>
      <c r="R281" s="9" t="n">
        <v>50</v>
      </c>
      <c r="S281" s="0" t="s">
        <v>47</v>
      </c>
      <c r="T281" s="25" t="s">
        <v>48</v>
      </c>
      <c r="U281" s="0" t="n">
        <v>0</v>
      </c>
      <c r="V281" s="24" t="str">
        <f aca="false">CONCATENATE("DROP TABLE",$B$281,";",CHAR(10),"CREATE TABLE ",$B$281,"(")</f>
        <v>DROP TABLEfact_customer_summary_monthly;
CREATE TABLE fact_customer_summary_monthly(</v>
      </c>
      <c r="W281" s="0" t="str">
        <f aca="false">CONCATENATE(UPPER($D281)," ",Q281,"(",R281,")",IF(U281&lt;&gt;"",CONCATENATE(" DEFAULT ",U281),""),IF(S281="Y"," NOT NULL",""),",")</f>
        <v>CUSTOMER_ID VARCHAR(50) DEFAULT 0 NOT NULL,</v>
      </c>
      <c r="X281" s="0" t="s">
        <v>9</v>
      </c>
      <c r="Y281" s="9" t="n">
        <v>50</v>
      </c>
      <c r="Z281" s="0" t="s">
        <v>47</v>
      </c>
      <c r="AA281" s="25" t="s">
        <v>48</v>
      </c>
      <c r="AB281" s="0" t="n">
        <v>0</v>
      </c>
      <c r="AE281" s="0" t="str">
        <f aca="false">VLOOKUP($E281,MAPPING!$B$2:$F$7,5,0)</f>
        <v>VARCHAR</v>
      </c>
      <c r="AF281" s="9" t="n">
        <v>50</v>
      </c>
      <c r="AG281" s="0" t="s">
        <v>47</v>
      </c>
      <c r="AH281" s="25" t="s">
        <v>48</v>
      </c>
      <c r="AI281" s="0" t="n">
        <v>0</v>
      </c>
      <c r="AJ281" s="24" t="str">
        <f aca="false">CONCATENATE("DROP TABLE IF EXISTS ",$B$3,";",CHAR(10),"CREATE TABLE ",$B$3,"(")</f>
        <v>DROP TABLE IF EXISTS account;
CREATE TABLE account(</v>
      </c>
      <c r="AK281" s="0" t="str">
        <f aca="false">CONCATENATE(UPPER($D281)," ",AE281,",")</f>
        <v>CUSTOMER_ID  VARCHAR,</v>
      </c>
    </row>
    <row r="282" customFormat="false" ht="15" hidden="false" customHeight="false" outlineLevel="0" collapsed="false">
      <c r="A282" s="23"/>
      <c r="B282" s="23"/>
      <c r="C282" s="8" t="n">
        <v>1</v>
      </c>
      <c r="D282" s="0" t="s">
        <v>191</v>
      </c>
      <c r="E282" s="0" t="s">
        <v>7</v>
      </c>
      <c r="F282" s="9" t="n">
        <v>50</v>
      </c>
      <c r="G282" s="25" t="s">
        <v>47</v>
      </c>
      <c r="H282" s="25" t="s">
        <v>48</v>
      </c>
      <c r="I282" s="0" t="n">
        <v>0</v>
      </c>
      <c r="J282" s="0" t="str">
        <f aca="false">VLOOKUP($E282,MAPPING!$B$2:$F$7,2,0)</f>
        <v>STRING</v>
      </c>
      <c r="K282" s="9" t="n">
        <v>50</v>
      </c>
      <c r="L282" s="25" t="s">
        <v>47</v>
      </c>
      <c r="M282" s="25" t="s">
        <v>48</v>
      </c>
      <c r="N282" s="0" t="n">
        <v>0</v>
      </c>
      <c r="P282" s="0" t="str">
        <f aca="false">CONCATENATE(UPPER($D282)," ",J282,",")</f>
        <v>YYYY_MM STRING,</v>
      </c>
      <c r="Q282" s="0" t="str">
        <f aca="false">VLOOKUP($E282,MAPPING!$B$2:$F$7,3,0)</f>
        <v>VARCHAR</v>
      </c>
      <c r="R282" s="9" t="n">
        <v>50</v>
      </c>
      <c r="S282" s="25" t="s">
        <v>47</v>
      </c>
      <c r="T282" s="25" t="s">
        <v>48</v>
      </c>
      <c r="U282" s="0" t="n">
        <v>0</v>
      </c>
      <c r="W282" s="0" t="str">
        <f aca="false">CONCATENATE(UPPER($D282)," ",Q282,"(",R282,")",IF(U282&lt;&gt;"",CONCATENATE(" DEFAULT ",U282),""),IF(S282="Y"," NOT NULL",""),",")</f>
        <v>YYYY_MM VARCHAR(50) DEFAULT 0 NOT NULL,</v>
      </c>
      <c r="X282" s="0" t="s">
        <v>9</v>
      </c>
      <c r="Y282" s="9" t="n">
        <v>50</v>
      </c>
      <c r="Z282" s="25" t="s">
        <v>47</v>
      </c>
      <c r="AA282" s="25" t="s">
        <v>48</v>
      </c>
      <c r="AB282" s="0" t="n">
        <v>0</v>
      </c>
      <c r="AE282" s="0" t="str">
        <f aca="false">VLOOKUP($E282,MAPPING!$B$2:$F$7,5,0)</f>
        <v>VARCHAR</v>
      </c>
      <c r="AF282" s="9" t="n">
        <v>50</v>
      </c>
      <c r="AG282" s="25" t="s">
        <v>47</v>
      </c>
      <c r="AH282" s="25" t="s">
        <v>48</v>
      </c>
      <c r="AI282" s="0" t="n">
        <v>0</v>
      </c>
      <c r="AK282" s="0" t="str">
        <f aca="false">CONCATENATE(UPPER($D282)," ",AE282,",")</f>
        <v>YYYY_MM  VARCHAR,</v>
      </c>
    </row>
    <row r="283" customFormat="false" ht="15" hidden="false" customHeight="false" outlineLevel="0" collapsed="false">
      <c r="A283" s="23"/>
      <c r="B283" s="23"/>
      <c r="C283" s="8" t="n">
        <v>2</v>
      </c>
      <c r="D283" s="0" t="s">
        <v>242</v>
      </c>
      <c r="E283" s="0" t="s">
        <v>7</v>
      </c>
      <c r="F283" s="9" t="n">
        <v>50</v>
      </c>
      <c r="G283" s="25" t="s">
        <v>48</v>
      </c>
      <c r="H283" s="25" t="s">
        <v>48</v>
      </c>
      <c r="I283" s="25"/>
      <c r="J283" s="0" t="str">
        <f aca="false">VLOOKUP($E283,MAPPING!$B$2:$F$7,2,0)</f>
        <v>STRING</v>
      </c>
      <c r="K283" s="9" t="n">
        <v>50</v>
      </c>
      <c r="L283" s="25" t="s">
        <v>48</v>
      </c>
      <c r="M283" s="25" t="s">
        <v>48</v>
      </c>
      <c r="N283" s="25"/>
      <c r="O283" s="25"/>
      <c r="P283" s="0" t="str">
        <f aca="false">CONCATENATE(UPPER($D283)," ",J283,",")</f>
        <v>TOTAL_TRANS_COUNT STRING,</v>
      </c>
      <c r="Q283" s="0" t="str">
        <f aca="false">VLOOKUP($E283,MAPPING!$B$2:$F$7,3,0)</f>
        <v>VARCHAR</v>
      </c>
      <c r="R283" s="9" t="n">
        <v>50</v>
      </c>
      <c r="S283" s="25" t="s">
        <v>48</v>
      </c>
      <c r="T283" s="25" t="s">
        <v>48</v>
      </c>
      <c r="U283" s="25"/>
      <c r="V283" s="25"/>
      <c r="W283" s="0" t="str">
        <f aca="false">CONCATENATE(UPPER($D283)," ",Q283,"(",R283,")",IF(U283&lt;&gt;"",CONCATENATE(" DEFAULT ",U283),""),IF(S283="Y"," NOT NULL",""),",")</f>
        <v>TOTAL_TRANS_COUNT VARCHAR(50),</v>
      </c>
      <c r="X283" s="0" t="s">
        <v>9</v>
      </c>
      <c r="Y283" s="9" t="n">
        <v>50</v>
      </c>
      <c r="Z283" s="25" t="s">
        <v>48</v>
      </c>
      <c r="AA283" s="25" t="s">
        <v>48</v>
      </c>
      <c r="AB283" s="25"/>
      <c r="AC283" s="25"/>
      <c r="AD283" s="25"/>
      <c r="AE283" s="0" t="str">
        <f aca="false">VLOOKUP($E283,MAPPING!$B$2:$F$7,5,0)</f>
        <v>VARCHAR</v>
      </c>
      <c r="AF283" s="9" t="n">
        <v>50</v>
      </c>
      <c r="AG283" s="25" t="s">
        <v>48</v>
      </c>
      <c r="AH283" s="25" t="s">
        <v>48</v>
      </c>
      <c r="AI283" s="25"/>
      <c r="AJ283" s="25"/>
      <c r="AK283" s="0" t="str">
        <f aca="false">CONCATENATE(UPPER($D283)," ",AE283,",")</f>
        <v>TOTAL_TRANS_COUNT  VARCHAR,</v>
      </c>
    </row>
    <row r="284" customFormat="false" ht="15" hidden="false" customHeight="false" outlineLevel="0" collapsed="false">
      <c r="A284" s="23"/>
      <c r="B284" s="23"/>
      <c r="C284" s="8" t="n">
        <v>3</v>
      </c>
      <c r="D284" s="0" t="s">
        <v>243</v>
      </c>
      <c r="E284" s="0" t="s">
        <v>12</v>
      </c>
      <c r="F284" s="7" t="n">
        <v>10</v>
      </c>
      <c r="G284" s="25" t="s">
        <v>48</v>
      </c>
      <c r="H284" s="25" t="s">
        <v>48</v>
      </c>
      <c r="I284" s="25"/>
      <c r="J284" s="0" t="str">
        <f aca="false">VLOOKUP($E284,MAPPING!$B$2:$F$7,2,0)</f>
        <v>INT</v>
      </c>
      <c r="K284" s="7" t="n">
        <v>10</v>
      </c>
      <c r="L284" s="25" t="s">
        <v>48</v>
      </c>
      <c r="M284" s="25" t="s">
        <v>48</v>
      </c>
      <c r="N284" s="25"/>
      <c r="O284" s="25"/>
      <c r="P284" s="0" t="str">
        <f aca="false">CONCATENATE(UPPER($D284)," ",J284,",")</f>
        <v>TOTAL_TRANS_AMOUNT_USD INT,</v>
      </c>
      <c r="Q284" s="0" t="str">
        <f aca="false">VLOOKUP($E284,MAPPING!$B$2:$F$7,3,0)</f>
        <v>INTEGER</v>
      </c>
      <c r="R284" s="7" t="n">
        <v>10</v>
      </c>
      <c r="S284" s="25" t="s">
        <v>48</v>
      </c>
      <c r="T284" s="25" t="s">
        <v>48</v>
      </c>
      <c r="U284" s="25"/>
      <c r="V284" s="25"/>
      <c r="W284" s="0" t="str">
        <f aca="false">CONCATENATE(UPPER($D284)," ",Q284,"(",R284,")",IF(U284&lt;&gt;"",CONCATENATE(" DEFAULT ",U284),""),IF(S284="Y"," NOT NULL",""),",")</f>
        <v>TOTAL_TRANS_AMOUNT_USD INTEGER(10),</v>
      </c>
      <c r="X284" s="0" t="s">
        <v>133</v>
      </c>
      <c r="Y284" s="7" t="n">
        <v>10</v>
      </c>
      <c r="Z284" s="25" t="s">
        <v>48</v>
      </c>
      <c r="AA284" s="25" t="s">
        <v>48</v>
      </c>
      <c r="AB284" s="25"/>
      <c r="AC284" s="25"/>
      <c r="AD284" s="25"/>
      <c r="AE284" s="0" t="str">
        <f aca="false">VLOOKUP($E284,MAPPING!$B$2:$F$7,5,0)</f>
        <v>INTEGER</v>
      </c>
      <c r="AF284" s="7" t="n">
        <v>10</v>
      </c>
      <c r="AG284" s="25" t="s">
        <v>48</v>
      </c>
      <c r="AH284" s="25" t="s">
        <v>48</v>
      </c>
      <c r="AI284" s="25"/>
      <c r="AJ284" s="25"/>
      <c r="AK284" s="0" t="str">
        <f aca="false">CONCATENATE(UPPER($D284)," ",AE284,",")</f>
        <v>TOTAL_TRANS_AMOUNT_USD INTEGER,</v>
      </c>
    </row>
    <row r="285" customFormat="false" ht="15" hidden="false" customHeight="false" outlineLevel="0" collapsed="false">
      <c r="A285" s="23"/>
      <c r="B285" s="23"/>
      <c r="C285" s="8" t="n">
        <v>4</v>
      </c>
      <c r="D285" s="0" t="s">
        <v>244</v>
      </c>
      <c r="E285" s="0" t="s">
        <v>12</v>
      </c>
      <c r="F285" s="7" t="n">
        <v>10</v>
      </c>
      <c r="G285" s="25" t="s">
        <v>48</v>
      </c>
      <c r="H285" s="25" t="s">
        <v>48</v>
      </c>
      <c r="I285" s="25"/>
      <c r="J285" s="0" t="str">
        <f aca="false">VLOOKUP($E285,MAPPING!$B$2:$F$7,2,0)</f>
        <v>INT</v>
      </c>
      <c r="K285" s="7" t="n">
        <v>10</v>
      </c>
      <c r="L285" s="25" t="s">
        <v>48</v>
      </c>
      <c r="M285" s="25" t="s">
        <v>48</v>
      </c>
      <c r="N285" s="25"/>
      <c r="O285" s="25"/>
      <c r="P285" s="0" t="str">
        <f aca="false">CONCATENATE(UPPER($D285)," ",J285,",")</f>
        <v>AVG_TRANS_AMOUNT INT,</v>
      </c>
      <c r="Q285" s="0" t="str">
        <f aca="false">VLOOKUP($E285,MAPPING!$B$2:$F$7,3,0)</f>
        <v>INTEGER</v>
      </c>
      <c r="R285" s="7" t="n">
        <v>10</v>
      </c>
      <c r="S285" s="25" t="s">
        <v>48</v>
      </c>
      <c r="T285" s="25" t="s">
        <v>48</v>
      </c>
      <c r="U285" s="25"/>
      <c r="V285" s="25"/>
      <c r="W285" s="0" t="str">
        <f aca="false">CONCATENATE(UPPER($D285)," ",Q285,"(",R285,")",IF(U285&lt;&gt;"",CONCATENATE(" DEFAULT ",U285),""),IF(S285="Y"," NOT NULL",""),",")</f>
        <v>AVG_TRANS_AMOUNT INTEGER(10),</v>
      </c>
      <c r="X285" s="0" t="s">
        <v>9</v>
      </c>
      <c r="Y285" s="7" t="n">
        <v>10</v>
      </c>
      <c r="Z285" s="25" t="s">
        <v>48</v>
      </c>
      <c r="AA285" s="25" t="s">
        <v>48</v>
      </c>
      <c r="AB285" s="25"/>
      <c r="AC285" s="25"/>
      <c r="AD285" s="25"/>
      <c r="AE285" s="0" t="str">
        <f aca="false">VLOOKUP($E285,MAPPING!$B$2:$F$7,5,0)</f>
        <v>INTEGER</v>
      </c>
      <c r="AF285" s="7" t="n">
        <v>10</v>
      </c>
      <c r="AG285" s="25" t="s">
        <v>48</v>
      </c>
      <c r="AH285" s="25" t="s">
        <v>48</v>
      </c>
      <c r="AI285" s="25"/>
      <c r="AJ285" s="25"/>
      <c r="AK285" s="0" t="str">
        <f aca="false">CONCATENATE(UPPER($D285)," ",AE285,",")</f>
        <v>AVG_TRANS_AMOUNT INTEGER,</v>
      </c>
    </row>
    <row r="286" customFormat="false" ht="15" hidden="false" customHeight="false" outlineLevel="0" collapsed="false">
      <c r="A286" s="23"/>
      <c r="B286" s="23"/>
      <c r="C286" s="8" t="n">
        <v>5</v>
      </c>
      <c r="D286" s="0" t="s">
        <v>245</v>
      </c>
      <c r="E286" s="0" t="s">
        <v>15</v>
      </c>
      <c r="F286" s="7" t="s">
        <v>23</v>
      </c>
      <c r="G286" s="25" t="s">
        <v>48</v>
      </c>
      <c r="H286" s="25" t="s">
        <v>48</v>
      </c>
      <c r="I286" s="25"/>
      <c r="J286" s="0" t="str">
        <f aca="false">VLOOKUP($E286,MAPPING!$B$2:$F$7,2,0)</f>
        <v>DECIMAL</v>
      </c>
      <c r="K286" s="7" t="s">
        <v>23</v>
      </c>
      <c r="L286" s="25" t="s">
        <v>48</v>
      </c>
      <c r="M286" s="25" t="s">
        <v>48</v>
      </c>
      <c r="N286" s="25"/>
      <c r="O286" s="25"/>
      <c r="P286" s="0" t="str">
        <f aca="false">CONCATENATE(UPPER($D286)," ",J286,",")</f>
        <v>MIN_AMOUNT DECIMAL,</v>
      </c>
      <c r="Q286" s="0" t="str">
        <f aca="false">VLOOKUP($E286,MAPPING!$B$2:$F$7,3,0)</f>
        <v>DECIMAL</v>
      </c>
      <c r="R286" s="7" t="s">
        <v>23</v>
      </c>
      <c r="S286" s="25" t="s">
        <v>48</v>
      </c>
      <c r="T286" s="25" t="s">
        <v>48</v>
      </c>
      <c r="U286" s="25"/>
      <c r="V286" s="25"/>
      <c r="W286" s="0" t="str">
        <f aca="false">CONCATENATE(UPPER($D286)," ",Q286,"(",R286,")",IF(U286&lt;&gt;"",CONCATENATE(" DEFAULT ",U286),""),IF(S286="Y"," NOT NULL",""),",")</f>
        <v>MIN_AMOUNT DECIMAL(10,2),</v>
      </c>
      <c r="X286" s="0" t="s">
        <v>133</v>
      </c>
      <c r="Y286" s="7" t="s">
        <v>23</v>
      </c>
      <c r="Z286" s="25" t="s">
        <v>48</v>
      </c>
      <c r="AA286" s="25" t="s">
        <v>48</v>
      </c>
      <c r="AB286" s="25"/>
      <c r="AC286" s="25"/>
      <c r="AD286" s="25"/>
      <c r="AE286" s="0" t="str">
        <f aca="false">VLOOKUP($E286,MAPPING!$B$2:$F$7,5,0)</f>
        <v>DECIMAL</v>
      </c>
      <c r="AF286" s="7" t="s">
        <v>23</v>
      </c>
      <c r="AG286" s="25" t="s">
        <v>48</v>
      </c>
      <c r="AH286" s="25" t="s">
        <v>48</v>
      </c>
      <c r="AI286" s="25"/>
      <c r="AJ286" s="25"/>
      <c r="AK286" s="0" t="str">
        <f aca="false">CONCATENATE(UPPER($D286)," ",AE286,",")</f>
        <v>MIN_AMOUNT DECIMAL,</v>
      </c>
    </row>
    <row r="287" customFormat="false" ht="15" hidden="false" customHeight="false" outlineLevel="0" collapsed="false">
      <c r="A287" s="23"/>
      <c r="B287" s="23"/>
      <c r="C287" s="8" t="n">
        <v>6</v>
      </c>
      <c r="D287" s="0" t="s">
        <v>246</v>
      </c>
      <c r="E287" s="0" t="s">
        <v>15</v>
      </c>
      <c r="F287" s="7" t="s">
        <v>23</v>
      </c>
      <c r="G287" s="25" t="s">
        <v>48</v>
      </c>
      <c r="H287" s="25" t="s">
        <v>48</v>
      </c>
      <c r="I287" s="25"/>
      <c r="J287" s="0" t="str">
        <f aca="false">VLOOKUP($E287,MAPPING!$B$2:$F$7,2,0)</f>
        <v>DECIMAL</v>
      </c>
      <c r="K287" s="7" t="s">
        <v>23</v>
      </c>
      <c r="L287" s="25" t="s">
        <v>48</v>
      </c>
      <c r="M287" s="25" t="s">
        <v>48</v>
      </c>
      <c r="N287" s="25"/>
      <c r="O287" s="25"/>
      <c r="P287" s="0" t="str">
        <f aca="false">CONCATENATE(UPPER($D287)," ",J287,")")</f>
        <v>MAX_AMOUNT DECIMAL)</v>
      </c>
      <c r="Q287" s="0" t="str">
        <f aca="false">VLOOKUP($E287,MAPPING!$B$2:$F$7,3,0)</f>
        <v>DECIMAL</v>
      </c>
      <c r="R287" s="7" t="s">
        <v>23</v>
      </c>
      <c r="S287" s="25" t="s">
        <v>48</v>
      </c>
      <c r="T287" s="25" t="s">
        <v>48</v>
      </c>
      <c r="U287" s="25"/>
      <c r="V287" s="25"/>
      <c r="W287" s="0" t="str">
        <f aca="false">CONCATENATE(UPPER($D287)," ",Q287,"(",R287,")",IF(U287&lt;&gt;"",CONCATENATE(" DEFAULT ",U287),""),IF(S287="Y"," NOT NULL",""),",")</f>
        <v>MAX_AMOUNT DECIMAL(10,2),</v>
      </c>
      <c r="X287" s="0" t="s">
        <v>133</v>
      </c>
      <c r="Y287" s="7" t="s">
        <v>23</v>
      </c>
      <c r="Z287" s="25" t="s">
        <v>48</v>
      </c>
      <c r="AA287" s="25" t="s">
        <v>48</v>
      </c>
      <c r="AB287" s="25"/>
      <c r="AC287" s="25"/>
      <c r="AD287" s="25"/>
      <c r="AE287" s="0" t="str">
        <f aca="false">VLOOKUP($E287,MAPPING!$B$2:$F$7,5,0)</f>
        <v>DECIMAL</v>
      </c>
      <c r="AF287" s="7" t="s">
        <v>23</v>
      </c>
      <c r="AG287" s="25" t="s">
        <v>48</v>
      </c>
      <c r="AH287" s="25" t="s">
        <v>48</v>
      </c>
      <c r="AI287" s="25"/>
      <c r="AJ287" s="25"/>
      <c r="AK287" s="0" t="str">
        <f aca="false">CONCATENATE(UPPER($D287)," ",AE287,",")</f>
        <v>MAX_AMOUNT DECIMAL,</v>
      </c>
    </row>
    <row r="288" customFormat="false" ht="15" hidden="false" customHeight="false" outlineLevel="0" collapsed="false">
      <c r="A288" s="23"/>
      <c r="B288" s="23"/>
      <c r="C288" s="8" t="n">
        <v>7</v>
      </c>
      <c r="D288" s="0" t="s">
        <v>68</v>
      </c>
      <c r="E288" s="0" t="s">
        <v>7</v>
      </c>
      <c r="F288" s="7" t="n">
        <v>10</v>
      </c>
      <c r="G288" s="25" t="s">
        <v>48</v>
      </c>
      <c r="H288" s="0" t="s">
        <v>47</v>
      </c>
      <c r="J288" s="0" t="str">
        <f aca="false">VLOOKUP($E288,MAPPING!$B$2:$F$7,2,0)</f>
        <v>STRING</v>
      </c>
      <c r="K288" s="7" t="n">
        <v>10</v>
      </c>
      <c r="L288" s="25" t="s">
        <v>48</v>
      </c>
      <c r="M288" s="0" t="s">
        <v>47</v>
      </c>
      <c r="Q288" s="0" t="str">
        <f aca="false">VLOOKUP($E288,MAPPING!$B$2:$F$7,3,0)</f>
        <v>VARCHAR</v>
      </c>
      <c r="R288" s="7" t="n">
        <v>10</v>
      </c>
      <c r="S288" s="25" t="s">
        <v>48</v>
      </c>
      <c r="T288" s="0" t="s">
        <v>47</v>
      </c>
      <c r="W288" s="0" t="str">
        <f aca="false">CONCATENATE(UPPER($D288)," ",Q288,"(",R288,")",IF(U288&lt;&gt;"",CONCATENATE(" DEFAULT ",U288),""),IF(S288="Y"," NOT NULL",""),",")</f>
        <v>LOAD_DATE VARCHAR(10),</v>
      </c>
      <c r="X288" s="0" t="s">
        <v>9</v>
      </c>
      <c r="Y288" s="7" t="n">
        <v>10</v>
      </c>
      <c r="Z288" s="25" t="s">
        <v>48</v>
      </c>
      <c r="AA288" s="0" t="s">
        <v>47</v>
      </c>
      <c r="AE288" s="0" t="str">
        <f aca="false">VLOOKUP($E288,MAPPING!$B$2:$F$7,5,0)</f>
        <v>VARCHAR</v>
      </c>
      <c r="AF288" s="7" t="n">
        <v>10</v>
      </c>
      <c r="AG288" s="25" t="s">
        <v>48</v>
      </c>
      <c r="AH288" s="0" t="s">
        <v>47</v>
      </c>
      <c r="AK288" s="0" t="str">
        <f aca="false">CONCATENATE(UPPER($D288)," ",AE288,",")</f>
        <v>LOAD_DATE  VARCHAR,</v>
      </c>
    </row>
    <row r="289" customFormat="false" ht="44" hidden="false" customHeight="false" outlineLevel="0" collapsed="false">
      <c r="A289" s="23"/>
      <c r="B289" s="23"/>
      <c r="C289" s="8" t="n">
        <v>8</v>
      </c>
      <c r="D289" s="0" t="s">
        <v>69</v>
      </c>
      <c r="E289" s="0" t="s">
        <v>12</v>
      </c>
      <c r="F289" s="7" t="n">
        <v>50</v>
      </c>
      <c r="G289" s="25" t="s">
        <v>48</v>
      </c>
      <c r="H289" s="25" t="s">
        <v>47</v>
      </c>
      <c r="I289" s="25"/>
      <c r="J289" s="0" t="str">
        <f aca="false">VLOOKUP($E289,MAPPING!$B$2:$F$7,2,0)</f>
        <v>INT</v>
      </c>
      <c r="K289" s="7" t="n">
        <v>50</v>
      </c>
      <c r="L289" s="25" t="s">
        <v>48</v>
      </c>
      <c r="M289" s="25" t="s">
        <v>47</v>
      </c>
      <c r="N289" s="25"/>
      <c r="P289" s="24" t="str">
        <f aca="false">CONCATENATE("PARTITIONED BY (","LOAD_DATE STRING, LOAD_ID STRING)",CHAR(10),"ROW FORMAT DELIMITED FIELDS TERMINATED BY ',';")</f>
        <v>PARTITIONED BY (LOAD_DATE STRING, LOAD_ID STRING)
ROW FORMAT DELIMITED FIELDS TERMINATED BY ',';</v>
      </c>
      <c r="Q289" s="0" t="str">
        <f aca="false">VLOOKUP($E289,MAPPING!$B$2:$F$7,3,0)</f>
        <v>INTEGER</v>
      </c>
      <c r="R289" s="7" t="n">
        <v>50</v>
      </c>
      <c r="S289" s="25" t="s">
        <v>48</v>
      </c>
      <c r="T289" s="25" t="s">
        <v>47</v>
      </c>
      <c r="U289" s="25"/>
      <c r="W289" s="24" t="str">
        <f aca="false">CONCATENATE(UPPER($D289)," ",Q289,"(",R289,")",IF(U289&lt;&gt;"",cov3ncatenate(" DEFAULT ",U289),""),IF(S289="Y"," NOT NULL",""),", ",CHAR(10),"CONSTRAINT ",UPPER($D281),"_PK  PRIMARY KEY(",UPPER($D281),",",UPPER($D288),",",UPPER($D289),"));",CHAR(10)," ALTER TABLE ",$B281," PARTITION BY KEY(","LOAD_DATE,LOAD_ID);")</f>
        <v>LOAD_ID INTEGER(50), 
CONSTRAINT CUSTOMER_ID_PK  PRIMARY KEY(CUSTOMER_ID,LOAD_DATE,LOAD_ID));
 ALTER TABLE fact_customer_summary_monthly PARTITION BY KEY(LOAD_DATE,LOAD_ID);</v>
      </c>
      <c r="X289" s="0" t="s">
        <v>133</v>
      </c>
      <c r="Y289" s="7" t="n">
        <v>50</v>
      </c>
      <c r="Z289" s="25" t="s">
        <v>48</v>
      </c>
      <c r="AA289" s="25" t="s">
        <v>47</v>
      </c>
      <c r="AB289" s="25"/>
      <c r="AC289" s="25"/>
      <c r="AD289" s="25"/>
      <c r="AE289" s="0" t="str">
        <f aca="false">VLOOKUP($E289,MAPPING!$B$2:$F$7,5,0)</f>
        <v>INTEGER</v>
      </c>
      <c r="AF289" s="7" t="n">
        <v>50</v>
      </c>
      <c r="AG289" s="25" t="s">
        <v>48</v>
      </c>
      <c r="AH289" s="25" t="s">
        <v>47</v>
      </c>
      <c r="AI289" s="25"/>
      <c r="AJ289" s="24" t="str">
        <f aca="false">CONCATENATE("PARTITIONED BY (","LOAD_DATE STRING, LOAD_ID STRING)",CHAR(10),"ROW FORMAT DELIMITED FIELDS TERMINATED BY ',';")</f>
        <v>PARTITIONED BY (LOAD_DATE STRING, LOAD_ID STRING)
ROW FORMAT DELIMITED FIELDS TERMINATED BY ',';</v>
      </c>
      <c r="AK289" s="0" t="str">
        <f aca="false">CONCATENATE(UPPER($D289)," ",AE289,",")</f>
        <v>LOAD_ID INTEGER,</v>
      </c>
    </row>
    <row r="290" customFormat="false" ht="44" hidden="false" customHeight="false" outlineLevel="0" collapsed="false">
      <c r="A290" s="23"/>
      <c r="B290" s="23" t="s">
        <v>248</v>
      </c>
      <c r="C290" s="8" t="n">
        <v>0</v>
      </c>
      <c r="D290" s="0" t="s">
        <v>249</v>
      </c>
      <c r="E290" s="0" t="s">
        <v>7</v>
      </c>
      <c r="F290" s="7" t="n">
        <v>50</v>
      </c>
      <c r="G290" s="0" t="s">
        <v>47</v>
      </c>
      <c r="H290" s="25" t="s">
        <v>48</v>
      </c>
      <c r="I290" s="0" t="n">
        <v>0</v>
      </c>
      <c r="J290" s="0" t="str">
        <f aca="false">VLOOKUP($E290,MAPPING!$B$2:$F$7,2,0)</f>
        <v>STRING</v>
      </c>
      <c r="K290" s="7" t="n">
        <v>50</v>
      </c>
      <c r="L290" s="0" t="s">
        <v>47</v>
      </c>
      <c r="M290" s="25" t="s">
        <v>48</v>
      </c>
      <c r="N290" s="0" t="n">
        <v>0</v>
      </c>
      <c r="O290" s="24" t="str">
        <f aca="false">CONCATENATE("DROP TABLE IF EXISTS ",UPPER($B$290),";",CHAR(10),"CREATE TABLE ",UPPER($B$290),"(")</f>
        <v>DROP TABLE IF EXISTS FACT_TRANSACTION;
CREATE TABLE FACT_TRANSACTION(</v>
      </c>
      <c r="P290" s="0" t="str">
        <f aca="false">CONCATENATE(UPPER($D290)," ",J290,",")</f>
        <v>TRANSACTION_ID STRING,</v>
      </c>
      <c r="Q290" s="0" t="str">
        <f aca="false">VLOOKUP($E290,MAPPING!$B$2:$F$7,3,0)</f>
        <v>VARCHAR</v>
      </c>
      <c r="R290" s="7" t="n">
        <v>50</v>
      </c>
      <c r="S290" s="0" t="s">
        <v>47</v>
      </c>
      <c r="T290" s="25" t="s">
        <v>48</v>
      </c>
      <c r="U290" s="0" t="n">
        <v>0</v>
      </c>
      <c r="V290" s="24" t="str">
        <f aca="false">CONCATENATE("DROP TABLE ",$B$290,";",CHAR(10),"CREATE TABLE ",$B$290,"(")</f>
        <v>DROP TABLE fact_transaction;
CREATE TABLE fact_transaction(</v>
      </c>
      <c r="W290" s="0" t="str">
        <f aca="false">CONCATENATE(UPPER($D290)," ",Q290,"(",R290,")",IF(U290&lt;&gt;"",CONCATENATE(" DEFAULT ",U290),""),IF(S290="Y"," NOT NULL",""),",")</f>
        <v>TRANSACTION_ID VARCHAR(50) DEFAULT 0 NOT NULL,</v>
      </c>
      <c r="X290" s="0" t="s">
        <v>9</v>
      </c>
      <c r="Y290" s="7" t="n">
        <v>50</v>
      </c>
      <c r="Z290" s="0" t="s">
        <v>47</v>
      </c>
      <c r="AA290" s="25" t="s">
        <v>48</v>
      </c>
      <c r="AB290" s="0" t="n">
        <v>0</v>
      </c>
      <c r="AE290" s="0" t="str">
        <f aca="false">VLOOKUP($E290,MAPPING!$B$2:$F$7,5,0)</f>
        <v>VARCHAR</v>
      </c>
      <c r="AF290" s="7" t="n">
        <v>50</v>
      </c>
      <c r="AG290" s="0" t="s">
        <v>47</v>
      </c>
      <c r="AH290" s="25" t="s">
        <v>48</v>
      </c>
      <c r="AI290" s="0" t="n">
        <v>0</v>
      </c>
      <c r="AJ290" s="24" t="str">
        <f aca="false">CONCATENATE("DROP TABLE IF EXISTS ",$B$3,";",CHAR(10),"CREATE TABLE ",$B$3,"(")</f>
        <v>DROP TABLE IF EXISTS account;
CREATE TABLE account(</v>
      </c>
      <c r="AK290" s="0" t="str">
        <f aca="false">CONCATENATE(UPPER($D290)," ",AE290,",")</f>
        <v>TRANSACTION_ID  VARCHAR,</v>
      </c>
    </row>
    <row r="291" customFormat="false" ht="15" hidden="false" customHeight="false" outlineLevel="0" collapsed="false">
      <c r="A291" s="23"/>
      <c r="B291" s="23"/>
      <c r="C291" s="8" t="n">
        <v>1</v>
      </c>
      <c r="D291" s="0" t="s">
        <v>250</v>
      </c>
      <c r="E291" s="0" t="s">
        <v>7</v>
      </c>
      <c r="F291" s="7" t="n">
        <v>50</v>
      </c>
      <c r="G291" s="25" t="s">
        <v>48</v>
      </c>
      <c r="H291" s="25" t="s">
        <v>48</v>
      </c>
      <c r="I291" s="25"/>
      <c r="J291" s="0" t="str">
        <f aca="false">VLOOKUP($E291,MAPPING!$B$2:$F$7,2,0)</f>
        <v>STRING</v>
      </c>
      <c r="K291" s="7" t="n">
        <v>50</v>
      </c>
      <c r="L291" s="25" t="s">
        <v>48</v>
      </c>
      <c r="M291" s="25" t="s">
        <v>48</v>
      </c>
      <c r="N291" s="25"/>
      <c r="O291" s="25"/>
      <c r="P291" s="0" t="str">
        <f aca="false">CONCATENATE(UPPER($D291)," ",J291,",")</f>
        <v>SRC_TRANSACTION_ID STRING,</v>
      </c>
      <c r="Q291" s="0" t="str">
        <f aca="false">VLOOKUP($E291,MAPPING!$B$2:$F$7,3,0)</f>
        <v>VARCHAR</v>
      </c>
      <c r="R291" s="7" t="n">
        <v>50</v>
      </c>
      <c r="S291" s="25" t="s">
        <v>48</v>
      </c>
      <c r="T291" s="25" t="s">
        <v>48</v>
      </c>
      <c r="U291" s="25"/>
      <c r="V291" s="25"/>
      <c r="W291" s="0" t="str">
        <f aca="false">CONCATENATE(UPPER($D291)," ",Q291,"(",R291,")",IF(U291&lt;&gt;"",CONCATENATE(" DEFAULT ",U291),""),IF(S291="Y"," NOT NULL",""),",")</f>
        <v>SRC_TRANSACTION_ID VARCHAR(50),</v>
      </c>
      <c r="X291" s="0" t="s">
        <v>9</v>
      </c>
      <c r="Y291" s="7" t="n">
        <v>50</v>
      </c>
      <c r="Z291" s="25" t="s">
        <v>48</v>
      </c>
      <c r="AA291" s="25" t="s">
        <v>48</v>
      </c>
      <c r="AB291" s="25"/>
      <c r="AC291" s="25"/>
      <c r="AD291" s="25"/>
      <c r="AE291" s="0" t="str">
        <f aca="false">VLOOKUP($E291,MAPPING!$B$2:$F$7,5,0)</f>
        <v>VARCHAR</v>
      </c>
      <c r="AF291" s="7" t="n">
        <v>50</v>
      </c>
      <c r="AG291" s="25" t="s">
        <v>48</v>
      </c>
      <c r="AH291" s="25" t="s">
        <v>48</v>
      </c>
      <c r="AI291" s="25"/>
      <c r="AJ291" s="25"/>
      <c r="AK291" s="0" t="str">
        <f aca="false">CONCATENATE(UPPER($D291)," ",AE291,",")</f>
        <v>SRC_TRANSACTION_ID  VARCHAR,</v>
      </c>
    </row>
    <row r="292" customFormat="false" ht="15" hidden="false" customHeight="false" outlineLevel="0" collapsed="false">
      <c r="A292" s="23"/>
      <c r="B292" s="23"/>
      <c r="C292" s="8" t="n">
        <v>2</v>
      </c>
      <c r="D292" s="0" t="s">
        <v>200</v>
      </c>
      <c r="E292" s="0" t="s">
        <v>12</v>
      </c>
      <c r="F292" s="7" t="n">
        <v>50</v>
      </c>
      <c r="G292" s="25" t="s">
        <v>48</v>
      </c>
      <c r="H292" s="25" t="s">
        <v>48</v>
      </c>
      <c r="I292" s="25"/>
      <c r="J292" s="0" t="str">
        <f aca="false">VLOOKUP($E292,MAPPING!$B$2:$F$7,2,0)</f>
        <v>INT</v>
      </c>
      <c r="K292" s="7" t="n">
        <v>50</v>
      </c>
      <c r="L292" s="25" t="s">
        <v>48</v>
      </c>
      <c r="M292" s="25" t="s">
        <v>48</v>
      </c>
      <c r="N292" s="25"/>
      <c r="O292" s="25"/>
      <c r="P292" s="0" t="str">
        <f aca="false">CONCATENATE(UPPER($D292)," ",J292,",")</f>
        <v>TRANSACTION_TYPE_ID INT,</v>
      </c>
      <c r="Q292" s="0" t="str">
        <f aca="false">VLOOKUP($E292,MAPPING!$B$2:$F$7,3,0)</f>
        <v>INTEGER</v>
      </c>
      <c r="R292" s="7" t="n">
        <v>50</v>
      </c>
      <c r="S292" s="25" t="s">
        <v>48</v>
      </c>
      <c r="T292" s="25" t="s">
        <v>48</v>
      </c>
      <c r="U292" s="25"/>
      <c r="V292" s="25"/>
      <c r="W292" s="0" t="str">
        <f aca="false">CONCATENATE(UPPER($D292)," ",Q292,"(",R292,")",IF(U292&lt;&gt;"",CONCATENATE(" DEFAULT ",U292),""),IF(S292="Y"," NOT NULL",""),",")</f>
        <v>TRANSACTION_TYPE_ID INTEGER(50),</v>
      </c>
      <c r="X292" s="0" t="s">
        <v>9</v>
      </c>
      <c r="Y292" s="7" t="n">
        <v>50</v>
      </c>
      <c r="Z292" s="25" t="s">
        <v>48</v>
      </c>
      <c r="AA292" s="25" t="s">
        <v>48</v>
      </c>
      <c r="AB292" s="25"/>
      <c r="AC292" s="25"/>
      <c r="AD292" s="25"/>
      <c r="AE292" s="0" t="str">
        <f aca="false">VLOOKUP($E292,MAPPING!$B$2:$F$7,5,0)</f>
        <v>INTEGER</v>
      </c>
      <c r="AF292" s="7" t="n">
        <v>50</v>
      </c>
      <c r="AG292" s="25" t="s">
        <v>48</v>
      </c>
      <c r="AH292" s="25" t="s">
        <v>48</v>
      </c>
      <c r="AI292" s="25"/>
      <c r="AJ292" s="25"/>
      <c r="AK292" s="0" t="str">
        <f aca="false">CONCATENATE(UPPER($D292)," ",AE292,",")</f>
        <v>TRANSACTION_TYPE_ID INTEGER,</v>
      </c>
    </row>
    <row r="293" customFormat="false" ht="15" hidden="false" customHeight="false" outlineLevel="0" collapsed="false">
      <c r="A293" s="23"/>
      <c r="B293" s="23"/>
      <c r="C293" s="8" t="n">
        <v>3</v>
      </c>
      <c r="D293" s="0" t="s">
        <v>251</v>
      </c>
      <c r="E293" s="0" t="s">
        <v>12</v>
      </c>
      <c r="F293" s="7" t="n">
        <v>50</v>
      </c>
      <c r="G293" s="25" t="s">
        <v>48</v>
      </c>
      <c r="H293" s="25" t="s">
        <v>48</v>
      </c>
      <c r="I293" s="25"/>
      <c r="J293" s="0" t="str">
        <f aca="false">VLOOKUP($E293,MAPPING!$B$2:$F$7,2,0)</f>
        <v>INT</v>
      </c>
      <c r="K293" s="7" t="n">
        <v>50</v>
      </c>
      <c r="L293" s="25" t="s">
        <v>48</v>
      </c>
      <c r="M293" s="25" t="s">
        <v>48</v>
      </c>
      <c r="N293" s="25"/>
      <c r="O293" s="25"/>
      <c r="P293" s="0" t="str">
        <f aca="false">CONCATENATE(UPPER($D293)," ",J293,",")</f>
        <v>TRANS_DATE_ID INT,</v>
      </c>
      <c r="Q293" s="0" t="str">
        <f aca="false">VLOOKUP($E293,MAPPING!$B$2:$F$7,3,0)</f>
        <v>INTEGER</v>
      </c>
      <c r="R293" s="7" t="n">
        <v>50</v>
      </c>
      <c r="S293" s="25" t="s">
        <v>48</v>
      </c>
      <c r="T293" s="25" t="s">
        <v>48</v>
      </c>
      <c r="U293" s="25"/>
      <c r="V293" s="25"/>
      <c r="W293" s="0" t="str">
        <f aca="false">CONCATENATE(UPPER($D293)," ",Q293,"(",R293,")",IF(U293&lt;&gt;"",CONCATENATE(" DEFAULT ",U293),""),IF(S293="Y"," NOT NULL",""),",")</f>
        <v>TRANS_DATE_ID INTEGER(50),</v>
      </c>
      <c r="X293" s="0" t="s">
        <v>133</v>
      </c>
      <c r="Y293" s="7" t="n">
        <v>50</v>
      </c>
      <c r="Z293" s="25" t="s">
        <v>48</v>
      </c>
      <c r="AA293" s="25" t="s">
        <v>48</v>
      </c>
      <c r="AB293" s="25"/>
      <c r="AC293" s="25"/>
      <c r="AD293" s="25"/>
      <c r="AE293" s="0" t="str">
        <f aca="false">VLOOKUP($E293,MAPPING!$B$2:$F$7,5,0)</f>
        <v>INTEGER</v>
      </c>
      <c r="AF293" s="7" t="n">
        <v>50</v>
      </c>
      <c r="AG293" s="25" t="s">
        <v>48</v>
      </c>
      <c r="AH293" s="25" t="s">
        <v>48</v>
      </c>
      <c r="AI293" s="25"/>
      <c r="AJ293" s="25"/>
      <c r="AK293" s="0" t="str">
        <f aca="false">CONCATENATE(UPPER($D293)," ",AE293,",")</f>
        <v>TRANS_DATE_ID INTEGER,</v>
      </c>
    </row>
    <row r="294" customFormat="false" ht="15" hidden="false" customHeight="false" outlineLevel="0" collapsed="false">
      <c r="A294" s="23"/>
      <c r="B294" s="23"/>
      <c r="C294" s="8" t="n">
        <v>4</v>
      </c>
      <c r="D294" s="0" t="s">
        <v>89</v>
      </c>
      <c r="E294" s="0" t="s">
        <v>12</v>
      </c>
      <c r="F294" s="7" t="n">
        <v>50</v>
      </c>
      <c r="G294" s="25" t="s">
        <v>48</v>
      </c>
      <c r="H294" s="25" t="s">
        <v>48</v>
      </c>
      <c r="I294" s="25"/>
      <c r="J294" s="0" t="str">
        <f aca="false">VLOOKUP($E294,MAPPING!$B$2:$F$7,2,0)</f>
        <v>INT</v>
      </c>
      <c r="K294" s="7" t="n">
        <v>50</v>
      </c>
      <c r="L294" s="25" t="s">
        <v>48</v>
      </c>
      <c r="M294" s="25" t="s">
        <v>48</v>
      </c>
      <c r="N294" s="25"/>
      <c r="O294" s="25"/>
      <c r="P294" s="0" t="str">
        <f aca="false">CONCATENATE(UPPER($D294)," ",J294,",")</f>
        <v>BANK_ID INT,</v>
      </c>
      <c r="Q294" s="0" t="str">
        <f aca="false">VLOOKUP($E294,MAPPING!$B$2:$F$7,3,0)</f>
        <v>INTEGER</v>
      </c>
      <c r="R294" s="7" t="n">
        <v>50</v>
      </c>
      <c r="S294" s="25" t="s">
        <v>48</v>
      </c>
      <c r="T294" s="25" t="s">
        <v>48</v>
      </c>
      <c r="U294" s="25"/>
      <c r="V294" s="25"/>
      <c r="W294" s="0" t="str">
        <f aca="false">CONCATENATE(UPPER($D294)," ",Q294,"(",R294,")",IF(U294&lt;&gt;"",CONCATENATE(" DEFAULT ",U294),""),IF(S294="Y"," NOT NULL",""),",")</f>
        <v>BANK_ID INTEGER(50),</v>
      </c>
      <c r="X294" s="0" t="s">
        <v>9</v>
      </c>
      <c r="Y294" s="7" t="n">
        <v>50</v>
      </c>
      <c r="Z294" s="25" t="s">
        <v>48</v>
      </c>
      <c r="AA294" s="25" t="s">
        <v>48</v>
      </c>
      <c r="AB294" s="25"/>
      <c r="AC294" s="25"/>
      <c r="AD294" s="25"/>
      <c r="AE294" s="0" t="str">
        <f aca="false">VLOOKUP($E294,MAPPING!$B$2:$F$7,5,0)</f>
        <v>INTEGER</v>
      </c>
      <c r="AF294" s="7" t="n">
        <v>50</v>
      </c>
      <c r="AG294" s="25" t="s">
        <v>48</v>
      </c>
      <c r="AH294" s="25" t="s">
        <v>48</v>
      </c>
      <c r="AI294" s="25"/>
      <c r="AJ294" s="25"/>
      <c r="AK294" s="0" t="str">
        <f aca="false">CONCATENATE(UPPER($D294)," ",AE294,",")</f>
        <v>BANK_ID INTEGER,</v>
      </c>
    </row>
    <row r="295" customFormat="false" ht="15" hidden="false" customHeight="false" outlineLevel="0" collapsed="false">
      <c r="A295" s="23"/>
      <c r="B295" s="23"/>
      <c r="C295" s="8" t="n">
        <v>5</v>
      </c>
      <c r="D295" s="0" t="s">
        <v>96</v>
      </c>
      <c r="E295" s="0" t="s">
        <v>12</v>
      </c>
      <c r="F295" s="7" t="n">
        <v>50</v>
      </c>
      <c r="G295" s="25" t="s">
        <v>48</v>
      </c>
      <c r="H295" s="25" t="s">
        <v>48</v>
      </c>
      <c r="I295" s="25"/>
      <c r="J295" s="0" t="str">
        <f aca="false">VLOOKUP($E295,MAPPING!$B$2:$F$7,2,0)</f>
        <v>INT</v>
      </c>
      <c r="K295" s="7" t="n">
        <v>50</v>
      </c>
      <c r="L295" s="25" t="s">
        <v>48</v>
      </c>
      <c r="M295" s="25" t="s">
        <v>48</v>
      </c>
      <c r="N295" s="25"/>
      <c r="O295" s="25"/>
      <c r="P295" s="0" t="str">
        <f aca="false">CONCATENATE(UPPER($D295)," ",J295,",")</f>
        <v>BRANCH_ID INT,</v>
      </c>
      <c r="Q295" s="0" t="str">
        <f aca="false">VLOOKUP($E295,MAPPING!$B$2:$F$7,3,0)</f>
        <v>INTEGER</v>
      </c>
      <c r="R295" s="7" t="n">
        <v>50</v>
      </c>
      <c r="S295" s="25" t="s">
        <v>48</v>
      </c>
      <c r="T295" s="25" t="s">
        <v>48</v>
      </c>
      <c r="U295" s="25"/>
      <c r="V295" s="25"/>
      <c r="W295" s="0" t="str">
        <f aca="false">CONCATENATE(UPPER($D295)," ",Q295,"(",R295,")",IF(U295&lt;&gt;"",CONCATENATE(" DEFAULT ",U295),""),IF(S295="Y"," NOT NULL",""),",")</f>
        <v>BRANCH_ID INTEGER(50),</v>
      </c>
      <c r="X295" s="0" t="s">
        <v>9</v>
      </c>
      <c r="Y295" s="7" t="n">
        <v>50</v>
      </c>
      <c r="Z295" s="25" t="s">
        <v>48</v>
      </c>
      <c r="AA295" s="25" t="s">
        <v>48</v>
      </c>
      <c r="AB295" s="25"/>
      <c r="AC295" s="25"/>
      <c r="AD295" s="25"/>
      <c r="AE295" s="0" t="str">
        <f aca="false">VLOOKUP($E295,MAPPING!$B$2:$F$7,5,0)</f>
        <v>INTEGER</v>
      </c>
      <c r="AF295" s="7" t="n">
        <v>50</v>
      </c>
      <c r="AG295" s="25" t="s">
        <v>48</v>
      </c>
      <c r="AH295" s="25" t="s">
        <v>48</v>
      </c>
      <c r="AI295" s="25"/>
      <c r="AJ295" s="25"/>
      <c r="AK295" s="0" t="str">
        <f aca="false">CONCATENATE(UPPER($D295)," ",AE295,",")</f>
        <v>BRANCH_ID INTEGER,</v>
      </c>
    </row>
    <row r="296" customFormat="false" ht="15" hidden="false" customHeight="false" outlineLevel="0" collapsed="false">
      <c r="A296" s="23"/>
      <c r="B296" s="23"/>
      <c r="C296" s="8" t="n">
        <v>6</v>
      </c>
      <c r="D296" s="0" t="s">
        <v>52</v>
      </c>
      <c r="E296" s="0" t="s">
        <v>7</v>
      </c>
      <c r="F296" s="7" t="n">
        <v>50</v>
      </c>
      <c r="G296" s="25" t="s">
        <v>48</v>
      </c>
      <c r="H296" s="25" t="s">
        <v>48</v>
      </c>
      <c r="I296" s="25"/>
      <c r="J296" s="0" t="str">
        <f aca="false">VLOOKUP($E296,MAPPING!$B$2:$F$7,2,0)</f>
        <v>STRING</v>
      </c>
      <c r="K296" s="7" t="n">
        <v>50</v>
      </c>
      <c r="L296" s="25" t="s">
        <v>48</v>
      </c>
      <c r="M296" s="25" t="s">
        <v>48</v>
      </c>
      <c r="N296" s="25"/>
      <c r="O296" s="25"/>
      <c r="P296" s="0" t="str">
        <f aca="false">CONCATENATE(UPPER($D296)," ",J296,",")</f>
        <v>CUSTOMER_ID STRING,</v>
      </c>
      <c r="Q296" s="0" t="str">
        <f aca="false">VLOOKUP($E296,MAPPING!$B$2:$F$7,3,0)</f>
        <v>VARCHAR</v>
      </c>
      <c r="R296" s="7" t="n">
        <v>50</v>
      </c>
      <c r="S296" s="25" t="s">
        <v>48</v>
      </c>
      <c r="T296" s="25" t="s">
        <v>48</v>
      </c>
      <c r="U296" s="25"/>
      <c r="V296" s="25"/>
      <c r="W296" s="0" t="str">
        <f aca="false">CONCATENATE(UPPER($D296)," ",Q296,"(",R296,")",IF(U296&lt;&gt;"",CONCATENATE(" DEFAULT ",U296),""),IF(S296="Y"," NOT NULL",""),",")</f>
        <v>CUSTOMER_ID VARCHAR(50),</v>
      </c>
      <c r="X296" s="0" t="s">
        <v>9</v>
      </c>
      <c r="Y296" s="7" t="n">
        <v>50</v>
      </c>
      <c r="Z296" s="25" t="s">
        <v>48</v>
      </c>
      <c r="AA296" s="25" t="s">
        <v>48</v>
      </c>
      <c r="AB296" s="25"/>
      <c r="AC296" s="25"/>
      <c r="AD296" s="25"/>
      <c r="AE296" s="0" t="str">
        <f aca="false">VLOOKUP($E296,MAPPING!$B$2:$F$7,5,0)</f>
        <v>VARCHAR</v>
      </c>
      <c r="AF296" s="7" t="n">
        <v>50</v>
      </c>
      <c r="AG296" s="25" t="s">
        <v>48</v>
      </c>
      <c r="AH296" s="25" t="s">
        <v>48</v>
      </c>
      <c r="AI296" s="25"/>
      <c r="AJ296" s="25"/>
      <c r="AK296" s="0" t="str">
        <f aca="false">CONCATENATE(UPPER($D296)," ",AE296,",")</f>
        <v>CUSTOMER_ID  VARCHAR,</v>
      </c>
    </row>
    <row r="297" customFormat="false" ht="15" hidden="false" customHeight="false" outlineLevel="0" collapsed="false">
      <c r="A297" s="23"/>
      <c r="B297" s="23"/>
      <c r="C297" s="8" t="n">
        <v>7</v>
      </c>
      <c r="D297" s="0" t="s">
        <v>77</v>
      </c>
      <c r="E297" s="0" t="s">
        <v>7</v>
      </c>
      <c r="F297" s="7" t="n">
        <v>50</v>
      </c>
      <c r="G297" s="25" t="s">
        <v>48</v>
      </c>
      <c r="H297" s="25" t="s">
        <v>48</v>
      </c>
      <c r="I297" s="25"/>
      <c r="J297" s="0" t="str">
        <f aca="false">VLOOKUP($E297,MAPPING!$B$2:$F$7,2,0)</f>
        <v>STRING</v>
      </c>
      <c r="K297" s="7" t="n">
        <v>50</v>
      </c>
      <c r="L297" s="25" t="s">
        <v>48</v>
      </c>
      <c r="M297" s="25" t="s">
        <v>48</v>
      </c>
      <c r="N297" s="25"/>
      <c r="O297" s="25"/>
      <c r="P297" s="0" t="str">
        <f aca="false">CONCATENATE(UPPER($D297)," ",J297,",")</f>
        <v>ADDRESS_ID STRING,</v>
      </c>
      <c r="Q297" s="0" t="str">
        <f aca="false">VLOOKUP($E297,MAPPING!$B$2:$F$7,3,0)</f>
        <v>VARCHAR</v>
      </c>
      <c r="R297" s="7" t="n">
        <v>50</v>
      </c>
      <c r="S297" s="25" t="s">
        <v>48</v>
      </c>
      <c r="T297" s="25" t="s">
        <v>48</v>
      </c>
      <c r="U297" s="25"/>
      <c r="V297" s="25"/>
      <c r="W297" s="0" t="str">
        <f aca="false">CONCATENATE(UPPER($D297)," ",Q297,"(",R297,")",IF(U297&lt;&gt;"",CONCATENATE(" DEFAULT ",U297),""),IF(S297="Y"," NOT NULL",""),",")</f>
        <v>ADDRESS_ID VARCHAR(50),</v>
      </c>
      <c r="X297" s="0" t="s">
        <v>9</v>
      </c>
      <c r="Y297" s="7" t="n">
        <v>50</v>
      </c>
      <c r="Z297" s="25" t="s">
        <v>48</v>
      </c>
      <c r="AA297" s="25" t="s">
        <v>48</v>
      </c>
      <c r="AB297" s="25"/>
      <c r="AC297" s="25"/>
      <c r="AD297" s="25"/>
      <c r="AE297" s="0" t="str">
        <f aca="false">VLOOKUP($E297,MAPPING!$B$2:$F$7,5,0)</f>
        <v>VARCHAR</v>
      </c>
      <c r="AF297" s="7" t="n">
        <v>50</v>
      </c>
      <c r="AG297" s="25" t="s">
        <v>48</v>
      </c>
      <c r="AH297" s="25" t="s">
        <v>48</v>
      </c>
      <c r="AI297" s="25"/>
      <c r="AJ297" s="25"/>
      <c r="AK297" s="0" t="str">
        <f aca="false">CONCATENATE(UPPER($D297)," ",AE297,",")</f>
        <v>ADDRESS_ID  VARCHAR,</v>
      </c>
    </row>
    <row r="298" customFormat="false" ht="15" hidden="false" customHeight="false" outlineLevel="0" collapsed="false">
      <c r="A298" s="23"/>
      <c r="B298" s="23"/>
      <c r="C298" s="8" t="n">
        <v>8</v>
      </c>
      <c r="D298" s="0" t="s">
        <v>46</v>
      </c>
      <c r="E298" s="0" t="s">
        <v>7</v>
      </c>
      <c r="F298" s="7" t="n">
        <v>50</v>
      </c>
      <c r="G298" s="25" t="s">
        <v>48</v>
      </c>
      <c r="H298" s="25" t="s">
        <v>48</v>
      </c>
      <c r="I298" s="25"/>
      <c r="J298" s="0" t="str">
        <f aca="false">VLOOKUP($E298,MAPPING!$B$2:$F$7,2,0)</f>
        <v>STRING</v>
      </c>
      <c r="K298" s="7" t="n">
        <v>50</v>
      </c>
      <c r="L298" s="25" t="s">
        <v>48</v>
      </c>
      <c r="M298" s="25" t="s">
        <v>48</v>
      </c>
      <c r="N298" s="25"/>
      <c r="O298" s="25"/>
      <c r="P298" s="0" t="str">
        <f aca="false">CONCATENATE(UPPER($D298)," ",J298,",")</f>
        <v>ACCOUNT_ID STRING,</v>
      </c>
      <c r="Q298" s="0" t="str">
        <f aca="false">VLOOKUP($E298,MAPPING!$B$2:$F$7,3,0)</f>
        <v>VARCHAR</v>
      </c>
      <c r="R298" s="7" t="n">
        <v>50</v>
      </c>
      <c r="S298" s="25" t="s">
        <v>48</v>
      </c>
      <c r="T298" s="25" t="s">
        <v>48</v>
      </c>
      <c r="U298" s="25"/>
      <c r="V298" s="25"/>
      <c r="W298" s="0" t="str">
        <f aca="false">CONCATENATE(UPPER($D298)," ",Q298,"(",R298,")",IF(U298&lt;&gt;"",CONCATENATE(" DEFAULT ",U298),""),IF(S298="Y"," NOT NULL",""),",")</f>
        <v>ACCOUNT_ID VARCHAR(50),</v>
      </c>
      <c r="X298" s="0" t="s">
        <v>9</v>
      </c>
      <c r="Y298" s="7" t="n">
        <v>50</v>
      </c>
      <c r="Z298" s="25" t="s">
        <v>48</v>
      </c>
      <c r="AA298" s="25" t="s">
        <v>48</v>
      </c>
      <c r="AB298" s="25"/>
      <c r="AC298" s="25"/>
      <c r="AD298" s="25"/>
      <c r="AE298" s="0" t="str">
        <f aca="false">VLOOKUP($E298,MAPPING!$B$2:$F$7,5,0)</f>
        <v>VARCHAR</v>
      </c>
      <c r="AF298" s="7" t="n">
        <v>50</v>
      </c>
      <c r="AG298" s="25" t="s">
        <v>48</v>
      </c>
      <c r="AH298" s="25" t="s">
        <v>48</v>
      </c>
      <c r="AI298" s="25"/>
      <c r="AJ298" s="25"/>
      <c r="AK298" s="0" t="str">
        <f aca="false">CONCATENATE(UPPER($D298)," ",AE298,",")</f>
        <v>ACCOUNT_ID  VARCHAR,</v>
      </c>
    </row>
    <row r="299" customFormat="false" ht="15" hidden="false" customHeight="false" outlineLevel="0" collapsed="false">
      <c r="A299" s="23"/>
      <c r="B299" s="23"/>
      <c r="C299" s="8" t="n">
        <v>9</v>
      </c>
      <c r="D299" s="0" t="s">
        <v>252</v>
      </c>
      <c r="E299" s="0" t="s">
        <v>7</v>
      </c>
      <c r="F299" s="7" t="n">
        <v>50</v>
      </c>
      <c r="G299" s="25" t="s">
        <v>48</v>
      </c>
      <c r="H299" s="25" t="s">
        <v>48</v>
      </c>
      <c r="I299" s="25"/>
      <c r="J299" s="0" t="str">
        <f aca="false">VLOOKUP($E299,MAPPING!$B$2:$F$7,2,0)</f>
        <v>STRING</v>
      </c>
      <c r="K299" s="7" t="n">
        <v>50</v>
      </c>
      <c r="L299" s="25" t="s">
        <v>48</v>
      </c>
      <c r="M299" s="25" t="s">
        <v>48</v>
      </c>
      <c r="N299" s="25"/>
      <c r="O299" s="25"/>
      <c r="P299" s="0" t="str">
        <f aca="false">CONCATENATE(UPPER($D299)," ",J299,",")</f>
        <v>FROM_ACCOUNT STRING,</v>
      </c>
      <c r="Q299" s="0" t="str">
        <f aca="false">VLOOKUP($E299,MAPPING!$B$2:$F$7,3,0)</f>
        <v>VARCHAR</v>
      </c>
      <c r="R299" s="7" t="n">
        <v>50</v>
      </c>
      <c r="S299" s="25" t="s">
        <v>48</v>
      </c>
      <c r="T299" s="25" t="s">
        <v>48</v>
      </c>
      <c r="U299" s="25"/>
      <c r="V299" s="25"/>
      <c r="W299" s="0" t="str">
        <f aca="false">CONCATENATE(UPPER($D299)," ",Q299,"(",R299,")",IF(U299&lt;&gt;"",CONCATENATE(" DEFAULT ",U299),""),IF(S299="Y"," NOT NULL",""),",")</f>
        <v>FROM_ACCOUNT VARCHAR(50),</v>
      </c>
      <c r="X299" s="0" t="s">
        <v>9</v>
      </c>
      <c r="Y299" s="7" t="n">
        <v>50</v>
      </c>
      <c r="Z299" s="25" t="s">
        <v>48</v>
      </c>
      <c r="AA299" s="25" t="s">
        <v>48</v>
      </c>
      <c r="AB299" s="25"/>
      <c r="AC299" s="25"/>
      <c r="AD299" s="25"/>
      <c r="AE299" s="0" t="str">
        <f aca="false">VLOOKUP($E299,MAPPING!$B$2:$F$7,5,0)</f>
        <v>VARCHAR</v>
      </c>
      <c r="AF299" s="7" t="n">
        <v>50</v>
      </c>
      <c r="AG299" s="25" t="s">
        <v>48</v>
      </c>
      <c r="AH299" s="25" t="s">
        <v>48</v>
      </c>
      <c r="AI299" s="25"/>
      <c r="AJ299" s="25"/>
      <c r="AK299" s="0" t="str">
        <f aca="false">CONCATENATE(UPPER($D299)," ",AE299,",")</f>
        <v>FROM_ACCOUNT  VARCHAR,</v>
      </c>
    </row>
    <row r="300" customFormat="false" ht="15" hidden="false" customHeight="false" outlineLevel="0" collapsed="false">
      <c r="A300" s="23"/>
      <c r="B300" s="23"/>
      <c r="C300" s="8" t="n">
        <v>10</v>
      </c>
      <c r="D300" s="0" t="s">
        <v>253</v>
      </c>
      <c r="E300" s="0" t="s">
        <v>7</v>
      </c>
      <c r="F300" s="7" t="n">
        <v>50</v>
      </c>
      <c r="G300" s="25" t="s">
        <v>48</v>
      </c>
      <c r="H300" s="25" t="s">
        <v>48</v>
      </c>
      <c r="I300" s="25"/>
      <c r="J300" s="0" t="str">
        <f aca="false">VLOOKUP($E300,MAPPING!$B$2:$F$7,2,0)</f>
        <v>STRING</v>
      </c>
      <c r="K300" s="7" t="n">
        <v>50</v>
      </c>
      <c r="L300" s="25" t="s">
        <v>48</v>
      </c>
      <c r="M300" s="25" t="s">
        <v>48</v>
      </c>
      <c r="N300" s="25"/>
      <c r="O300" s="25"/>
      <c r="P300" s="0" t="str">
        <f aca="false">CONCATENATE(UPPER($D300)," ",J300,",")</f>
        <v>TO_ACCOUNT STRING,</v>
      </c>
      <c r="Q300" s="0" t="str">
        <f aca="false">VLOOKUP($E300,MAPPING!$B$2:$F$7,3,0)</f>
        <v>VARCHAR</v>
      </c>
      <c r="R300" s="7" t="n">
        <v>50</v>
      </c>
      <c r="S300" s="25" t="s">
        <v>48</v>
      </c>
      <c r="T300" s="25" t="s">
        <v>48</v>
      </c>
      <c r="U300" s="25"/>
      <c r="V300" s="25"/>
      <c r="W300" s="0" t="str">
        <f aca="false">CONCATENATE(UPPER($D300)," ",Q300,"(",R300,")",IF(U300&lt;&gt;"",CONCATENATE(" DEFAULT ",U300),""),IF(S300="Y"," NOT NULL",""),",")</f>
        <v>TO_ACCOUNT VARCHAR(50),</v>
      </c>
      <c r="X300" s="0" t="s">
        <v>9</v>
      </c>
      <c r="Y300" s="7" t="n">
        <v>50</v>
      </c>
      <c r="Z300" s="25" t="s">
        <v>48</v>
      </c>
      <c r="AA300" s="25" t="s">
        <v>48</v>
      </c>
      <c r="AB300" s="25"/>
      <c r="AC300" s="25"/>
      <c r="AD300" s="25"/>
      <c r="AE300" s="0" t="str">
        <f aca="false">VLOOKUP($E300,MAPPING!$B$2:$F$7,5,0)</f>
        <v>VARCHAR</v>
      </c>
      <c r="AF300" s="7" t="n">
        <v>50</v>
      </c>
      <c r="AG300" s="25" t="s">
        <v>48</v>
      </c>
      <c r="AH300" s="25" t="s">
        <v>48</v>
      </c>
      <c r="AI300" s="25"/>
      <c r="AJ300" s="25"/>
      <c r="AK300" s="0" t="str">
        <f aca="false">CONCATENATE(UPPER($D300)," ",AE300,",")</f>
        <v>TO_ACCOUNT  VARCHAR,</v>
      </c>
    </row>
    <row r="301" customFormat="false" ht="15" hidden="false" customHeight="false" outlineLevel="0" collapsed="false">
      <c r="A301" s="23"/>
      <c r="B301" s="23"/>
      <c r="C301" s="8" t="n">
        <v>11</v>
      </c>
      <c r="D301" s="0" t="s">
        <v>254</v>
      </c>
      <c r="E301" s="0" t="s">
        <v>12</v>
      </c>
      <c r="F301" s="0" t="n">
        <v>10</v>
      </c>
      <c r="G301" s="25" t="s">
        <v>48</v>
      </c>
      <c r="H301" s="25" t="s">
        <v>48</v>
      </c>
      <c r="I301" s="25"/>
      <c r="J301" s="0" t="str">
        <f aca="false">VLOOKUP($E301,MAPPING!$B$2:$F$7,2,0)</f>
        <v>INT</v>
      </c>
      <c r="K301" s="0" t="n">
        <v>10</v>
      </c>
      <c r="L301" s="25" t="s">
        <v>48</v>
      </c>
      <c r="M301" s="25" t="s">
        <v>48</v>
      </c>
      <c r="N301" s="25"/>
      <c r="O301" s="25"/>
      <c r="P301" s="0" t="str">
        <f aca="false">CONCATENATE(UPPER($D301)," ",J301,",")</f>
        <v>AMOUNT_BASE_CURR INT,</v>
      </c>
      <c r="Q301" s="0" t="str">
        <f aca="false">VLOOKUP($E301,MAPPING!$B$2:$F$7,3,0)</f>
        <v>INTEGER</v>
      </c>
      <c r="R301" s="0" t="n">
        <v>10</v>
      </c>
      <c r="S301" s="25" t="s">
        <v>48</v>
      </c>
      <c r="T301" s="25" t="s">
        <v>48</v>
      </c>
      <c r="U301" s="25"/>
      <c r="V301" s="25"/>
      <c r="W301" s="0" t="str">
        <f aca="false">CONCATENATE(UPPER($D301)," ",Q301,"(",R301,")",IF(U301&lt;&gt;"",CONCATENATE(" DEFAULT ",U301),""),IF(S301="Y"," NOT NULL",""),",")</f>
        <v>AMOUNT_BASE_CURR INTEGER(10),</v>
      </c>
      <c r="X301" s="0" t="s">
        <v>133</v>
      </c>
      <c r="Y301" s="0" t="n">
        <v>10</v>
      </c>
      <c r="Z301" s="25" t="s">
        <v>48</v>
      </c>
      <c r="AA301" s="25" t="s">
        <v>48</v>
      </c>
      <c r="AB301" s="25"/>
      <c r="AC301" s="25"/>
      <c r="AD301" s="25"/>
      <c r="AE301" s="0" t="str">
        <f aca="false">VLOOKUP($E301,MAPPING!$B$2:$F$7,5,0)</f>
        <v>INTEGER</v>
      </c>
      <c r="AF301" s="0" t="n">
        <v>10</v>
      </c>
      <c r="AG301" s="25" t="s">
        <v>48</v>
      </c>
      <c r="AH301" s="25" t="s">
        <v>48</v>
      </c>
      <c r="AI301" s="25"/>
      <c r="AJ301" s="25"/>
      <c r="AK301" s="0" t="str">
        <f aca="false">CONCATENATE(UPPER($D301)," ",AE301,",")</f>
        <v>AMOUNT_BASE_CURR INTEGER,</v>
      </c>
    </row>
    <row r="302" customFormat="false" ht="15" hidden="false" customHeight="false" outlineLevel="0" collapsed="false">
      <c r="A302" s="23"/>
      <c r="B302" s="23"/>
      <c r="C302" s="8" t="n">
        <v>12</v>
      </c>
      <c r="D302" s="0" t="s">
        <v>255</v>
      </c>
      <c r="E302" s="0" t="s">
        <v>12</v>
      </c>
      <c r="F302" s="0" t="n">
        <v>10</v>
      </c>
      <c r="G302" s="25" t="s">
        <v>48</v>
      </c>
      <c r="H302" s="25" t="s">
        <v>48</v>
      </c>
      <c r="I302" s="25"/>
      <c r="J302" s="0" t="str">
        <f aca="false">VLOOKUP($E302,MAPPING!$B$2:$F$7,2,0)</f>
        <v>INT</v>
      </c>
      <c r="K302" s="0" t="n">
        <v>10</v>
      </c>
      <c r="L302" s="25" t="s">
        <v>48</v>
      </c>
      <c r="M302" s="25" t="s">
        <v>48</v>
      </c>
      <c r="N302" s="25"/>
      <c r="O302" s="25"/>
      <c r="P302" s="0" t="str">
        <f aca="false">CONCATENATE(UPPER($D302)," ",J302,",")</f>
        <v>AMOUNT_USD INT,</v>
      </c>
      <c r="Q302" s="0" t="str">
        <f aca="false">VLOOKUP($E302,MAPPING!$B$2:$F$7,3,0)</f>
        <v>INTEGER</v>
      </c>
      <c r="R302" s="0" t="n">
        <v>10</v>
      </c>
      <c r="S302" s="25" t="s">
        <v>48</v>
      </c>
      <c r="T302" s="25" t="s">
        <v>48</v>
      </c>
      <c r="U302" s="25"/>
      <c r="V302" s="25"/>
      <c r="W302" s="0" t="str">
        <f aca="false">CONCATENATE(UPPER($D302)," ",Q302,"(",R302,")",IF(U302&lt;&gt;"",CONCATENATE(" DEFAULT ",U302),""),IF(S302="Y"," NOT NULL",""),",")</f>
        <v>AMOUNT_USD INTEGER(10),</v>
      </c>
      <c r="X302" s="0" t="s">
        <v>133</v>
      </c>
      <c r="Y302" s="0" t="n">
        <v>10</v>
      </c>
      <c r="Z302" s="25" t="s">
        <v>48</v>
      </c>
      <c r="AA302" s="25" t="s">
        <v>48</v>
      </c>
      <c r="AB302" s="25"/>
      <c r="AC302" s="25"/>
      <c r="AD302" s="25"/>
      <c r="AE302" s="0" t="str">
        <f aca="false">VLOOKUP($E302,MAPPING!$B$2:$F$7,5,0)</f>
        <v>INTEGER</v>
      </c>
      <c r="AF302" s="0" t="n">
        <v>10</v>
      </c>
      <c r="AG302" s="25" t="s">
        <v>48</v>
      </c>
      <c r="AH302" s="25" t="s">
        <v>48</v>
      </c>
      <c r="AI302" s="25"/>
      <c r="AJ302" s="25"/>
      <c r="AK302" s="0" t="str">
        <f aca="false">CONCATENATE(UPPER($D302)," ",AE302,",")</f>
        <v>AMOUNT_USD INTEGER,</v>
      </c>
    </row>
    <row r="303" customFormat="false" ht="15" hidden="false" customHeight="false" outlineLevel="0" collapsed="false">
      <c r="A303" s="23"/>
      <c r="B303" s="23"/>
      <c r="C303" s="8" t="n">
        <v>13</v>
      </c>
      <c r="D303" s="0" t="s">
        <v>65</v>
      </c>
      <c r="E303" s="0" t="s">
        <v>7</v>
      </c>
      <c r="F303" s="7" t="n">
        <v>10</v>
      </c>
      <c r="G303" s="25" t="s">
        <v>48</v>
      </c>
      <c r="H303" s="25" t="s">
        <v>48</v>
      </c>
      <c r="I303" s="25"/>
      <c r="J303" s="0" t="str">
        <f aca="false">VLOOKUP($E303,MAPPING!$B$2:$F$7,2,0)</f>
        <v>STRING</v>
      </c>
      <c r="K303" s="7" t="n">
        <v>10</v>
      </c>
      <c r="L303" s="25" t="s">
        <v>48</v>
      </c>
      <c r="M303" s="25" t="s">
        <v>48</v>
      </c>
      <c r="N303" s="25"/>
      <c r="O303" s="25"/>
      <c r="P303" s="0" t="str">
        <f aca="false">CONCATENATE(UPPER($D303)," ",J303,",")</f>
        <v>CURRENCY_CODE STRING,</v>
      </c>
      <c r="Q303" s="0" t="str">
        <f aca="false">VLOOKUP($E303,MAPPING!$B$2:$F$7,3,0)</f>
        <v>VARCHAR</v>
      </c>
      <c r="R303" s="7" t="n">
        <v>10</v>
      </c>
      <c r="S303" s="25" t="s">
        <v>48</v>
      </c>
      <c r="T303" s="25" t="s">
        <v>48</v>
      </c>
      <c r="U303" s="25"/>
      <c r="V303" s="25"/>
      <c r="W303" s="0" t="str">
        <f aca="false">CONCATENATE(UPPER($D303)," ",Q303,"(",R303,")",IF(U303&lt;&gt;"",CONCATENATE(" DEFAULT ",U303),""),IF(S303="Y"," NOT NULL",""),",")</f>
        <v>CURRENCY_CODE VARCHAR(10),</v>
      </c>
      <c r="X303" s="0" t="s">
        <v>9</v>
      </c>
      <c r="Y303" s="7" t="n">
        <v>10</v>
      </c>
      <c r="Z303" s="25" t="s">
        <v>48</v>
      </c>
      <c r="AA303" s="25" t="s">
        <v>48</v>
      </c>
      <c r="AB303" s="25"/>
      <c r="AC303" s="25"/>
      <c r="AD303" s="25"/>
      <c r="AE303" s="0" t="str">
        <f aca="false">VLOOKUP($E303,MAPPING!$B$2:$F$7,5,0)</f>
        <v>VARCHAR</v>
      </c>
      <c r="AF303" s="7" t="n">
        <v>10</v>
      </c>
      <c r="AG303" s="25" t="s">
        <v>48</v>
      </c>
      <c r="AH303" s="25" t="s">
        <v>48</v>
      </c>
      <c r="AI303" s="25"/>
      <c r="AJ303" s="25"/>
      <c r="AK303" s="0" t="str">
        <f aca="false">CONCATENATE(UPPER($D303)," ",AE303,",")</f>
        <v>CURRENCY_CODE  VARCHAR,</v>
      </c>
    </row>
    <row r="304" customFormat="false" ht="15" hidden="false" customHeight="false" outlineLevel="0" collapsed="false">
      <c r="A304" s="23"/>
      <c r="B304" s="23"/>
      <c r="C304" s="8" t="n">
        <v>14</v>
      </c>
      <c r="D304" s="0" t="s">
        <v>256</v>
      </c>
      <c r="E304" s="0" t="s">
        <v>12</v>
      </c>
      <c r="F304" s="7" t="n">
        <v>10</v>
      </c>
      <c r="G304" s="25" t="s">
        <v>48</v>
      </c>
      <c r="H304" s="25" t="s">
        <v>48</v>
      </c>
      <c r="I304" s="25"/>
      <c r="J304" s="0" t="str">
        <f aca="false">VLOOKUP($E304,MAPPING!$B$2:$F$7,2,0)</f>
        <v>INT</v>
      </c>
      <c r="K304" s="7" t="n">
        <v>10</v>
      </c>
      <c r="L304" s="25" t="s">
        <v>48</v>
      </c>
      <c r="M304" s="25" t="s">
        <v>48</v>
      </c>
      <c r="N304" s="25"/>
      <c r="O304" s="25"/>
      <c r="P304" s="0" t="str">
        <f aca="false">CONCATENATE(UPPER($D304)," ",J304,",")</f>
        <v>CURRENCY_RATE INT,</v>
      </c>
      <c r="Q304" s="0" t="str">
        <f aca="false">VLOOKUP($E304,MAPPING!$B$2:$F$7,3,0)</f>
        <v>INTEGER</v>
      </c>
      <c r="R304" s="7" t="n">
        <v>10</v>
      </c>
      <c r="S304" s="25" t="s">
        <v>48</v>
      </c>
      <c r="T304" s="25" t="s">
        <v>48</v>
      </c>
      <c r="U304" s="25"/>
      <c r="V304" s="25"/>
      <c r="W304" s="0" t="str">
        <f aca="false">CONCATENATE(UPPER($D304)," ",Q304,"(",R304,")",IF(U304&lt;&gt;"",CONCATENATE(" DEFAULT ",U304),""),IF(S304="Y"," NOT NULL",""),",")</f>
        <v>CURRENCY_RATE INTEGER(10),</v>
      </c>
      <c r="X304" s="0" t="s">
        <v>133</v>
      </c>
      <c r="Y304" s="7" t="n">
        <v>10</v>
      </c>
      <c r="Z304" s="25" t="s">
        <v>48</v>
      </c>
      <c r="AA304" s="25" t="s">
        <v>48</v>
      </c>
      <c r="AB304" s="25"/>
      <c r="AC304" s="25"/>
      <c r="AD304" s="25"/>
      <c r="AE304" s="0" t="str">
        <f aca="false">VLOOKUP($E304,MAPPING!$B$2:$F$7,5,0)</f>
        <v>INTEGER</v>
      </c>
      <c r="AF304" s="7" t="n">
        <v>10</v>
      </c>
      <c r="AG304" s="25" t="s">
        <v>48</v>
      </c>
      <c r="AH304" s="25" t="s">
        <v>48</v>
      </c>
      <c r="AI304" s="25"/>
      <c r="AJ304" s="25"/>
      <c r="AK304" s="0" t="str">
        <f aca="false">CONCATENATE(UPPER($D304)," ",AE304,",")</f>
        <v>CURRENCY_RATE INTEGER,</v>
      </c>
    </row>
    <row r="305" customFormat="false" ht="15" hidden="false" customHeight="false" outlineLevel="0" collapsed="false">
      <c r="A305" s="23"/>
      <c r="B305" s="23"/>
      <c r="C305" s="8" t="n">
        <v>15</v>
      </c>
      <c r="D305" s="0" t="s">
        <v>257</v>
      </c>
      <c r="E305" s="0" t="s">
        <v>7</v>
      </c>
      <c r="F305" s="7" t="n">
        <v>50</v>
      </c>
      <c r="G305" s="25" t="s">
        <v>48</v>
      </c>
      <c r="H305" s="25" t="s">
        <v>48</v>
      </c>
      <c r="I305" s="25"/>
      <c r="J305" s="0" t="str">
        <f aca="false">VLOOKUP($E305,MAPPING!$B$2:$F$7,2,0)</f>
        <v>STRING</v>
      </c>
      <c r="K305" s="7" t="n">
        <v>50</v>
      </c>
      <c r="L305" s="25" t="s">
        <v>48</v>
      </c>
      <c r="M305" s="25" t="s">
        <v>48</v>
      </c>
      <c r="N305" s="25"/>
      <c r="O305" s="25"/>
      <c r="P305" s="0" t="str">
        <f aca="false">CONCATENATE(UPPER($D305)," ",J305,")")</f>
        <v>NOTES STRING)</v>
      </c>
      <c r="Q305" s="0" t="str">
        <f aca="false">VLOOKUP($E305,MAPPING!$B$2:$F$7,3,0)</f>
        <v>VARCHAR</v>
      </c>
      <c r="R305" s="7" t="n">
        <v>50</v>
      </c>
      <c r="S305" s="25" t="s">
        <v>48</v>
      </c>
      <c r="T305" s="25" t="s">
        <v>48</v>
      </c>
      <c r="U305" s="25"/>
      <c r="V305" s="25"/>
      <c r="W305" s="0" t="str">
        <f aca="false">CONCATENATE(UPPER($D305)," ",Q305,"(",R305,")",IF(U305&lt;&gt;"",CONCATENATE(" DEFAULT ",U305),""),IF(S305="Y"," NOT NULL",""),",")</f>
        <v>NOTES VARCHAR(50),</v>
      </c>
      <c r="X305" s="0" t="s">
        <v>9</v>
      </c>
      <c r="Y305" s="7" t="n">
        <v>50</v>
      </c>
      <c r="Z305" s="25" t="s">
        <v>48</v>
      </c>
      <c r="AA305" s="25" t="s">
        <v>48</v>
      </c>
      <c r="AB305" s="25"/>
      <c r="AC305" s="25"/>
      <c r="AD305" s="25"/>
      <c r="AE305" s="0" t="str">
        <f aca="false">VLOOKUP($E305,MAPPING!$B$2:$F$7,5,0)</f>
        <v>VARCHAR</v>
      </c>
      <c r="AF305" s="7" t="n">
        <v>50</v>
      </c>
      <c r="AG305" s="25" t="s">
        <v>48</v>
      </c>
      <c r="AH305" s="25" t="s">
        <v>48</v>
      </c>
      <c r="AI305" s="25"/>
      <c r="AJ305" s="25"/>
      <c r="AK305" s="0" t="str">
        <f aca="false">CONCATENATE(UPPER($D305)," ",AE305,",")</f>
        <v>NOTES  VARCHAR,</v>
      </c>
    </row>
    <row r="306" customFormat="false" ht="15" hidden="false" customHeight="false" outlineLevel="0" collapsed="false">
      <c r="A306" s="23"/>
      <c r="B306" s="23"/>
      <c r="C306" s="8" t="n">
        <v>16</v>
      </c>
      <c r="D306" s="0" t="s">
        <v>68</v>
      </c>
      <c r="E306" s="0" t="s">
        <v>7</v>
      </c>
      <c r="F306" s="7" t="n">
        <v>10</v>
      </c>
      <c r="G306" s="25" t="s">
        <v>48</v>
      </c>
      <c r="H306" s="0" t="s">
        <v>47</v>
      </c>
      <c r="J306" s="0" t="str">
        <f aca="false">VLOOKUP($E306,MAPPING!$B$2:$F$7,2,0)</f>
        <v>STRING</v>
      </c>
      <c r="K306" s="7" t="n">
        <v>10</v>
      </c>
      <c r="L306" s="25" t="s">
        <v>48</v>
      </c>
      <c r="M306" s="0" t="s">
        <v>47</v>
      </c>
      <c r="Q306" s="0" t="str">
        <f aca="false">VLOOKUP($E306,MAPPING!$B$2:$F$7,3,0)</f>
        <v>VARCHAR</v>
      </c>
      <c r="R306" s="7" t="n">
        <v>10</v>
      </c>
      <c r="S306" s="25" t="s">
        <v>48</v>
      </c>
      <c r="T306" s="0" t="s">
        <v>47</v>
      </c>
      <c r="W306" s="0" t="str">
        <f aca="false">CONCATENATE(UPPER($D306)," ",Q306,"(",R306,")",IF(U306&lt;&gt;"",CONCATENATE(" DEFAULT ",U306),""),IF(S306="Y"," NOT NULL",""),",")</f>
        <v>LOAD_DATE VARCHAR(10),</v>
      </c>
      <c r="X306" s="0" t="s">
        <v>9</v>
      </c>
      <c r="Y306" s="7" t="n">
        <v>10</v>
      </c>
      <c r="Z306" s="25" t="s">
        <v>48</v>
      </c>
      <c r="AA306" s="0" t="s">
        <v>47</v>
      </c>
      <c r="AE306" s="0" t="str">
        <f aca="false">VLOOKUP($E306,MAPPING!$B$2:$F$7,5,0)</f>
        <v>VARCHAR</v>
      </c>
      <c r="AF306" s="7" t="n">
        <v>10</v>
      </c>
      <c r="AG306" s="25" t="s">
        <v>48</v>
      </c>
      <c r="AH306" s="0" t="s">
        <v>47</v>
      </c>
      <c r="AK306" s="0" t="str">
        <f aca="false">CONCATENATE(UPPER($D306)," ",AE306,",")</f>
        <v>LOAD_DATE  VARCHAR,</v>
      </c>
    </row>
    <row r="307" customFormat="false" ht="44" hidden="false" customHeight="false" outlineLevel="0" collapsed="false">
      <c r="A307" s="23"/>
      <c r="B307" s="23"/>
      <c r="C307" s="8" t="n">
        <v>17</v>
      </c>
      <c r="D307" s="0" t="s">
        <v>69</v>
      </c>
      <c r="E307" s="0" t="s">
        <v>12</v>
      </c>
      <c r="F307" s="7" t="n">
        <v>50</v>
      </c>
      <c r="G307" s="25" t="s">
        <v>48</v>
      </c>
      <c r="H307" s="25" t="s">
        <v>47</v>
      </c>
      <c r="I307" s="25"/>
      <c r="J307" s="0" t="str">
        <f aca="false">VLOOKUP($E307,MAPPING!$B$2:$F$7,2,0)</f>
        <v>INT</v>
      </c>
      <c r="K307" s="7" t="n">
        <v>50</v>
      </c>
      <c r="L307" s="25" t="s">
        <v>48</v>
      </c>
      <c r="M307" s="25" t="s">
        <v>47</v>
      </c>
      <c r="N307" s="25"/>
      <c r="P307" s="24" t="str">
        <f aca="false">CONCATENATE("PARTITIONED BY (","LOAD_DATE STRING, LOAD_ID STRING)",CHAR(10),"ROW FORMAT DELIMITED FIELDS TERMINATED BY ',';")</f>
        <v>PARTITIONED BY (LOAD_DATE STRING, LOAD_ID STRING)
ROW FORMAT DELIMITED FIELDS TERMINATED BY ',';</v>
      </c>
      <c r="Q307" s="0" t="str">
        <f aca="false">VLOOKUP($E307,MAPPING!$B$2:$F$7,3,0)</f>
        <v>INTEGER</v>
      </c>
      <c r="R307" s="7" t="n">
        <v>50</v>
      </c>
      <c r="S307" s="25" t="s">
        <v>48</v>
      </c>
      <c r="T307" s="25" t="s">
        <v>47</v>
      </c>
      <c r="U307" s="25"/>
      <c r="W307" s="24" t="str">
        <f aca="false">CONCATENATE(UPPER($D307)," ",Q307,"(",R307,")",IF(U307&lt;&gt;"",cov3ncatenate(" DEFAULT ",U307),""),IF(S307="Y"," NOT NULL",""),", ",CHAR(10),"CONSTRAINT ",UPPER($D290),"_PK  PRIMARY KEY(",UPPER($D290),",",UPPER($D306),",",UPPER($D307),"));",CHAR(10)," ALTER TABLE ",$B290," PARTITION BY KEY(","LOAD_DATE,LOAD_ID);")</f>
        <v>LOAD_ID INTEGER(50), 
CONSTRAINT TRANSACTION_ID_PK  PRIMARY KEY(TRANSACTION_ID,LOAD_DATE,LOAD_ID));
 ALTER TABLE fact_transaction PARTITION BY KEY(LOAD_DATE,LOAD_ID);</v>
      </c>
      <c r="X307" s="0" t="s">
        <v>133</v>
      </c>
      <c r="Y307" s="7" t="n">
        <v>50</v>
      </c>
      <c r="Z307" s="25" t="s">
        <v>48</v>
      </c>
      <c r="AA307" s="25" t="s">
        <v>47</v>
      </c>
      <c r="AB307" s="25"/>
      <c r="AC307" s="25"/>
      <c r="AD307" s="25"/>
      <c r="AE307" s="0" t="str">
        <f aca="false">VLOOKUP($E307,MAPPING!$B$2:$F$7,5,0)</f>
        <v>INTEGER</v>
      </c>
      <c r="AF307" s="7" t="n">
        <v>50</v>
      </c>
      <c r="AG307" s="25" t="s">
        <v>48</v>
      </c>
      <c r="AH307" s="25" t="s">
        <v>47</v>
      </c>
      <c r="AI307" s="25"/>
      <c r="AJ307" s="24" t="str">
        <f aca="false">CONCATENATE("PARTITIONED BY (","LOAD_DATE STRING, LOAD_ID STRING)",CHAR(10),"ROW FORMAT DELIMITED FIELDS TERMINATED BY ',';")</f>
        <v>PARTITIONED BY (LOAD_DATE STRING, LOAD_ID STRING)
ROW FORMAT DELIMITED FIELDS TERMINATED BY ',';</v>
      </c>
      <c r="AK307" s="0" t="str">
        <f aca="false">CONCATENATE(UPPER($D307)," ",AE307,",")</f>
        <v>LOAD_ID INTEGER,</v>
      </c>
    </row>
    <row r="308" customFormat="false" ht="29.85" hidden="false" customHeight="false" outlineLevel="0" collapsed="false">
      <c r="A308" s="23"/>
      <c r="B308" s="23" t="s">
        <v>258</v>
      </c>
      <c r="C308" s="8" t="n">
        <v>0</v>
      </c>
      <c r="D308" s="0" t="s">
        <v>51</v>
      </c>
      <c r="E308" s="0" t="s">
        <v>7</v>
      </c>
      <c r="F308" s="9" t="n">
        <v>50</v>
      </c>
      <c r="G308" s="0" t="s">
        <v>47</v>
      </c>
      <c r="H308" s="25" t="s">
        <v>48</v>
      </c>
      <c r="I308" s="0" t="n">
        <v>0</v>
      </c>
      <c r="J308" s="0" t="str">
        <f aca="false">VLOOKUP($E308,MAPPING!$B$2:$F$7,2,0)</f>
        <v>STRING</v>
      </c>
      <c r="K308" s="9" t="n">
        <v>50</v>
      </c>
      <c r="L308" s="0" t="s">
        <v>47</v>
      </c>
      <c r="M308" s="25" t="s">
        <v>48</v>
      </c>
      <c r="N308" s="0" t="n">
        <v>0</v>
      </c>
      <c r="O308" s="24" t="str">
        <f aca="false">CONCATENATE("DROP TABLE IF EXISTS ",UPPER($B$308),";",CHAR(10),"CREATE TABLE ",UPPER($B$308),"(")</f>
        <v>DROP TABLE IF EXISTS PRODUCT_TYPE;
CREATE TABLE PRODUCT_TYPE(</v>
      </c>
      <c r="P308" s="0" t="str">
        <f aca="false">CONCATENATE(UPPER($D308)," ",J308,",")</f>
        <v>PRODUCT_TYPE_ID STRING,</v>
      </c>
      <c r="Q308" s="0" t="str">
        <f aca="false">VLOOKUP($E308,MAPPING!$B$2:$F$7,3,0)</f>
        <v>VARCHAR</v>
      </c>
      <c r="R308" s="9" t="n">
        <v>50</v>
      </c>
      <c r="S308" s="0" t="s">
        <v>47</v>
      </c>
      <c r="T308" s="25" t="s">
        <v>48</v>
      </c>
      <c r="U308" s="0" t="n">
        <v>0</v>
      </c>
      <c r="V308" s="24" t="str">
        <f aca="false">CONCATENATE("DROP TABLE ",$B$308,";",CHAR(10),"CREATE TABLE ",$B$308,"(")</f>
        <v>DROP TABLE product_type;
CREATE TABLE product_type(</v>
      </c>
      <c r="W308" s="0" t="str">
        <f aca="false">CONCATENATE(UPPER($D308)," ",Q308,"(",R308,")",IF(U308&lt;&gt;"",CONCATENATE(" DEFAULT ",U308),""),IF(S308="Y"," NOT NULL",""),",")</f>
        <v>PRODUCT_TYPE_ID VARCHAR(50) DEFAULT 0 NOT NULL,</v>
      </c>
      <c r="X308" s="0" t="s">
        <v>133</v>
      </c>
      <c r="Y308" s="9" t="n">
        <v>50</v>
      </c>
      <c r="Z308" s="0" t="s">
        <v>47</v>
      </c>
      <c r="AA308" s="25" t="s">
        <v>48</v>
      </c>
      <c r="AB308" s="0" t="n">
        <v>0</v>
      </c>
      <c r="AE308" s="0" t="str">
        <f aca="false">VLOOKUP($E308,MAPPING!$B$2:$F$7,5,0)</f>
        <v>VARCHAR</v>
      </c>
      <c r="AF308" s="9" t="n">
        <v>50</v>
      </c>
      <c r="AG308" s="0" t="s">
        <v>47</v>
      </c>
      <c r="AH308" s="25" t="s">
        <v>48</v>
      </c>
      <c r="AI308" s="0" t="n">
        <v>0</v>
      </c>
      <c r="AJ308" s="24" t="str">
        <f aca="false">CONCATENATE("DROP TABLE IF EXISTS ",$B$3,";",CHAR(10),"CREATE TABLE ",$B$3,"(")</f>
        <v>DROP TABLE IF EXISTS account;
CREATE TABLE account(</v>
      </c>
      <c r="AK308" s="0" t="str">
        <f aca="false">CONCATENATE(UPPER($D308)," ",AE308,",")</f>
        <v>PRODUCT_TYPE_ID  VARCHAR,</v>
      </c>
    </row>
    <row r="309" customFormat="false" ht="15" hidden="false" customHeight="false" outlineLevel="0" collapsed="false">
      <c r="A309" s="23"/>
      <c r="B309" s="23"/>
      <c r="C309" s="8" t="n">
        <v>1</v>
      </c>
      <c r="D309" s="0" t="s">
        <v>117</v>
      </c>
      <c r="E309" s="0" t="s">
        <v>7</v>
      </c>
      <c r="F309" s="7" t="n">
        <v>10</v>
      </c>
      <c r="G309" s="25" t="s">
        <v>48</v>
      </c>
      <c r="H309" s="25" t="s">
        <v>48</v>
      </c>
      <c r="I309" s="25"/>
      <c r="J309" s="0" t="str">
        <f aca="false">VLOOKUP($E309,MAPPING!$B$2:$F$7,2,0)</f>
        <v>STRING</v>
      </c>
      <c r="K309" s="7" t="n">
        <v>10</v>
      </c>
      <c r="L309" s="25" t="s">
        <v>48</v>
      </c>
      <c r="M309" s="25" t="s">
        <v>48</v>
      </c>
      <c r="N309" s="25"/>
      <c r="O309" s="25"/>
      <c r="P309" s="0" t="str">
        <f aca="false">CONCATENATE(UPPER($D309)," ",J309,",")</f>
        <v>PRODUCT_TYPE_CODE STRING,</v>
      </c>
      <c r="Q309" s="0" t="str">
        <f aca="false">VLOOKUP($E309,MAPPING!$B$2:$F$7,3,0)</f>
        <v>VARCHAR</v>
      </c>
      <c r="R309" s="7" t="n">
        <v>10</v>
      </c>
      <c r="S309" s="25" t="s">
        <v>48</v>
      </c>
      <c r="T309" s="25" t="s">
        <v>48</v>
      </c>
      <c r="U309" s="25"/>
      <c r="V309" s="25"/>
      <c r="W309" s="0" t="str">
        <f aca="false">CONCATENATE(UPPER($D309)," ",Q309,"(",R309,")",IF(U309&lt;&gt;"",CONCATENATE(" DEFAULT ",U309),""),IF(S309="Y"," NOT NULL",""),",")</f>
        <v>PRODUCT_TYPE_CODE VARCHAR(10),</v>
      </c>
      <c r="X309" s="0" t="s">
        <v>9</v>
      </c>
      <c r="Y309" s="7" t="n">
        <v>10</v>
      </c>
      <c r="Z309" s="25" t="s">
        <v>48</v>
      </c>
      <c r="AA309" s="25" t="s">
        <v>48</v>
      </c>
      <c r="AB309" s="25"/>
      <c r="AC309" s="25"/>
      <c r="AD309" s="25"/>
      <c r="AE309" s="0" t="str">
        <f aca="false">VLOOKUP($E309,MAPPING!$B$2:$F$7,5,0)</f>
        <v>VARCHAR</v>
      </c>
      <c r="AF309" s="7" t="n">
        <v>10</v>
      </c>
      <c r="AG309" s="25" t="s">
        <v>48</v>
      </c>
      <c r="AH309" s="25" t="s">
        <v>48</v>
      </c>
      <c r="AI309" s="25"/>
      <c r="AJ309" s="25"/>
      <c r="AK309" s="0" t="str">
        <f aca="false">CONCATENATE(UPPER($D309)," ",AE309,",")</f>
        <v>PRODUCT_TYPE_CODE  VARCHAR,</v>
      </c>
    </row>
    <row r="310" customFormat="false" ht="15" hidden="false" customHeight="false" outlineLevel="0" collapsed="false">
      <c r="A310" s="23"/>
      <c r="B310" s="23"/>
      <c r="C310" s="8" t="n">
        <v>2</v>
      </c>
      <c r="D310" s="0" t="s">
        <v>259</v>
      </c>
      <c r="E310" s="0" t="s">
        <v>7</v>
      </c>
      <c r="F310" s="7" t="n">
        <v>500</v>
      </c>
      <c r="G310" s="25" t="s">
        <v>48</v>
      </c>
      <c r="H310" s="25" t="s">
        <v>48</v>
      </c>
      <c r="I310" s="25"/>
      <c r="J310" s="0" t="str">
        <f aca="false">VLOOKUP($E310,MAPPING!$B$2:$F$7,2,0)</f>
        <v>STRING</v>
      </c>
      <c r="K310" s="7" t="n">
        <v>500</v>
      </c>
      <c r="L310" s="25" t="s">
        <v>48</v>
      </c>
      <c r="M310" s="25" t="s">
        <v>48</v>
      </c>
      <c r="N310" s="25"/>
      <c r="O310" s="25"/>
      <c r="P310" s="0" t="str">
        <f aca="false">CONCATENATE(UPPER($D310)," ",J310,")")</f>
        <v>PRODUCT_TYPE_DESC STRING)</v>
      </c>
      <c r="Q310" s="0" t="str">
        <f aca="false">VLOOKUP($E310,MAPPING!$B$2:$F$7,3,0)</f>
        <v>VARCHAR</v>
      </c>
      <c r="R310" s="7" t="n">
        <v>500</v>
      </c>
      <c r="S310" s="25" t="s">
        <v>48</v>
      </c>
      <c r="T310" s="25" t="s">
        <v>48</v>
      </c>
      <c r="U310" s="25"/>
      <c r="V310" s="25"/>
      <c r="W310" s="0" t="str">
        <f aca="false">CONCATENATE(UPPER($D310)," ",Q310,"(",R310,")",IF(U310&lt;&gt;"",CONCATENATE(" DEFAULT ",U310),""),IF(S310="Y"," NOT NULL",""),",")</f>
        <v>PRODUCT_TYPE_DESC VARCHAR(500),</v>
      </c>
      <c r="X310" s="0" t="s">
        <v>9</v>
      </c>
      <c r="Y310" s="7" t="n">
        <v>500</v>
      </c>
      <c r="Z310" s="25" t="s">
        <v>48</v>
      </c>
      <c r="AA310" s="25" t="s">
        <v>48</v>
      </c>
      <c r="AB310" s="25"/>
      <c r="AC310" s="25"/>
      <c r="AD310" s="25"/>
      <c r="AE310" s="0" t="str">
        <f aca="false">VLOOKUP($E310,MAPPING!$B$2:$F$7,5,0)</f>
        <v>VARCHAR</v>
      </c>
      <c r="AF310" s="7" t="n">
        <v>500</v>
      </c>
      <c r="AG310" s="25" t="s">
        <v>48</v>
      </c>
      <c r="AH310" s="25" t="s">
        <v>48</v>
      </c>
      <c r="AI310" s="25"/>
      <c r="AJ310" s="25"/>
      <c r="AK310" s="0" t="str">
        <f aca="false">CONCATENATE(UPPER($D310)," ",AE310,",")</f>
        <v>PRODUCT_TYPE_DESC  VARCHAR,</v>
      </c>
    </row>
    <row r="311" customFormat="false" ht="15" hidden="false" customHeight="false" outlineLevel="0" collapsed="false">
      <c r="A311" s="23"/>
      <c r="B311" s="23"/>
      <c r="C311" s="8" t="n">
        <v>3</v>
      </c>
      <c r="D311" s="0" t="s">
        <v>68</v>
      </c>
      <c r="E311" s="0" t="s">
        <v>7</v>
      </c>
      <c r="F311" s="7" t="n">
        <v>10</v>
      </c>
      <c r="G311" s="25" t="s">
        <v>48</v>
      </c>
      <c r="H311" s="0" t="s">
        <v>47</v>
      </c>
      <c r="J311" s="0" t="str">
        <f aca="false">VLOOKUP($E311,MAPPING!$B$2:$F$7,2,0)</f>
        <v>STRING</v>
      </c>
      <c r="K311" s="7" t="n">
        <v>10</v>
      </c>
      <c r="L311" s="25" t="s">
        <v>48</v>
      </c>
      <c r="M311" s="0" t="s">
        <v>47</v>
      </c>
      <c r="Q311" s="0" t="str">
        <f aca="false">VLOOKUP($E311,MAPPING!$B$2:$F$7,3,0)</f>
        <v>VARCHAR</v>
      </c>
      <c r="R311" s="7" t="n">
        <v>10</v>
      </c>
      <c r="S311" s="25" t="s">
        <v>48</v>
      </c>
      <c r="T311" s="0" t="s">
        <v>47</v>
      </c>
      <c r="W311" s="0" t="str">
        <f aca="false">CONCATENATE(UPPER($D311)," ",Q311,"(",R311,")",IF(U311&lt;&gt;"",CONCATENATE(" DEFAULT ",U311),""),IF(S311="Y"," NOT NULL",""),",")</f>
        <v>LOAD_DATE VARCHAR(10),</v>
      </c>
      <c r="X311" s="0" t="s">
        <v>9</v>
      </c>
      <c r="Y311" s="7" t="n">
        <v>10</v>
      </c>
      <c r="Z311" s="25" t="s">
        <v>48</v>
      </c>
      <c r="AA311" s="0" t="s">
        <v>47</v>
      </c>
      <c r="AE311" s="0" t="str">
        <f aca="false">VLOOKUP($E311,MAPPING!$B$2:$F$7,5,0)</f>
        <v>VARCHAR</v>
      </c>
      <c r="AF311" s="7" t="n">
        <v>10</v>
      </c>
      <c r="AG311" s="25" t="s">
        <v>48</v>
      </c>
      <c r="AH311" s="0" t="s">
        <v>47</v>
      </c>
      <c r="AK311" s="0" t="str">
        <f aca="false">CONCATENATE(UPPER($D311)," ",AE311,",")</f>
        <v>LOAD_DATE  VARCHAR,</v>
      </c>
    </row>
    <row r="312" customFormat="false" ht="44" hidden="false" customHeight="false" outlineLevel="0" collapsed="false">
      <c r="A312" s="23"/>
      <c r="B312" s="23"/>
      <c r="C312" s="8" t="n">
        <v>4</v>
      </c>
      <c r="D312" s="0" t="s">
        <v>69</v>
      </c>
      <c r="E312" s="0" t="s">
        <v>12</v>
      </c>
      <c r="F312" s="9" t="n">
        <v>50</v>
      </c>
      <c r="G312" s="25" t="s">
        <v>48</v>
      </c>
      <c r="H312" s="25" t="s">
        <v>47</v>
      </c>
      <c r="I312" s="25"/>
      <c r="J312" s="0" t="str">
        <f aca="false">VLOOKUP($E312,MAPPING!$B$2:$F$7,2,0)</f>
        <v>INT</v>
      </c>
      <c r="K312" s="9" t="n">
        <v>50</v>
      </c>
      <c r="L312" s="25" t="s">
        <v>48</v>
      </c>
      <c r="M312" s="25" t="s">
        <v>47</v>
      </c>
      <c r="N312" s="25"/>
      <c r="P312" s="24" t="str">
        <f aca="false">CONCATENATE("PARTITIONED BY (","LOAD_DATE STRING, LOAD_ID STRING)",CHAR(10),"ROW FORMAT DELIMITED FIELDS TERMINATED BY ',';")</f>
        <v>PARTITIONED BY (LOAD_DATE STRING, LOAD_ID STRING)
ROW FORMAT DELIMITED FIELDS TERMINATED BY ',';</v>
      </c>
      <c r="Q312" s="0" t="str">
        <f aca="false">VLOOKUP($E312,MAPPING!$B$2:$F$7,3,0)</f>
        <v>INTEGER</v>
      </c>
      <c r="R312" s="9" t="n">
        <v>50</v>
      </c>
      <c r="S312" s="25" t="s">
        <v>48</v>
      </c>
      <c r="T312" s="25" t="s">
        <v>47</v>
      </c>
      <c r="U312" s="25"/>
      <c r="W312" s="24" t="str">
        <f aca="false">CONCATENATE(UPPER($D312)," ",Q312,"(",R312,")",IF(U312&lt;&gt;"",cov3ncatenate(" DEFAULT ",U312),""),IF(S312="Y"," NOT NULL",""),", ",CHAR(10),"CONSTRAINT ",UPPER($D312),"_PK  PRIMARY KEY(",UPPER($D312),",",UPPER($D311),",",UPPER($D312),"));",CHAR(10)," ALTER TABLE ",$B308," PARTITION BY KEY(","LOAD_DATE,LOAD_ID);")</f>
        <v>LOAD_ID INTEGER(50), 
CONSTRAINT LOAD_ID_PK  PRIMARY KEY(LOAD_ID,LOAD_DATE,LOAD_ID));
 ALTER TABLE product_type PARTITION BY KEY(LOAD_DATE,LOAD_ID);</v>
      </c>
      <c r="X312" s="0" t="s">
        <v>9</v>
      </c>
      <c r="Y312" s="9" t="n">
        <v>50</v>
      </c>
      <c r="Z312" s="25" t="s">
        <v>48</v>
      </c>
      <c r="AA312" s="25" t="s">
        <v>47</v>
      </c>
      <c r="AB312" s="25"/>
      <c r="AC312" s="25"/>
      <c r="AD312" s="25"/>
      <c r="AE312" s="0" t="str">
        <f aca="false">VLOOKUP($E312,MAPPING!$B$2:$F$7,5,0)</f>
        <v>INTEGER</v>
      </c>
      <c r="AF312" s="9" t="n">
        <v>50</v>
      </c>
      <c r="AG312" s="25" t="s">
        <v>48</v>
      </c>
      <c r="AH312" s="25" t="s">
        <v>47</v>
      </c>
      <c r="AI312" s="25"/>
      <c r="AJ312" s="24" t="str">
        <f aca="false">CONCATENATE("PARTITIONED BY (","LOAD_DATE STRING, LOAD_ID STRING)",CHAR(10),"ROW FORMAT DELIMITED FIELDS TERMINATED BY ',';")</f>
        <v>PARTITIONED BY (LOAD_DATE STRING, LOAD_ID STRING)
ROW FORMAT DELIMITED FIELDS TERMINATED BY ',';</v>
      </c>
      <c r="AK312" s="0" t="str">
        <f aca="false">CONCATENATE(UPPER($D312)," ",AE312,",")</f>
        <v>LOAD_ID INTEGER,</v>
      </c>
    </row>
    <row r="313" customFormat="false" ht="44" hidden="false" customHeight="false" outlineLevel="0" collapsed="false">
      <c r="A313" s="23"/>
      <c r="B313" s="27" t="s">
        <v>260</v>
      </c>
      <c r="C313" s="8" t="n">
        <v>0</v>
      </c>
      <c r="D313" s="0" t="s">
        <v>261</v>
      </c>
      <c r="E313" s="0" t="s">
        <v>7</v>
      </c>
      <c r="F313" s="7" t="n">
        <v>50</v>
      </c>
      <c r="G313" s="25" t="s">
        <v>47</v>
      </c>
      <c r="H313" s="25" t="s">
        <v>48</v>
      </c>
      <c r="I313" s="0" t="n">
        <v>0</v>
      </c>
      <c r="J313" s="0" t="str">
        <f aca="false">VLOOKUP($E313,MAPPING!$B$2:$F$7,2,0)</f>
        <v>STRING</v>
      </c>
      <c r="K313" s="7" t="n">
        <v>50</v>
      </c>
      <c r="L313" s="25" t="s">
        <v>47</v>
      </c>
      <c r="M313" s="25" t="s">
        <v>48</v>
      </c>
      <c r="N313" s="0" t="n">
        <v>0</v>
      </c>
      <c r="O313" s="24" t="str">
        <f aca="false">CONCATENATE("DROP TABLE IF EXISTS ",UPPER($B$313),";",CHAR(10),"CREATE TABLE ",UPPER($B$313),"(")</f>
        <v>DROP TABLE IF EXISTS RC_RULE_RESULTS;
CREATE TABLE RC_RULE_RESULTS(</v>
      </c>
      <c r="P313" s="0" t="str">
        <f aca="false">CONCATENATE(UPPER($D313)," ",J313,",")</f>
        <v>SOURCEUUID STRING,</v>
      </c>
      <c r="Q313" s="0" t="str">
        <f aca="false">VLOOKUP($E313,MAPPING!$B$2:$F$7,3,0)</f>
        <v>VARCHAR</v>
      </c>
      <c r="R313" s="7" t="n">
        <v>50</v>
      </c>
      <c r="S313" s="25" t="s">
        <v>47</v>
      </c>
      <c r="T313" s="25" t="s">
        <v>48</v>
      </c>
      <c r="U313" s="0" t="n">
        <v>0</v>
      </c>
      <c r="V313" s="24" t="str">
        <f aca="false">CONCATENATE("DROP TABLE",$B$313,";",CHAR(10),"CREATE TABLE ",$B$313,"(")</f>
        <v>DROP TABLErc_rule_results;
CREATE TABLE rc_rule_results(</v>
      </c>
      <c r="W313" s="0" t="str">
        <f aca="false">CONCATENATE(UPPER($D313)," ",Q313,"(",R313,")",IF(U313&lt;&gt;"",CONCATENATE(" DEFAULT ",U313),""),IF(S313="Y"," NOT NULL",""),",")</f>
        <v>SOURCEUUID VARCHAR(50) DEFAULT 0 NOT NULL,</v>
      </c>
      <c r="Y313" s="7" t="n">
        <v>50</v>
      </c>
      <c r="Z313" s="25" t="s">
        <v>47</v>
      </c>
      <c r="AA313" s="25" t="s">
        <v>48</v>
      </c>
      <c r="AB313" s="0" t="n">
        <v>0</v>
      </c>
      <c r="AE313" s="0" t="str">
        <f aca="false">VLOOKUP($E313,MAPPING!$B$2:$F$7,5,0)</f>
        <v>VARCHAR</v>
      </c>
      <c r="AF313" s="7" t="n">
        <v>50</v>
      </c>
      <c r="AG313" s="25" t="s">
        <v>47</v>
      </c>
      <c r="AH313" s="25" t="s">
        <v>48</v>
      </c>
      <c r="AI313" s="0" t="n">
        <v>0</v>
      </c>
      <c r="AJ313" s="24" t="str">
        <f aca="false">CONCATENATE("DROP TABLE IF EXISTS ",$B$3,";",CHAR(10),"CREATE TABLE ",$B$3,"(")</f>
        <v>DROP TABLE IF EXISTS account;
CREATE TABLE account(</v>
      </c>
      <c r="AK313" s="0" t="str">
        <f aca="false">CONCATENATE(UPPER($D313)," ",AE313,",")</f>
        <v>SOURCEUUID  VARCHAR,</v>
      </c>
    </row>
    <row r="314" customFormat="false" ht="15" hidden="false" customHeight="false" outlineLevel="0" collapsed="false">
      <c r="A314" s="23"/>
      <c r="B314" s="23"/>
      <c r="C314" s="8" t="n">
        <v>1</v>
      </c>
      <c r="D314" s="0" t="s">
        <v>262</v>
      </c>
      <c r="E314" s="0" t="s">
        <v>7</v>
      </c>
      <c r="F314" s="7" t="n">
        <v>50</v>
      </c>
      <c r="G314" s="25" t="s">
        <v>48</v>
      </c>
      <c r="H314" s="25" t="s">
        <v>48</v>
      </c>
      <c r="I314" s="25"/>
      <c r="J314" s="0" t="str">
        <f aca="false">VLOOKUP($E314,MAPPING!$B$2:$F$7,2,0)</f>
        <v>STRING</v>
      </c>
      <c r="K314" s="7" t="n">
        <v>50</v>
      </c>
      <c r="L314" s="25" t="s">
        <v>48</v>
      </c>
      <c r="M314" s="25" t="s">
        <v>48</v>
      </c>
      <c r="N314" s="25"/>
      <c r="O314" s="25"/>
      <c r="P314" s="0" t="str">
        <f aca="false">CONCATENATE(UPPER($D314)," ",J314,",")</f>
        <v>SOURCEVERSION STRING,</v>
      </c>
      <c r="Q314" s="0" t="str">
        <f aca="false">VLOOKUP($E314,MAPPING!$B$2:$F$7,3,0)</f>
        <v>VARCHAR</v>
      </c>
      <c r="R314" s="7" t="n">
        <v>50</v>
      </c>
      <c r="S314" s="25" t="s">
        <v>48</v>
      </c>
      <c r="T314" s="25" t="s">
        <v>48</v>
      </c>
      <c r="U314" s="25"/>
      <c r="V314" s="25"/>
      <c r="W314" s="0" t="str">
        <f aca="false">CONCATENATE(UPPER($D314)," ",Q314,"(",R314,")",IF(U314&lt;&gt;"",CONCATENATE(" DEFAULT ",U314),""),IF(S314="Y"," NOT NULL",""),",")</f>
        <v>SOURCEVERSION VARCHAR(50),</v>
      </c>
      <c r="Y314" s="7" t="n">
        <v>50</v>
      </c>
      <c r="Z314" s="25" t="s">
        <v>48</v>
      </c>
      <c r="AA314" s="25" t="s">
        <v>48</v>
      </c>
      <c r="AB314" s="25"/>
      <c r="AC314" s="25"/>
      <c r="AD314" s="25"/>
      <c r="AE314" s="0" t="str">
        <f aca="false">VLOOKUP($E314,MAPPING!$B$2:$F$7,5,0)</f>
        <v>VARCHAR</v>
      </c>
      <c r="AF314" s="7" t="n">
        <v>50</v>
      </c>
      <c r="AG314" s="25" t="s">
        <v>48</v>
      </c>
      <c r="AH314" s="25" t="s">
        <v>48</v>
      </c>
      <c r="AI314" s="25"/>
      <c r="AJ314" s="25"/>
      <c r="AK314" s="0" t="str">
        <f aca="false">CONCATENATE(UPPER($D314)," ",AE314,",")</f>
        <v>SOURCEVERSION  VARCHAR,</v>
      </c>
    </row>
    <row r="315" customFormat="false" ht="15" hidden="false" customHeight="false" outlineLevel="0" collapsed="false">
      <c r="A315" s="23"/>
      <c r="B315" s="23"/>
      <c r="C315" s="8" t="n">
        <v>2</v>
      </c>
      <c r="D315" s="0" t="s">
        <v>263</v>
      </c>
      <c r="E315" s="0" t="s">
        <v>7</v>
      </c>
      <c r="F315" s="7" t="n">
        <v>100</v>
      </c>
      <c r="G315" s="25" t="s">
        <v>48</v>
      </c>
      <c r="H315" s="25" t="s">
        <v>48</v>
      </c>
      <c r="I315" s="25"/>
      <c r="J315" s="0" t="str">
        <f aca="false">VLOOKUP($E315,MAPPING!$B$2:$F$7,2,0)</f>
        <v>STRING</v>
      </c>
      <c r="K315" s="7" t="n">
        <v>100</v>
      </c>
      <c r="L315" s="25" t="s">
        <v>48</v>
      </c>
      <c r="M315" s="25" t="s">
        <v>48</v>
      </c>
      <c r="N315" s="25"/>
      <c r="O315" s="25"/>
      <c r="P315" s="0" t="str">
        <f aca="false">CONCATENATE(UPPER($D315)," ",J315,",")</f>
        <v>SOURCENAME STRING,</v>
      </c>
      <c r="Q315" s="0" t="str">
        <f aca="false">VLOOKUP($E315,MAPPING!$B$2:$F$7,3,0)</f>
        <v>VARCHAR</v>
      </c>
      <c r="R315" s="7" t="n">
        <v>100</v>
      </c>
      <c r="S315" s="25" t="s">
        <v>48</v>
      </c>
      <c r="T315" s="25" t="s">
        <v>48</v>
      </c>
      <c r="U315" s="25"/>
      <c r="V315" s="25"/>
      <c r="W315" s="0" t="str">
        <f aca="false">CONCATENATE(UPPER($D315)," ",Q315,"(",R315,")",IF(U315&lt;&gt;"",CONCATENATE(" DEFAULT ",U315),""),IF(S315="Y"," NOT NULL",""),",")</f>
        <v>SOURCENAME VARCHAR(100),</v>
      </c>
      <c r="Y315" s="7" t="n">
        <v>100</v>
      </c>
      <c r="Z315" s="25" t="s">
        <v>48</v>
      </c>
      <c r="AA315" s="25" t="s">
        <v>48</v>
      </c>
      <c r="AB315" s="25"/>
      <c r="AC315" s="25"/>
      <c r="AD315" s="25"/>
      <c r="AE315" s="0" t="str">
        <f aca="false">VLOOKUP($E315,MAPPING!$B$2:$F$7,5,0)</f>
        <v>VARCHAR</v>
      </c>
      <c r="AF315" s="7" t="n">
        <v>100</v>
      </c>
      <c r="AG315" s="25" t="s">
        <v>48</v>
      </c>
      <c r="AH315" s="25" t="s">
        <v>48</v>
      </c>
      <c r="AI315" s="25"/>
      <c r="AJ315" s="25"/>
      <c r="AK315" s="0" t="str">
        <f aca="false">CONCATENATE(UPPER($D315)," ",AE315,",")</f>
        <v>SOURCENAME  VARCHAR,</v>
      </c>
    </row>
    <row r="316" customFormat="false" ht="15" hidden="false" customHeight="false" outlineLevel="0" collapsed="false">
      <c r="A316" s="23"/>
      <c r="B316" s="23"/>
      <c r="C316" s="29" t="n">
        <v>3</v>
      </c>
      <c r="D316" s="0" t="s">
        <v>264</v>
      </c>
      <c r="E316" s="0" t="s">
        <v>7</v>
      </c>
      <c r="F316" s="7" t="n">
        <v>50</v>
      </c>
      <c r="G316" s="25" t="s">
        <v>48</v>
      </c>
      <c r="H316" s="25" t="s">
        <v>48</v>
      </c>
      <c r="I316" s="25"/>
      <c r="J316" s="0" t="str">
        <f aca="false">VLOOKUP($E316,MAPPING!$B$2:$F$7,2,0)</f>
        <v>STRING</v>
      </c>
      <c r="K316" s="7" t="n">
        <v>50</v>
      </c>
      <c r="L316" s="25" t="s">
        <v>48</v>
      </c>
      <c r="M316" s="25" t="s">
        <v>48</v>
      </c>
      <c r="N316" s="25"/>
      <c r="O316" s="25"/>
      <c r="P316" s="0" t="str">
        <f aca="false">CONCATENATE(UPPER($D316)," ",J316,",")</f>
        <v>SOURCEATTRIBUTEID STRING,</v>
      </c>
      <c r="Q316" s="0" t="str">
        <f aca="false">VLOOKUP($E316,MAPPING!$B$2:$F$7,3,0)</f>
        <v>VARCHAR</v>
      </c>
      <c r="R316" s="7" t="n">
        <v>50</v>
      </c>
      <c r="S316" s="25" t="s">
        <v>48</v>
      </c>
      <c r="T316" s="25" t="s">
        <v>48</v>
      </c>
      <c r="U316" s="25"/>
      <c r="V316" s="25"/>
      <c r="W316" s="0" t="str">
        <f aca="false">CONCATENATE(UPPER($D316)," ",Q316,"(",R316,")",IF(U316&lt;&gt;"",CONCATENATE(" DEFAULT ",U316),""),IF(S316="Y"," NOT NULL",""),",")</f>
        <v>SOURCEATTRIBUTEID VARCHAR(50),</v>
      </c>
      <c r="Y316" s="7" t="n">
        <v>50</v>
      </c>
      <c r="Z316" s="25" t="s">
        <v>48</v>
      </c>
      <c r="AA316" s="25" t="s">
        <v>48</v>
      </c>
      <c r="AB316" s="25"/>
      <c r="AC316" s="25"/>
      <c r="AD316" s="25"/>
      <c r="AE316" s="0" t="str">
        <f aca="false">VLOOKUP($E316,MAPPING!$B$2:$F$7,5,0)</f>
        <v>VARCHAR</v>
      </c>
      <c r="AF316" s="7" t="n">
        <v>50</v>
      </c>
      <c r="AG316" s="25" t="s">
        <v>48</v>
      </c>
      <c r="AH316" s="25" t="s">
        <v>48</v>
      </c>
      <c r="AI316" s="25"/>
      <c r="AJ316" s="25"/>
      <c r="AK316" s="0" t="str">
        <f aca="false">CONCATENATE(UPPER($D316)," ",AE316,",")</f>
        <v>SOURCEATTRIBUTEID  VARCHAR,</v>
      </c>
    </row>
    <row r="317" customFormat="false" ht="15" hidden="false" customHeight="false" outlineLevel="0" collapsed="false">
      <c r="A317" s="23"/>
      <c r="B317" s="23"/>
      <c r="C317" s="29" t="n">
        <v>4</v>
      </c>
      <c r="D317" s="0" t="s">
        <v>265</v>
      </c>
      <c r="E317" s="0" t="s">
        <v>7</v>
      </c>
      <c r="F317" s="7" t="n">
        <v>100</v>
      </c>
      <c r="G317" s="25" t="s">
        <v>48</v>
      </c>
      <c r="H317" s="25" t="s">
        <v>48</v>
      </c>
      <c r="I317" s="25"/>
      <c r="J317" s="0" t="str">
        <f aca="false">VLOOKUP($E317,MAPPING!$B$2:$F$7,2,0)</f>
        <v>STRING</v>
      </c>
      <c r="K317" s="7" t="n">
        <v>100</v>
      </c>
      <c r="L317" s="25" t="s">
        <v>48</v>
      </c>
      <c r="M317" s="25" t="s">
        <v>48</v>
      </c>
      <c r="N317" s="25"/>
      <c r="O317" s="25"/>
      <c r="P317" s="0" t="str">
        <f aca="false">CONCATENATE(UPPER($D317)," ",J317,",")</f>
        <v>SOURCEATTRIBUTENAME STRING,</v>
      </c>
      <c r="Q317" s="0" t="str">
        <f aca="false">VLOOKUP($E317,MAPPING!$B$2:$F$7,3,0)</f>
        <v>VARCHAR</v>
      </c>
      <c r="R317" s="7" t="n">
        <v>100</v>
      </c>
      <c r="S317" s="25" t="s">
        <v>48</v>
      </c>
      <c r="T317" s="25" t="s">
        <v>48</v>
      </c>
      <c r="U317" s="25"/>
      <c r="V317" s="25"/>
      <c r="W317" s="0" t="str">
        <f aca="false">CONCATENATE(UPPER($D317)," ",Q317,"(",R317,")",IF(U317&lt;&gt;"",CONCATENATE(" DEFAULT ",U317),""),IF(S317="Y"," NOT NULL",""),",")</f>
        <v>SOURCEATTRIBUTENAME VARCHAR(100),</v>
      </c>
      <c r="Y317" s="7" t="n">
        <v>100</v>
      </c>
      <c r="Z317" s="25" t="s">
        <v>48</v>
      </c>
      <c r="AA317" s="25" t="s">
        <v>48</v>
      </c>
      <c r="AB317" s="25"/>
      <c r="AC317" s="25"/>
      <c r="AD317" s="25"/>
      <c r="AE317" s="0" t="str">
        <f aca="false">VLOOKUP($E317,MAPPING!$B$2:$F$7,5,0)</f>
        <v>VARCHAR</v>
      </c>
      <c r="AF317" s="7" t="n">
        <v>100</v>
      </c>
      <c r="AG317" s="25" t="s">
        <v>48</v>
      </c>
      <c r="AH317" s="25" t="s">
        <v>48</v>
      </c>
      <c r="AI317" s="25"/>
      <c r="AJ317" s="25"/>
      <c r="AK317" s="0" t="str">
        <f aca="false">CONCATENATE(UPPER($D317)," ",AE317,",")</f>
        <v>SOURCEATTRIBUTENAME  VARCHAR,</v>
      </c>
    </row>
    <row r="318" customFormat="false" ht="15" hidden="false" customHeight="false" outlineLevel="0" collapsed="false">
      <c r="A318" s="23"/>
      <c r="B318" s="23"/>
      <c r="C318" s="29" t="n">
        <v>5</v>
      </c>
      <c r="D318" s="0" t="s">
        <v>266</v>
      </c>
      <c r="E318" s="25" t="s">
        <v>17</v>
      </c>
      <c r="F318" s="7" t="s">
        <v>23</v>
      </c>
      <c r="G318" s="25" t="s">
        <v>48</v>
      </c>
      <c r="H318" s="25" t="s">
        <v>48</v>
      </c>
      <c r="I318" s="25"/>
      <c r="J318" s="0" t="str">
        <f aca="false">VLOOKUP($E318,MAPPING!$B$2:$F$7,2,0)</f>
        <v>BIGDECIMAL</v>
      </c>
      <c r="K318" s="7" t="s">
        <v>23</v>
      </c>
      <c r="L318" s="25" t="s">
        <v>48</v>
      </c>
      <c r="M318" s="25" t="s">
        <v>48</v>
      </c>
      <c r="N318" s="25"/>
      <c r="O318" s="25"/>
      <c r="P318" s="0" t="str">
        <f aca="false">CONCATENATE(UPPER($D318)," ",J318,",")</f>
        <v>SOURCEVALUE BIGDECIMAL,</v>
      </c>
      <c r="Q318" s="0" t="str">
        <f aca="false">VLOOKUP($E318,MAPPING!$B$2:$F$7,3,0)</f>
        <v>DECIMAL</v>
      </c>
      <c r="R318" s="7" t="s">
        <v>23</v>
      </c>
      <c r="S318" s="25" t="s">
        <v>48</v>
      </c>
      <c r="T318" s="25" t="s">
        <v>48</v>
      </c>
      <c r="U318" s="25"/>
      <c r="V318" s="25"/>
      <c r="W318" s="0" t="str">
        <f aca="false">CONCATENATE(UPPER($D318)," ",Q318,"(",R318,")",IF(U318&lt;&gt;"",CONCATENATE(" DEFAULT ",U318),""),IF(S318="Y"," NOT NULL",""),",")</f>
        <v>SOURCEVALUE DECIMAL(10,2),</v>
      </c>
      <c r="Y318" s="7" t="s">
        <v>23</v>
      </c>
      <c r="Z318" s="25" t="s">
        <v>48</v>
      </c>
      <c r="AA318" s="25" t="s">
        <v>48</v>
      </c>
      <c r="AB318" s="25"/>
      <c r="AC318" s="25"/>
      <c r="AD318" s="25"/>
      <c r="AE318" s="0" t="str">
        <f aca="false">VLOOKUP($E318,MAPPING!$B$2:$F$7,5,0)</f>
        <v>DECIMAL</v>
      </c>
      <c r="AF318" s="7" t="s">
        <v>23</v>
      </c>
      <c r="AG318" s="25" t="s">
        <v>48</v>
      </c>
      <c r="AH318" s="25" t="s">
        <v>48</v>
      </c>
      <c r="AI318" s="25"/>
      <c r="AJ318" s="25"/>
      <c r="AK318" s="0" t="str">
        <f aca="false">CONCATENATE(UPPER($D318)," ",AE318,",")</f>
        <v>SOURCEVALUE DECIMAL,</v>
      </c>
    </row>
    <row r="319" customFormat="false" ht="15" hidden="false" customHeight="false" outlineLevel="0" collapsed="false">
      <c r="A319" s="23"/>
      <c r="B319" s="23"/>
      <c r="C319" s="29" t="n">
        <v>6</v>
      </c>
      <c r="D319" s="0" t="s">
        <v>267</v>
      </c>
      <c r="E319" s="0" t="s">
        <v>7</v>
      </c>
      <c r="F319" s="7" t="n">
        <v>50</v>
      </c>
      <c r="G319" s="25" t="s">
        <v>47</v>
      </c>
      <c r="H319" s="25" t="s">
        <v>48</v>
      </c>
      <c r="I319" s="0" t="n">
        <v>0</v>
      </c>
      <c r="J319" s="0" t="str">
        <f aca="false">VLOOKUP($E319,MAPPING!$B$2:$F$7,2,0)</f>
        <v>STRING</v>
      </c>
      <c r="K319" s="7" t="n">
        <v>50</v>
      </c>
      <c r="L319" s="25" t="s">
        <v>47</v>
      </c>
      <c r="M319" s="25" t="s">
        <v>48</v>
      </c>
      <c r="N319" s="0" t="n">
        <v>0</v>
      </c>
      <c r="P319" s="0" t="str">
        <f aca="false">CONCATENATE(UPPER($D319)," ",J319,",")</f>
        <v>TARGETUUID STRING,</v>
      </c>
      <c r="Q319" s="0" t="str">
        <f aca="false">VLOOKUP($E319,MAPPING!$B$2:$F$7,3,0)</f>
        <v>VARCHAR</v>
      </c>
      <c r="R319" s="7" t="n">
        <v>50</v>
      </c>
      <c r="S319" s="25" t="s">
        <v>47</v>
      </c>
      <c r="T319" s="25" t="s">
        <v>48</v>
      </c>
      <c r="U319" s="0" t="n">
        <v>0</v>
      </c>
      <c r="W319" s="0" t="str">
        <f aca="false">CONCATENATE(UPPER($D319)," ",Q319,"(",R319,")",IF(U319&lt;&gt;"",CONCATENATE(" DEFAULT ",U319),""),IF(S319="Y"," NOT NULL",""),",")</f>
        <v>TARGETUUID VARCHAR(50) DEFAULT 0 NOT NULL,</v>
      </c>
      <c r="Y319" s="7" t="n">
        <v>50</v>
      </c>
      <c r="Z319" s="25" t="s">
        <v>47</v>
      </c>
      <c r="AA319" s="25" t="s">
        <v>48</v>
      </c>
      <c r="AB319" s="0" t="n">
        <v>0</v>
      </c>
      <c r="AE319" s="0" t="str">
        <f aca="false">VLOOKUP($E319,MAPPING!$B$2:$F$7,5,0)</f>
        <v>VARCHAR</v>
      </c>
      <c r="AF319" s="7" t="n">
        <v>50</v>
      </c>
      <c r="AG319" s="25" t="s">
        <v>47</v>
      </c>
      <c r="AH319" s="25" t="s">
        <v>48</v>
      </c>
      <c r="AI319" s="0" t="n">
        <v>0</v>
      </c>
      <c r="AK319" s="0" t="str">
        <f aca="false">CONCATENATE(UPPER($D319)," ",AE319,",")</f>
        <v>TARGETUUID  VARCHAR,</v>
      </c>
    </row>
    <row r="320" customFormat="false" ht="15" hidden="false" customHeight="false" outlineLevel="0" collapsed="false">
      <c r="A320" s="23"/>
      <c r="B320" s="23"/>
      <c r="C320" s="29" t="n">
        <v>7</v>
      </c>
      <c r="D320" s="0" t="s">
        <v>268</v>
      </c>
      <c r="E320" s="0" t="s">
        <v>7</v>
      </c>
      <c r="F320" s="7" t="n">
        <v>50</v>
      </c>
      <c r="G320" s="25" t="s">
        <v>48</v>
      </c>
      <c r="H320" s="25" t="s">
        <v>48</v>
      </c>
      <c r="I320" s="25"/>
      <c r="J320" s="0" t="str">
        <f aca="false">VLOOKUP($E320,MAPPING!$B$2:$F$7,2,0)</f>
        <v>STRING</v>
      </c>
      <c r="K320" s="7" t="n">
        <v>50</v>
      </c>
      <c r="L320" s="25" t="s">
        <v>48</v>
      </c>
      <c r="M320" s="25" t="s">
        <v>48</v>
      </c>
      <c r="N320" s="25"/>
      <c r="O320" s="25"/>
      <c r="P320" s="0" t="str">
        <f aca="false">CONCATENATE(UPPER($D320)," ",J320,",")</f>
        <v>TARGETVERSION STRING,</v>
      </c>
      <c r="Q320" s="0" t="str">
        <f aca="false">VLOOKUP($E320,MAPPING!$B$2:$F$7,3,0)</f>
        <v>VARCHAR</v>
      </c>
      <c r="R320" s="7" t="n">
        <v>50</v>
      </c>
      <c r="S320" s="25" t="s">
        <v>48</v>
      </c>
      <c r="T320" s="25" t="s">
        <v>48</v>
      </c>
      <c r="U320" s="25"/>
      <c r="V320" s="25"/>
      <c r="W320" s="0" t="str">
        <f aca="false">CONCATENATE(UPPER($D320)," ",Q320,"(",R320,")",IF(U320&lt;&gt;"",CONCATENATE(" DEFAULT ",U320),""),IF(S320="Y"," NOT NULL",""),",")</f>
        <v>TARGETVERSION VARCHAR(50),</v>
      </c>
      <c r="Y320" s="7" t="n">
        <v>50</v>
      </c>
      <c r="Z320" s="25" t="s">
        <v>48</v>
      </c>
      <c r="AA320" s="25" t="s">
        <v>48</v>
      </c>
      <c r="AB320" s="25"/>
      <c r="AC320" s="25"/>
      <c r="AD320" s="25"/>
      <c r="AE320" s="0" t="str">
        <f aca="false">VLOOKUP($E320,MAPPING!$B$2:$F$7,5,0)</f>
        <v>VARCHAR</v>
      </c>
      <c r="AF320" s="7" t="n">
        <v>50</v>
      </c>
      <c r="AG320" s="25" t="s">
        <v>48</v>
      </c>
      <c r="AH320" s="25" t="s">
        <v>48</v>
      </c>
      <c r="AI320" s="25"/>
      <c r="AJ320" s="25"/>
      <c r="AK320" s="0" t="str">
        <f aca="false">CONCATENATE(UPPER($D320)," ",AE320,",")</f>
        <v>TARGETVERSION  VARCHAR,</v>
      </c>
    </row>
    <row r="321" customFormat="false" ht="15" hidden="false" customHeight="false" outlineLevel="0" collapsed="false">
      <c r="A321" s="23"/>
      <c r="B321" s="23"/>
      <c r="C321" s="29" t="n">
        <v>8</v>
      </c>
      <c r="D321" s="0" t="s">
        <v>269</v>
      </c>
      <c r="E321" s="0" t="s">
        <v>7</v>
      </c>
      <c r="F321" s="7" t="n">
        <v>100</v>
      </c>
      <c r="G321" s="25" t="s">
        <v>48</v>
      </c>
      <c r="H321" s="25" t="s">
        <v>48</v>
      </c>
      <c r="I321" s="25"/>
      <c r="J321" s="0" t="str">
        <f aca="false">VLOOKUP($E321,MAPPING!$B$2:$F$7,2,0)</f>
        <v>STRING</v>
      </c>
      <c r="K321" s="7" t="n">
        <v>100</v>
      </c>
      <c r="L321" s="25" t="s">
        <v>48</v>
      </c>
      <c r="M321" s="25" t="s">
        <v>48</v>
      </c>
      <c r="N321" s="25"/>
      <c r="O321" s="25"/>
      <c r="P321" s="0" t="str">
        <f aca="false">CONCATENATE(UPPER($D321)," ",J321,",")</f>
        <v>TARGETNAME STRING,</v>
      </c>
      <c r="Q321" s="0" t="str">
        <f aca="false">VLOOKUP($E321,MAPPING!$B$2:$F$7,3,0)</f>
        <v>VARCHAR</v>
      </c>
      <c r="R321" s="7" t="n">
        <v>100</v>
      </c>
      <c r="S321" s="25" t="s">
        <v>48</v>
      </c>
      <c r="T321" s="25" t="s">
        <v>48</v>
      </c>
      <c r="U321" s="25"/>
      <c r="V321" s="25"/>
      <c r="W321" s="0" t="str">
        <f aca="false">CONCATENATE(UPPER($D321)," ",Q321,"(",R321,")",IF(U321&lt;&gt;"",CONCATENATE(" DEFAULT ",U321),""),IF(S321="Y"," NOT NULL",""),",")</f>
        <v>TARGETNAME VARCHAR(100),</v>
      </c>
      <c r="Y321" s="7" t="n">
        <v>100</v>
      </c>
      <c r="Z321" s="25" t="s">
        <v>48</v>
      </c>
      <c r="AA321" s="25" t="s">
        <v>48</v>
      </c>
      <c r="AB321" s="25"/>
      <c r="AC321" s="25"/>
      <c r="AD321" s="25"/>
      <c r="AE321" s="0" t="str">
        <f aca="false">VLOOKUP($E321,MAPPING!$B$2:$F$7,5,0)</f>
        <v>VARCHAR</v>
      </c>
      <c r="AF321" s="7" t="n">
        <v>100</v>
      </c>
      <c r="AG321" s="25" t="s">
        <v>48</v>
      </c>
      <c r="AH321" s="25" t="s">
        <v>48</v>
      </c>
      <c r="AI321" s="25"/>
      <c r="AJ321" s="25"/>
      <c r="AK321" s="0" t="str">
        <f aca="false">CONCATENATE(UPPER($D321)," ",AE321,",")</f>
        <v>TARGETNAME  VARCHAR,</v>
      </c>
    </row>
    <row r="322" customFormat="false" ht="15" hidden="false" customHeight="false" outlineLevel="0" collapsed="false">
      <c r="A322" s="23"/>
      <c r="B322" s="23"/>
      <c r="C322" s="29" t="n">
        <v>9</v>
      </c>
      <c r="D322" s="0" t="s">
        <v>270</v>
      </c>
      <c r="E322" s="0" t="s">
        <v>7</v>
      </c>
      <c r="F322" s="7" t="n">
        <v>50</v>
      </c>
      <c r="G322" s="25" t="s">
        <v>48</v>
      </c>
      <c r="H322" s="25" t="s">
        <v>48</v>
      </c>
      <c r="I322" s="25"/>
      <c r="J322" s="0" t="str">
        <f aca="false">VLOOKUP($E322,MAPPING!$B$2:$F$7,2,0)</f>
        <v>STRING</v>
      </c>
      <c r="K322" s="7" t="n">
        <v>50</v>
      </c>
      <c r="L322" s="25" t="s">
        <v>48</v>
      </c>
      <c r="M322" s="25" t="s">
        <v>48</v>
      </c>
      <c r="N322" s="25"/>
      <c r="O322" s="25"/>
      <c r="P322" s="0" t="str">
        <f aca="false">CONCATENATE(UPPER($D322)," ",J322,",")</f>
        <v>TARGETATTRIBUTEID STRING,</v>
      </c>
      <c r="Q322" s="0" t="str">
        <f aca="false">VLOOKUP($E322,MAPPING!$B$2:$F$7,3,0)</f>
        <v>VARCHAR</v>
      </c>
      <c r="R322" s="7" t="n">
        <v>50</v>
      </c>
      <c r="S322" s="25" t="s">
        <v>48</v>
      </c>
      <c r="T322" s="25" t="s">
        <v>48</v>
      </c>
      <c r="U322" s="25"/>
      <c r="V322" s="25"/>
      <c r="W322" s="0" t="str">
        <f aca="false">CONCATENATE(UPPER($D322)," ",Q322,"(",R322,")",IF(U322&lt;&gt;"",CONCATENATE(" DEFAULT ",U322),""),IF(S322="Y"," NOT NULL",""),",")</f>
        <v>TARGETATTRIBUTEID VARCHAR(50),</v>
      </c>
      <c r="Y322" s="7" t="n">
        <v>50</v>
      </c>
      <c r="Z322" s="25" t="s">
        <v>48</v>
      </c>
      <c r="AA322" s="25" t="s">
        <v>48</v>
      </c>
      <c r="AB322" s="25"/>
      <c r="AC322" s="25"/>
      <c r="AD322" s="25"/>
      <c r="AE322" s="0" t="str">
        <f aca="false">VLOOKUP($E322,MAPPING!$B$2:$F$7,5,0)</f>
        <v>VARCHAR</v>
      </c>
      <c r="AF322" s="7" t="n">
        <v>50</v>
      </c>
      <c r="AG322" s="25" t="s">
        <v>48</v>
      </c>
      <c r="AH322" s="25" t="s">
        <v>48</v>
      </c>
      <c r="AI322" s="25"/>
      <c r="AJ322" s="25"/>
      <c r="AK322" s="0" t="str">
        <f aca="false">CONCATENATE(UPPER($D322)," ",AE322,",")</f>
        <v>TARGETATTRIBUTEID  VARCHAR,</v>
      </c>
    </row>
    <row r="323" customFormat="false" ht="15" hidden="false" customHeight="false" outlineLevel="0" collapsed="false">
      <c r="A323" s="23"/>
      <c r="B323" s="23"/>
      <c r="C323" s="29" t="n">
        <v>10</v>
      </c>
      <c r="D323" s="0" t="s">
        <v>271</v>
      </c>
      <c r="E323" s="0" t="s">
        <v>7</v>
      </c>
      <c r="F323" s="7" t="n">
        <v>100</v>
      </c>
      <c r="G323" s="25" t="s">
        <v>48</v>
      </c>
      <c r="H323" s="25" t="s">
        <v>48</v>
      </c>
      <c r="I323" s="25"/>
      <c r="J323" s="0" t="str">
        <f aca="false">VLOOKUP($E323,MAPPING!$B$2:$F$7,2,0)</f>
        <v>STRING</v>
      </c>
      <c r="K323" s="7" t="n">
        <v>100</v>
      </c>
      <c r="L323" s="25" t="s">
        <v>48</v>
      </c>
      <c r="M323" s="25" t="s">
        <v>48</v>
      </c>
      <c r="N323" s="25"/>
      <c r="O323" s="25"/>
      <c r="P323" s="0" t="str">
        <f aca="false">CONCATENATE(UPPER($D323)," ",J323,",")</f>
        <v>TARGETATTRIBUTENAME STRING,</v>
      </c>
      <c r="Q323" s="0" t="str">
        <f aca="false">VLOOKUP($E323,MAPPING!$B$2:$F$7,3,0)</f>
        <v>VARCHAR</v>
      </c>
      <c r="R323" s="7" t="n">
        <v>100</v>
      </c>
      <c r="S323" s="25" t="s">
        <v>48</v>
      </c>
      <c r="T323" s="25" t="s">
        <v>48</v>
      </c>
      <c r="U323" s="25"/>
      <c r="V323" s="25"/>
      <c r="W323" s="0" t="str">
        <f aca="false">CONCATENATE(UPPER($D323)," ",Q323,"(",R323,")",IF(U323&lt;&gt;"",CONCATENATE(" DEFAULT ",U323),""),IF(S323="Y"," NOT NULL",""),",")</f>
        <v>TARGETATTRIBUTENAME VARCHAR(100),</v>
      </c>
      <c r="Y323" s="7" t="n">
        <v>100</v>
      </c>
      <c r="Z323" s="25" t="s">
        <v>48</v>
      </c>
      <c r="AA323" s="25" t="s">
        <v>48</v>
      </c>
      <c r="AB323" s="25"/>
      <c r="AC323" s="25"/>
      <c r="AD323" s="25"/>
      <c r="AE323" s="0" t="str">
        <f aca="false">VLOOKUP($E323,MAPPING!$B$2:$F$7,5,0)</f>
        <v>VARCHAR</v>
      </c>
      <c r="AF323" s="7" t="n">
        <v>100</v>
      </c>
      <c r="AG323" s="25" t="s">
        <v>48</v>
      </c>
      <c r="AH323" s="25" t="s">
        <v>48</v>
      </c>
      <c r="AI323" s="25"/>
      <c r="AJ323" s="25"/>
      <c r="AK323" s="0" t="str">
        <f aca="false">CONCATENATE(UPPER($D323)," ",AE323,",")</f>
        <v>TARGETATTRIBUTENAME  VARCHAR,</v>
      </c>
    </row>
    <row r="324" customFormat="false" ht="15" hidden="false" customHeight="false" outlineLevel="0" collapsed="false">
      <c r="A324" s="23"/>
      <c r="B324" s="23"/>
      <c r="C324" s="29" t="n">
        <v>11</v>
      </c>
      <c r="D324" s="0" t="s">
        <v>272</v>
      </c>
      <c r="E324" s="25" t="s">
        <v>17</v>
      </c>
      <c r="F324" s="7" t="s">
        <v>23</v>
      </c>
      <c r="G324" s="25" t="s">
        <v>48</v>
      </c>
      <c r="H324" s="25" t="s">
        <v>48</v>
      </c>
      <c r="I324" s="25"/>
      <c r="J324" s="0" t="str">
        <f aca="false">VLOOKUP($E324,MAPPING!$B$2:$F$7,2,0)</f>
        <v>BIGDECIMAL</v>
      </c>
      <c r="K324" s="7" t="s">
        <v>23</v>
      </c>
      <c r="L324" s="25" t="s">
        <v>48</v>
      </c>
      <c r="M324" s="25" t="s">
        <v>48</v>
      </c>
      <c r="N324" s="25"/>
      <c r="O324" s="25"/>
      <c r="P324" s="0" t="str">
        <f aca="false">CONCATENATE(UPPER($D324)," ",J324,",")</f>
        <v>TARGETVALUE BIGDECIMAL,</v>
      </c>
      <c r="Q324" s="0" t="str">
        <f aca="false">VLOOKUP($E324,MAPPING!$B$2:$F$7,3,0)</f>
        <v>DECIMAL</v>
      </c>
      <c r="R324" s="7" t="s">
        <v>23</v>
      </c>
      <c r="S324" s="25" t="s">
        <v>48</v>
      </c>
      <c r="T324" s="25" t="s">
        <v>48</v>
      </c>
      <c r="U324" s="25"/>
      <c r="V324" s="25"/>
      <c r="W324" s="0" t="str">
        <f aca="false">CONCATENATE(UPPER($D324)," ",Q324,"(",R324,")",IF(U324&lt;&gt;"",CONCATENATE(" DEFAULT ",U324),""),IF(S324="Y"," NOT NULL",""),",")</f>
        <v>TARGETVALUE DECIMAL(10,2),</v>
      </c>
      <c r="Y324" s="7" t="s">
        <v>23</v>
      </c>
      <c r="Z324" s="25" t="s">
        <v>48</v>
      </c>
      <c r="AA324" s="25" t="s">
        <v>48</v>
      </c>
      <c r="AB324" s="25"/>
      <c r="AC324" s="25"/>
      <c r="AD324" s="25"/>
      <c r="AE324" s="0" t="str">
        <f aca="false">VLOOKUP($E324,MAPPING!$B$2:$F$7,5,0)</f>
        <v>DECIMAL</v>
      </c>
      <c r="AF324" s="7" t="s">
        <v>23</v>
      </c>
      <c r="AG324" s="25" t="s">
        <v>48</v>
      </c>
      <c r="AH324" s="25" t="s">
        <v>48</v>
      </c>
      <c r="AI324" s="25"/>
      <c r="AJ324" s="25"/>
      <c r="AK324" s="0" t="str">
        <f aca="false">CONCATENATE(UPPER($D324)," ",AE324,",")</f>
        <v>TARGETVALUE DECIMAL,</v>
      </c>
    </row>
    <row r="325" customFormat="false" ht="15" hidden="false" customHeight="false" outlineLevel="0" collapsed="false">
      <c r="A325" s="23"/>
      <c r="B325" s="23"/>
      <c r="C325" s="29" t="n">
        <v>12</v>
      </c>
      <c r="D325" s="0" t="s">
        <v>273</v>
      </c>
      <c r="E325" s="0" t="s">
        <v>7</v>
      </c>
      <c r="F325" s="0" t="n">
        <v>50</v>
      </c>
      <c r="G325" s="25" t="s">
        <v>48</v>
      </c>
      <c r="H325" s="25" t="s">
        <v>48</v>
      </c>
      <c r="I325" s="25"/>
      <c r="J325" s="0" t="str">
        <f aca="false">VLOOKUP($E325,MAPPING!$B$2:$F$7,2,0)</f>
        <v>STRING</v>
      </c>
      <c r="K325" s="0" t="n">
        <v>50</v>
      </c>
      <c r="L325" s="25" t="s">
        <v>48</v>
      </c>
      <c r="M325" s="25" t="s">
        <v>48</v>
      </c>
      <c r="N325" s="25"/>
      <c r="O325" s="25"/>
      <c r="P325" s="0" t="str">
        <f aca="false">CONCATENATE(UPPER($D325)," ",J325,",")</f>
        <v>STATUS STRING,</v>
      </c>
      <c r="Q325" s="0" t="str">
        <f aca="false">VLOOKUP($E325,MAPPING!$B$2:$F$7,3,0)</f>
        <v>VARCHAR</v>
      </c>
      <c r="R325" s="0" t="n">
        <v>50</v>
      </c>
      <c r="S325" s="25" t="s">
        <v>48</v>
      </c>
      <c r="T325" s="25" t="s">
        <v>48</v>
      </c>
      <c r="U325" s="25"/>
      <c r="V325" s="25"/>
      <c r="W325" s="0" t="str">
        <f aca="false">CONCATENATE(UPPER($D325)," ",Q325,"(",R325,")",IF(U325&lt;&gt;"",CONCATENATE(" DEFAULT ",U325),""),IF(S325="Y"," NOT NULL",""),",")</f>
        <v>STATUS VARCHAR(50),</v>
      </c>
      <c r="Y325" s="0" t="n">
        <v>50</v>
      </c>
      <c r="Z325" s="25" t="s">
        <v>48</v>
      </c>
      <c r="AA325" s="25" t="s">
        <v>48</v>
      </c>
      <c r="AB325" s="25"/>
      <c r="AC325" s="25"/>
      <c r="AD325" s="25"/>
      <c r="AE325" s="0" t="str">
        <f aca="false">VLOOKUP($E325,MAPPING!$B$2:$F$7,5,0)</f>
        <v>VARCHAR</v>
      </c>
      <c r="AF325" s="0" t="n">
        <v>50</v>
      </c>
      <c r="AG325" s="25" t="s">
        <v>48</v>
      </c>
      <c r="AH325" s="25" t="s">
        <v>48</v>
      </c>
      <c r="AI325" s="25"/>
      <c r="AJ325" s="25"/>
      <c r="AK325" s="0" t="str">
        <f aca="false">CONCATENATE(UPPER($D325)," ",AE325,",")</f>
        <v>STATUS  VARCHAR,</v>
      </c>
    </row>
    <row r="326" customFormat="false" ht="15" hidden="false" customHeight="false" outlineLevel="0" collapsed="false">
      <c r="A326" s="23"/>
      <c r="B326" s="23"/>
      <c r="C326" s="8" t="n">
        <v>13</v>
      </c>
      <c r="D326" s="0" t="s">
        <v>223</v>
      </c>
      <c r="E326" s="0" t="s">
        <v>12</v>
      </c>
      <c r="F326" s="9" t="n">
        <v>10</v>
      </c>
      <c r="G326" s="25" t="s">
        <v>48</v>
      </c>
      <c r="H326" s="25" t="s">
        <v>48</v>
      </c>
      <c r="I326" s="25"/>
      <c r="J326" s="0" t="str">
        <f aca="false">VLOOKUP($E326,MAPPING!$B$2:$F$7,2,0)</f>
        <v>INT</v>
      </c>
      <c r="K326" s="9" t="n">
        <v>10</v>
      </c>
      <c r="L326" s="25" t="s">
        <v>48</v>
      </c>
      <c r="M326" s="25" t="s">
        <v>48</v>
      </c>
      <c r="N326" s="25"/>
      <c r="O326" s="25"/>
      <c r="P326" s="0" t="str">
        <f aca="false">CONCATENATE(UPPER($D326)," ",J326,");")</f>
        <v>VERSION INT);</v>
      </c>
      <c r="Q326" s="0" t="str">
        <f aca="false">VLOOKUP($E326,MAPPING!$B$2:$F$7,3,0)</f>
        <v>INTEGER</v>
      </c>
      <c r="R326" s="9" t="n">
        <v>10</v>
      </c>
      <c r="S326" s="25" t="s">
        <v>48</v>
      </c>
      <c r="T326" s="25" t="s">
        <v>48</v>
      </c>
      <c r="U326" s="25"/>
      <c r="V326" s="25"/>
      <c r="W326" s="0" t="str">
        <f aca="false">CONCATENATE(UPPER($D326)," ",Q326,"(",R326,")",IF(U326&lt;&gt;"",CONCATENATE(" DEFAULT ",U326),""),IF(S326="Y"," NOT NULL",""),";")</f>
        <v>VERSION INTEGER(10);</v>
      </c>
      <c r="Y326" s="9" t="n">
        <v>10</v>
      </c>
      <c r="Z326" s="25" t="s">
        <v>48</v>
      </c>
      <c r="AA326" s="25" t="s">
        <v>48</v>
      </c>
      <c r="AB326" s="25"/>
      <c r="AC326" s="25"/>
      <c r="AD326" s="25"/>
      <c r="AE326" s="0" t="str">
        <f aca="false">VLOOKUP($E326,MAPPING!$B$2:$F$7,5,0)</f>
        <v>INTEGER</v>
      </c>
      <c r="AF326" s="9" t="n">
        <v>10</v>
      </c>
      <c r="AG326" s="25" t="s">
        <v>48</v>
      </c>
      <c r="AH326" s="25" t="s">
        <v>48</v>
      </c>
      <c r="AI326" s="25"/>
      <c r="AJ326" s="25"/>
      <c r="AK326" s="0" t="str">
        <f aca="false">CONCATENATE(UPPER($D326)," ",AE326,",")</f>
        <v>VERSION INTEGER,</v>
      </c>
    </row>
    <row r="327" customFormat="false" ht="29.85" hidden="false" customHeight="false" outlineLevel="0" collapsed="false">
      <c r="A327" s="23"/>
      <c r="B327" s="23" t="s">
        <v>274</v>
      </c>
      <c r="C327" s="8" t="n">
        <v>0</v>
      </c>
      <c r="D327" s="0" t="s">
        <v>249</v>
      </c>
      <c r="E327" s="0" t="s">
        <v>7</v>
      </c>
      <c r="F327" s="9" t="n">
        <v>50</v>
      </c>
      <c r="G327" s="25" t="s">
        <v>47</v>
      </c>
      <c r="H327" s="25" t="s">
        <v>48</v>
      </c>
      <c r="I327" s="0" t="n">
        <v>0</v>
      </c>
      <c r="J327" s="0" t="str">
        <f aca="false">VLOOKUP($E327,MAPPING!$B$2:$F$7,2,0)</f>
        <v>STRING</v>
      </c>
      <c r="K327" s="9" t="n">
        <v>50</v>
      </c>
      <c r="L327" s="25" t="s">
        <v>47</v>
      </c>
      <c r="M327" s="25" t="s">
        <v>48</v>
      </c>
      <c r="N327" s="0" t="n">
        <v>0</v>
      </c>
      <c r="O327" s="24" t="str">
        <f aca="false">CONCATENATE("DROP TABLE IF EXISTS ",UPPER($B$327),";",CHAR(10),"CREATE TABLE ",UPPER($B$327),"(")</f>
        <v>DROP TABLE IF EXISTS TRANSACTION;
CREATE TABLE TRANSACTION(</v>
      </c>
      <c r="P327" s="0" t="str">
        <f aca="false">CONCATENATE(UPPER($D327)," ",J327,",")</f>
        <v>TRANSACTION_ID STRING,</v>
      </c>
      <c r="Q327" s="0" t="str">
        <f aca="false">VLOOKUP($E327,MAPPING!$B$2:$F$7,3,0)</f>
        <v>VARCHAR</v>
      </c>
      <c r="R327" s="9" t="n">
        <v>50</v>
      </c>
      <c r="S327" s="25" t="s">
        <v>47</v>
      </c>
      <c r="T327" s="25" t="s">
        <v>48</v>
      </c>
      <c r="U327" s="0" t="n">
        <v>0</v>
      </c>
      <c r="V327" s="24" t="str">
        <f aca="false">CONCATENATE("DROP TABLE",$B$327,";",CHAR(10),"CREATE TABLE ",$B$327,"(")</f>
        <v>DROP TABLEtransaction;
CREATE TABLE transaction(</v>
      </c>
      <c r="W327" s="0" t="str">
        <f aca="false">CONCATENATE(UPPER($D327)," ",Q327,"(",R327,")",IF(U327&lt;&gt;"",CONCATENATE(" DEFAULT ",U327),""),IF(S327="Y"," NOT NULL",""),",")</f>
        <v>TRANSACTION_ID VARCHAR(50) DEFAULT 0 NOT NULL,</v>
      </c>
      <c r="X327" s="0" t="s">
        <v>9</v>
      </c>
      <c r="Y327" s="9" t="n">
        <v>50</v>
      </c>
      <c r="Z327" s="25" t="s">
        <v>47</v>
      </c>
      <c r="AA327" s="25" t="s">
        <v>48</v>
      </c>
      <c r="AB327" s="0" t="n">
        <v>0</v>
      </c>
      <c r="AE327" s="0" t="str">
        <f aca="false">VLOOKUP($E327,MAPPING!$B$2:$F$7,5,0)</f>
        <v>VARCHAR</v>
      </c>
      <c r="AF327" s="9" t="n">
        <v>50</v>
      </c>
      <c r="AG327" s="25" t="s">
        <v>47</v>
      </c>
      <c r="AH327" s="25" t="s">
        <v>48</v>
      </c>
      <c r="AI327" s="0" t="n">
        <v>0</v>
      </c>
      <c r="AJ327" s="24" t="str">
        <f aca="false">CONCATENATE("DROP TABLE IF EXISTS ",$B$3,";",CHAR(10),"CREATE TABLE ",$B$3,"(")</f>
        <v>DROP TABLE IF EXISTS account;
CREATE TABLE account(</v>
      </c>
      <c r="AK327" s="0" t="str">
        <f aca="false">CONCATENATE(UPPER($D327)," ",AE327,",")</f>
        <v>TRANSACTION_ID  VARCHAR,</v>
      </c>
    </row>
    <row r="328" customFormat="false" ht="15" hidden="false" customHeight="false" outlineLevel="0" collapsed="false">
      <c r="A328" s="23"/>
      <c r="B328" s="23"/>
      <c r="C328" s="8" t="n">
        <v>1</v>
      </c>
      <c r="D328" s="0" t="s">
        <v>200</v>
      </c>
      <c r="E328" s="0" t="s">
        <v>7</v>
      </c>
      <c r="F328" s="7" t="n">
        <v>50</v>
      </c>
      <c r="G328" s="25" t="s">
        <v>48</v>
      </c>
      <c r="H328" s="25" t="s">
        <v>48</v>
      </c>
      <c r="I328" s="25"/>
      <c r="J328" s="0" t="str">
        <f aca="false">VLOOKUP($E328,MAPPING!$B$2:$F$7,2,0)</f>
        <v>STRING</v>
      </c>
      <c r="K328" s="7" t="n">
        <v>50</v>
      </c>
      <c r="L328" s="25" t="s">
        <v>48</v>
      </c>
      <c r="M328" s="25" t="s">
        <v>48</v>
      </c>
      <c r="N328" s="25"/>
      <c r="O328" s="25"/>
      <c r="P328" s="0" t="str">
        <f aca="false">CONCATENATE(UPPER($D328)," ",J328,",")</f>
        <v>TRANSACTION_TYPE_ID STRING,</v>
      </c>
      <c r="Q328" s="0" t="str">
        <f aca="false">VLOOKUP($E328,MAPPING!$B$2:$F$7,3,0)</f>
        <v>VARCHAR</v>
      </c>
      <c r="R328" s="7" t="n">
        <v>50</v>
      </c>
      <c r="S328" s="25" t="s">
        <v>48</v>
      </c>
      <c r="T328" s="25" t="s">
        <v>48</v>
      </c>
      <c r="U328" s="25"/>
      <c r="V328" s="25"/>
      <c r="W328" s="0" t="str">
        <f aca="false">CONCATENATE(UPPER($D328)," ",Q328,"(",R328,")",IF(U328&lt;&gt;"",CONCATENATE(" DEFAULT ",U328),""),IF(S328="Y"," NOT NULL",""),",")</f>
        <v>TRANSACTION_TYPE_ID VARCHAR(50),</v>
      </c>
      <c r="X328" s="0" t="s">
        <v>133</v>
      </c>
      <c r="Y328" s="7" t="n">
        <v>50</v>
      </c>
      <c r="Z328" s="25" t="s">
        <v>48</v>
      </c>
      <c r="AA328" s="25" t="s">
        <v>48</v>
      </c>
      <c r="AB328" s="25"/>
      <c r="AC328" s="25"/>
      <c r="AD328" s="25"/>
      <c r="AE328" s="0" t="str">
        <f aca="false">VLOOKUP($E328,MAPPING!$B$2:$F$7,5,0)</f>
        <v>VARCHAR</v>
      </c>
      <c r="AF328" s="7" t="n">
        <v>50</v>
      </c>
      <c r="AG328" s="25" t="s">
        <v>48</v>
      </c>
      <c r="AH328" s="25" t="s">
        <v>48</v>
      </c>
      <c r="AI328" s="25"/>
      <c r="AJ328" s="25"/>
      <c r="AK328" s="0" t="str">
        <f aca="false">CONCATENATE(UPPER($D328)," ",AE328,",")</f>
        <v>TRANSACTION_TYPE_ID  VARCHAR,</v>
      </c>
    </row>
    <row r="329" customFormat="false" ht="15" hidden="false" customHeight="false" outlineLevel="0" collapsed="false">
      <c r="A329" s="23"/>
      <c r="B329" s="23"/>
      <c r="C329" s="8" t="n">
        <v>2</v>
      </c>
      <c r="D329" s="0" t="s">
        <v>46</v>
      </c>
      <c r="E329" s="0" t="s">
        <v>7</v>
      </c>
      <c r="F329" s="7" t="n">
        <v>50</v>
      </c>
      <c r="G329" s="25" t="s">
        <v>48</v>
      </c>
      <c r="H329" s="25" t="s">
        <v>48</v>
      </c>
      <c r="I329" s="25"/>
      <c r="J329" s="0" t="str">
        <f aca="false">VLOOKUP($E329,MAPPING!$B$2:$F$7,2,0)</f>
        <v>STRING</v>
      </c>
      <c r="K329" s="7" t="n">
        <v>50</v>
      </c>
      <c r="L329" s="25" t="s">
        <v>48</v>
      </c>
      <c r="M329" s="25" t="s">
        <v>48</v>
      </c>
      <c r="N329" s="25"/>
      <c r="O329" s="25"/>
      <c r="P329" s="0" t="str">
        <f aca="false">CONCATENATE(UPPER($D329)," ",J329,",")</f>
        <v>ACCOUNT_ID STRING,</v>
      </c>
      <c r="Q329" s="0" t="str">
        <f aca="false">VLOOKUP($E329,MAPPING!$B$2:$F$7,3,0)</f>
        <v>VARCHAR</v>
      </c>
      <c r="R329" s="7" t="n">
        <v>50</v>
      </c>
      <c r="S329" s="25" t="s">
        <v>48</v>
      </c>
      <c r="T329" s="25" t="s">
        <v>48</v>
      </c>
      <c r="U329" s="25"/>
      <c r="V329" s="25"/>
      <c r="W329" s="0" t="str">
        <f aca="false">CONCATENATE(UPPER($D329)," ",Q329,"(",R329,")",IF(U329&lt;&gt;"",CONCATENATE(" DEFAULT ",U329),""),IF(S329="Y"," NOT NULL",""),",")</f>
        <v>ACCOUNT_ID VARCHAR(50),</v>
      </c>
      <c r="X329" s="0" t="s">
        <v>9</v>
      </c>
      <c r="Y329" s="7" t="n">
        <v>50</v>
      </c>
      <c r="Z329" s="25" t="s">
        <v>48</v>
      </c>
      <c r="AA329" s="25" t="s">
        <v>48</v>
      </c>
      <c r="AB329" s="25"/>
      <c r="AC329" s="25"/>
      <c r="AD329" s="25"/>
      <c r="AE329" s="0" t="str">
        <f aca="false">VLOOKUP($E329,MAPPING!$B$2:$F$7,5,0)</f>
        <v>VARCHAR</v>
      </c>
      <c r="AF329" s="7" t="n">
        <v>50</v>
      </c>
      <c r="AG329" s="25" t="s">
        <v>48</v>
      </c>
      <c r="AH329" s="25" t="s">
        <v>48</v>
      </c>
      <c r="AI329" s="25"/>
      <c r="AJ329" s="25"/>
      <c r="AK329" s="0" t="str">
        <f aca="false">CONCATENATE(UPPER($D329)," ",AE329,",")</f>
        <v>ACCOUNT_ID  VARCHAR,</v>
      </c>
    </row>
    <row r="330" customFormat="false" ht="15" hidden="false" customHeight="false" outlineLevel="0" collapsed="false">
      <c r="A330" s="23"/>
      <c r="B330" s="23"/>
      <c r="C330" s="8" t="n">
        <v>3</v>
      </c>
      <c r="D330" s="0" t="s">
        <v>275</v>
      </c>
      <c r="E330" s="0" t="s">
        <v>7</v>
      </c>
      <c r="F330" s="7" t="n">
        <v>10</v>
      </c>
      <c r="G330" s="25" t="s">
        <v>48</v>
      </c>
      <c r="H330" s="25" t="s">
        <v>48</v>
      </c>
      <c r="I330" s="25"/>
      <c r="J330" s="0" t="str">
        <f aca="false">VLOOKUP($E330,MAPPING!$B$2:$F$7,2,0)</f>
        <v>STRING</v>
      </c>
      <c r="K330" s="7" t="n">
        <v>10</v>
      </c>
      <c r="L330" s="25" t="s">
        <v>48</v>
      </c>
      <c r="M330" s="25" t="s">
        <v>48</v>
      </c>
      <c r="N330" s="25"/>
      <c r="O330" s="25"/>
      <c r="P330" s="0" t="str">
        <f aca="false">CONCATENATE(UPPER($D330)," ",J330,",")</f>
        <v>TRANSACTION_DATE STRING,</v>
      </c>
      <c r="Q330" s="0" t="str">
        <f aca="false">VLOOKUP($E330,MAPPING!$B$2:$F$7,3,0)</f>
        <v>VARCHAR</v>
      </c>
      <c r="R330" s="7" t="n">
        <v>10</v>
      </c>
      <c r="S330" s="25" t="s">
        <v>48</v>
      </c>
      <c r="T330" s="25" t="s">
        <v>48</v>
      </c>
      <c r="U330" s="25"/>
      <c r="V330" s="25"/>
      <c r="W330" s="0" t="str">
        <f aca="false">CONCATENATE(UPPER($D330)," ",Q330,"(",R330,")",IF(U330&lt;&gt;"",CONCATENATE(" DEFAULT ",U330),""),IF(S330="Y"," NOT NULL",""),",")</f>
        <v>TRANSACTION_DATE VARCHAR(10),</v>
      </c>
      <c r="X330" s="0" t="s">
        <v>9</v>
      </c>
      <c r="Y330" s="7" t="n">
        <v>10</v>
      </c>
      <c r="Z330" s="25" t="s">
        <v>48</v>
      </c>
      <c r="AA330" s="25" t="s">
        <v>48</v>
      </c>
      <c r="AB330" s="25"/>
      <c r="AC330" s="25"/>
      <c r="AD330" s="25"/>
      <c r="AE330" s="0" t="str">
        <f aca="false">VLOOKUP($E330,MAPPING!$B$2:$F$7,5,0)</f>
        <v>VARCHAR</v>
      </c>
      <c r="AF330" s="7" t="n">
        <v>10</v>
      </c>
      <c r="AG330" s="25" t="s">
        <v>48</v>
      </c>
      <c r="AH330" s="25" t="s">
        <v>48</v>
      </c>
      <c r="AI330" s="25"/>
      <c r="AJ330" s="25"/>
      <c r="AK330" s="0" t="str">
        <f aca="false">CONCATENATE(UPPER($D330)," ",AE330,",")</f>
        <v>TRANSACTION_DATE  VARCHAR,</v>
      </c>
    </row>
    <row r="331" customFormat="false" ht="15" hidden="false" customHeight="false" outlineLevel="0" collapsed="false">
      <c r="A331" s="23"/>
      <c r="B331" s="23"/>
      <c r="C331" s="8" t="n">
        <v>4</v>
      </c>
      <c r="D331" s="0" t="s">
        <v>252</v>
      </c>
      <c r="E331" s="0" t="s">
        <v>7</v>
      </c>
      <c r="F331" s="0" t="n">
        <v>50</v>
      </c>
      <c r="G331" s="25" t="s">
        <v>48</v>
      </c>
      <c r="H331" s="25" t="s">
        <v>48</v>
      </c>
      <c r="I331" s="25"/>
      <c r="J331" s="0" t="str">
        <f aca="false">VLOOKUP($E331,MAPPING!$B$2:$F$7,2,0)</f>
        <v>STRING</v>
      </c>
      <c r="K331" s="0" t="n">
        <v>50</v>
      </c>
      <c r="L331" s="25" t="s">
        <v>48</v>
      </c>
      <c r="M331" s="25" t="s">
        <v>48</v>
      </c>
      <c r="N331" s="25"/>
      <c r="O331" s="25"/>
      <c r="P331" s="0" t="str">
        <f aca="false">CONCATENATE(UPPER($D331)," ",J331,",")</f>
        <v>FROM_ACCOUNT STRING,</v>
      </c>
      <c r="Q331" s="0" t="str">
        <f aca="false">VLOOKUP($E331,MAPPING!$B$2:$F$7,3,0)</f>
        <v>VARCHAR</v>
      </c>
      <c r="R331" s="0" t="n">
        <v>50</v>
      </c>
      <c r="S331" s="25" t="s">
        <v>48</v>
      </c>
      <c r="T331" s="25" t="s">
        <v>48</v>
      </c>
      <c r="U331" s="25"/>
      <c r="V331" s="25"/>
      <c r="W331" s="0" t="str">
        <f aca="false">CONCATENATE(UPPER($D331)," ",Q331,"(",R331,")",IF(U331&lt;&gt;"",CONCATENATE(" DEFAULT ",U331),""),IF(S331="Y"," NOT NULL",""),",")</f>
        <v>FROM_ACCOUNT VARCHAR(50),</v>
      </c>
      <c r="X331" s="0" t="s">
        <v>9</v>
      </c>
      <c r="Y331" s="0" t="n">
        <v>50</v>
      </c>
      <c r="Z331" s="25" t="s">
        <v>48</v>
      </c>
      <c r="AA331" s="25" t="s">
        <v>48</v>
      </c>
      <c r="AB331" s="25"/>
      <c r="AC331" s="25"/>
      <c r="AD331" s="25"/>
      <c r="AE331" s="0" t="str">
        <f aca="false">VLOOKUP($E331,MAPPING!$B$2:$F$7,5,0)</f>
        <v>VARCHAR</v>
      </c>
      <c r="AF331" s="0" t="n">
        <v>50</v>
      </c>
      <c r="AG331" s="25" t="s">
        <v>48</v>
      </c>
      <c r="AH331" s="25" t="s">
        <v>48</v>
      </c>
      <c r="AI331" s="25"/>
      <c r="AJ331" s="25"/>
      <c r="AK331" s="0" t="str">
        <f aca="false">CONCATENATE(UPPER($D331)," ",AE331,",")</f>
        <v>FROM_ACCOUNT  VARCHAR,</v>
      </c>
    </row>
    <row r="332" customFormat="false" ht="15" hidden="false" customHeight="false" outlineLevel="0" collapsed="false">
      <c r="A332" s="23"/>
      <c r="B332" s="23"/>
      <c r="C332" s="8" t="n">
        <v>5</v>
      </c>
      <c r="D332" s="0" t="s">
        <v>253</v>
      </c>
      <c r="E332" s="0" t="s">
        <v>7</v>
      </c>
      <c r="F332" s="0" t="n">
        <v>50</v>
      </c>
      <c r="G332" s="25" t="s">
        <v>48</v>
      </c>
      <c r="H332" s="25" t="s">
        <v>48</v>
      </c>
      <c r="I332" s="25"/>
      <c r="J332" s="0" t="str">
        <f aca="false">VLOOKUP($E332,MAPPING!$B$2:$F$7,2,0)</f>
        <v>STRING</v>
      </c>
      <c r="K332" s="0" t="n">
        <v>50</v>
      </c>
      <c r="L332" s="25" t="s">
        <v>48</v>
      </c>
      <c r="M332" s="25" t="s">
        <v>48</v>
      </c>
      <c r="N332" s="25"/>
      <c r="O332" s="25"/>
      <c r="P332" s="0" t="str">
        <f aca="false">CONCATENATE(UPPER($D332)," ",J332,",")</f>
        <v>TO_ACCOUNT STRING,</v>
      </c>
      <c r="Q332" s="0" t="str">
        <f aca="false">VLOOKUP($E332,MAPPING!$B$2:$F$7,3,0)</f>
        <v>VARCHAR</v>
      </c>
      <c r="R332" s="0" t="n">
        <v>50</v>
      </c>
      <c r="S332" s="25" t="s">
        <v>48</v>
      </c>
      <c r="T332" s="25" t="s">
        <v>48</v>
      </c>
      <c r="U332" s="25"/>
      <c r="V332" s="25"/>
      <c r="W332" s="0" t="str">
        <f aca="false">CONCATENATE(UPPER($D332)," ",Q332,"(",R332,")",IF(U332&lt;&gt;"",CONCATENATE(" DEFAULT ",U332),""),IF(S332="Y"," NOT NULL",""),",")</f>
        <v>TO_ACCOUNT VARCHAR(50),</v>
      </c>
      <c r="X332" s="0" t="s">
        <v>9</v>
      </c>
      <c r="Y332" s="0" t="n">
        <v>50</v>
      </c>
      <c r="Z332" s="25" t="s">
        <v>48</v>
      </c>
      <c r="AA332" s="25" t="s">
        <v>48</v>
      </c>
      <c r="AB332" s="25"/>
      <c r="AC332" s="25"/>
      <c r="AD332" s="25"/>
      <c r="AE332" s="0" t="str">
        <f aca="false">VLOOKUP($E332,MAPPING!$B$2:$F$7,5,0)</f>
        <v>VARCHAR</v>
      </c>
      <c r="AF332" s="0" t="n">
        <v>50</v>
      </c>
      <c r="AG332" s="25" t="s">
        <v>48</v>
      </c>
      <c r="AH332" s="25" t="s">
        <v>48</v>
      </c>
      <c r="AI332" s="25"/>
      <c r="AJ332" s="25"/>
      <c r="AK332" s="0" t="str">
        <f aca="false">CONCATENATE(UPPER($D332)," ",AE332,",")</f>
        <v>TO_ACCOUNT  VARCHAR,</v>
      </c>
    </row>
    <row r="333" customFormat="false" ht="15" hidden="false" customHeight="false" outlineLevel="0" collapsed="false">
      <c r="A333" s="23"/>
      <c r="B333" s="23"/>
      <c r="C333" s="8" t="n">
        <v>6</v>
      </c>
      <c r="D333" s="0" t="s">
        <v>254</v>
      </c>
      <c r="E333" s="0" t="s">
        <v>15</v>
      </c>
      <c r="F333" s="9" t="s">
        <v>23</v>
      </c>
      <c r="G333" s="25" t="s">
        <v>48</v>
      </c>
      <c r="H333" s="25" t="s">
        <v>48</v>
      </c>
      <c r="I333" s="25"/>
      <c r="J333" s="0" t="str">
        <f aca="false">VLOOKUP($E333,MAPPING!$B$2:$F$7,2,0)</f>
        <v>DECIMAL</v>
      </c>
      <c r="K333" s="9" t="s">
        <v>23</v>
      </c>
      <c r="L333" s="25" t="s">
        <v>48</v>
      </c>
      <c r="M333" s="25" t="s">
        <v>48</v>
      </c>
      <c r="N333" s="25"/>
      <c r="O333" s="25"/>
      <c r="P333" s="0" t="str">
        <f aca="false">CONCATENATE(UPPER($D333)," ",J333,",")</f>
        <v>AMOUNT_BASE_CURR DECIMAL,</v>
      </c>
      <c r="Q333" s="0" t="str">
        <f aca="false">VLOOKUP($E333,MAPPING!$B$2:$F$7,3,0)</f>
        <v>DECIMAL</v>
      </c>
      <c r="R333" s="9" t="s">
        <v>23</v>
      </c>
      <c r="S333" s="25" t="s">
        <v>48</v>
      </c>
      <c r="T333" s="25" t="s">
        <v>48</v>
      </c>
      <c r="U333" s="25"/>
      <c r="V333" s="25"/>
      <c r="W333" s="0" t="str">
        <f aca="false">CONCATENATE(UPPER($D333)," ",Q333,"(",R333,")",IF(U333&lt;&gt;"",CONCATENATE(" DEFAULT ",U333),""),IF(S333="Y"," NOT NULL",""),",")</f>
        <v>AMOUNT_BASE_CURR DECIMAL(10,2),</v>
      </c>
      <c r="X333" s="0" t="s">
        <v>133</v>
      </c>
      <c r="Y333" s="9" t="s">
        <v>23</v>
      </c>
      <c r="Z333" s="25" t="s">
        <v>48</v>
      </c>
      <c r="AA333" s="25" t="s">
        <v>48</v>
      </c>
      <c r="AB333" s="25"/>
      <c r="AC333" s="25"/>
      <c r="AD333" s="25"/>
      <c r="AE333" s="0" t="str">
        <f aca="false">VLOOKUP($E333,MAPPING!$B$2:$F$7,5,0)</f>
        <v>DECIMAL</v>
      </c>
      <c r="AF333" s="9" t="s">
        <v>23</v>
      </c>
      <c r="AG333" s="25" t="s">
        <v>48</v>
      </c>
      <c r="AH333" s="25" t="s">
        <v>48</v>
      </c>
      <c r="AI333" s="25"/>
      <c r="AJ333" s="25"/>
      <c r="AK333" s="0" t="str">
        <f aca="false">CONCATENATE(UPPER($D333)," ",AE333,",")</f>
        <v>AMOUNT_BASE_CURR DECIMAL,</v>
      </c>
    </row>
    <row r="334" customFormat="false" ht="15" hidden="false" customHeight="false" outlineLevel="0" collapsed="false">
      <c r="A334" s="23"/>
      <c r="B334" s="23"/>
      <c r="C334" s="8" t="n">
        <v>7</v>
      </c>
      <c r="D334" s="0" t="s">
        <v>255</v>
      </c>
      <c r="E334" s="0" t="s">
        <v>15</v>
      </c>
      <c r="F334" s="7" t="s">
        <v>23</v>
      </c>
      <c r="G334" s="25" t="s">
        <v>48</v>
      </c>
      <c r="H334" s="25" t="s">
        <v>48</v>
      </c>
      <c r="I334" s="25"/>
      <c r="J334" s="0" t="str">
        <f aca="false">VLOOKUP($E334,MAPPING!$B$2:$F$7,2,0)</f>
        <v>DECIMAL</v>
      </c>
      <c r="K334" s="7" t="s">
        <v>23</v>
      </c>
      <c r="L334" s="25" t="s">
        <v>48</v>
      </c>
      <c r="M334" s="25" t="s">
        <v>48</v>
      </c>
      <c r="N334" s="25"/>
      <c r="O334" s="25"/>
      <c r="P334" s="0" t="str">
        <f aca="false">CONCATENATE(UPPER($D334)," ",J334,",")</f>
        <v>AMOUNT_USD DECIMAL,</v>
      </c>
      <c r="Q334" s="0" t="str">
        <f aca="false">VLOOKUP($E334,MAPPING!$B$2:$F$7,3,0)</f>
        <v>DECIMAL</v>
      </c>
      <c r="R334" s="7" t="s">
        <v>23</v>
      </c>
      <c r="S334" s="25" t="s">
        <v>48</v>
      </c>
      <c r="T334" s="25" t="s">
        <v>48</v>
      </c>
      <c r="U334" s="25"/>
      <c r="V334" s="25"/>
      <c r="W334" s="0" t="str">
        <f aca="false">CONCATENATE(UPPER($D334)," ",Q334,"(",R334,")",IF(U334&lt;&gt;"",CONCATENATE(" DEFAULT ",U334),""),IF(S334="Y"," NOT NULL",""),",")</f>
        <v>AMOUNT_USD DECIMAL(10,2),</v>
      </c>
      <c r="X334" s="0" t="s">
        <v>133</v>
      </c>
      <c r="Y334" s="7" t="s">
        <v>23</v>
      </c>
      <c r="Z334" s="25" t="s">
        <v>48</v>
      </c>
      <c r="AA334" s="25" t="s">
        <v>48</v>
      </c>
      <c r="AB334" s="25"/>
      <c r="AC334" s="25"/>
      <c r="AD334" s="25"/>
      <c r="AE334" s="0" t="str">
        <f aca="false">VLOOKUP($E334,MAPPING!$B$2:$F$7,5,0)</f>
        <v>DECIMAL</v>
      </c>
      <c r="AF334" s="7" t="s">
        <v>23</v>
      </c>
      <c r="AG334" s="25" t="s">
        <v>48</v>
      </c>
      <c r="AH334" s="25" t="s">
        <v>48</v>
      </c>
      <c r="AI334" s="25"/>
      <c r="AJ334" s="25"/>
      <c r="AK334" s="0" t="str">
        <f aca="false">CONCATENATE(UPPER($D334)," ",AE334,",")</f>
        <v>AMOUNT_USD DECIMAL,</v>
      </c>
    </row>
    <row r="335" customFormat="false" ht="15" hidden="false" customHeight="false" outlineLevel="0" collapsed="false">
      <c r="A335" s="23"/>
      <c r="B335" s="23"/>
      <c r="C335" s="8" t="n">
        <v>8</v>
      </c>
      <c r="D335" s="0" t="s">
        <v>65</v>
      </c>
      <c r="E335" s="0" t="s">
        <v>7</v>
      </c>
      <c r="F335" s="7" t="n">
        <v>10</v>
      </c>
      <c r="G335" s="25" t="s">
        <v>48</v>
      </c>
      <c r="H335" s="25" t="s">
        <v>48</v>
      </c>
      <c r="I335" s="25"/>
      <c r="J335" s="0" t="str">
        <f aca="false">VLOOKUP($E335,MAPPING!$B$2:$F$7,2,0)</f>
        <v>STRING</v>
      </c>
      <c r="K335" s="7" t="n">
        <v>10</v>
      </c>
      <c r="L335" s="25" t="s">
        <v>48</v>
      </c>
      <c r="M335" s="25" t="s">
        <v>48</v>
      </c>
      <c r="N335" s="25"/>
      <c r="O335" s="25"/>
      <c r="P335" s="0" t="str">
        <f aca="false">CONCATENATE(UPPER($D335)," ",J335,",")</f>
        <v>CURRENCY_CODE STRING,</v>
      </c>
      <c r="Q335" s="0" t="str">
        <f aca="false">VLOOKUP($E335,MAPPING!$B$2:$F$7,3,0)</f>
        <v>VARCHAR</v>
      </c>
      <c r="R335" s="7" t="n">
        <v>10</v>
      </c>
      <c r="S335" s="25" t="s">
        <v>48</v>
      </c>
      <c r="T335" s="25" t="s">
        <v>48</v>
      </c>
      <c r="U335" s="25"/>
      <c r="V335" s="25"/>
      <c r="W335" s="0" t="str">
        <f aca="false">CONCATENATE(UPPER($D335)," ",Q335,"(",R335,")",IF(U335&lt;&gt;"",CONCATENATE(" DEFAULT ",U335),""),IF(S335="Y"," NOT NULL",""),",")</f>
        <v>CURRENCY_CODE VARCHAR(10),</v>
      </c>
      <c r="X335" s="0" t="s">
        <v>9</v>
      </c>
      <c r="Y335" s="7" t="n">
        <v>10</v>
      </c>
      <c r="Z335" s="25" t="s">
        <v>48</v>
      </c>
      <c r="AA335" s="25" t="s">
        <v>48</v>
      </c>
      <c r="AB335" s="25"/>
      <c r="AC335" s="25"/>
      <c r="AD335" s="25"/>
      <c r="AE335" s="0" t="str">
        <f aca="false">VLOOKUP($E335,MAPPING!$B$2:$F$7,5,0)</f>
        <v>VARCHAR</v>
      </c>
      <c r="AF335" s="7" t="n">
        <v>10</v>
      </c>
      <c r="AG335" s="25" t="s">
        <v>48</v>
      </c>
      <c r="AH335" s="25" t="s">
        <v>48</v>
      </c>
      <c r="AI335" s="25"/>
      <c r="AJ335" s="25"/>
      <c r="AK335" s="0" t="str">
        <f aca="false">CONCATENATE(UPPER($D335)," ",AE335,",")</f>
        <v>CURRENCY_CODE  VARCHAR,</v>
      </c>
    </row>
    <row r="336" customFormat="false" ht="15" hidden="false" customHeight="false" outlineLevel="0" collapsed="false">
      <c r="A336" s="23"/>
      <c r="B336" s="23"/>
      <c r="C336" s="8" t="n">
        <v>9</v>
      </c>
      <c r="D336" s="0" t="s">
        <v>256</v>
      </c>
      <c r="E336" s="0" t="s">
        <v>15</v>
      </c>
      <c r="F336" s="7" t="s">
        <v>23</v>
      </c>
      <c r="G336" s="25" t="s">
        <v>48</v>
      </c>
      <c r="H336" s="25" t="s">
        <v>48</v>
      </c>
      <c r="I336" s="25"/>
      <c r="J336" s="0" t="str">
        <f aca="false">VLOOKUP($E336,MAPPING!$B$2:$F$7,2,0)</f>
        <v>DECIMAL</v>
      </c>
      <c r="K336" s="7" t="s">
        <v>23</v>
      </c>
      <c r="L336" s="25" t="s">
        <v>48</v>
      </c>
      <c r="M336" s="25" t="s">
        <v>48</v>
      </c>
      <c r="N336" s="25"/>
      <c r="O336" s="25"/>
      <c r="P336" s="0" t="str">
        <f aca="false">CONCATENATE(UPPER($D336)," ",J336,",")</f>
        <v>CURRENCY_RATE DECIMAL,</v>
      </c>
      <c r="Q336" s="0" t="str">
        <f aca="false">VLOOKUP($E336,MAPPING!$B$2:$F$7,3,0)</f>
        <v>DECIMAL</v>
      </c>
      <c r="R336" s="7" t="s">
        <v>23</v>
      </c>
      <c r="S336" s="25" t="s">
        <v>48</v>
      </c>
      <c r="T336" s="25" t="s">
        <v>48</v>
      </c>
      <c r="U336" s="25"/>
      <c r="V336" s="25"/>
      <c r="W336" s="0" t="str">
        <f aca="false">CONCATENATE(UPPER($D336)," ",Q336,"(",R336,")",IF(U336&lt;&gt;"",CONCATENATE(" DEFAULT ",U336),""),IF(S336="Y"," NOT NULL",""),",")</f>
        <v>CURRENCY_RATE DECIMAL(10,2),</v>
      </c>
      <c r="X336" s="0" t="s">
        <v>276</v>
      </c>
      <c r="Y336" s="7" t="s">
        <v>23</v>
      </c>
      <c r="Z336" s="25" t="s">
        <v>48</v>
      </c>
      <c r="AA336" s="25" t="s">
        <v>48</v>
      </c>
      <c r="AB336" s="25"/>
      <c r="AC336" s="25"/>
      <c r="AD336" s="25"/>
      <c r="AE336" s="0" t="str">
        <f aca="false">VLOOKUP($E336,MAPPING!$B$2:$F$7,5,0)</f>
        <v>DECIMAL</v>
      </c>
      <c r="AF336" s="7" t="s">
        <v>23</v>
      </c>
      <c r="AG336" s="25" t="s">
        <v>48</v>
      </c>
      <c r="AH336" s="25" t="s">
        <v>48</v>
      </c>
      <c r="AI336" s="25"/>
      <c r="AJ336" s="25"/>
      <c r="AK336" s="0" t="str">
        <f aca="false">CONCATENATE(UPPER($D336)," ",AE336,",")</f>
        <v>CURRENCY_RATE DECIMAL,</v>
      </c>
    </row>
    <row r="337" customFormat="false" ht="15" hidden="false" customHeight="false" outlineLevel="0" collapsed="false">
      <c r="A337" s="23"/>
      <c r="B337" s="23"/>
      <c r="C337" s="8" t="n">
        <v>10</v>
      </c>
      <c r="D337" s="0" t="s">
        <v>257</v>
      </c>
      <c r="E337" s="0" t="s">
        <v>7</v>
      </c>
      <c r="F337" s="9" t="n">
        <v>100</v>
      </c>
      <c r="G337" s="25" t="s">
        <v>48</v>
      </c>
      <c r="H337" s="25" t="s">
        <v>48</v>
      </c>
      <c r="I337" s="25"/>
      <c r="J337" s="0" t="str">
        <f aca="false">VLOOKUP($E337,MAPPING!$B$2:$F$7,2,0)</f>
        <v>STRING</v>
      </c>
      <c r="K337" s="9" t="n">
        <v>100</v>
      </c>
      <c r="L337" s="25" t="s">
        <v>48</v>
      </c>
      <c r="M337" s="25" t="s">
        <v>48</v>
      </c>
      <c r="N337" s="25"/>
      <c r="O337" s="25"/>
      <c r="P337" s="0" t="str">
        <f aca="false">CONCATENATE(UPPER($D337)," ",J337,")")</f>
        <v>NOTES STRING)</v>
      </c>
      <c r="Q337" s="0" t="str">
        <f aca="false">VLOOKUP($E337,MAPPING!$B$2:$F$7,3,0)</f>
        <v>VARCHAR</v>
      </c>
      <c r="R337" s="9" t="n">
        <v>100</v>
      </c>
      <c r="S337" s="25" t="s">
        <v>48</v>
      </c>
      <c r="T337" s="25" t="s">
        <v>48</v>
      </c>
      <c r="U337" s="25"/>
      <c r="V337" s="25"/>
      <c r="W337" s="0" t="str">
        <f aca="false">CONCATENATE(UPPER($D337)," ",Q337,"(",R337,")",IF(U337&lt;&gt;"",CONCATENATE(" DEFAULT ",U337),""),IF(S337="Y"," NOT NULL",""),",")</f>
        <v>NOTES VARCHAR(100),</v>
      </c>
      <c r="X337" s="0" t="s">
        <v>9</v>
      </c>
      <c r="Y337" s="9" t="n">
        <v>100</v>
      </c>
      <c r="Z337" s="25" t="s">
        <v>48</v>
      </c>
      <c r="AA337" s="25" t="s">
        <v>48</v>
      </c>
      <c r="AB337" s="25"/>
      <c r="AC337" s="25"/>
      <c r="AD337" s="25"/>
      <c r="AE337" s="0" t="str">
        <f aca="false">VLOOKUP($E337,MAPPING!$B$2:$F$7,5,0)</f>
        <v>VARCHAR</v>
      </c>
      <c r="AF337" s="9" t="n">
        <v>100</v>
      </c>
      <c r="AG337" s="25" t="s">
        <v>48</v>
      </c>
      <c r="AH337" s="25" t="s">
        <v>48</v>
      </c>
      <c r="AI337" s="25"/>
      <c r="AJ337" s="25"/>
      <c r="AK337" s="0" t="str">
        <f aca="false">CONCATENATE(UPPER($D337)," ",AE337,",")</f>
        <v>NOTES  VARCHAR,</v>
      </c>
    </row>
    <row r="338" customFormat="false" ht="15" hidden="false" customHeight="false" outlineLevel="0" collapsed="false">
      <c r="A338" s="23"/>
      <c r="B338" s="23"/>
      <c r="C338" s="8" t="n">
        <v>11</v>
      </c>
      <c r="D338" s="0" t="s">
        <v>68</v>
      </c>
      <c r="E338" s="0" t="s">
        <v>7</v>
      </c>
      <c r="F338" s="7" t="n">
        <v>10</v>
      </c>
      <c r="G338" s="25" t="s">
        <v>48</v>
      </c>
      <c r="H338" s="25" t="s">
        <v>47</v>
      </c>
      <c r="I338" s="25"/>
      <c r="J338" s="0" t="str">
        <f aca="false">VLOOKUP($E338,MAPPING!$B$2:$F$7,2,0)</f>
        <v>STRING</v>
      </c>
      <c r="K338" s="7" t="n">
        <v>10</v>
      </c>
      <c r="L338" s="25" t="s">
        <v>48</v>
      </c>
      <c r="M338" s="25" t="s">
        <v>47</v>
      </c>
      <c r="N338" s="25"/>
      <c r="O338" s="25"/>
      <c r="Q338" s="0" t="str">
        <f aca="false">VLOOKUP($E338,MAPPING!$B$2:$F$7,3,0)</f>
        <v>VARCHAR</v>
      </c>
      <c r="R338" s="7" t="n">
        <v>10</v>
      </c>
      <c r="S338" s="25" t="s">
        <v>48</v>
      </c>
      <c r="T338" s="25" t="s">
        <v>47</v>
      </c>
      <c r="U338" s="25"/>
      <c r="V338" s="25"/>
      <c r="W338" s="0" t="str">
        <f aca="false">CONCATENATE(UPPER($D338)," ",Q338,"(",R338,")",IF(U338&lt;&gt;"",CONCATENATE(" DEFAULT ",U338),""),IF(S338="Y"," NOT NULL",""),",")</f>
        <v>LOAD_DATE VARCHAR(10),</v>
      </c>
      <c r="X338" s="0" t="s">
        <v>9</v>
      </c>
      <c r="Y338" s="7" t="n">
        <v>10</v>
      </c>
      <c r="Z338" s="25" t="s">
        <v>48</v>
      </c>
      <c r="AA338" s="25" t="s">
        <v>47</v>
      </c>
      <c r="AB338" s="25"/>
      <c r="AC338" s="25"/>
      <c r="AD338" s="25"/>
      <c r="AE338" s="0" t="str">
        <f aca="false">VLOOKUP($E338,MAPPING!$B$2:$F$7,5,0)</f>
        <v>VARCHAR</v>
      </c>
      <c r="AF338" s="7" t="n">
        <v>10</v>
      </c>
      <c r="AG338" s="25" t="s">
        <v>48</v>
      </c>
      <c r="AH338" s="25" t="s">
        <v>47</v>
      </c>
      <c r="AI338" s="25"/>
      <c r="AJ338" s="25"/>
      <c r="AK338" s="0" t="str">
        <f aca="false">CONCATENATE(UPPER($D338)," ",AE338,",")</f>
        <v>LOAD_DATE  VARCHAR,</v>
      </c>
    </row>
    <row r="339" customFormat="false" ht="44" hidden="false" customHeight="false" outlineLevel="0" collapsed="false">
      <c r="A339" s="23"/>
      <c r="B339" s="23"/>
      <c r="C339" s="8" t="n">
        <v>12</v>
      </c>
      <c r="D339" s="0" t="s">
        <v>69</v>
      </c>
      <c r="E339" s="0" t="s">
        <v>12</v>
      </c>
      <c r="F339" s="7" t="n">
        <v>50</v>
      </c>
      <c r="G339" s="25" t="s">
        <v>48</v>
      </c>
      <c r="H339" s="0" t="s">
        <v>47</v>
      </c>
      <c r="J339" s="0" t="str">
        <f aca="false">VLOOKUP($E339,MAPPING!$B$2:$F$7,2,0)</f>
        <v>INT</v>
      </c>
      <c r="K339" s="7" t="n">
        <v>50</v>
      </c>
      <c r="L339" s="25" t="s">
        <v>48</v>
      </c>
      <c r="M339" s="0" t="s">
        <v>47</v>
      </c>
      <c r="P339" s="24" t="str">
        <f aca="false">CONCATENATE("PARTITIONED BY (","LOAD_DATE STRING, LOAD_ID STRING)",CHAR(10),"ROW FORMAT DELIMITED FIELDS TERMINATED BY ',';")</f>
        <v>PARTITIONED BY (LOAD_DATE STRING, LOAD_ID STRING)
ROW FORMAT DELIMITED FIELDS TERMINATED BY ',';</v>
      </c>
      <c r="Q339" s="0" t="str">
        <f aca="false">VLOOKUP($E339,MAPPING!$B$2:$F$7,3,0)</f>
        <v>INTEGER</v>
      </c>
      <c r="R339" s="7" t="n">
        <v>50</v>
      </c>
      <c r="S339" s="25" t="s">
        <v>48</v>
      </c>
      <c r="T339" s="0" t="s">
        <v>47</v>
      </c>
      <c r="W339" s="24" t="str">
        <f aca="false">CONCATENATE(UPPER($D339)," ",Q339,"(",R339,")",IF(U339&lt;&gt;"",cov3ncatenate(" DEFAULT ",U339),""),IF(S339="Y"," NOT NULL",""),", ",CHAR(10),"CONSTRAINT ",UPPER($D327),"_PK  PRIMARY KEY(",UPPER($D327),",",UPPER($D338),",",UPPER($D339),"));",CHAR(10)," ALTER TABLE ",$B327," PARTITION BY KEY(","LOAD_DATE,LOAD_ID);")</f>
        <v>LOAD_ID INTEGER(50), 
CONSTRAINT TRANSACTION_ID_PK  PRIMARY KEY(TRANSACTION_ID,LOAD_DATE,LOAD_ID));
 ALTER TABLE transaction PARTITION BY KEY(LOAD_DATE,LOAD_ID);</v>
      </c>
      <c r="X339" s="0" t="s">
        <v>133</v>
      </c>
      <c r="Y339" s="7" t="n">
        <v>50</v>
      </c>
      <c r="Z339" s="25" t="s">
        <v>48</v>
      </c>
      <c r="AA339" s="0" t="s">
        <v>47</v>
      </c>
      <c r="AE339" s="0" t="str">
        <f aca="false">VLOOKUP($E339,MAPPING!$B$2:$F$7,5,0)</f>
        <v>INTEGER</v>
      </c>
      <c r="AF339" s="7" t="n">
        <v>50</v>
      </c>
      <c r="AG339" s="25" t="s">
        <v>48</v>
      </c>
      <c r="AH339" s="0" t="s">
        <v>47</v>
      </c>
      <c r="AJ339" s="24" t="str">
        <f aca="false">CONCATENATE("PARTITIONED BY (","LOAD_DATE STRING, LOAD_ID STRING)",CHAR(10),"ROW FORMAT DELIMITED FIELDS TERMINATED BY ',';")</f>
        <v>PARTITIONED BY (LOAD_DATE STRING, LOAD_ID STRING)
ROW FORMAT DELIMITED FIELDS TERMINATED BY ',';</v>
      </c>
      <c r="AK339" s="0" t="str">
        <f aca="false">CONCATENATE(UPPER($D339)," ",AE339,",")</f>
        <v>LOAD_ID INTEGER,</v>
      </c>
    </row>
    <row r="340" customFormat="false" ht="44" hidden="false" customHeight="false" outlineLevel="0" collapsed="false">
      <c r="A340" s="23"/>
      <c r="B340" s="23" t="s">
        <v>277</v>
      </c>
      <c r="C340" s="8" t="n">
        <v>0</v>
      </c>
      <c r="D340" s="0" t="s">
        <v>200</v>
      </c>
      <c r="E340" s="0" t="s">
        <v>7</v>
      </c>
      <c r="F340" s="7" t="n">
        <v>50</v>
      </c>
      <c r="G340" s="25" t="s">
        <v>47</v>
      </c>
      <c r="H340" s="25" t="s">
        <v>48</v>
      </c>
      <c r="I340" s="0" t="n">
        <v>0</v>
      </c>
      <c r="J340" s="0" t="str">
        <f aca="false">VLOOKUP($E340,MAPPING!$B$2:$F$7,2,0)</f>
        <v>STRING</v>
      </c>
      <c r="K340" s="7" t="n">
        <v>50</v>
      </c>
      <c r="L340" s="25" t="s">
        <v>47</v>
      </c>
      <c r="M340" s="25" t="s">
        <v>48</v>
      </c>
      <c r="N340" s="0" t="n">
        <v>0</v>
      </c>
      <c r="O340" s="24" t="str">
        <f aca="false">CONCATENATE("DROP TABLE IF EXISTS ",UPPER($B$340),";",CHAR(10),"CREATE TABLE ",UPPER($B$340),"(")</f>
        <v>DROP TABLE IF EXISTS TRANSACTION_TYPE;
CREATE TABLE TRANSACTION_TYPE(</v>
      </c>
      <c r="P340" s="0" t="str">
        <f aca="false">CONCATENATE(UPPER($D340)," ",J340,",")</f>
        <v>TRANSACTION_TYPE_ID STRING,</v>
      </c>
      <c r="Q340" s="0" t="str">
        <f aca="false">VLOOKUP($E340,MAPPING!$B$2:$F$7,3,0)</f>
        <v>VARCHAR</v>
      </c>
      <c r="R340" s="7" t="n">
        <v>50</v>
      </c>
      <c r="S340" s="25" t="s">
        <v>47</v>
      </c>
      <c r="T340" s="25" t="s">
        <v>48</v>
      </c>
      <c r="U340" s="0" t="n">
        <v>0</v>
      </c>
      <c r="V340" s="24" t="str">
        <f aca="false">CONCATENATE("DROP TABLE ",$B$340,";",CHAR(10),"CREATE TABLE ",$B$340,"(")</f>
        <v>DROP TABLE transaction_type;
CREATE TABLE transaction_type(</v>
      </c>
      <c r="W340" s="0" t="str">
        <f aca="false">CONCATENATE(UPPER($D340)," ",Q340,"(",R340,")",IF(U340&lt;&gt;"",CONCATENATE(" DEFAULT ",U340),""),IF(S340="Y"," NOT NULL",""),",")</f>
        <v>TRANSACTION_TYPE_ID VARCHAR(50) DEFAULT 0 NOT NULL,</v>
      </c>
      <c r="X340" s="0" t="s">
        <v>9</v>
      </c>
      <c r="Y340" s="7" t="n">
        <v>50</v>
      </c>
      <c r="Z340" s="25" t="s">
        <v>47</v>
      </c>
      <c r="AA340" s="25" t="s">
        <v>48</v>
      </c>
      <c r="AB340" s="0" t="n">
        <v>0</v>
      </c>
      <c r="AE340" s="0" t="str">
        <f aca="false">VLOOKUP($E340,MAPPING!$B$2:$F$7,5,0)</f>
        <v>VARCHAR</v>
      </c>
      <c r="AF340" s="7" t="n">
        <v>50</v>
      </c>
      <c r="AG340" s="25" t="s">
        <v>47</v>
      </c>
      <c r="AH340" s="25" t="s">
        <v>48</v>
      </c>
      <c r="AI340" s="0" t="n">
        <v>0</v>
      </c>
      <c r="AJ340" s="24" t="str">
        <f aca="false">CONCATENATE("DROP TABLE IF EXISTS ",$B$3,";",CHAR(10),"CREATE TABLE ",$B$3,"(")</f>
        <v>DROP TABLE IF EXISTS account;
CREATE TABLE account(</v>
      </c>
      <c r="AK340" s="0" t="str">
        <f aca="false">CONCATENATE(UPPER($D340)," ",AE340,",")</f>
        <v>TRANSACTION_TYPE_ID  VARCHAR,</v>
      </c>
    </row>
    <row r="341" customFormat="false" ht="15" hidden="false" customHeight="false" outlineLevel="0" collapsed="false">
      <c r="A341" s="23"/>
      <c r="B341" s="23"/>
      <c r="C341" s="8" t="n">
        <v>1</v>
      </c>
      <c r="D341" s="0" t="s">
        <v>202</v>
      </c>
      <c r="E341" s="0" t="s">
        <v>7</v>
      </c>
      <c r="F341" s="9" t="n">
        <v>10</v>
      </c>
      <c r="G341" s="25" t="s">
        <v>48</v>
      </c>
      <c r="H341" s="25" t="s">
        <v>48</v>
      </c>
      <c r="I341" s="25"/>
      <c r="J341" s="0" t="str">
        <f aca="false">VLOOKUP($E341,MAPPING!$B$2:$F$7,2,0)</f>
        <v>STRING</v>
      </c>
      <c r="K341" s="9" t="n">
        <v>10</v>
      </c>
      <c r="L341" s="25" t="s">
        <v>48</v>
      </c>
      <c r="M341" s="25" t="s">
        <v>48</v>
      </c>
      <c r="N341" s="25"/>
      <c r="O341" s="25"/>
      <c r="P341" s="0" t="str">
        <f aca="false">CONCATENATE(UPPER($D341)," ",J341,",")</f>
        <v>TRANSACTION_TYPE_CODE STRING,</v>
      </c>
      <c r="Q341" s="0" t="str">
        <f aca="false">VLOOKUP($E341,MAPPING!$B$2:$F$7,3,0)</f>
        <v>VARCHAR</v>
      </c>
      <c r="R341" s="9" t="n">
        <v>10</v>
      </c>
      <c r="S341" s="25" t="s">
        <v>48</v>
      </c>
      <c r="T341" s="25" t="s">
        <v>48</v>
      </c>
      <c r="U341" s="25"/>
      <c r="V341" s="25"/>
      <c r="W341" s="0" t="str">
        <f aca="false">CONCATENATE(UPPER($D341)," ",Q341,"(",R341,")",IF(U341&lt;&gt;"",CONCATENATE(" DEFAULT ",U341),""),IF(S341="Y"," NOT NULL",""),",")</f>
        <v>TRANSACTION_TYPE_CODE VARCHAR(10),</v>
      </c>
      <c r="X341" s="0" t="s">
        <v>9</v>
      </c>
      <c r="Y341" s="9" t="n">
        <v>10</v>
      </c>
      <c r="Z341" s="25" t="s">
        <v>48</v>
      </c>
      <c r="AA341" s="25" t="s">
        <v>48</v>
      </c>
      <c r="AB341" s="25"/>
      <c r="AC341" s="25"/>
      <c r="AD341" s="25"/>
      <c r="AE341" s="0" t="str">
        <f aca="false">VLOOKUP($E341,MAPPING!$B$2:$F$7,5,0)</f>
        <v>VARCHAR</v>
      </c>
      <c r="AF341" s="9" t="n">
        <v>10</v>
      </c>
      <c r="AG341" s="25" t="s">
        <v>48</v>
      </c>
      <c r="AH341" s="25" t="s">
        <v>48</v>
      </c>
      <c r="AI341" s="25"/>
      <c r="AJ341" s="25"/>
      <c r="AK341" s="0" t="str">
        <f aca="false">CONCATENATE(UPPER($D341)," ",AE341,",")</f>
        <v>TRANSACTION_TYPE_CODE  VARCHAR,</v>
      </c>
    </row>
    <row r="342" customFormat="false" ht="15" hidden="false" customHeight="false" outlineLevel="0" collapsed="false">
      <c r="A342" s="23"/>
      <c r="B342" s="23"/>
      <c r="C342" s="8" t="n">
        <v>2</v>
      </c>
      <c r="D342" s="0" t="s">
        <v>203</v>
      </c>
      <c r="E342" s="0" t="s">
        <v>7</v>
      </c>
      <c r="F342" s="7" t="n">
        <v>500</v>
      </c>
      <c r="G342" s="25" t="s">
        <v>48</v>
      </c>
      <c r="H342" s="25" t="s">
        <v>48</v>
      </c>
      <c r="I342" s="25"/>
      <c r="J342" s="0" t="str">
        <f aca="false">VLOOKUP($E342,MAPPING!$B$2:$F$7,2,0)</f>
        <v>STRING</v>
      </c>
      <c r="K342" s="7" t="n">
        <v>500</v>
      </c>
      <c r="L342" s="25" t="s">
        <v>48</v>
      </c>
      <c r="M342" s="25" t="s">
        <v>48</v>
      </c>
      <c r="N342" s="25"/>
      <c r="O342" s="25"/>
      <c r="P342" s="0" t="str">
        <f aca="false">CONCATENATE(UPPER($D342)," ",J342,")")</f>
        <v>TRANSACTION_TYPE_DESC STRING)</v>
      </c>
      <c r="Q342" s="0" t="str">
        <f aca="false">VLOOKUP($E342,MAPPING!$B$2:$F$7,3,0)</f>
        <v>VARCHAR</v>
      </c>
      <c r="R342" s="7" t="n">
        <v>500</v>
      </c>
      <c r="S342" s="25" t="s">
        <v>48</v>
      </c>
      <c r="T342" s="25" t="s">
        <v>48</v>
      </c>
      <c r="U342" s="25"/>
      <c r="V342" s="25"/>
      <c r="W342" s="0" t="str">
        <f aca="false">CONCATENATE(UPPER($D342)," ",Q342,"(",R342,")",IF(U342&lt;&gt;"",CONCATENATE(" DEFAULT ",U342),""),IF(S342="Y"," NOT NULL",""),",")</f>
        <v>TRANSACTION_TYPE_DESC VARCHAR(500),</v>
      </c>
      <c r="X342" s="0" t="s">
        <v>9</v>
      </c>
      <c r="Y342" s="7" t="n">
        <v>500</v>
      </c>
      <c r="Z342" s="25" t="s">
        <v>48</v>
      </c>
      <c r="AA342" s="25" t="s">
        <v>48</v>
      </c>
      <c r="AB342" s="25"/>
      <c r="AC342" s="25"/>
      <c r="AD342" s="25"/>
      <c r="AE342" s="0" t="str">
        <f aca="false">VLOOKUP($E342,MAPPING!$B$2:$F$7,5,0)</f>
        <v>VARCHAR</v>
      </c>
      <c r="AF342" s="7" t="n">
        <v>500</v>
      </c>
      <c r="AG342" s="25" t="s">
        <v>48</v>
      </c>
      <c r="AH342" s="25" t="s">
        <v>48</v>
      </c>
      <c r="AI342" s="25"/>
      <c r="AJ342" s="25"/>
      <c r="AK342" s="0" t="str">
        <f aca="false">CONCATENATE(UPPER($D342)," ",AE342,",")</f>
        <v>TRANSACTION_TYPE_DESC  VARCHAR,</v>
      </c>
    </row>
    <row r="343" customFormat="false" ht="15" hidden="false" customHeight="false" outlineLevel="0" collapsed="false">
      <c r="A343" s="23"/>
      <c r="B343" s="23"/>
      <c r="C343" s="8" t="n">
        <v>3</v>
      </c>
      <c r="D343" s="0" t="s">
        <v>68</v>
      </c>
      <c r="E343" s="0" t="s">
        <v>7</v>
      </c>
      <c r="F343" s="7" t="n">
        <v>10</v>
      </c>
      <c r="G343" s="25" t="s">
        <v>48</v>
      </c>
      <c r="H343" s="25" t="s">
        <v>47</v>
      </c>
      <c r="I343" s="25"/>
      <c r="J343" s="0" t="str">
        <f aca="false">VLOOKUP($E343,MAPPING!$B$2:$F$7,2,0)</f>
        <v>STRING</v>
      </c>
      <c r="K343" s="7" t="n">
        <v>10</v>
      </c>
      <c r="L343" s="25" t="s">
        <v>48</v>
      </c>
      <c r="M343" s="25" t="s">
        <v>47</v>
      </c>
      <c r="N343" s="25"/>
      <c r="O343" s="25"/>
      <c r="Q343" s="0" t="str">
        <f aca="false">VLOOKUP($E343,MAPPING!$B$2:$F$7,3,0)</f>
        <v>VARCHAR</v>
      </c>
      <c r="R343" s="7" t="n">
        <v>10</v>
      </c>
      <c r="S343" s="25" t="s">
        <v>48</v>
      </c>
      <c r="T343" s="25" t="s">
        <v>47</v>
      </c>
      <c r="U343" s="25"/>
      <c r="V343" s="25"/>
      <c r="W343" s="0" t="str">
        <f aca="false">CONCATENATE(UPPER($D343)," ",Q343,"(",R343,")",IF(U343&lt;&gt;"",CONCATENATE(" DEFAULT ",U343),""),IF(S343="Y"," NOT NULL",""),",")</f>
        <v>LOAD_DATE VARCHAR(10),</v>
      </c>
      <c r="X343" s="0" t="s">
        <v>9</v>
      </c>
      <c r="Y343" s="7" t="n">
        <v>10</v>
      </c>
      <c r="Z343" s="25" t="s">
        <v>48</v>
      </c>
      <c r="AA343" s="25" t="s">
        <v>47</v>
      </c>
      <c r="AB343" s="25"/>
      <c r="AC343" s="25"/>
      <c r="AD343" s="25"/>
      <c r="AE343" s="0" t="str">
        <f aca="false">VLOOKUP($E343,MAPPING!$B$2:$F$7,5,0)</f>
        <v>VARCHAR</v>
      </c>
      <c r="AF343" s="7" t="n">
        <v>10</v>
      </c>
      <c r="AG343" s="25" t="s">
        <v>48</v>
      </c>
      <c r="AH343" s="25" t="s">
        <v>47</v>
      </c>
      <c r="AI343" s="25"/>
      <c r="AJ343" s="25"/>
      <c r="AK343" s="0" t="str">
        <f aca="false">CONCATENATE(UPPER($D343)," ",AE343,",")</f>
        <v>LOAD_DATE  VARCHAR,</v>
      </c>
    </row>
    <row r="344" customFormat="false" ht="44" hidden="false" customHeight="false" outlineLevel="0" collapsed="false">
      <c r="A344" s="23"/>
      <c r="B344" s="23"/>
      <c r="C344" s="8" t="n">
        <v>4</v>
      </c>
      <c r="D344" s="0" t="s">
        <v>69</v>
      </c>
      <c r="E344" s="0" t="s">
        <v>12</v>
      </c>
      <c r="F344" s="9" t="n">
        <v>50</v>
      </c>
      <c r="G344" s="25" t="s">
        <v>48</v>
      </c>
      <c r="H344" s="25" t="s">
        <v>47</v>
      </c>
      <c r="I344" s="25"/>
      <c r="J344" s="0" t="str">
        <f aca="false">VLOOKUP($E344,MAPPING!$B$2:$F$7,2,0)</f>
        <v>INT</v>
      </c>
      <c r="K344" s="9" t="n">
        <v>50</v>
      </c>
      <c r="L344" s="25" t="s">
        <v>48</v>
      </c>
      <c r="M344" s="25" t="s">
        <v>47</v>
      </c>
      <c r="N344" s="25"/>
      <c r="P344" s="24" t="str">
        <f aca="false">CONCATENATE("PARTITIONED BY (","LOAD_DATE STRING, LOAD_ID STRING)",CHAR(10),"ROW FORMAT DELIMITED FIELDS TERMINATED BY ',';")</f>
        <v>PARTITIONED BY (LOAD_DATE STRING, LOAD_ID STRING)
ROW FORMAT DELIMITED FIELDS TERMINATED BY ',';</v>
      </c>
      <c r="Q344" s="0" t="str">
        <f aca="false">VLOOKUP($E344,MAPPING!$B$2:$F$7,3,0)</f>
        <v>INTEGER</v>
      </c>
      <c r="R344" s="9" t="n">
        <v>50</v>
      </c>
      <c r="S344" s="25" t="s">
        <v>48</v>
      </c>
      <c r="T344" s="25" t="s">
        <v>47</v>
      </c>
      <c r="U344" s="25"/>
      <c r="W344" s="24" t="str">
        <f aca="false">CONCATENATE(UPPER($D344)," ",Q344,"(",R344,")",IF(U344&lt;&gt;"",cov3ncatenate(" DEFAULT ",U344),""),IF(S344="Y"," NOT NULL",""),", ",CHAR(10),"CONSTRAINT ",UPPER($D340),"_PK  PRIMARY KEY(",UPPER($D340),",",UPPER($D343),",",UPPER($D344),"));",CHAR(10)," ALTER TABLE ",$B340," PARTITION BY KEY(","LOAD_DATE,LOAD_ID);")</f>
        <v>LOAD_ID INTEGER(50), 
CONSTRAINT TRANSACTION_TYPE_ID_PK  PRIMARY KEY(TRANSACTION_TYPE_ID,LOAD_DATE,LOAD_ID));
 ALTER TABLE transaction_type PARTITION BY KEY(LOAD_DATE,LOAD_ID);</v>
      </c>
      <c r="X344" s="0" t="s">
        <v>133</v>
      </c>
      <c r="Y344" s="9" t="n">
        <v>50</v>
      </c>
      <c r="Z344" s="25" t="s">
        <v>48</v>
      </c>
      <c r="AA344" s="25" t="s">
        <v>47</v>
      </c>
      <c r="AB344" s="25"/>
      <c r="AC344" s="25"/>
      <c r="AD344" s="25"/>
      <c r="AE344" s="0" t="str">
        <f aca="false">VLOOKUP($E344,MAPPING!$B$2:$F$7,5,0)</f>
        <v>INTEGER</v>
      </c>
      <c r="AF344" s="9" t="n">
        <v>50</v>
      </c>
      <c r="AG344" s="25" t="s">
        <v>48</v>
      </c>
      <c r="AH344" s="25" t="s">
        <v>47</v>
      </c>
      <c r="AI344" s="25"/>
      <c r="AJ344" s="24" t="str">
        <f aca="false">CONCATENATE("PARTITIONED BY (","LOAD_DATE STRING, LOAD_ID STRING)",CHAR(10),"ROW FORMAT DELIMITED FIELDS TERMINATED BY ',';")</f>
        <v>PARTITIONED BY (LOAD_DATE STRING, LOAD_ID STRING)
ROW FORMAT DELIMITED FIELDS TERMINATED BY ',';</v>
      </c>
      <c r="AK344" s="0" t="str">
        <f aca="false">CONCATENATE(UPPER($D344)," ",AE344,",")</f>
        <v>LOAD_ID INTEGER,</v>
      </c>
    </row>
  </sheetData>
  <autoFilter ref="A2:AI344"/>
  <mergeCells count="32">
    <mergeCell ref="E1:I1"/>
    <mergeCell ref="J1:P1"/>
    <mergeCell ref="Q1:W1"/>
    <mergeCell ref="X1:AB1"/>
    <mergeCell ref="AE1:AI1"/>
    <mergeCell ref="A3:A344"/>
    <mergeCell ref="B3:B24"/>
    <mergeCell ref="B25:B29"/>
    <mergeCell ref="B30:B34"/>
    <mergeCell ref="B35:B47"/>
    <mergeCell ref="B48:B55"/>
    <mergeCell ref="B56:B66"/>
    <mergeCell ref="B67:B71"/>
    <mergeCell ref="B72:B84"/>
    <mergeCell ref="B85:B106"/>
    <mergeCell ref="B107:B120"/>
    <mergeCell ref="B121:B129"/>
    <mergeCell ref="B130:B139"/>
    <mergeCell ref="B140:B145"/>
    <mergeCell ref="B146:B162"/>
    <mergeCell ref="B163:B222"/>
    <mergeCell ref="B223:B229"/>
    <mergeCell ref="B230:B235"/>
    <mergeCell ref="B236:B254"/>
    <mergeCell ref="B255:B271"/>
    <mergeCell ref="B272:B280"/>
    <mergeCell ref="B281:B289"/>
    <mergeCell ref="B290:B307"/>
    <mergeCell ref="B308:B312"/>
    <mergeCell ref="B313:B326"/>
    <mergeCell ref="B327:B339"/>
    <mergeCell ref="B340:B344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462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2018-10-02T23:26:42Z</dcterms:created>
  <dc:creator>Yogesh Palrecha</dc:creator>
  <dc:description/>
  <dc:language>en-US</dc:language>
  <cp:lastModifiedBy/>
  <dcterms:modified xsi:type="dcterms:W3CDTF">2018-10-05T22:14:29Z</dcterms:modified>
  <cp:revision>36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