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19420" windowHeight="11020"/>
  </bookViews>
  <sheets>
    <sheet name="Data" sheetId="1" r:id="rId1"/>
    <sheet name="Prodata" sheetId="2" r:id="rId2"/>
    <sheet name="Dashboards" sheetId="3" r:id="rId3"/>
  </sheets>
  <definedNames>
    <definedName name="_xlnm._FilterDatabase" localSheetId="0" hidden="1">Data!$C$2:$G$2</definedName>
    <definedName name="Slicer_Geography">#N/A</definedName>
    <definedName name="Slicer_Product">#N/A</definedName>
    <definedName name="Slicer_Sales_Person">#N/A</definedName>
  </definedNames>
  <calcPr calcId="144525"/>
  <pivotCaches>
    <pivotCache cacheId="3"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0" i="3" l="1"/>
  <c r="D20" i="3"/>
  <c r="E19" i="3"/>
  <c r="D19" i="3"/>
  <c r="C19" i="3"/>
  <c r="E18" i="3"/>
  <c r="D18" i="3"/>
  <c r="C18" i="3"/>
  <c r="E17" i="3"/>
  <c r="D17" i="3"/>
  <c r="C17" i="3"/>
  <c r="E16" i="3"/>
  <c r="D16" i="3"/>
  <c r="C16" i="3"/>
  <c r="E15" i="3"/>
  <c r="D15" i="3"/>
  <c r="C15" i="3"/>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L16" i="2"/>
  <c r="K16" i="2"/>
  <c r="G16" i="2"/>
  <c r="L15" i="2"/>
  <c r="K15" i="2"/>
  <c r="J15" i="2"/>
  <c r="G15" i="2"/>
  <c r="L14" i="2"/>
  <c r="K14" i="2"/>
  <c r="J14" i="2"/>
  <c r="G14" i="2"/>
  <c r="L13" i="2"/>
  <c r="K13" i="2"/>
  <c r="J13" i="2"/>
  <c r="G13" i="2"/>
  <c r="L12" i="2"/>
  <c r="K12" i="2"/>
  <c r="J12" i="2"/>
  <c r="G12" i="2"/>
  <c r="L11" i="2"/>
  <c r="K11" i="2"/>
  <c r="J11" i="2"/>
  <c r="G11" i="2"/>
</calcChain>
</file>

<file path=xl/sharedStrings.xml><?xml version="1.0" encoding="utf-8"?>
<sst xmlns="http://schemas.openxmlformats.org/spreadsheetml/2006/main" count="1953" uniqueCount="70">
  <si>
    <t>Product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</si>
  <si>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</si>
  <si>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</si>
  <si>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</si>
  <si>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</si>
  <si>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</si>
  <si>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</si>
  <si>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</si>
  <si>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</si>
  <si>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</si>
  <si>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</si>
  <si>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</si>
  <si>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</si>
  <si>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</si>
  <si>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</si>
  <si>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</si>
  <si>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</si>
  <si>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</si>
  <si>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</si>
  <si>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</si>
  <si>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</si>
  <si>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</si>
  <si>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</si>
  <si>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</si>
  <si>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</si>
  <si>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</si>
  <si>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</si>
  <si>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</si>
  <si>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</si>
  <si>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</si>
  <si>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</si>
  <si>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</si>
  <si>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</si>
  <si>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</si>
  <si>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</si>
  <si>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</si>
  <si>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</si>
  <si>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</si>
  <si>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</si>
  <si>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</si>
  <si>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</si>
  <si>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</si>
  <si>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</si>
  <si>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</si>
  <si>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</si>
  <si>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Exploratory Data Analysis (EDA) with CF</t>
  </si>
  <si>
    <t>Are there any anomalies in the data?</t>
  </si>
  <si>
    <t>Average</t>
  </si>
  <si>
    <t>Median</t>
  </si>
  <si>
    <t>Min</t>
  </si>
  <si>
    <t>Max</t>
  </si>
  <si>
    <t xml:space="preserve">Range </t>
  </si>
  <si>
    <t>PRODUCTS IN AWESOME CHOCLATES</t>
  </si>
  <si>
    <t>Calculations</t>
  </si>
  <si>
    <t>Units Sold</t>
  </si>
  <si>
    <t>Collection</t>
  </si>
  <si>
    <t>Total</t>
  </si>
  <si>
    <t>Price</t>
  </si>
  <si>
    <t>Row Labels</t>
  </si>
  <si>
    <t>Grand Total</t>
  </si>
  <si>
    <t>Sum of Units Sold</t>
  </si>
  <si>
    <t>Sum of Collection</t>
  </si>
  <si>
    <t xml:space="preserve">Total Units Sold and Total Collection As Per Sales Person  </t>
  </si>
  <si>
    <t>Column Labels</t>
  </si>
  <si>
    <t>Count of Product</t>
  </si>
  <si>
    <t xml:space="preserve">Total Units Sold In Each Location As Per Sales Person  </t>
  </si>
  <si>
    <t xml:space="preserve">In Each Location Sold of Product And Total Units </t>
  </si>
  <si>
    <t>AWESOME CHOCLATE SALE ANALYSIS</t>
  </si>
  <si>
    <t>Top 10 products by $ per unit</t>
  </si>
  <si>
    <t>Best Sales persons by 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</si>
</sst>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_);[Red]\(&quot;$&quot;#,##0\)"/>
    <numFmt numFmtId="165" formatCode="&quot;$&quot;#,##0.00_);[Red]\(&quot;$&quot;#,##0.00\)"/>
    <numFmt numFmtId="166" formatCode="_-[$$-409]* #,##0.00_ ;_-[$$-409]* \-#,##0.00\ ;_-[$$-409]* &quot;-&quot;??_ ;_-@_ "/>
    <numFmt numFmtId="167" formatCode="_-[$$-409]* #,##0_ ;_-[$$-409]* \-#,##0\ ;_-[$$-409]* &quot;-&quot;??_ ;_-@_ "/>
    <numFmt numFmtId="168" formatCode="[$$-C09]#,##0"/>
  </numFmts>
  <fonts count="23"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b/>
      <sz val="11"/>
      <color rgb="FF7030A0"/>
      <name val="Calibri"/>
      <family val="2"/>
      <scheme val="minor"/>
    </font>
    <font>
      <b/>
      <sz val="11"/>
      <color rgb="FF002060"/>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11"/>
      <color rgb="FF002060"/>
      <name val="Calibri"/>
      <family val="2"/>
      <scheme val="minor"/>
    </font>
    <font>
      <b/>
      <sz val="12"/>
      <color rgb="FF7030A0"/>
      <name val="Calibri"/>
      <family val="2"/>
      <scheme val="minor"/>
    </font>
    <font>
      <sz val="11"/>
      <color rgb="FF7030A0"/>
      <name val="Calibri"/>
      <family val="2"/>
      <scheme val="minor"/>
    </font>
    <font>
      <b/>
      <sz val="11"/>
      <color rgb="FF005DA2"/>
      <name val="Calibri"/>
      <family val="2"/>
      <scheme val="minor"/>
    </font>
    <font>
      <b/>
      <sz val="11"/>
      <color rgb="FF0F0381"/>
      <name val="Calibri"/>
      <family val="2"/>
      <scheme val="minor"/>
    </font>
    <font>
      <b/>
      <sz val="14"/>
      <color rgb="FF002060"/>
      <name val="Calibri"/>
      <family val="2"/>
      <scheme val="minor"/>
    </font>
    <font>
      <b/>
      <sz val="14"/>
      <color theme="1"/>
      <name val="Calibri"/>
      <family val="2"/>
      <scheme val="minor"/>
    </font>
    <font>
      <b/>
      <sz val="14"/>
      <color rgb="FFFF0000"/>
      <name val="Calibri"/>
      <family val="2"/>
      <scheme val="minor"/>
    </font>
    <font>
      <b/>
      <sz val="14"/>
      <color rgb="FF0070C0"/>
      <name val="Calibri"/>
      <family val="2"/>
      <scheme val="minor"/>
    </font>
    <font>
      <sz val="14"/>
      <color theme="1"/>
      <name val="Calibri"/>
      <family val="2"/>
      <scheme val="minor"/>
    </font>
    <font>
      <sz val="14"/>
      <color rgb="FF002060"/>
      <name val="Calibri"/>
      <family val="2"/>
      <scheme val="minor"/>
    </font>
    <font>
      <sz val="14"/>
      <color rgb="FF0070C0"/>
      <name val="Calibri"/>
      <family val="2"/>
      <scheme val="minor"/>
    </font>
    <font>
      <b/>
      <sz val="14"/>
      <color rgb="FF0F0381"/>
      <name val="Calibri"/>
      <family val="2"/>
      <scheme val="minor"/>
    </font>
    <font>
      <b/>
      <sz val="48"/>
      <color theme="4" tint="-0.499984740745262"/>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9AE99"/>
        <bgColor indexed="64"/>
      </patternFill>
    </fill>
    <fill>
      <patternFill patternType="solid">
        <fgColor theme="7" tint="0.59999389629810485"/>
        <bgColor indexed="64"/>
      </patternFill>
    </fill>
    <fill>
      <patternFill patternType="solid">
        <fgColor rgb="FFFEBA98"/>
        <bgColor indexed="64"/>
      </patternFill>
    </fill>
    <fill>
      <patternFill patternType="solid">
        <fgColor rgb="FFFFD3C1"/>
        <bgColor indexed="64"/>
      </patternFill>
    </fill>
    <fill>
      <patternFill patternType="solid">
        <fgColor theme="4" tint="0.39997558519241921"/>
        <bgColor indexed="64"/>
      </patternFill>
    </fill>
  </fills>
  <borders count="36">
    <border>
      <left/>
      <right/>
      <top/>
      <bottom/>
      <diagonal/>
    </border>
    <border>
      <left/>
      <right/>
      <top style="dotted">
        <color theme="0" tint="-0.24994659260841701"/>
      </top>
      <bottom style="dotted">
        <color theme="0" tint="-0.2499465926084170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2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165" fontId="0" fillId="0" borderId="0" xfId="0" applyNumberFormat="1"/>
    <xf numFmtId="0" fontId="2" fillId="0" borderId="0" xfId="0" applyFont="1" applyAlignment="1">
      <alignment horizontal="left"/>
    </xf>
    <xf numFmtId="0" fontId="0" fillId="0" borderId="4" xfId="0" applyBorder="1"/>
    <xf numFmtId="0" fontId="0" fillId="0" borderId="5" xfId="0" applyBorder="1"/>
    <xf numFmtId="0" fontId="0" fillId="0" borderId="0" xfId="0" applyBorder="1"/>
    <xf numFmtId="0" fontId="5" fillId="5" borderId="2" xfId="0" applyFont="1" applyFill="1" applyBorder="1"/>
    <xf numFmtId="0" fontId="2" fillId="0" borderId="6" xfId="0" applyFont="1" applyBorder="1"/>
    <xf numFmtId="0" fontId="2" fillId="0" borderId="8" xfId="0" applyFont="1" applyBorder="1"/>
    <xf numFmtId="167" fontId="0" fillId="0" borderId="0" xfId="0" applyNumberFormat="1"/>
    <xf numFmtId="0" fontId="2" fillId="5" borderId="11" xfId="0" applyFont="1" applyFill="1" applyBorder="1"/>
    <xf numFmtId="0" fontId="2" fillId="5" borderId="12" xfId="0" applyFont="1" applyFill="1" applyBorder="1"/>
    <xf numFmtId="0" fontId="2" fillId="5" borderId="24" xfId="0" applyFont="1" applyFill="1" applyBorder="1"/>
    <xf numFmtId="0" fontId="6" fillId="5" borderId="11" xfId="0" applyFont="1" applyFill="1" applyBorder="1"/>
    <xf numFmtId="0" fontId="7" fillId="5" borderId="2" xfId="0" applyFont="1" applyFill="1" applyBorder="1"/>
    <xf numFmtId="166" fontId="7" fillId="5" borderId="13" xfId="0" applyNumberFormat="1" applyFont="1" applyFill="1" applyBorder="1"/>
    <xf numFmtId="0" fontId="0" fillId="0" borderId="0" xfId="0" applyAlignment="1">
      <alignment horizontal="left"/>
    </xf>
    <xf numFmtId="0" fontId="0" fillId="0" borderId="0" xfId="0" applyNumberFormat="1"/>
    <xf numFmtId="0" fontId="0" fillId="5" borderId="0" xfId="0" applyFill="1"/>
    <xf numFmtId="0" fontId="0" fillId="0" borderId="3" xfId="0" pivotButton="1" applyBorder="1"/>
    <xf numFmtId="0" fontId="0" fillId="6" borderId="0" xfId="0" applyNumberFormat="1" applyFill="1" applyBorder="1"/>
    <xf numFmtId="0" fontId="0" fillId="0" borderId="8" xfId="0" applyBorder="1" applyAlignment="1">
      <alignment horizontal="left"/>
    </xf>
    <xf numFmtId="0" fontId="0" fillId="0" borderId="9" xfId="0" applyNumberFormat="1" applyBorder="1"/>
    <xf numFmtId="0" fontId="9" fillId="0" borderId="25" xfId="0" pivotButton="1" applyFont="1" applyBorder="1"/>
    <xf numFmtId="0" fontId="9" fillId="0" borderId="26" xfId="0" applyFont="1" applyBorder="1"/>
    <xf numFmtId="0" fontId="9" fillId="0" borderId="27" xfId="0" applyFont="1" applyBorder="1"/>
    <xf numFmtId="168" fontId="12" fillId="6" borderId="29" xfId="0" applyNumberFormat="1" applyFont="1" applyFill="1" applyBorder="1"/>
    <xf numFmtId="168" fontId="12" fillId="6" borderId="30" xfId="0" applyNumberFormat="1" applyFont="1" applyFill="1" applyBorder="1"/>
    <xf numFmtId="0" fontId="10" fillId="6" borderId="0" xfId="0" applyFont="1" applyFill="1"/>
    <xf numFmtId="0" fontId="11" fillId="6" borderId="0" xfId="0" applyFont="1" applyFill="1"/>
    <xf numFmtId="0" fontId="11" fillId="4" borderId="0" xfId="0" applyFont="1" applyFill="1"/>
    <xf numFmtId="0" fontId="4" fillId="5" borderId="0" xfId="0" applyFont="1" applyFill="1"/>
    <xf numFmtId="0" fontId="0" fillId="0" borderId="31" xfId="0" pivotButton="1" applyBorder="1"/>
    <xf numFmtId="0" fontId="0" fillId="0" borderId="32" xfId="0" applyBorder="1"/>
    <xf numFmtId="0" fontId="0" fillId="0" borderId="33" xfId="0" applyBorder="1"/>
    <xf numFmtId="0" fontId="0" fillId="0" borderId="32" xfId="0" pivotButton="1" applyBorder="1"/>
    <xf numFmtId="0" fontId="0" fillId="0" borderId="30" xfId="0" applyBorder="1"/>
    <xf numFmtId="0" fontId="0" fillId="0" borderId="28" xfId="0" pivotButton="1" applyBorder="1"/>
    <xf numFmtId="0" fontId="0" fillId="0" borderId="10" xfId="0" applyNumberFormat="1" applyBorder="1"/>
    <xf numFmtId="0" fontId="2" fillId="5" borderId="0" xfId="0" applyNumberFormat="1" applyFont="1" applyFill="1" applyBorder="1"/>
    <xf numFmtId="0" fontId="2" fillId="5" borderId="7" xfId="0" applyNumberFormat="1" applyFont="1" applyFill="1" applyBorder="1"/>
    <xf numFmtId="166" fontId="2" fillId="5" borderId="21" xfId="0" applyNumberFormat="1" applyFont="1" applyFill="1" applyBorder="1"/>
    <xf numFmtId="1" fontId="2" fillId="5" borderId="22" xfId="0" applyNumberFormat="1" applyFont="1" applyFill="1" applyBorder="1"/>
    <xf numFmtId="166" fontId="2" fillId="5" borderId="23" xfId="0" applyNumberFormat="1" applyFont="1" applyFill="1" applyBorder="1"/>
    <xf numFmtId="166" fontId="2" fillId="5" borderId="15" xfId="0" applyNumberFormat="1" applyFont="1" applyFill="1" applyBorder="1"/>
    <xf numFmtId="1" fontId="2" fillId="5" borderId="19" xfId="0" applyNumberFormat="1" applyFont="1" applyFill="1" applyBorder="1"/>
    <xf numFmtId="166" fontId="2" fillId="5" borderId="16" xfId="0" applyNumberFormat="1" applyFont="1" applyFill="1" applyBorder="1"/>
    <xf numFmtId="166" fontId="2" fillId="5" borderId="15" xfId="1" applyNumberFormat="1" applyFont="1" applyFill="1" applyBorder="1"/>
    <xf numFmtId="166" fontId="2" fillId="5" borderId="17" xfId="0" applyNumberFormat="1" applyFont="1" applyFill="1" applyBorder="1"/>
    <xf numFmtId="1" fontId="2" fillId="5" borderId="20" xfId="0" applyNumberFormat="1" applyFont="1" applyFill="1" applyBorder="1"/>
    <xf numFmtId="166" fontId="2" fillId="5" borderId="18" xfId="0" applyNumberFormat="1" applyFont="1" applyFill="1" applyBorder="1"/>
    <xf numFmtId="0" fontId="8" fillId="0" borderId="14" xfId="0" applyFont="1" applyBorder="1" applyAlignment="1">
      <alignment horizontal="left"/>
    </xf>
    <xf numFmtId="0" fontId="8" fillId="0" borderId="14" xfId="0" applyNumberFormat="1" applyFont="1" applyBorder="1"/>
    <xf numFmtId="168" fontId="8" fillId="0" borderId="14" xfId="0" applyNumberFormat="1" applyFont="1" applyBorder="1"/>
    <xf numFmtId="0" fontId="8" fillId="0" borderId="19" xfId="0" applyFont="1" applyBorder="1" applyAlignment="1">
      <alignment horizontal="left"/>
    </xf>
    <xf numFmtId="0" fontId="8" fillId="0" borderId="34" xfId="0" applyNumberFormat="1" applyFont="1" applyBorder="1"/>
    <xf numFmtId="0" fontId="8" fillId="0" borderId="35" xfId="0" applyNumberFormat="1" applyFont="1" applyBorder="1"/>
    <xf numFmtId="0" fontId="13" fillId="5" borderId="30" xfId="0" applyNumberFormat="1" applyFont="1" applyFill="1" applyBorder="1"/>
    <xf numFmtId="0" fontId="2" fillId="8" borderId="28" xfId="0" applyFont="1" applyFill="1" applyBorder="1" applyAlignment="1">
      <alignment horizontal="left"/>
    </xf>
    <xf numFmtId="0" fontId="5" fillId="9" borderId="28" xfId="0" applyFont="1" applyFill="1" applyBorder="1" applyAlignment="1">
      <alignment horizontal="left"/>
    </xf>
    <xf numFmtId="0" fontId="5" fillId="7" borderId="0" xfId="0" applyNumberFormat="1" applyFont="1" applyFill="1" applyBorder="1"/>
    <xf numFmtId="0" fontId="10" fillId="5" borderId="0" xfId="0" applyFont="1" applyFill="1"/>
    <xf numFmtId="0" fontId="5" fillId="10" borderId="6" xfId="0" applyFont="1" applyFill="1" applyBorder="1" applyAlignment="1">
      <alignment horizontal="left"/>
    </xf>
    <xf numFmtId="0" fontId="14" fillId="5" borderId="2" xfId="0" applyFont="1" applyFill="1" applyBorder="1"/>
    <xf numFmtId="0" fontId="15" fillId="5" borderId="11" xfId="0" applyFont="1" applyFill="1" applyBorder="1"/>
    <xf numFmtId="0" fontId="15" fillId="5" borderId="12" xfId="0" applyFont="1" applyFill="1" applyBorder="1"/>
    <xf numFmtId="0" fontId="15" fillId="5" borderId="24" xfId="0" applyFont="1" applyFill="1" applyBorder="1"/>
    <xf numFmtId="0" fontId="15" fillId="0" borderId="6" xfId="0" applyFont="1" applyBorder="1"/>
    <xf numFmtId="166" fontId="15" fillId="5" borderId="21" xfId="0" applyNumberFormat="1" applyFont="1" applyFill="1" applyBorder="1"/>
    <xf numFmtId="1" fontId="15" fillId="5" borderId="22" xfId="0" applyNumberFormat="1" applyFont="1" applyFill="1" applyBorder="1"/>
    <xf numFmtId="166" fontId="15" fillId="5" borderId="15" xfId="0" applyNumberFormat="1" applyFont="1" applyFill="1" applyBorder="1"/>
    <xf numFmtId="1" fontId="15" fillId="5" borderId="19" xfId="0" applyNumberFormat="1" applyFont="1" applyFill="1" applyBorder="1"/>
    <xf numFmtId="166" fontId="15" fillId="5" borderId="15" xfId="1" applyNumberFormat="1" applyFont="1" applyFill="1" applyBorder="1"/>
    <xf numFmtId="0" fontId="15" fillId="0" borderId="8" xfId="0" applyFont="1" applyBorder="1"/>
    <xf numFmtId="166" fontId="15" fillId="5" borderId="17" xfId="0" applyNumberFormat="1" applyFont="1" applyFill="1" applyBorder="1"/>
    <xf numFmtId="1" fontId="15" fillId="5" borderId="20" xfId="0" applyNumberFormat="1" applyFont="1" applyFill="1" applyBorder="1"/>
    <xf numFmtId="0" fontId="16" fillId="5" borderId="11" xfId="0" applyFont="1" applyFill="1" applyBorder="1"/>
    <xf numFmtId="0" fontId="17" fillId="5" borderId="2" xfId="0" applyFont="1" applyFill="1" applyBorder="1"/>
    <xf numFmtId="0" fontId="18" fillId="0" borderId="0" xfId="0" applyFont="1"/>
    <xf numFmtId="0" fontId="14" fillId="9" borderId="28" xfId="0" applyFont="1" applyFill="1" applyBorder="1" applyAlignment="1">
      <alignment horizontal="left"/>
    </xf>
    <xf numFmtId="0" fontId="18" fillId="0" borderId="3" xfId="0" pivotButton="1" applyFont="1" applyBorder="1"/>
    <xf numFmtId="0" fontId="18" fillId="0" borderId="5" xfId="0" applyFont="1" applyBorder="1"/>
    <xf numFmtId="0" fontId="14" fillId="10" borderId="6" xfId="0" applyFont="1" applyFill="1" applyBorder="1" applyAlignment="1">
      <alignment horizontal="left"/>
    </xf>
    <xf numFmtId="0" fontId="18" fillId="0" borderId="8" xfId="0" applyFont="1" applyBorder="1" applyAlignment="1">
      <alignment horizontal="left"/>
    </xf>
    <xf numFmtId="0" fontId="18" fillId="0" borderId="10" xfId="0" applyNumberFormat="1" applyFont="1" applyBorder="1"/>
    <xf numFmtId="0" fontId="20" fillId="0" borderId="14" xfId="0" applyFont="1" applyBorder="1" applyAlignment="1">
      <alignment horizontal="left"/>
    </xf>
    <xf numFmtId="0" fontId="18" fillId="0" borderId="31" xfId="0" pivotButton="1" applyFont="1" applyBorder="1"/>
    <xf numFmtId="0" fontId="18" fillId="0" borderId="32" xfId="0" pivotButton="1" applyFont="1" applyBorder="1"/>
    <xf numFmtId="0" fontId="18" fillId="0" borderId="32" xfId="0" applyFont="1" applyBorder="1"/>
    <xf numFmtId="0" fontId="18" fillId="0" borderId="33" xfId="0" applyFont="1" applyBorder="1"/>
    <xf numFmtId="0" fontId="18" fillId="0" borderId="28" xfId="0" pivotButton="1" applyFont="1" applyBorder="1"/>
    <xf numFmtId="0" fontId="18" fillId="0" borderId="0" xfId="0" applyFont="1" applyBorder="1"/>
    <xf numFmtId="0" fontId="18" fillId="0" borderId="30" xfId="0" applyFont="1" applyBorder="1"/>
    <xf numFmtId="0" fontId="15" fillId="8" borderId="28" xfId="0" applyFont="1" applyFill="1" applyBorder="1" applyAlignment="1">
      <alignment horizontal="left"/>
    </xf>
    <xf numFmtId="0" fontId="15" fillId="5" borderId="0" xfId="0" applyNumberFormat="1" applyFont="1" applyFill="1" applyBorder="1"/>
    <xf numFmtId="0" fontId="21" fillId="5" borderId="30" xfId="0" applyNumberFormat="1" applyFont="1" applyFill="1" applyBorder="1"/>
    <xf numFmtId="0" fontId="20" fillId="0" borderId="19" xfId="0" applyFont="1" applyBorder="1" applyAlignment="1">
      <alignment horizontal="left"/>
    </xf>
    <xf numFmtId="0" fontId="20" fillId="0" borderId="34" xfId="0" applyNumberFormat="1" applyFont="1" applyBorder="1"/>
    <xf numFmtId="0" fontId="20" fillId="0" borderId="35" xfId="0" applyNumberFormat="1" applyFont="1" applyBorder="1"/>
    <xf numFmtId="0" fontId="19" fillId="0" borderId="31" xfId="0" pivotButton="1" applyFont="1" applyBorder="1"/>
    <xf numFmtId="0" fontId="18" fillId="6" borderId="30" xfId="0" applyNumberFormat="1" applyFont="1" applyFill="1" applyBorder="1"/>
    <xf numFmtId="167" fontId="15" fillId="5" borderId="23" xfId="0" applyNumberFormat="1" applyFont="1" applyFill="1" applyBorder="1"/>
    <xf numFmtId="167" fontId="15" fillId="5" borderId="16" xfId="0" applyNumberFormat="1" applyFont="1" applyFill="1" applyBorder="1"/>
    <xf numFmtId="167" fontId="15" fillId="5" borderId="18" xfId="0" applyNumberFormat="1" applyFont="1" applyFill="1" applyBorder="1"/>
    <xf numFmtId="167" fontId="17" fillId="5" borderId="13" xfId="0" applyNumberFormat="1" applyFont="1" applyFill="1" applyBorder="1"/>
    <xf numFmtId="0" fontId="14" fillId="7" borderId="7" xfId="0" applyNumberFormat="1" applyFont="1" applyFill="1" applyBorder="1"/>
    <xf numFmtId="0" fontId="15" fillId="0" borderId="0" xfId="0" pivotButton="1" applyFont="1"/>
    <xf numFmtId="0" fontId="15" fillId="0" borderId="0" xfId="0" applyFont="1"/>
    <xf numFmtId="0" fontId="15" fillId="0" borderId="0" xfId="0" applyFont="1" applyAlignment="1">
      <alignment horizontal="left"/>
    </xf>
    <xf numFmtId="0" fontId="15" fillId="0" borderId="0" xfId="0" applyNumberFormat="1" applyFont="1"/>
    <xf numFmtId="0" fontId="21" fillId="0" borderId="0" xfId="0" applyNumberFormat="1" applyFont="1"/>
    <xf numFmtId="0" fontId="15" fillId="11" borderId="0" xfId="0" applyFont="1" applyFill="1" applyAlignment="1">
      <alignment horizontal="left"/>
    </xf>
    <xf numFmtId="0" fontId="22" fillId="12" borderId="0" xfId="0" applyFont="1" applyFill="1" applyAlignment="1">
      <alignment horizontal="center" vertical="center"/>
    </xf>
    <xf numFmtId="0" fontId="0" fillId="13" borderId="0" xfId="0" applyFill="1"/>
    <xf numFmtId="0" fontId="0" fillId="13" borderId="0" xfId="0" applyFill="1" applyBorder="1"/>
  </cellXfs>
  <cellStyles count="2">
    <cellStyle name="Normal" xfId="0" builtinId="0"/>
    <cellStyle name="Percent" xfId="1" builtinId="5"/>
  </cellStyles>
  <dxfs count="96">
    <dxf>
      <fill>
        <patternFill patternType="solid">
          <bgColor rgb="FFFEBA98"/>
        </patternFill>
      </fill>
    </dxf>
    <dxf>
      <font>
        <color rgb="FF0F0381"/>
      </font>
    </dxf>
    <dxf>
      <font>
        <b/>
      </font>
    </dxf>
    <dxf>
      <font>
        <sz val="14"/>
      </font>
    </dxf>
    <dxf>
      <font>
        <sz val="14"/>
      </font>
    </dxf>
    <dxf>
      <border>
        <left style="medium">
          <color indexed="64"/>
        </left>
        <right style="medium">
          <color indexed="64"/>
        </right>
        <top style="medium">
          <color indexed="64"/>
        </top>
        <bottom style="medium">
          <color indexed="64"/>
        </bottom>
      </border>
    </dxf>
    <dxf>
      <fill>
        <patternFill>
          <bgColor theme="7" tint="0.59999389629810485"/>
        </patternFill>
      </fill>
    </dxf>
    <dxf>
      <font>
        <color rgb="FF002060"/>
      </font>
    </dxf>
    <dxf>
      <font>
        <color rgb="FF002060"/>
      </font>
    </dxf>
    <dxf>
      <fill>
        <patternFill>
          <bgColor theme="7" tint="0.79998168889431442"/>
        </patternFill>
      </fill>
    </dxf>
    <dxf>
      <fill>
        <patternFill>
          <bgColor theme="7" tint="0.79998168889431442"/>
        </patternFill>
      </fill>
    </dxf>
    <dxf>
      <border>
        <left/>
        <right/>
        <top/>
        <bottom/>
      </border>
    </dxf>
    <dxf>
      <font>
        <b/>
      </font>
    </dxf>
    <dxf>
      <font>
        <b/>
      </font>
    </dxf>
    <dxf>
      <fill>
        <patternFill>
          <bgColor theme="0" tint="-4.9989318521683403E-2"/>
        </patternFill>
      </fill>
    </dxf>
    <dxf>
      <fill>
        <patternFill>
          <bgColor theme="0" tint="-4.9989318521683403E-2"/>
        </patternFill>
      </fill>
    </dxf>
    <dxf>
      <fill>
        <patternFill patternType="solid">
          <bgColor theme="0"/>
        </patternFill>
      </fill>
    </dxf>
    <dxf>
      <border>
        <left style="medium">
          <color indexed="64"/>
        </left>
        <right style="medium">
          <color indexed="64"/>
        </right>
        <top style="medium">
          <color indexed="64"/>
        </top>
        <bottom style="medium">
          <color indexed="64"/>
        </bottom>
      </border>
    </dxf>
    <dxf>
      <font>
        <sz val="14"/>
      </font>
    </dxf>
    <dxf>
      <fill>
        <patternFill>
          <bgColor rgb="FFF9AE99"/>
        </patternFill>
      </fill>
    </dxf>
    <dxf>
      <font>
        <color rgb="FF002060"/>
      </font>
    </dxf>
    <dxf>
      <fill>
        <patternFill>
          <bgColor rgb="FFF5714D"/>
        </patternFill>
      </fill>
    </dxf>
    <dxf>
      <font>
        <color rgb="FFF5714D"/>
      </font>
    </dxf>
    <dxf>
      <font>
        <color rgb="FF0070C0"/>
      </font>
    </dxf>
    <dxf>
      <font>
        <color rgb="FF0070C0"/>
      </font>
    </dxf>
    <dxf>
      <font>
        <color rgb="FF002060"/>
      </font>
    </dxf>
    <dxf>
      <font>
        <color rgb="FF002060"/>
      </font>
    </dxf>
    <dxf>
      <border>
        <right style="thin">
          <color indexed="64"/>
        </right>
        <top style="thin">
          <color indexed="64"/>
        </top>
      </border>
    </dxf>
    <dxf>
      <border>
        <right style="thin">
          <color indexed="64"/>
        </right>
        <top style="thin">
          <color indexed="64"/>
        </top>
      </border>
    </dxf>
    <dxf>
      <border>
        <left style="thin">
          <color indexed="64"/>
        </left>
        <right style="thin">
          <color indexed="64"/>
        </right>
        <top style="thin">
          <color indexed="64"/>
        </top>
        <bottom style="thin">
          <color indexed="64"/>
        </bottom>
      </border>
    </dxf>
    <dxf>
      <fill>
        <patternFill patternType="solid">
          <bgColor theme="6" tint="0.79998168889431442"/>
        </patternFill>
      </fill>
    </dxf>
    <dxf>
      <fill>
        <patternFill patternType="solid">
          <bgColor theme="6" tint="0.79998168889431442"/>
        </patternFill>
      </fill>
    </dxf>
    <dxf>
      <font>
        <b/>
      </font>
    </dxf>
    <dxf>
      <font>
        <sz val="14"/>
      </font>
    </dxf>
    <dxf>
      <fill>
        <patternFill>
          <bgColor theme="9" tint="0.79998168889431442"/>
        </patternFill>
      </fill>
    </dxf>
    <dxf>
      <font>
        <color rgb="FF0F0381"/>
      </font>
    </dxf>
    <dxf>
      <font>
        <color rgb="FF0070C0"/>
      </font>
    </dxf>
    <dxf>
      <font>
        <color rgb="FF0070C0"/>
      </font>
    </dxf>
    <dxf>
      <font>
        <b/>
      </font>
    </dxf>
    <dxf>
      <font>
        <b/>
      </font>
    </dxf>
    <dxf>
      <fill>
        <patternFill patternType="solid">
          <bgColor theme="0" tint="-4.9989318521683403E-2"/>
        </patternFill>
      </fill>
    </dxf>
    <dxf>
      <fill>
        <patternFill patternType="solid">
          <bgColor theme="0" tint="-4.9989318521683403E-2"/>
        </patternFill>
      </fill>
    </dxf>
    <dxf>
      <border>
        <top style="thin">
          <color indexed="64"/>
        </top>
      </border>
    </dxf>
    <dxf>
      <border>
        <top style="thin">
          <color indexed="64"/>
        </top>
      </border>
    </dxf>
    <dxf>
      <border>
        <left style="thin">
          <color indexed="64"/>
        </left>
        <right style="thin">
          <color indexed="64"/>
        </right>
        <top style="thin">
          <color indexed="64"/>
        </top>
        <bottom style="thin">
          <color indexed="64"/>
        </bottom>
      </border>
    </dxf>
    <dxf>
      <numFmt numFmtId="167" formatCode="_-[$$-409]* #,##0_ ;_-[$$-409]* \-#,##0\ ;_-[$$-409]* &quot;-&quot;??_ ;_-@_ "/>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fill>
        <patternFill>
          <bgColor rgb="FFF9AE99"/>
        </patternFill>
      </fill>
    </dxf>
    <dxf>
      <font>
        <color rgb="FF002060"/>
      </font>
    </dxf>
    <dxf>
      <fill>
        <patternFill>
          <bgColor rgb="FFF5714D"/>
        </patternFill>
      </fill>
    </dxf>
    <dxf>
      <font>
        <color rgb="FFF5714D"/>
      </font>
    </dxf>
    <dxf>
      <font>
        <color rgb="FF0070C0"/>
      </font>
    </dxf>
    <dxf>
      <font>
        <color rgb="FF0070C0"/>
      </font>
    </dxf>
    <dxf>
      <font>
        <color rgb="FF005DA2"/>
      </font>
    </dxf>
    <dxf>
      <font>
        <color rgb="FF002060"/>
      </font>
    </dxf>
    <dxf>
      <font>
        <color rgb="FF002060"/>
      </font>
    </dxf>
    <dxf>
      <font>
        <color rgb="FF002060"/>
      </font>
    </dxf>
    <dxf>
      <border>
        <top style="thin">
          <color indexed="64"/>
        </top>
      </border>
    </dxf>
    <dxf>
      <border>
        <right style="thin">
          <color indexed="64"/>
        </right>
        <top style="thin">
          <color indexed="64"/>
        </top>
      </border>
    </dxf>
    <dxf>
      <border>
        <right style="thin">
          <color indexed="64"/>
        </right>
        <top style="thin">
          <color indexed="64"/>
        </top>
      </border>
    </dxf>
    <dxf>
      <border>
        <left style="thin">
          <color indexed="64"/>
        </left>
        <right style="thin">
          <color indexed="64"/>
        </right>
        <top style="thin">
          <color indexed="64"/>
        </top>
        <bottom style="thin">
          <color indexed="64"/>
        </bottom>
      </border>
    </dxf>
    <dxf>
      <font>
        <b/>
      </font>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ont>
        <b/>
      </font>
    </dxf>
    <dxf>
      <font>
        <color rgb="FF002060"/>
      </font>
    </dxf>
    <dxf>
      <border>
        <left style="medium">
          <color indexed="64"/>
        </left>
        <right style="medium">
          <color indexed="64"/>
        </right>
        <top style="medium">
          <color indexed="64"/>
        </top>
        <bottom style="medium">
          <color indexed="64"/>
        </bottom>
      </border>
    </dxf>
    <dxf>
      <fill>
        <patternFill>
          <bgColor theme="7" tint="0.59999389629810485"/>
        </patternFill>
      </fill>
    </dxf>
    <dxf>
      <font>
        <color rgb="FF002060"/>
      </font>
    </dxf>
    <dxf>
      <font>
        <color rgb="FF002060"/>
      </font>
    </dxf>
    <dxf>
      <fill>
        <patternFill>
          <bgColor theme="7" tint="0.79998168889431442"/>
        </patternFill>
      </fill>
    </dxf>
    <dxf>
      <fill>
        <patternFill>
          <bgColor theme="7" tint="0.79998168889431442"/>
        </patternFill>
      </fill>
    </dxf>
    <dxf>
      <border>
        <left/>
        <right/>
        <top/>
        <bottom/>
      </border>
    </dxf>
    <dxf>
      <font>
        <b/>
      </font>
    </dxf>
    <dxf>
      <font>
        <b/>
      </font>
    </dxf>
    <dxf>
      <fill>
        <patternFill>
          <bgColor theme="0" tint="-4.9989318521683403E-2"/>
        </patternFill>
      </fill>
    </dxf>
    <dxf>
      <fill>
        <patternFill>
          <bgColor theme="0" tint="-4.9989318521683403E-2"/>
        </patternFill>
      </fill>
    </dxf>
    <dxf>
      <fill>
        <patternFill patternType="solid">
          <bgColor theme="0"/>
        </patternFill>
      </fill>
    </dxf>
    <dxf>
      <border>
        <left style="medium">
          <color indexed="64"/>
        </left>
        <right style="medium">
          <color indexed="64"/>
        </right>
        <top style="medium">
          <color indexed="64"/>
        </top>
        <bottom style="medium">
          <color indexed="64"/>
        </bottom>
      </border>
    </dxf>
    <dxf>
      <fill>
        <patternFill>
          <bgColor theme="9" tint="0.79998168889431442"/>
        </patternFill>
      </fill>
    </dxf>
    <dxf>
      <font>
        <color rgb="FF0F0381"/>
      </font>
    </dxf>
    <dxf>
      <font>
        <color rgb="FF0070C0"/>
      </font>
    </dxf>
    <dxf>
      <font>
        <color rgb="FF0070C0"/>
      </font>
    </dxf>
    <dxf>
      <font>
        <b/>
      </font>
    </dxf>
    <dxf>
      <font>
        <b/>
      </font>
    </dxf>
    <dxf>
      <fill>
        <patternFill patternType="solid">
          <bgColor theme="0" tint="-4.9989318521683403E-2"/>
        </patternFill>
      </fill>
    </dxf>
    <dxf>
      <fill>
        <patternFill patternType="solid">
          <bgColor theme="0" tint="-4.9989318521683403E-2"/>
        </patternFill>
      </fill>
    </dxf>
    <dxf>
      <border>
        <top style="thin">
          <color indexed="64"/>
        </top>
      </border>
    </dxf>
    <dxf>
      <border>
        <top style="thin">
          <color indexed="64"/>
        </top>
      </border>
    </dxf>
    <dxf>
      <border>
        <left style="thin">
          <color indexed="64"/>
        </left>
        <right style="thin">
          <color indexed="64"/>
        </right>
        <top style="thin">
          <color indexed="64"/>
        </top>
        <bottom style="thin">
          <color indexed="64"/>
        </bottom>
      </border>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D3C1"/>
      <color rgb="FFFFBA9F"/>
      <color rgb="FFFEBA98"/>
      <color rgb="FFF5714D"/>
      <color rgb="FF0F0381"/>
      <color rgb="FFF9AE99"/>
      <color rgb="FF005DA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0"/>
    </mc:Choice>
    <mc:Fallback>
      <c:style val="30"/>
    </mc:Fallback>
  </mc:AlternateContent>
  <c:pivotSource>
    <c:name>[AWESOME CHOCLATES PROJECT.xlsx]Dashboards!PivotTable12</c:name>
    <c:fmtId val="0"/>
  </c:pivotSource>
  <c:chart>
    <c:title>
      <c:tx>
        <c:rich>
          <a:bodyPr/>
          <a:lstStyle/>
          <a:p>
            <a:pPr>
              <a:defRPr/>
            </a:pPr>
            <a:r>
              <a:rPr lang="en-IN"/>
              <a:t>Units sold By Sales Person</a:t>
            </a:r>
          </a:p>
        </c:rich>
      </c:tx>
      <c:layout>
        <c:manualLayout>
          <c:xMode val="edge"/>
          <c:yMode val="edge"/>
          <c:x val="0.28518242459951504"/>
          <c:y val="4.6833765032721214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marker>
          <c:symbol val="none"/>
        </c:marker>
      </c:pivotFmt>
    </c:pivotFmts>
    <c:plotArea>
      <c:layout>
        <c:manualLayout>
          <c:layoutTarget val="inner"/>
          <c:xMode val="edge"/>
          <c:yMode val="edge"/>
          <c:x val="7.1854596558609998E-2"/>
          <c:y val="0.20594197778663798"/>
          <c:w val="0.86472716360131152"/>
          <c:h val="0.5913519701085389"/>
        </c:manualLayout>
      </c:layout>
      <c:barChart>
        <c:barDir val="col"/>
        <c:grouping val="clustered"/>
        <c:varyColors val="0"/>
        <c:ser>
          <c:idx val="0"/>
          <c:order val="0"/>
          <c:tx>
            <c:strRef>
              <c:f>Dashboards!$I$14</c:f>
              <c:strCache>
                <c:ptCount val="1"/>
                <c:pt idx="0">
                  <c:v>Total</c:v>
                </c:pt>
              </c:strCache>
            </c:strRef>
          </c:tx>
          <c:invertIfNegative val="0"/>
          <c:cat>
            <c:strRef>
              <c:f>Dashboards!$H$15:$H$25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Dashboards!$I$15:$I$25</c:f>
              <c:numCache>
                <c:formatCode>General</c:formatCode>
                <c:ptCount val="10"/>
                <c:pt idx="0">
                  <c:v>4110</c:v>
                </c:pt>
                <c:pt idx="1">
                  <c:v>4704</c:v>
                </c:pt>
                <c:pt idx="2">
                  <c:v>3867</c:v>
                </c:pt>
                <c:pt idx="3">
                  <c:v>5295</c:v>
                </c:pt>
                <c:pt idx="4">
                  <c:v>5925</c:v>
                </c:pt>
                <c:pt idx="5">
                  <c:v>3669</c:v>
                </c:pt>
                <c:pt idx="6">
                  <c:v>5007</c:v>
                </c:pt>
                <c:pt idx="7">
                  <c:v>4554</c:v>
                </c:pt>
                <c:pt idx="8">
                  <c:v>3843</c:v>
                </c:pt>
                <c:pt idx="9">
                  <c:v>4686</c:v>
                </c:pt>
              </c:numCache>
            </c:numRef>
          </c:val>
        </c:ser>
        <c:dLbls>
          <c:showLegendKey val="0"/>
          <c:showVal val="0"/>
          <c:showCatName val="0"/>
          <c:showSerName val="0"/>
          <c:showPercent val="0"/>
          <c:showBubbleSize val="0"/>
        </c:dLbls>
        <c:gapWidth val="150"/>
        <c:axId val="196804096"/>
        <c:axId val="170554432"/>
      </c:barChart>
      <c:catAx>
        <c:axId val="196804096"/>
        <c:scaling>
          <c:orientation val="minMax"/>
        </c:scaling>
        <c:delete val="0"/>
        <c:axPos val="b"/>
        <c:title>
          <c:tx>
            <c:rich>
              <a:bodyPr/>
              <a:lstStyle/>
              <a:p>
                <a:pPr>
                  <a:defRPr/>
                </a:pPr>
                <a:r>
                  <a:rPr lang="en-IN" sz="1600"/>
                  <a:t>Names</a:t>
                </a:r>
                <a:r>
                  <a:rPr lang="en-IN" sz="1600" baseline="0"/>
                  <a:t> </a:t>
                </a:r>
                <a:endParaRPr lang="en-IN" sz="1600"/>
              </a:p>
            </c:rich>
          </c:tx>
          <c:layout>
            <c:manualLayout>
              <c:xMode val="edge"/>
              <c:yMode val="edge"/>
              <c:x val="0.43256813214234624"/>
              <c:y val="0.88478424928629285"/>
            </c:manualLayout>
          </c:layout>
          <c:overlay val="0"/>
        </c:title>
        <c:majorTickMark val="out"/>
        <c:minorTickMark val="none"/>
        <c:tickLblPos val="nextTo"/>
        <c:txPr>
          <a:bodyPr/>
          <a:lstStyle/>
          <a:p>
            <a:pPr>
              <a:defRPr sz="1050"/>
            </a:pPr>
            <a:endParaRPr lang="en-US"/>
          </a:p>
        </c:txPr>
        <c:crossAx val="170554432"/>
        <c:crosses val="autoZero"/>
        <c:auto val="1"/>
        <c:lblAlgn val="ctr"/>
        <c:lblOffset val="100"/>
        <c:noMultiLvlLbl val="0"/>
      </c:catAx>
      <c:valAx>
        <c:axId val="170554432"/>
        <c:scaling>
          <c:orientation val="minMax"/>
        </c:scaling>
        <c:delete val="0"/>
        <c:axPos val="l"/>
        <c:majorGridlines/>
        <c:numFmt formatCode="General" sourceLinked="1"/>
        <c:majorTickMark val="out"/>
        <c:minorTickMark val="none"/>
        <c:tickLblPos val="nextTo"/>
        <c:crossAx val="196804096"/>
        <c:crosses val="autoZero"/>
        <c:crossBetween val="between"/>
      </c:valAx>
      <c:spPr>
        <a:noFill/>
        <a:ln w="25400">
          <a:noFill/>
        </a:ln>
      </c:spPr>
    </c:plotArea>
    <c:legend>
      <c:legendPos val="r"/>
      <c:layout>
        <c:manualLayout>
          <c:xMode val="edge"/>
          <c:yMode val="edge"/>
          <c:x val="0.92526826505917315"/>
          <c:y val="0.51816058582832714"/>
          <c:w val="7.2843120371964873E-2"/>
          <c:h val="5.4466294792765303E-2"/>
        </c:manualLayout>
      </c:layout>
      <c:overlay val="0"/>
    </c:legend>
    <c:plotVisOnly val="1"/>
    <c:dispBlanksAs val="gap"/>
    <c:showDLblsOverMax val="0"/>
  </c:chart>
  <c:spPr>
    <a:gradFill flip="none" rotWithShape="1">
      <a:gsLst>
        <a:gs pos="34000">
          <a:schemeClr val="accent1">
            <a:lumMod val="75000"/>
          </a:schemeClr>
        </a:gs>
        <a:gs pos="62000">
          <a:schemeClr val="accent1">
            <a:lumMod val="60000"/>
            <a:lumOff val="40000"/>
          </a:schemeClr>
        </a:gs>
        <a:gs pos="85000">
          <a:schemeClr val="accent1">
            <a:tint val="23500"/>
            <a:satMod val="160000"/>
          </a:schemeClr>
        </a:gs>
      </a:gsLst>
      <a:path path="shape">
        <a:fillToRect l="50000" t="50000" r="50000" b="50000"/>
      </a:path>
      <a:tileRect/>
    </a:grad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[AWESOME CHOCLATES PROJECT.xlsx]Dashboards!PivotTable10</c:name>
    <c:fmtId val="1"/>
  </c:pivotSource>
  <c:chart>
    <c:title>
      <c:layout/>
      <c:overlay val="0"/>
    </c:title>
    <c:autoTitleDeleted val="0"/>
    <c:pivotFmts>
      <c:pivotFmt>
        <c:idx val="0"/>
        <c:marker>
          <c:symbol val="none"/>
        </c:marker>
        <c:dLbl>
          <c:idx val="0"/>
          <c:layout/>
          <c:spPr/>
          <c:txPr>
            <a:bodyPr/>
            <a:lstStyle/>
            <a:p>
              <a:pPr>
                <a:defRPr sz="2000" b="1">
                  <a:solidFill>
                    <a:schemeClr val="bg1"/>
                  </a:solidFill>
                </a:defRPr>
              </a:pPr>
              <a:endParaRPr lang="en-US"/>
            </a:p>
          </c:txPr>
          <c:showLegendKey val="0"/>
          <c:showVal val="0"/>
          <c:showCatName val="0"/>
          <c:showSerName val="0"/>
          <c:showPercent val="1"/>
          <c:showBubbleSize val="0"/>
        </c:dLbl>
      </c:pivotFmt>
      <c:pivotFmt>
        <c:idx val="1"/>
      </c:pivotFmt>
    </c:pivotFmts>
    <c:plotArea>
      <c:layout/>
      <c:doughnutChart>
        <c:varyColors val="1"/>
        <c:ser>
          <c:idx val="0"/>
          <c:order val="0"/>
          <c:tx>
            <c:strRef>
              <c:f>Dashboards!$G$14</c:f>
              <c:strCache>
                <c:ptCount val="1"/>
                <c:pt idx="0">
                  <c:v>Total</c:v>
                </c:pt>
              </c:strCache>
            </c:strRef>
          </c:tx>
          <c:explosion val="25"/>
          <c:dLbls>
            <c:spPr/>
            <c:txPr>
              <a:bodyPr/>
              <a:lstStyle/>
              <a:p>
                <a:pPr>
                  <a:defRPr sz="2000" b="1">
                    <a:solidFill>
                      <a:schemeClr val="bg1"/>
                    </a:solidFill>
                  </a:defRPr>
                </a:pPr>
                <a:endParaRPr lang="en-US"/>
              </a:p>
            </c:txPr>
            <c:showLegendKey val="0"/>
            <c:showVal val="0"/>
            <c:showCatName val="0"/>
            <c:showSerName val="0"/>
            <c:showPercent val="1"/>
            <c:showBubbleSize val="0"/>
            <c:showLeaderLines val="1"/>
          </c:dLbls>
          <c:cat>
            <c:strRef>
              <c:f>Dashboards!$F$15:$F$21</c:f>
              <c:strCache>
                <c:ptCount val="6"/>
                <c:pt idx="0">
                  <c:v>Australia</c:v>
                </c:pt>
                <c:pt idx="1">
                  <c:v>Canada</c:v>
                </c:pt>
                <c:pt idx="2">
                  <c:v>India</c:v>
                </c:pt>
                <c:pt idx="3">
                  <c:v>New Zealand</c:v>
                </c:pt>
                <c:pt idx="4">
                  <c:v>UK</c:v>
                </c:pt>
                <c:pt idx="5">
                  <c:v>USA</c:v>
                </c:pt>
              </c:strCache>
            </c:strRef>
          </c:cat>
          <c:val>
            <c:numRef>
              <c:f>Dashboards!$G$15:$G$21</c:f>
              <c:numCache>
                <c:formatCode>General</c:formatCode>
                <c:ptCount val="6"/>
                <c:pt idx="0">
                  <c:v>6264</c:v>
                </c:pt>
                <c:pt idx="1">
                  <c:v>7302</c:v>
                </c:pt>
                <c:pt idx="2">
                  <c:v>8760</c:v>
                </c:pt>
                <c:pt idx="3">
                  <c:v>7431</c:v>
                </c:pt>
                <c:pt idx="4">
                  <c:v>5745</c:v>
                </c:pt>
                <c:pt idx="5">
                  <c:v>10158</c:v>
                </c:pt>
              </c:numCache>
            </c:numRef>
          </c:val>
        </c:ser>
        <c:dLbls>
          <c:showLegendKey val="0"/>
          <c:showVal val="0"/>
          <c:showCatName val="0"/>
          <c:showSerName val="0"/>
          <c:showPercent val="1"/>
          <c:showBubbleSize val="0"/>
          <c:showLeaderLines val="1"/>
        </c:dLbls>
        <c:firstSliceAng val="0"/>
        <c:holeSize val="50"/>
      </c:doughnutChart>
    </c:plotArea>
    <c:legend>
      <c:legendPos val="r"/>
      <c:legendEntry>
        <c:idx val="0"/>
        <c:txPr>
          <a:bodyPr/>
          <a:lstStyle/>
          <a:p>
            <a:pPr>
              <a:defRPr sz="1600"/>
            </a:pPr>
            <a:endParaRPr lang="en-US"/>
          </a:p>
        </c:txPr>
      </c:legendEntry>
      <c:legendEntry>
        <c:idx val="1"/>
        <c:txPr>
          <a:bodyPr/>
          <a:lstStyle/>
          <a:p>
            <a:pPr>
              <a:defRPr sz="1600"/>
            </a:pPr>
            <a:endParaRPr lang="en-US"/>
          </a:p>
        </c:txPr>
      </c:legendEntry>
      <c:legendEntry>
        <c:idx val="2"/>
        <c:txPr>
          <a:bodyPr/>
          <a:lstStyle/>
          <a:p>
            <a:pPr>
              <a:defRPr sz="1600"/>
            </a:pPr>
            <a:endParaRPr lang="en-US"/>
          </a:p>
        </c:txPr>
      </c:legendEntry>
      <c:legendEntry>
        <c:idx val="3"/>
        <c:txPr>
          <a:bodyPr/>
          <a:lstStyle/>
          <a:p>
            <a:pPr>
              <a:defRPr sz="1600"/>
            </a:pPr>
            <a:endParaRPr lang="en-US"/>
          </a:p>
        </c:txPr>
      </c:legendEntry>
      <c:legendEntry>
        <c:idx val="4"/>
        <c:txPr>
          <a:bodyPr/>
          <a:lstStyle/>
          <a:p>
            <a:pPr>
              <a:defRPr sz="1600"/>
            </a:pPr>
            <a:endParaRPr lang="en-US"/>
          </a:p>
        </c:txPr>
      </c:legendEntry>
      <c:legendEntry>
        <c:idx val="5"/>
        <c:txPr>
          <a:bodyPr/>
          <a:lstStyle/>
          <a:p>
            <a:pPr>
              <a:defRPr sz="1600"/>
            </a:pPr>
            <a:endParaRPr lang="en-US"/>
          </a:p>
        </c:txPr>
      </c:legendEntry>
      <c:layout/>
      <c:overlay val="0"/>
      <c:txPr>
        <a:bodyPr/>
        <a:lstStyle/>
        <a:p>
          <a:pPr>
            <a:defRPr sz="1600"/>
          </a:pPr>
          <a:endParaRPr lang="en-US"/>
        </a:p>
      </c:txPr>
    </c:legend>
    <c:plotVisOnly val="1"/>
    <c:dispBlanksAs val="gap"/>
    <c:showDLblsOverMax val="0"/>
  </c:chart>
  <c:spPr>
    <a:gradFill>
      <a:gsLst>
        <a:gs pos="48000">
          <a:schemeClr val="accent1">
            <a:lumMod val="75000"/>
          </a:schemeClr>
        </a:gs>
        <a:gs pos="72000">
          <a:schemeClr val="accent1">
            <a:lumMod val="60000"/>
            <a:lumOff val="40000"/>
          </a:schemeClr>
        </a:gs>
        <a:gs pos="100000">
          <a:schemeClr val="accent1">
            <a:tint val="23500"/>
            <a:satMod val="160000"/>
          </a:schemeClr>
        </a:gs>
      </a:gsLst>
      <a:path path="shape">
        <a:fillToRect l="50000" t="50000" r="50000" b="50000"/>
      </a:path>
    </a:grad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[AWESOME CHOCLATES PROJECT.xlsx]Dashboards!PivotTable11</c:name>
    <c:fmtId val="1"/>
  </c:pivotSource>
  <c:chart>
    <c:autoTitleDeleted val="0"/>
    <c:pivotFmts>
      <c:pivotFmt>
        <c:idx val="0"/>
        <c:marker>
          <c:symbol val="none"/>
        </c:marker>
        <c:dLbl>
          <c:idx val="0"/>
          <c:layout/>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1"/>
        <c:marker>
          <c:symbol val="none"/>
        </c:marker>
        <c:dLbl>
          <c:idx val="0"/>
          <c:layout/>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2"/>
        <c:marker>
          <c:symbol val="none"/>
        </c:marker>
        <c:dLbl>
          <c:idx val="0"/>
          <c:layout/>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3"/>
        <c:marker>
          <c:symbol val="none"/>
        </c:marker>
        <c:dLbl>
          <c:idx val="0"/>
          <c:layout/>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4"/>
        <c:marker>
          <c:symbol val="none"/>
        </c:marker>
        <c:dLbl>
          <c:idx val="0"/>
          <c:layout/>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
        <c:idx val="5"/>
        <c:marker>
          <c:symbol val="none"/>
        </c:marker>
        <c:dLbl>
          <c:idx val="0"/>
          <c:layout/>
          <c:spPr/>
          <c:txPr>
            <a:bodyPr/>
            <a:lstStyle/>
            <a:p>
              <a:pPr>
                <a:defRPr>
                  <a:solidFill>
                    <a:schemeClr val="bg1"/>
                  </a:solidFill>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23084056674155665"/>
          <c:y val="6.4716429957029975E-2"/>
          <c:w val="0.64397976319946348"/>
          <c:h val="0.86993318322105484"/>
        </c:manualLayout>
      </c:layout>
      <c:barChart>
        <c:barDir val="bar"/>
        <c:grouping val="stacked"/>
        <c:varyColors val="0"/>
        <c:ser>
          <c:idx val="0"/>
          <c:order val="0"/>
          <c:tx>
            <c:strRef>
              <c:f>Dashboards!$C$41:$C$42</c:f>
              <c:strCache>
                <c:ptCount val="1"/>
                <c:pt idx="0">
                  <c:v>Australia</c:v>
                </c:pt>
              </c:strCache>
            </c:strRef>
          </c:tx>
          <c:invertIfNegative val="0"/>
          <c:dLbls>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Dashboards!$B$43:$B$53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Dashboards!$C$43:$C$53</c:f>
              <c:numCache>
                <c:formatCode>General</c:formatCode>
                <c:ptCount val="10"/>
                <c:pt idx="0">
                  <c:v>738</c:v>
                </c:pt>
                <c:pt idx="1">
                  <c:v>1182</c:v>
                </c:pt>
                <c:pt idx="2">
                  <c:v>24</c:v>
                </c:pt>
                <c:pt idx="3">
                  <c:v>915</c:v>
                </c:pt>
                <c:pt idx="4">
                  <c:v>711</c:v>
                </c:pt>
                <c:pt idx="5">
                  <c:v>288</c:v>
                </c:pt>
                <c:pt idx="6">
                  <c:v>303</c:v>
                </c:pt>
                <c:pt idx="7">
                  <c:v>477</c:v>
                </c:pt>
                <c:pt idx="8">
                  <c:v>915</c:v>
                </c:pt>
                <c:pt idx="9">
                  <c:v>711</c:v>
                </c:pt>
              </c:numCache>
            </c:numRef>
          </c:val>
        </c:ser>
        <c:ser>
          <c:idx val="1"/>
          <c:order val="1"/>
          <c:tx>
            <c:strRef>
              <c:f>Dashboards!$D$41:$D$42</c:f>
              <c:strCache>
                <c:ptCount val="1"/>
                <c:pt idx="0">
                  <c:v>Canada</c:v>
                </c:pt>
              </c:strCache>
            </c:strRef>
          </c:tx>
          <c:invertIfNegative val="0"/>
          <c:dLbls>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Dashboards!$B$43:$B$53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Dashboards!$D$43:$D$53</c:f>
              <c:numCache>
                <c:formatCode>General</c:formatCode>
                <c:ptCount val="10"/>
                <c:pt idx="0">
                  <c:v>909</c:v>
                </c:pt>
                <c:pt idx="1">
                  <c:v>150</c:v>
                </c:pt>
                <c:pt idx="2">
                  <c:v>1482</c:v>
                </c:pt>
                <c:pt idx="3">
                  <c:v>975</c:v>
                </c:pt>
                <c:pt idx="4">
                  <c:v>513</c:v>
                </c:pt>
                <c:pt idx="5">
                  <c:v>573</c:v>
                </c:pt>
                <c:pt idx="6">
                  <c:v>420</c:v>
                </c:pt>
                <c:pt idx="7">
                  <c:v>564</c:v>
                </c:pt>
                <c:pt idx="8">
                  <c:v>1053</c:v>
                </c:pt>
                <c:pt idx="9">
                  <c:v>663</c:v>
                </c:pt>
              </c:numCache>
            </c:numRef>
          </c:val>
        </c:ser>
        <c:ser>
          <c:idx val="2"/>
          <c:order val="2"/>
          <c:tx>
            <c:strRef>
              <c:f>Dashboards!$E$41:$E$42</c:f>
              <c:strCache>
                <c:ptCount val="1"/>
                <c:pt idx="0">
                  <c:v>India</c:v>
                </c:pt>
              </c:strCache>
            </c:strRef>
          </c:tx>
          <c:invertIfNegative val="0"/>
          <c:dLbls>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Dashboards!$B$43:$B$53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Dashboards!$E$43:$E$53</c:f>
              <c:numCache>
                <c:formatCode>General</c:formatCode>
                <c:ptCount val="10"/>
                <c:pt idx="0">
                  <c:v>174</c:v>
                </c:pt>
                <c:pt idx="1">
                  <c:v>507</c:v>
                </c:pt>
                <c:pt idx="2">
                  <c:v>708</c:v>
                </c:pt>
                <c:pt idx="3">
                  <c:v>978</c:v>
                </c:pt>
                <c:pt idx="4">
                  <c:v>1515</c:v>
                </c:pt>
                <c:pt idx="5">
                  <c:v>1188</c:v>
                </c:pt>
                <c:pt idx="6">
                  <c:v>1416</c:v>
                </c:pt>
                <c:pt idx="7">
                  <c:v>1122</c:v>
                </c:pt>
                <c:pt idx="8">
                  <c:v>417</c:v>
                </c:pt>
                <c:pt idx="9">
                  <c:v>735</c:v>
                </c:pt>
              </c:numCache>
            </c:numRef>
          </c:val>
        </c:ser>
        <c:ser>
          <c:idx val="3"/>
          <c:order val="3"/>
          <c:tx>
            <c:strRef>
              <c:f>Dashboards!$F$41:$F$42</c:f>
              <c:strCache>
                <c:ptCount val="1"/>
                <c:pt idx="0">
                  <c:v>New Zealand</c:v>
                </c:pt>
              </c:strCache>
            </c:strRef>
          </c:tx>
          <c:invertIfNegative val="0"/>
          <c:dLbls>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Dashboards!$B$43:$B$53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Dashboards!$F$43:$F$53</c:f>
              <c:numCache>
                <c:formatCode>General</c:formatCode>
                <c:ptCount val="10"/>
                <c:pt idx="0">
                  <c:v>453</c:v>
                </c:pt>
                <c:pt idx="1">
                  <c:v>711</c:v>
                </c:pt>
                <c:pt idx="2">
                  <c:v>882</c:v>
                </c:pt>
                <c:pt idx="3">
                  <c:v>978</c:v>
                </c:pt>
                <c:pt idx="4">
                  <c:v>1329</c:v>
                </c:pt>
                <c:pt idx="5">
                  <c:v>156</c:v>
                </c:pt>
                <c:pt idx="6">
                  <c:v>1161</c:v>
                </c:pt>
                <c:pt idx="7">
                  <c:v>1116</c:v>
                </c:pt>
                <c:pt idx="8">
                  <c:v>345</c:v>
                </c:pt>
                <c:pt idx="9">
                  <c:v>300</c:v>
                </c:pt>
              </c:numCache>
            </c:numRef>
          </c:val>
        </c:ser>
        <c:ser>
          <c:idx val="4"/>
          <c:order val="4"/>
          <c:tx>
            <c:strRef>
              <c:f>Dashboards!$G$41:$G$42</c:f>
              <c:strCache>
                <c:ptCount val="1"/>
                <c:pt idx="0">
                  <c:v>UK</c:v>
                </c:pt>
              </c:strCache>
            </c:strRef>
          </c:tx>
          <c:invertIfNegative val="0"/>
          <c:dLbls>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Dashboards!$B$43:$B$53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Dashboards!$G$43:$G$53</c:f>
              <c:numCache>
                <c:formatCode>General</c:formatCode>
                <c:ptCount val="10"/>
                <c:pt idx="0">
                  <c:v>1518</c:v>
                </c:pt>
                <c:pt idx="1">
                  <c:v>447</c:v>
                </c:pt>
                <c:pt idx="2">
                  <c:v>72</c:v>
                </c:pt>
                <c:pt idx="3">
                  <c:v>444</c:v>
                </c:pt>
                <c:pt idx="4">
                  <c:v>885</c:v>
                </c:pt>
                <c:pt idx="5">
                  <c:v>552</c:v>
                </c:pt>
                <c:pt idx="6">
                  <c:v>492</c:v>
                </c:pt>
                <c:pt idx="7">
                  <c:v>582</c:v>
                </c:pt>
                <c:pt idx="8">
                  <c:v>309</c:v>
                </c:pt>
                <c:pt idx="9">
                  <c:v>444</c:v>
                </c:pt>
              </c:numCache>
            </c:numRef>
          </c:val>
        </c:ser>
        <c:ser>
          <c:idx val="5"/>
          <c:order val="5"/>
          <c:tx>
            <c:strRef>
              <c:f>Dashboards!$H$41:$H$42</c:f>
              <c:strCache>
                <c:ptCount val="1"/>
                <c:pt idx="0">
                  <c:v>USA</c:v>
                </c:pt>
              </c:strCache>
            </c:strRef>
          </c:tx>
          <c:invertIfNegative val="0"/>
          <c:dLbls>
            <c:spPr/>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Dashboards!$B$43:$B$53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Dashboards!$H$43:$H$53</c:f>
              <c:numCache>
                <c:formatCode>General</c:formatCode>
                <c:ptCount val="10"/>
                <c:pt idx="0">
                  <c:v>318</c:v>
                </c:pt>
                <c:pt idx="1">
                  <c:v>1707</c:v>
                </c:pt>
                <c:pt idx="2">
                  <c:v>699</c:v>
                </c:pt>
                <c:pt idx="3">
                  <c:v>1005</c:v>
                </c:pt>
                <c:pt idx="4">
                  <c:v>972</c:v>
                </c:pt>
                <c:pt idx="5">
                  <c:v>912</c:v>
                </c:pt>
                <c:pt idx="6">
                  <c:v>1215</c:v>
                </c:pt>
                <c:pt idx="7">
                  <c:v>693</c:v>
                </c:pt>
                <c:pt idx="8">
                  <c:v>804</c:v>
                </c:pt>
                <c:pt idx="9">
                  <c:v>1833</c:v>
                </c:pt>
              </c:numCache>
            </c:numRef>
          </c:val>
        </c:ser>
        <c:dLbls>
          <c:dLblPos val="ctr"/>
          <c:showLegendKey val="0"/>
          <c:showVal val="1"/>
          <c:showCatName val="0"/>
          <c:showSerName val="0"/>
          <c:showPercent val="0"/>
          <c:showBubbleSize val="0"/>
        </c:dLbls>
        <c:gapWidth val="150"/>
        <c:overlap val="100"/>
        <c:axId val="197530624"/>
        <c:axId val="196370432"/>
      </c:barChart>
      <c:catAx>
        <c:axId val="197530624"/>
        <c:scaling>
          <c:orientation val="minMax"/>
        </c:scaling>
        <c:delete val="0"/>
        <c:axPos val="l"/>
        <c:majorTickMark val="out"/>
        <c:minorTickMark val="none"/>
        <c:tickLblPos val="nextTo"/>
        <c:txPr>
          <a:bodyPr/>
          <a:lstStyle/>
          <a:p>
            <a:pPr>
              <a:defRPr sz="2000" b="1"/>
            </a:pPr>
            <a:endParaRPr lang="en-US"/>
          </a:p>
        </c:txPr>
        <c:crossAx val="196370432"/>
        <c:crosses val="autoZero"/>
        <c:auto val="1"/>
        <c:lblAlgn val="ctr"/>
        <c:lblOffset val="100"/>
        <c:noMultiLvlLbl val="0"/>
      </c:catAx>
      <c:valAx>
        <c:axId val="196370432"/>
        <c:scaling>
          <c:orientation val="minMax"/>
        </c:scaling>
        <c:delete val="0"/>
        <c:axPos val="b"/>
        <c:majorGridlines/>
        <c:numFmt formatCode="General" sourceLinked="1"/>
        <c:majorTickMark val="out"/>
        <c:minorTickMark val="none"/>
        <c:tickLblPos val="nextTo"/>
        <c:crossAx val="197530624"/>
        <c:crosses val="autoZero"/>
        <c:crossBetween val="between"/>
      </c:valAx>
      <c:spPr>
        <a:noFill/>
        <a:ln w="25400">
          <a:noFill/>
        </a:ln>
      </c:spPr>
    </c:plotArea>
    <c:legend>
      <c:legendPos val="r"/>
      <c:legendEntry>
        <c:idx val="0"/>
        <c:txPr>
          <a:bodyPr/>
          <a:lstStyle/>
          <a:p>
            <a:pPr>
              <a:defRPr sz="1800" b="1"/>
            </a:pPr>
            <a:endParaRPr lang="en-US"/>
          </a:p>
        </c:txPr>
      </c:legendEntry>
      <c:legendEntry>
        <c:idx val="1"/>
        <c:txPr>
          <a:bodyPr/>
          <a:lstStyle/>
          <a:p>
            <a:pPr>
              <a:defRPr sz="1800" b="1"/>
            </a:pPr>
            <a:endParaRPr lang="en-US"/>
          </a:p>
        </c:txPr>
      </c:legendEntry>
      <c:legendEntry>
        <c:idx val="2"/>
        <c:txPr>
          <a:bodyPr/>
          <a:lstStyle/>
          <a:p>
            <a:pPr>
              <a:defRPr sz="1800" b="1"/>
            </a:pPr>
            <a:endParaRPr lang="en-US"/>
          </a:p>
        </c:txPr>
      </c:legendEntry>
      <c:legendEntry>
        <c:idx val="3"/>
        <c:txPr>
          <a:bodyPr/>
          <a:lstStyle/>
          <a:p>
            <a:pPr>
              <a:defRPr sz="1800" b="1"/>
            </a:pPr>
            <a:endParaRPr lang="en-US"/>
          </a:p>
        </c:txPr>
      </c:legendEntry>
      <c:legendEntry>
        <c:idx val="4"/>
        <c:txPr>
          <a:bodyPr/>
          <a:lstStyle/>
          <a:p>
            <a:pPr>
              <a:defRPr sz="1800" b="1"/>
            </a:pPr>
            <a:endParaRPr lang="en-US"/>
          </a:p>
        </c:txPr>
      </c:legendEntry>
      <c:legendEntry>
        <c:idx val="5"/>
        <c:txPr>
          <a:bodyPr/>
          <a:lstStyle/>
          <a:p>
            <a:pPr>
              <a:defRPr sz="1800" b="1"/>
            </a:pPr>
            <a:endParaRPr lang="en-US"/>
          </a:p>
        </c:txPr>
      </c:legendEntry>
      <c:layout>
        <c:manualLayout>
          <c:xMode val="edge"/>
          <c:yMode val="edge"/>
          <c:x val="0.8955916583986312"/>
          <c:y val="0.27635716225127033"/>
          <c:w val="0.10385259308973549"/>
          <c:h val="0.39364927659904581"/>
        </c:manualLayout>
      </c:layout>
      <c:overlay val="0"/>
      <c:txPr>
        <a:bodyPr/>
        <a:lstStyle/>
        <a:p>
          <a:pPr>
            <a:defRPr b="1"/>
          </a:pPr>
          <a:endParaRPr lang="en-US"/>
        </a:p>
      </c:txPr>
    </c:legend>
    <c:plotVisOnly val="1"/>
    <c:dispBlanksAs val="gap"/>
    <c:showDLblsOverMax val="0"/>
  </c:chart>
  <c:spPr>
    <a:gradFill>
      <a:gsLst>
        <a:gs pos="19000">
          <a:schemeClr val="accent1">
            <a:lumMod val="75000"/>
          </a:schemeClr>
        </a:gs>
        <a:gs pos="53000">
          <a:schemeClr val="accent1">
            <a:lumMod val="60000"/>
            <a:lumOff val="40000"/>
          </a:schemeClr>
        </a:gs>
        <a:gs pos="100000">
          <a:schemeClr val="accent1">
            <a:tint val="23500"/>
            <a:satMod val="160000"/>
          </a:schemeClr>
        </a:gs>
      </a:gsLst>
      <a:path path="shape">
        <a:fillToRect l="50000" t="50000" r="50000" b="50000"/>
      </a:path>
    </a:grad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CHOCLATES PROJECT.xlsx]Dashboards!PivotTable4</c:name>
    <c:fmtId val="0"/>
  </c:pivotSource>
  <c:chart>
    <c:title>
      <c:tx>
        <c:rich>
          <a:bodyPr/>
          <a:lstStyle/>
          <a:p>
            <a:pPr>
              <a:defRPr/>
            </a:pPr>
            <a:r>
              <a:rPr lang="en-IN"/>
              <a:t>Product</a:t>
            </a:r>
            <a:r>
              <a:rPr lang="en-IN" baseline="0"/>
              <a:t> Sale </a:t>
            </a: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6"/>
        <c:marker>
          <c:symbol val="none"/>
        </c:marker>
      </c:pivotFmt>
    </c:pivotFmts>
    <c:plotArea>
      <c:layout/>
      <c:barChart>
        <c:barDir val="col"/>
        <c:grouping val="percentStacked"/>
        <c:varyColors val="0"/>
        <c:ser>
          <c:idx val="0"/>
          <c:order val="0"/>
          <c:tx>
            <c:strRef>
              <c:f>Dashboards!$C$27:$C$28</c:f>
              <c:strCache>
                <c:ptCount val="1"/>
                <c:pt idx="0">
                  <c:v>Australia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Dashboards!$B$29:$B$39</c:f>
              <c:strCache>
                <c:ptCount val="10"/>
                <c:pt idx="0">
                  <c:v>70% Dark Bites</c:v>
                </c:pt>
                <c:pt idx="1">
                  <c:v>Baker's Choco Chips</c:v>
                </c:pt>
                <c:pt idx="2">
                  <c:v>Caramel Stuffed Bars</c:v>
                </c:pt>
                <c:pt idx="3">
                  <c:v>Choco Coated Almonds</c:v>
                </c:pt>
                <c:pt idx="4">
                  <c:v>Eclairs</c:v>
                </c:pt>
                <c:pt idx="5">
                  <c:v>Manuka Honey Choco</c:v>
                </c:pt>
                <c:pt idx="6">
                  <c:v>Mint Chip Choco</c:v>
                </c:pt>
                <c:pt idx="7">
                  <c:v>Orange Choco</c:v>
                </c:pt>
                <c:pt idx="8">
                  <c:v>Organic Choco Syrup</c:v>
                </c:pt>
                <c:pt idx="9">
                  <c:v>White Choc</c:v>
                </c:pt>
              </c:strCache>
            </c:strRef>
          </c:cat>
          <c:val>
            <c:numRef>
              <c:f>Dashboards!$C$29:$C$39</c:f>
              <c:numCache>
                <c:formatCode>General</c:formatCode>
                <c:ptCount val="10"/>
                <c:pt idx="0">
                  <c:v>312</c:v>
                </c:pt>
                <c:pt idx="1">
                  <c:v>489</c:v>
                </c:pt>
                <c:pt idx="2">
                  <c:v>441</c:v>
                </c:pt>
                <c:pt idx="3">
                  <c:v>234</c:v>
                </c:pt>
                <c:pt idx="4">
                  <c:v>9</c:v>
                </c:pt>
                <c:pt idx="5">
                  <c:v>45</c:v>
                </c:pt>
                <c:pt idx="6">
                  <c:v>126</c:v>
                </c:pt>
                <c:pt idx="8">
                  <c:v>345</c:v>
                </c:pt>
                <c:pt idx="9">
                  <c:v>333</c:v>
                </c:pt>
              </c:numCache>
            </c:numRef>
          </c:val>
        </c:ser>
        <c:ser>
          <c:idx val="1"/>
          <c:order val="1"/>
          <c:tx>
            <c:strRef>
              <c:f>Dashboards!$D$27:$D$28</c:f>
              <c:strCache>
                <c:ptCount val="1"/>
                <c:pt idx="0">
                  <c:v>Canada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Dashboards!$B$29:$B$39</c:f>
              <c:strCache>
                <c:ptCount val="10"/>
                <c:pt idx="0">
                  <c:v>70% Dark Bites</c:v>
                </c:pt>
                <c:pt idx="1">
                  <c:v>Baker's Choco Chips</c:v>
                </c:pt>
                <c:pt idx="2">
                  <c:v>Caramel Stuffed Bars</c:v>
                </c:pt>
                <c:pt idx="3">
                  <c:v>Choco Coated Almonds</c:v>
                </c:pt>
                <c:pt idx="4">
                  <c:v>Eclairs</c:v>
                </c:pt>
                <c:pt idx="5">
                  <c:v>Manuka Honey Choco</c:v>
                </c:pt>
                <c:pt idx="6">
                  <c:v>Mint Chip Choco</c:v>
                </c:pt>
                <c:pt idx="7">
                  <c:v>Orange Choco</c:v>
                </c:pt>
                <c:pt idx="8">
                  <c:v>Organic Choco Syrup</c:v>
                </c:pt>
                <c:pt idx="9">
                  <c:v>White Choc</c:v>
                </c:pt>
              </c:strCache>
            </c:strRef>
          </c:cat>
          <c:val>
            <c:numRef>
              <c:f>Dashboards!$D$29:$D$39</c:f>
              <c:numCache>
                <c:formatCode>General</c:formatCode>
                <c:ptCount val="10"/>
                <c:pt idx="0">
                  <c:v>336</c:v>
                </c:pt>
                <c:pt idx="1">
                  <c:v>204</c:v>
                </c:pt>
                <c:pt idx="2">
                  <c:v>471</c:v>
                </c:pt>
                <c:pt idx="3">
                  <c:v>672</c:v>
                </c:pt>
                <c:pt idx="4">
                  <c:v>552</c:v>
                </c:pt>
                <c:pt idx="5">
                  <c:v>804</c:v>
                </c:pt>
                <c:pt idx="6">
                  <c:v>96</c:v>
                </c:pt>
                <c:pt idx="8">
                  <c:v>1101</c:v>
                </c:pt>
                <c:pt idx="9">
                  <c:v>183</c:v>
                </c:pt>
              </c:numCache>
            </c:numRef>
          </c:val>
        </c:ser>
        <c:ser>
          <c:idx val="2"/>
          <c:order val="2"/>
          <c:tx>
            <c:strRef>
              <c:f>Dashboards!$E$27:$E$28</c:f>
              <c:strCache>
                <c:ptCount val="1"/>
                <c:pt idx="0">
                  <c:v>India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Dashboards!$B$29:$B$39</c:f>
              <c:strCache>
                <c:ptCount val="10"/>
                <c:pt idx="0">
                  <c:v>70% Dark Bites</c:v>
                </c:pt>
                <c:pt idx="1">
                  <c:v>Baker's Choco Chips</c:v>
                </c:pt>
                <c:pt idx="2">
                  <c:v>Caramel Stuffed Bars</c:v>
                </c:pt>
                <c:pt idx="3">
                  <c:v>Choco Coated Almonds</c:v>
                </c:pt>
                <c:pt idx="4">
                  <c:v>Eclairs</c:v>
                </c:pt>
                <c:pt idx="5">
                  <c:v>Manuka Honey Choco</c:v>
                </c:pt>
                <c:pt idx="6">
                  <c:v>Mint Chip Choco</c:v>
                </c:pt>
                <c:pt idx="7">
                  <c:v>Orange Choco</c:v>
                </c:pt>
                <c:pt idx="8">
                  <c:v>Organic Choco Syrup</c:v>
                </c:pt>
                <c:pt idx="9">
                  <c:v>White Choc</c:v>
                </c:pt>
              </c:strCache>
            </c:strRef>
          </c:cat>
          <c:val>
            <c:numRef>
              <c:f>Dashboards!$E$29:$E$39</c:f>
              <c:numCache>
                <c:formatCode>General</c:formatCode>
                <c:ptCount val="10"/>
                <c:pt idx="0">
                  <c:v>366</c:v>
                </c:pt>
                <c:pt idx="1">
                  <c:v>567</c:v>
                </c:pt>
                <c:pt idx="2">
                  <c:v>462</c:v>
                </c:pt>
                <c:pt idx="3">
                  <c:v>702</c:v>
                </c:pt>
                <c:pt idx="4">
                  <c:v>738</c:v>
                </c:pt>
                <c:pt idx="5">
                  <c:v>177</c:v>
                </c:pt>
                <c:pt idx="6">
                  <c:v>708</c:v>
                </c:pt>
                <c:pt idx="7">
                  <c:v>987</c:v>
                </c:pt>
                <c:pt idx="8">
                  <c:v>363</c:v>
                </c:pt>
                <c:pt idx="9">
                  <c:v>231</c:v>
                </c:pt>
              </c:numCache>
            </c:numRef>
          </c:val>
        </c:ser>
        <c:ser>
          <c:idx val="3"/>
          <c:order val="3"/>
          <c:tx>
            <c:strRef>
              <c:f>Dashboards!$F$27:$F$28</c:f>
              <c:strCache>
                <c:ptCount val="1"/>
                <c:pt idx="0">
                  <c:v>New Zealand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Dashboards!$B$29:$B$39</c:f>
              <c:strCache>
                <c:ptCount val="10"/>
                <c:pt idx="0">
                  <c:v>70% Dark Bites</c:v>
                </c:pt>
                <c:pt idx="1">
                  <c:v>Baker's Choco Chips</c:v>
                </c:pt>
                <c:pt idx="2">
                  <c:v>Caramel Stuffed Bars</c:v>
                </c:pt>
                <c:pt idx="3">
                  <c:v>Choco Coated Almonds</c:v>
                </c:pt>
                <c:pt idx="4">
                  <c:v>Eclairs</c:v>
                </c:pt>
                <c:pt idx="5">
                  <c:v>Manuka Honey Choco</c:v>
                </c:pt>
                <c:pt idx="6">
                  <c:v>Mint Chip Choco</c:v>
                </c:pt>
                <c:pt idx="7">
                  <c:v>Orange Choco</c:v>
                </c:pt>
                <c:pt idx="8">
                  <c:v>Organic Choco Syrup</c:v>
                </c:pt>
                <c:pt idx="9">
                  <c:v>White Choc</c:v>
                </c:pt>
              </c:strCache>
            </c:strRef>
          </c:cat>
          <c:val>
            <c:numRef>
              <c:f>Dashboards!$F$29:$F$39</c:f>
              <c:numCache>
                <c:formatCode>General</c:formatCode>
                <c:ptCount val="10"/>
                <c:pt idx="0">
                  <c:v>639</c:v>
                </c:pt>
                <c:pt idx="1">
                  <c:v>474</c:v>
                </c:pt>
                <c:pt idx="2">
                  <c:v>858</c:v>
                </c:pt>
                <c:pt idx="4">
                  <c:v>456</c:v>
                </c:pt>
                <c:pt idx="5">
                  <c:v>669</c:v>
                </c:pt>
                <c:pt idx="6">
                  <c:v>738</c:v>
                </c:pt>
                <c:pt idx="7">
                  <c:v>219</c:v>
                </c:pt>
                <c:pt idx="8">
                  <c:v>93</c:v>
                </c:pt>
                <c:pt idx="9">
                  <c:v>177</c:v>
                </c:pt>
              </c:numCache>
            </c:numRef>
          </c:val>
        </c:ser>
        <c:ser>
          <c:idx val="4"/>
          <c:order val="4"/>
          <c:tx>
            <c:strRef>
              <c:f>Dashboards!$G$27:$G$28</c:f>
              <c:strCache>
                <c:ptCount val="1"/>
                <c:pt idx="0">
                  <c:v>UK</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Dashboards!$B$29:$B$39</c:f>
              <c:strCache>
                <c:ptCount val="10"/>
                <c:pt idx="0">
                  <c:v>70% Dark Bites</c:v>
                </c:pt>
                <c:pt idx="1">
                  <c:v>Baker's Choco Chips</c:v>
                </c:pt>
                <c:pt idx="2">
                  <c:v>Caramel Stuffed Bars</c:v>
                </c:pt>
                <c:pt idx="3">
                  <c:v>Choco Coated Almonds</c:v>
                </c:pt>
                <c:pt idx="4">
                  <c:v>Eclairs</c:v>
                </c:pt>
                <c:pt idx="5">
                  <c:v>Manuka Honey Choco</c:v>
                </c:pt>
                <c:pt idx="6">
                  <c:v>Mint Chip Choco</c:v>
                </c:pt>
                <c:pt idx="7">
                  <c:v>Orange Choco</c:v>
                </c:pt>
                <c:pt idx="8">
                  <c:v>Organic Choco Syrup</c:v>
                </c:pt>
                <c:pt idx="9">
                  <c:v>White Choc</c:v>
                </c:pt>
              </c:strCache>
            </c:strRef>
          </c:cat>
          <c:val>
            <c:numRef>
              <c:f>Dashboards!$G$29:$G$39</c:f>
              <c:numCache>
                <c:formatCode>General</c:formatCode>
                <c:ptCount val="10"/>
                <c:pt idx="0">
                  <c:v>246</c:v>
                </c:pt>
                <c:pt idx="1">
                  <c:v>249</c:v>
                </c:pt>
                <c:pt idx="2">
                  <c:v>471</c:v>
                </c:pt>
                <c:pt idx="4">
                  <c:v>273</c:v>
                </c:pt>
                <c:pt idx="5">
                  <c:v>564</c:v>
                </c:pt>
                <c:pt idx="6">
                  <c:v>285</c:v>
                </c:pt>
                <c:pt idx="7">
                  <c:v>162</c:v>
                </c:pt>
                <c:pt idx="8">
                  <c:v>309</c:v>
                </c:pt>
                <c:pt idx="9">
                  <c:v>948</c:v>
                </c:pt>
              </c:numCache>
            </c:numRef>
          </c:val>
        </c:ser>
        <c:ser>
          <c:idx val="5"/>
          <c:order val="5"/>
          <c:tx>
            <c:strRef>
              <c:f>Dashboards!$H$27:$H$28</c:f>
              <c:strCache>
                <c:ptCount val="1"/>
                <c:pt idx="0">
                  <c:v>USA</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Dashboards!$B$29:$B$39</c:f>
              <c:strCache>
                <c:ptCount val="10"/>
                <c:pt idx="0">
                  <c:v>70% Dark Bites</c:v>
                </c:pt>
                <c:pt idx="1">
                  <c:v>Baker's Choco Chips</c:v>
                </c:pt>
                <c:pt idx="2">
                  <c:v>Caramel Stuffed Bars</c:v>
                </c:pt>
                <c:pt idx="3">
                  <c:v>Choco Coated Almonds</c:v>
                </c:pt>
                <c:pt idx="4">
                  <c:v>Eclairs</c:v>
                </c:pt>
                <c:pt idx="5">
                  <c:v>Manuka Honey Choco</c:v>
                </c:pt>
                <c:pt idx="6">
                  <c:v>Mint Chip Choco</c:v>
                </c:pt>
                <c:pt idx="7">
                  <c:v>Orange Choco</c:v>
                </c:pt>
                <c:pt idx="8">
                  <c:v>Organic Choco Syrup</c:v>
                </c:pt>
                <c:pt idx="9">
                  <c:v>White Choc</c:v>
                </c:pt>
              </c:strCache>
            </c:strRef>
          </c:cat>
          <c:val>
            <c:numRef>
              <c:f>Dashboards!$H$29:$H$39</c:f>
              <c:numCache>
                <c:formatCode>General</c:formatCode>
                <c:ptCount val="10"/>
                <c:pt idx="0">
                  <c:v>903</c:v>
                </c:pt>
                <c:pt idx="1">
                  <c:v>159</c:v>
                </c:pt>
                <c:pt idx="2">
                  <c:v>504</c:v>
                </c:pt>
                <c:pt idx="3">
                  <c:v>693</c:v>
                </c:pt>
                <c:pt idx="4">
                  <c:v>303</c:v>
                </c:pt>
                <c:pt idx="5">
                  <c:v>717</c:v>
                </c:pt>
                <c:pt idx="6">
                  <c:v>201</c:v>
                </c:pt>
                <c:pt idx="7">
                  <c:v>828</c:v>
                </c:pt>
                <c:pt idx="8">
                  <c:v>771</c:v>
                </c:pt>
                <c:pt idx="9">
                  <c:v>234</c:v>
                </c:pt>
              </c:numCache>
            </c:numRef>
          </c:val>
        </c:ser>
        <c:dLbls>
          <c:showLegendKey val="0"/>
          <c:showVal val="0"/>
          <c:showCatName val="0"/>
          <c:showSerName val="0"/>
          <c:showPercent val="0"/>
          <c:showBubbleSize val="0"/>
        </c:dLbls>
        <c:gapWidth val="55"/>
        <c:overlap val="100"/>
        <c:axId val="13275136"/>
        <c:axId val="204334208"/>
      </c:barChart>
      <c:catAx>
        <c:axId val="13275136"/>
        <c:scaling>
          <c:orientation val="minMax"/>
        </c:scaling>
        <c:delete val="0"/>
        <c:axPos val="b"/>
        <c:majorTickMark val="none"/>
        <c:minorTickMark val="none"/>
        <c:tickLblPos val="nextTo"/>
        <c:crossAx val="204334208"/>
        <c:crosses val="autoZero"/>
        <c:auto val="1"/>
        <c:lblAlgn val="ctr"/>
        <c:lblOffset val="100"/>
        <c:noMultiLvlLbl val="0"/>
      </c:catAx>
      <c:valAx>
        <c:axId val="204334208"/>
        <c:scaling>
          <c:orientation val="minMax"/>
        </c:scaling>
        <c:delete val="0"/>
        <c:axPos val="l"/>
        <c:majorGridlines/>
        <c:numFmt formatCode="0%" sourceLinked="1"/>
        <c:majorTickMark val="none"/>
        <c:minorTickMark val="none"/>
        <c:tickLblPos val="nextTo"/>
        <c:crossAx val="13275136"/>
        <c:crosses val="autoZero"/>
        <c:crossBetween val="between"/>
      </c:valAx>
      <c:spPr>
        <a:noFill/>
        <a:ln w="25400">
          <a:noFill/>
        </a:ln>
      </c:spPr>
    </c:plotArea>
    <c:legend>
      <c:legendPos val="r"/>
      <c:layout/>
      <c:overlay val="0"/>
      <c:txPr>
        <a:bodyPr/>
        <a:lstStyle/>
        <a:p>
          <a:pPr>
            <a:defRPr sz="1400"/>
          </a:pPr>
          <a:endParaRPr lang="en-US"/>
        </a:p>
      </c:txPr>
    </c:legend>
    <c:plotVisOnly val="1"/>
    <c:dispBlanksAs val="gap"/>
    <c:showDLblsOverMax val="0"/>
  </c:chart>
  <c:spPr>
    <a:gradFill>
      <a:gsLst>
        <a:gs pos="24000">
          <a:schemeClr val="accent1">
            <a:lumMod val="75000"/>
          </a:schemeClr>
        </a:gs>
        <a:gs pos="52000">
          <a:schemeClr val="accent1">
            <a:lumMod val="60000"/>
            <a:lumOff val="40000"/>
          </a:schemeClr>
        </a:gs>
        <a:gs pos="100000">
          <a:schemeClr val="accent1">
            <a:tint val="23500"/>
            <a:satMod val="160000"/>
          </a:schemeClr>
        </a:gs>
      </a:gsLst>
      <a:path path="shape">
        <a:fillToRect l="50000" t="50000" r="50000" b="50000"/>
      </a:path>
    </a:gradFill>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75605</xdr:colOff>
      <xdr:row>0</xdr:row>
      <xdr:rowOff>0</xdr:rowOff>
    </xdr:from>
    <xdr:to>
      <xdr:col>8</xdr:col>
      <xdr:colOff>406400</xdr:colOff>
      <xdr:row>3</xdr:row>
      <xdr:rowOff>178395</xdr:rowOff>
    </xdr:to>
    <xdr:pic>
      <xdr:nvPicPr>
        <xdr:cNvPr id="6" name="Picture 5">
          <a:extLst>
            <a:ext uri="{FF2B5EF4-FFF2-40B4-BE49-F238E27FC236}">
              <a16:creationId xmlns=""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412905" y="0"/>
          <a:ext cx="1270595" cy="121344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190500</xdr:colOff>
      <xdr:row>12</xdr:row>
      <xdr:rowOff>36285</xdr:rowOff>
    </xdr:from>
    <xdr:to>
      <xdr:col>14</xdr:col>
      <xdr:colOff>925286</xdr:colOff>
      <xdr:row>13</xdr:row>
      <xdr:rowOff>27215</xdr:rowOff>
    </xdr:to>
    <xdr:sp macro="" textlink="">
      <xdr:nvSpPr>
        <xdr:cNvPr id="2" name="Right Arrow 1"/>
        <xdr:cNvSpPr/>
      </xdr:nvSpPr>
      <xdr:spPr>
        <a:xfrm>
          <a:off x="13861143" y="2231571"/>
          <a:ext cx="734786" cy="172358"/>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1524001</xdr:colOff>
      <xdr:row>11</xdr:row>
      <xdr:rowOff>99483</xdr:rowOff>
    </xdr:from>
    <xdr:to>
      <xdr:col>19</xdr:col>
      <xdr:colOff>4813</xdr:colOff>
      <xdr:row>33</xdr:row>
      <xdr:rowOff>106796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47625</xdr:colOff>
      <xdr:row>11</xdr:row>
      <xdr:rowOff>116415</xdr:rowOff>
    </xdr:from>
    <xdr:to>
      <xdr:col>29</xdr:col>
      <xdr:colOff>222251</xdr:colOff>
      <xdr:row>33</xdr:row>
      <xdr:rowOff>149129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1516063</xdr:colOff>
      <xdr:row>33</xdr:row>
      <xdr:rowOff>126999</xdr:rowOff>
    </xdr:from>
    <xdr:to>
      <xdr:col>46</xdr:col>
      <xdr:colOff>10583</xdr:colOff>
      <xdr:row>53</xdr:row>
      <xdr:rowOff>174624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222248</xdr:colOff>
      <xdr:row>13</xdr:row>
      <xdr:rowOff>47625</xdr:rowOff>
    </xdr:from>
    <xdr:to>
      <xdr:col>46</xdr:col>
      <xdr:colOff>31749</xdr:colOff>
      <xdr:row>33</xdr:row>
      <xdr:rowOff>174626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354996</xdr:colOff>
      <xdr:row>40</xdr:row>
      <xdr:rowOff>132745</xdr:rowOff>
    </xdr:from>
    <xdr:to>
      <xdr:col>10</xdr:col>
      <xdr:colOff>1270000</xdr:colOff>
      <xdr:row>49</xdr:row>
      <xdr:rowOff>95250</xdr:rowOff>
    </xdr:to>
    <mc:AlternateContent xmlns:mc="http://schemas.openxmlformats.org/markup-compatibility/2006">
      <mc:Choice xmlns:a14="http://schemas.microsoft.com/office/drawing/2010/main" Requires="a14">
        <xdr:graphicFrame macro="">
          <xdr:nvGraphicFramePr>
            <xdr:cNvPr id="5"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6372871" y="7911495"/>
              <a:ext cx="2883504" cy="210563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344715</xdr:colOff>
      <xdr:row>28</xdr:row>
      <xdr:rowOff>128966</xdr:rowOff>
    </xdr:from>
    <xdr:to>
      <xdr:col>10</xdr:col>
      <xdr:colOff>1238250</xdr:colOff>
      <xdr:row>36</xdr:row>
      <xdr:rowOff>222250</xdr:rowOff>
    </xdr:to>
    <mc:AlternateContent xmlns:mc="http://schemas.openxmlformats.org/markup-compatibility/2006">
      <mc:Choice xmlns:a14="http://schemas.microsoft.com/office/drawing/2010/main" Requires="a14">
        <xdr:graphicFrame macro="">
          <xdr:nvGraphicFramePr>
            <xdr:cNvPr id="6"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16362590" y="5050216"/>
              <a:ext cx="2862035" cy="199828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462643</xdr:colOff>
      <xdr:row>15</xdr:row>
      <xdr:rowOff>6804</xdr:rowOff>
    </xdr:from>
    <xdr:to>
      <xdr:col>10</xdr:col>
      <xdr:colOff>1222375</xdr:colOff>
      <xdr:row>25</xdr:row>
      <xdr:rowOff>222249</xdr:rowOff>
    </xdr:to>
    <mc:AlternateContent xmlns:mc="http://schemas.openxmlformats.org/markup-compatibility/2006">
      <mc:Choice xmlns:a14="http://schemas.microsoft.com/office/drawing/2010/main"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6480518" y="1832429"/>
              <a:ext cx="2728232" cy="259669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26.882326157407" createdVersion="4" refreshedVersion="4" minRefreshableVersion="3" recordCount="300">
  <cacheSource type="worksheet">
    <worksheetSource name="prodata"/>
  </cacheSource>
  <cacheFields count="6">
    <cacheField name="Sales Person" numFmtId="0">
      <sharedItems count="10">
        <s v="Ram Mahesh"/>
        <s v="Ches Bonnell"/>
        <s v="Barr Faughny"/>
        <s v="Carla Molina"/>
        <s v="Gunar Cockshoot"/>
        <s v="Curtice Advani"/>
        <s v="Brien Boise"/>
        <s v="Oby Sorrel"/>
        <s v="Gigi Bohling"/>
        <s v="Husein Augar"/>
      </sharedItems>
    </cacheField>
    <cacheField name="Geography" numFmtId="0">
      <sharedItems count="6">
        <s v="UK"/>
        <s v="New Zealand"/>
        <s v="Australia"/>
        <s v="Canada"/>
        <s v="USA"/>
        <s v="India"/>
      </sharedItems>
    </cacheField>
    <cacheField name="Product" numFmtId="0">
      <sharedItems count="22">
        <s v="Manuka Honey Choco"/>
        <s v="Baker's Choco Chips"/>
        <s v="Milk Bars"/>
        <s v="White Choc"/>
        <s v="Mint Chip Choco"/>
        <s v="99% Dark &amp; Pure"/>
        <s v="70% Dark Bites"/>
        <s v="Almond Choco"/>
        <s v="Smooth Sliky Salty"/>
        <s v="85% Dark Bars"/>
        <s v="Eclairs"/>
        <s v="After Nines"/>
        <s v="Raspberry Choco"/>
        <s v="Drinking Coco"/>
        <s v="Fruit &amp; Nut Bars"/>
        <s v="Choco Coated Almonds"/>
        <s v="Spicy Special Slims"/>
        <s v="Peanut Butter Cubes"/>
        <s v="Orange Choco"/>
        <s v="Organic Choco Syrup"/>
        <s v="50% Dark Bites"/>
        <s v="Caramel Stuffed Bars"/>
      </sharedItems>
    </cacheField>
    <cacheField name="Price" numFmtId="164">
      <sharedItems containsSemiMixedTypes="0" containsString="0" containsNumber="1" containsInteger="1" minValue="0" maxValue="16184" count="268">
        <n v="0"/>
        <n v="5306"/>
        <n v="56"/>
        <n v="154"/>
        <n v="21"/>
        <n v="238"/>
        <n v="938"/>
        <n v="42"/>
        <n v="63"/>
        <n v="217"/>
        <n v="553"/>
        <n v="182"/>
        <n v="2989"/>
        <n v="189"/>
        <n v="3549"/>
        <n v="252"/>
        <n v="168"/>
        <n v="2562"/>
        <n v="98"/>
        <n v="5915"/>
        <n v="6111"/>
        <n v="1442"/>
        <n v="2408"/>
        <n v="630"/>
        <n v="1281"/>
        <n v="280"/>
        <n v="2744"/>
        <n v="525"/>
        <n v="2933"/>
        <n v="497"/>
        <n v="623"/>
        <n v="469"/>
        <n v="2415"/>
        <n v="434"/>
        <n v="518"/>
        <n v="6818"/>
        <n v="490"/>
        <n v="1561"/>
        <n v="4991"/>
        <n v="357"/>
        <n v="560"/>
        <n v="2583"/>
        <n v="336"/>
        <n v="2478"/>
        <n v="609"/>
        <n v="259"/>
        <n v="6118"/>
        <n v="1463"/>
        <n v="1057"/>
        <n v="2135"/>
        <n v="700"/>
        <n v="5817"/>
        <n v="245"/>
        <n v="945"/>
        <n v="1988"/>
        <n v="1638"/>
        <n v="3059"/>
        <n v="3829"/>
        <n v="6314"/>
        <n v="385"/>
        <n v="4053"/>
        <n v="1407"/>
        <n v="5075"/>
        <n v="2226"/>
        <n v="847"/>
        <n v="2541"/>
        <n v="2863"/>
        <n v="707"/>
        <n v="567"/>
        <n v="959"/>
        <n v="4319"/>
        <n v="3339"/>
        <n v="2919"/>
        <n v="1428"/>
        <n v="2114"/>
        <n v="4683"/>
        <n v="2268"/>
        <n v="2681"/>
        <n v="6986"/>
        <n v="1568"/>
        <n v="1505"/>
        <n v="1652"/>
        <n v="973"/>
        <n v="2023"/>
        <n v="1526"/>
        <n v="7693"/>
        <n v="5439"/>
        <n v="6048"/>
        <n v="714"/>
        <n v="2219"/>
        <n v="3108"/>
        <n v="861"/>
        <n v="4802"/>
        <n v="6832"/>
        <n v="8813"/>
        <n v="1624"/>
        <n v="3640"/>
        <n v="1400"/>
        <n v="6370"/>
        <n v="966"/>
        <n v="1617"/>
        <n v="2779"/>
        <n v="3192"/>
        <n v="2016"/>
        <n v="11417"/>
        <n v="2436"/>
        <n v="5775"/>
        <n v="2142"/>
        <n v="3262"/>
        <n v="4137"/>
        <n v="819"/>
        <n v="2149"/>
        <n v="2737"/>
        <n v="2212"/>
        <n v="9660"/>
        <n v="7322"/>
        <n v="854"/>
        <n v="6300"/>
        <n v="5236"/>
        <n v="6279"/>
        <n v="2317"/>
        <n v="3976"/>
        <n v="1274"/>
        <n v="1071"/>
        <n v="4606"/>
        <n v="9709"/>
        <n v="3598"/>
        <n v="2891"/>
        <n v="1085"/>
        <n v="7777"/>
        <n v="2205"/>
        <n v="6391"/>
        <n v="2289"/>
        <n v="2646"/>
        <n v="2793"/>
        <n v="1134"/>
        <n v="6748"/>
        <n v="4760"/>
        <n v="9198"/>
        <n v="3472"/>
        <n v="7483"/>
        <n v="6454"/>
        <n v="2429"/>
        <n v="8435"/>
        <n v="1771"/>
        <n v="1890"/>
        <n v="1925"/>
        <n v="1974"/>
        <n v="6146"/>
        <n v="7189"/>
        <n v="12950"/>
        <n v="3850"/>
        <n v="1701"/>
        <n v="2324"/>
        <n v="798"/>
        <n v="3388"/>
        <n v="2009"/>
        <n v="1778"/>
        <n v="1589"/>
        <n v="4487"/>
        <n v="6433"/>
        <n v="4018"/>
        <n v="9051"/>
        <n v="1302"/>
        <n v="2639"/>
        <n v="2954"/>
        <n v="6909"/>
        <n v="3759"/>
        <n v="6132"/>
        <n v="3983"/>
        <n v="2464"/>
        <n v="4781"/>
        <n v="3794"/>
        <n v="8211"/>
        <n v="4935"/>
        <n v="3773"/>
        <n v="6125"/>
        <n v="16184"/>
        <n v="7812"/>
        <n v="9002"/>
        <n v="6398"/>
        <n v="4305"/>
        <n v="4417"/>
        <n v="3864"/>
        <n v="3101"/>
        <n v="7273"/>
        <n v="2856"/>
        <n v="1932"/>
        <n v="8155"/>
        <n v="5019"/>
        <n v="3094"/>
        <n v="1904"/>
        <n v="4970"/>
        <n v="3752"/>
        <n v="4725"/>
        <n v="1785"/>
        <n v="9506"/>
        <n v="6734"/>
        <n v="2471"/>
        <n v="4956"/>
        <n v="2870"/>
        <n v="6860"/>
        <n v="10304"/>
        <n v="6027"/>
        <n v="2100"/>
        <n v="4242"/>
        <n v="9772"/>
        <n v="4424"/>
        <n v="7511"/>
        <n v="5474"/>
        <n v="4949"/>
        <n v="3164"/>
        <n v="2702"/>
        <n v="3507"/>
        <n v="2275"/>
        <n v="5012"/>
        <n v="3808"/>
        <n v="4438"/>
        <n v="5355"/>
        <n v="4585"/>
        <n v="3689"/>
        <n v="3052"/>
        <n v="4753"/>
        <n v="3920"/>
        <n v="6580"/>
        <n v="10073"/>
        <n v="3402"/>
        <n v="7021"/>
        <n v="4858"/>
        <n v="7847"/>
        <n v="5551"/>
        <n v="7280"/>
        <n v="5677"/>
        <n v="6608"/>
        <n v="4592"/>
        <n v="5194"/>
        <n v="4326"/>
        <n v="9443"/>
        <n v="11571"/>
        <n v="4480"/>
        <n v="7455"/>
        <n v="7651"/>
        <n v="3556"/>
        <n v="8862"/>
        <n v="5670"/>
        <n v="6755"/>
        <n v="6657"/>
        <n v="8890"/>
        <n v="7833"/>
        <n v="9926"/>
        <n v="7259"/>
        <n v="9835"/>
        <n v="14329"/>
        <n v="11522"/>
        <n v="10311"/>
        <n v="7308"/>
        <n v="6853"/>
        <n v="8841"/>
        <n v="13391"/>
        <n v="9632"/>
        <n v="12348"/>
        <n v="5586"/>
        <n v="6706"/>
        <n v="10129"/>
        <n v="8008"/>
        <n v="8869"/>
        <n v="8463"/>
        <n v="15610"/>
      </sharedItems>
    </cacheField>
    <cacheField name="Units Sold" numFmtId="3">
      <sharedItems containsSemiMixedTypes="0" containsString="0" containsNumber="1" containsInteger="1" minValue="0" maxValue="525"/>
    </cacheField>
    <cacheField name="Collection" numFmtId="167">
      <sharedItems containsSemiMixedTypes="0" containsString="0" containsNumber="1" containsInteger="1" minValue="0" maxValue="5291790" count="298">
        <n v="0"/>
        <n v="2856"/>
        <n v="3234"/>
        <n v="3528"/>
        <n v="4284"/>
        <n v="5628"/>
        <n v="6300"/>
        <n v="7749"/>
        <n v="7812"/>
        <n v="8295"/>
        <n v="8736"/>
        <n v="8967"/>
        <n v="9072"/>
        <n v="10647"/>
        <n v="13608"/>
        <n v="14112"/>
        <n v="15372"/>
        <n v="15582"/>
        <n v="17745"/>
        <n v="18333"/>
        <n v="19992"/>
        <n v="21630"/>
        <n v="21672"/>
        <n v="22680"/>
        <n v="23058"/>
        <n v="24360"/>
        <n v="24696"/>
        <n v="25200"/>
        <n v="26397"/>
        <n v="31311"/>
        <n v="31773"/>
        <n v="35175"/>
        <n v="36225"/>
        <n v="37758"/>
        <n v="38850"/>
        <n v="40908"/>
        <n v="41160"/>
        <n v="42147"/>
        <n v="44919"/>
        <n v="44982"/>
        <n v="45360"/>
        <n v="46494"/>
        <n v="48384"/>
        <n v="52038"/>
        <n v="52983"/>
        <n v="53613"/>
        <n v="55062"/>
        <n v="57057"/>
        <n v="57078"/>
        <n v="57645"/>
        <n v="59892"/>
        <n v="60291"/>
        <n v="60900"/>
        <n v="69804"/>
        <n v="70560"/>
        <n v="70875"/>
        <n v="77532"/>
        <n v="78624"/>
        <n v="82593"/>
        <n v="91896"/>
        <n v="94710"/>
        <n v="95865"/>
        <n v="96075"/>
        <n v="97272"/>
        <n v="101304"/>
        <n v="103194"/>
        <n v="106575"/>
        <n v="106848"/>
        <n v="109263"/>
        <n v="114345"/>
        <n v="120246"/>
        <n v="123018"/>
        <n v="129276"/>
        <n v="129465"/>
        <n v="129570"/>
        <n v="130221"/>
        <n v="131355"/>
        <n v="132804"/>
        <n v="139524"/>
        <n v="140490"/>
        <n v="140973"/>
        <n v="142884"/>
        <n v="144774"/>
        <n v="146706"/>
        <n v="150528"/>
        <n v="153510"/>
        <n v="153636"/>
        <n v="157626"/>
        <n v="157794"/>
        <n v="160230"/>
        <n v="161553"/>
        <n v="163170"/>
        <n v="163296"/>
        <n v="164934"/>
        <n v="166425"/>
        <n v="167832"/>
        <n v="167895"/>
        <n v="168504"/>
        <n v="172872"/>
        <n v="177282"/>
        <n v="184464"/>
        <n v="185073"/>
        <n v="185136"/>
        <n v="185640"/>
        <n v="189000"/>
        <n v="191100"/>
        <n v="191268"/>
        <n v="203742"/>
        <n v="208425"/>
        <n v="221088"/>
        <n v="228690"/>
        <n v="229824"/>
        <n v="235872"/>
        <n v="239757"/>
        <n v="241164"/>
        <n v="242550"/>
        <n v="244188"/>
        <n v="244650"/>
        <n v="248220"/>
        <n v="250425"/>
        <n v="250614"/>
        <n v="251433"/>
        <n v="254541"/>
        <n v="258804"/>
        <n v="260820"/>
        <n v="263592"/>
        <n v="263886"/>
        <n v="264600"/>
        <n v="267036"/>
        <n v="271467"/>
        <n v="282555"/>
        <n v="284991"/>
        <n v="286272"/>
        <n v="286650"/>
        <n v="289170"/>
        <n v="290178"/>
        <n v="291270"/>
        <n v="291438"/>
        <n v="294882"/>
        <n v="296205"/>
        <n v="303303"/>
        <n v="304290"/>
        <n v="306768"/>
        <n v="309015"/>
        <n v="310905"/>
        <n v="317520"/>
        <n v="318402"/>
        <n v="319788"/>
        <n v="323904"/>
        <n v="328440"/>
        <n v="331128"/>
        <n v="333312"/>
        <n v="336735"/>
        <n v="339864"/>
        <n v="343308"/>
        <n v="348516"/>
        <n v="349776"/>
        <n v="354270"/>
        <n v="361284"/>
        <n v="366240"/>
        <n v="368550"/>
        <n v="369600"/>
        <n v="384930"/>
        <n v="387198"/>
        <n v="388206"/>
        <n v="388500"/>
        <n v="392700"/>
        <n v="393204"/>
        <n v="398034"/>
        <n v="411348"/>
        <n v="414162"/>
        <n v="416724"/>
        <n v="417690"/>
        <n v="439971"/>
        <n v="468342"/>
        <n v="480060"/>
        <n v="481467"/>
        <n v="498057"/>
        <n v="501774"/>
        <n v="506268"/>
        <n v="515907"/>
        <n v="523404"/>
        <n v="538356"/>
        <n v="558306"/>
        <n v="559629"/>
        <n v="563850"/>
        <n v="570276"/>
        <n v="573552"/>
        <n v="576576"/>
        <n v="588063"/>
        <n v="603246"/>
        <n v="604737"/>
        <n v="615825"/>
        <n v="621810"/>
        <n v="622545"/>
        <n v="624750"/>
        <n v="631176"/>
        <n v="632772"/>
        <n v="648144"/>
        <n v="650916"/>
        <n v="652596"/>
        <n v="669291"/>
        <n v="671580"/>
        <n v="675801"/>
        <n v="683928"/>
        <n v="687078"/>
        <n v="697725"/>
        <n v="698208"/>
        <n v="702576"/>
        <n v="712908"/>
        <n v="733950"/>
        <n v="752850"/>
        <n v="761124"/>
        <n v="771120"/>
        <n v="775320"/>
        <n v="782964"/>
        <n v="799176"/>
        <n v="822150"/>
        <n v="824670"/>
        <n v="827022"/>
        <n v="828282"/>
        <n v="845082"/>
        <n v="847476"/>
        <n v="861000"/>
        <n v="864360"/>
        <n v="865536"/>
        <n v="867888"/>
        <n v="869400"/>
        <n v="878094"/>
        <n v="879480"/>
        <n v="889224"/>
        <n v="901320"/>
        <n v="919632"/>
        <n v="935361"/>
        <n v="968184"/>
        <n v="980826"/>
        <n v="1010016"/>
        <n v="1016925"/>
        <n v="1052520"/>
        <n v="1062432"/>
        <n v="1064532"/>
        <n v="1091748"/>
        <n v="1092420"/>
        <n v="1100400"/>
        <n v="1150968"/>
        <n v="1153656"/>
        <n v="1161972"/>
        <n v="1169238"/>
        <n v="1199520"/>
        <n v="1204140"/>
        <n v="1208760"/>
        <n v="1245132"/>
        <n v="1284843"/>
        <n v="1355382"/>
        <n v="1365378"/>
        <n v="1398852"/>
        <n v="1425900"/>
        <n v="1463280"/>
        <n v="1464666"/>
        <n v="1486800"/>
        <n v="1487808"/>
        <n v="1488123"/>
        <n v="1494171"/>
        <n v="1495872"/>
        <n v="1505448"/>
        <n v="1529766"/>
        <n v="1596798"/>
        <n v="1599360"/>
        <n v="1610280"/>
        <n v="1629663"/>
        <n v="1632204"/>
        <n v="1674918"/>
        <n v="1683990"/>
        <n v="1702260"/>
        <n v="1837332"/>
        <n v="1866900"/>
        <n v="1903419"/>
        <n v="1995126"/>
        <n v="2003484"/>
        <n v="2017071"/>
        <n v="2035845"/>
        <n v="2149350"/>
        <n v="2350488"/>
        <n v="2381841"/>
        <n v="2389716"/>
        <n v="2549316"/>
        <n v="2678823"/>
        <n v="2691591"/>
        <n v="2774016"/>
        <n v="2889432"/>
        <n v="2932650"/>
        <n v="3078054"/>
        <n v="3160248"/>
        <n v="3651648"/>
        <n v="3831408"/>
        <n v="3919608"/>
        <n v="4163796"/>
        <n v="529179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x v="0"/>
    <n v="135"/>
    <x v="0"/>
  </r>
  <r>
    <x v="1"/>
    <x v="1"/>
    <x v="1"/>
    <x v="1"/>
    <n v="0"/>
    <x v="0"/>
  </r>
  <r>
    <x v="2"/>
    <x v="2"/>
    <x v="2"/>
    <x v="2"/>
    <n v="51"/>
    <x v="1"/>
  </r>
  <r>
    <x v="3"/>
    <x v="2"/>
    <x v="3"/>
    <x v="3"/>
    <n v="21"/>
    <x v="2"/>
  </r>
  <r>
    <x v="4"/>
    <x v="0"/>
    <x v="4"/>
    <x v="4"/>
    <n v="168"/>
    <x v="3"/>
  </r>
  <r>
    <x v="2"/>
    <x v="1"/>
    <x v="5"/>
    <x v="5"/>
    <n v="18"/>
    <x v="4"/>
  </r>
  <r>
    <x v="5"/>
    <x v="2"/>
    <x v="4"/>
    <x v="6"/>
    <n v="6"/>
    <x v="5"/>
  </r>
  <r>
    <x v="6"/>
    <x v="1"/>
    <x v="6"/>
    <x v="7"/>
    <n v="150"/>
    <x v="6"/>
  </r>
  <r>
    <x v="7"/>
    <x v="2"/>
    <x v="2"/>
    <x v="8"/>
    <n v="123"/>
    <x v="7"/>
  </r>
  <r>
    <x v="0"/>
    <x v="3"/>
    <x v="7"/>
    <x v="9"/>
    <n v="36"/>
    <x v="8"/>
  </r>
  <r>
    <x v="2"/>
    <x v="4"/>
    <x v="5"/>
    <x v="10"/>
    <n v="15"/>
    <x v="9"/>
  </r>
  <r>
    <x v="8"/>
    <x v="1"/>
    <x v="8"/>
    <x v="11"/>
    <n v="48"/>
    <x v="10"/>
  </r>
  <r>
    <x v="5"/>
    <x v="0"/>
    <x v="9"/>
    <x v="12"/>
    <n v="3"/>
    <x v="11"/>
  </r>
  <r>
    <x v="2"/>
    <x v="3"/>
    <x v="10"/>
    <x v="13"/>
    <n v="48"/>
    <x v="12"/>
  </r>
  <r>
    <x v="2"/>
    <x v="2"/>
    <x v="7"/>
    <x v="14"/>
    <n v="3"/>
    <x v="13"/>
  </r>
  <r>
    <x v="2"/>
    <x v="5"/>
    <x v="2"/>
    <x v="15"/>
    <n v="54"/>
    <x v="14"/>
  </r>
  <r>
    <x v="6"/>
    <x v="2"/>
    <x v="11"/>
    <x v="16"/>
    <n v="84"/>
    <x v="15"/>
  </r>
  <r>
    <x v="7"/>
    <x v="4"/>
    <x v="12"/>
    <x v="17"/>
    <n v="6"/>
    <x v="16"/>
  </r>
  <r>
    <x v="9"/>
    <x v="4"/>
    <x v="1"/>
    <x v="18"/>
    <n v="159"/>
    <x v="17"/>
  </r>
  <r>
    <x v="3"/>
    <x v="2"/>
    <x v="11"/>
    <x v="19"/>
    <n v="3"/>
    <x v="18"/>
  </r>
  <r>
    <x v="8"/>
    <x v="3"/>
    <x v="13"/>
    <x v="20"/>
    <n v="3"/>
    <x v="19"/>
  </r>
  <r>
    <x v="3"/>
    <x v="3"/>
    <x v="1"/>
    <x v="18"/>
    <n v="204"/>
    <x v="20"/>
  </r>
  <r>
    <x v="5"/>
    <x v="5"/>
    <x v="12"/>
    <x v="21"/>
    <n v="15"/>
    <x v="21"/>
  </r>
  <r>
    <x v="9"/>
    <x v="2"/>
    <x v="10"/>
    <x v="22"/>
    <n v="9"/>
    <x v="22"/>
  </r>
  <r>
    <x v="2"/>
    <x v="0"/>
    <x v="14"/>
    <x v="23"/>
    <n v="36"/>
    <x v="23"/>
  </r>
  <r>
    <x v="4"/>
    <x v="3"/>
    <x v="5"/>
    <x v="24"/>
    <n v="18"/>
    <x v="24"/>
  </r>
  <r>
    <x v="1"/>
    <x v="3"/>
    <x v="15"/>
    <x v="25"/>
    <n v="87"/>
    <x v="25"/>
  </r>
  <r>
    <x v="8"/>
    <x v="4"/>
    <x v="7"/>
    <x v="26"/>
    <n v="9"/>
    <x v="26"/>
  </r>
  <r>
    <x v="5"/>
    <x v="5"/>
    <x v="7"/>
    <x v="27"/>
    <n v="48"/>
    <x v="27"/>
  </r>
  <r>
    <x v="3"/>
    <x v="1"/>
    <x v="16"/>
    <x v="28"/>
    <n v="9"/>
    <x v="28"/>
  </r>
  <r>
    <x v="5"/>
    <x v="3"/>
    <x v="16"/>
    <x v="29"/>
    <n v="63"/>
    <x v="29"/>
  </r>
  <r>
    <x v="0"/>
    <x v="2"/>
    <x v="9"/>
    <x v="30"/>
    <n v="51"/>
    <x v="30"/>
  </r>
  <r>
    <x v="5"/>
    <x v="2"/>
    <x v="3"/>
    <x v="31"/>
    <n v="75"/>
    <x v="31"/>
  </r>
  <r>
    <x v="8"/>
    <x v="4"/>
    <x v="13"/>
    <x v="32"/>
    <n v="15"/>
    <x v="32"/>
  </r>
  <r>
    <x v="6"/>
    <x v="1"/>
    <x v="16"/>
    <x v="33"/>
    <n v="87"/>
    <x v="33"/>
  </r>
  <r>
    <x v="8"/>
    <x v="1"/>
    <x v="11"/>
    <x v="34"/>
    <n v="75"/>
    <x v="34"/>
  </r>
  <r>
    <x v="5"/>
    <x v="1"/>
    <x v="1"/>
    <x v="35"/>
    <n v="6"/>
    <x v="35"/>
  </r>
  <r>
    <x v="8"/>
    <x v="4"/>
    <x v="11"/>
    <x v="36"/>
    <n v="84"/>
    <x v="36"/>
  </r>
  <r>
    <x v="6"/>
    <x v="0"/>
    <x v="1"/>
    <x v="37"/>
    <n v="27"/>
    <x v="37"/>
  </r>
  <r>
    <x v="7"/>
    <x v="5"/>
    <x v="1"/>
    <x v="38"/>
    <n v="9"/>
    <x v="38"/>
  </r>
  <r>
    <x v="6"/>
    <x v="4"/>
    <x v="17"/>
    <x v="39"/>
    <n v="126"/>
    <x v="39"/>
  </r>
  <r>
    <x v="5"/>
    <x v="1"/>
    <x v="6"/>
    <x v="40"/>
    <n v="81"/>
    <x v="40"/>
  </r>
  <r>
    <x v="4"/>
    <x v="5"/>
    <x v="18"/>
    <x v="41"/>
    <n v="18"/>
    <x v="41"/>
  </r>
  <r>
    <x v="3"/>
    <x v="5"/>
    <x v="11"/>
    <x v="42"/>
    <n v="144"/>
    <x v="42"/>
  </r>
  <r>
    <x v="1"/>
    <x v="4"/>
    <x v="19"/>
    <x v="43"/>
    <n v="21"/>
    <x v="43"/>
  </r>
  <r>
    <x v="0"/>
    <x v="2"/>
    <x v="1"/>
    <x v="44"/>
    <n v="87"/>
    <x v="44"/>
  </r>
  <r>
    <x v="9"/>
    <x v="1"/>
    <x v="7"/>
    <x v="45"/>
    <n v="207"/>
    <x v="45"/>
  </r>
  <r>
    <x v="5"/>
    <x v="3"/>
    <x v="15"/>
    <x v="46"/>
    <n v="9"/>
    <x v="46"/>
  </r>
  <r>
    <x v="3"/>
    <x v="5"/>
    <x v="10"/>
    <x v="47"/>
    <n v="39"/>
    <x v="47"/>
  </r>
  <r>
    <x v="2"/>
    <x v="1"/>
    <x v="20"/>
    <x v="48"/>
    <n v="54"/>
    <x v="48"/>
  </r>
  <r>
    <x v="1"/>
    <x v="4"/>
    <x v="4"/>
    <x v="49"/>
    <n v="27"/>
    <x v="49"/>
  </r>
  <r>
    <x v="8"/>
    <x v="1"/>
    <x v="20"/>
    <x v="38"/>
    <n v="12"/>
    <x v="50"/>
  </r>
  <r>
    <x v="3"/>
    <x v="4"/>
    <x v="5"/>
    <x v="44"/>
    <n v="99"/>
    <x v="51"/>
  </r>
  <r>
    <x v="7"/>
    <x v="5"/>
    <x v="10"/>
    <x v="50"/>
    <n v="87"/>
    <x v="52"/>
  </r>
  <r>
    <x v="0"/>
    <x v="0"/>
    <x v="11"/>
    <x v="51"/>
    <n v="12"/>
    <x v="53"/>
  </r>
  <r>
    <x v="7"/>
    <x v="1"/>
    <x v="16"/>
    <x v="52"/>
    <n v="288"/>
    <x v="54"/>
  </r>
  <r>
    <x v="7"/>
    <x v="3"/>
    <x v="2"/>
    <x v="53"/>
    <n v="75"/>
    <x v="55"/>
  </r>
  <r>
    <x v="0"/>
    <x v="2"/>
    <x v="8"/>
    <x v="54"/>
    <n v="39"/>
    <x v="56"/>
  </r>
  <r>
    <x v="0"/>
    <x v="4"/>
    <x v="9"/>
    <x v="55"/>
    <n v="48"/>
    <x v="57"/>
  </r>
  <r>
    <x v="7"/>
    <x v="1"/>
    <x v="21"/>
    <x v="56"/>
    <n v="27"/>
    <x v="58"/>
  </r>
  <r>
    <x v="1"/>
    <x v="5"/>
    <x v="12"/>
    <x v="57"/>
    <n v="24"/>
    <x v="59"/>
  </r>
  <r>
    <x v="8"/>
    <x v="3"/>
    <x v="14"/>
    <x v="58"/>
    <n v="15"/>
    <x v="60"/>
  </r>
  <r>
    <x v="8"/>
    <x v="0"/>
    <x v="13"/>
    <x v="59"/>
    <n v="249"/>
    <x v="61"/>
  </r>
  <r>
    <x v="1"/>
    <x v="2"/>
    <x v="20"/>
    <x v="24"/>
    <n v="75"/>
    <x v="62"/>
  </r>
  <r>
    <x v="7"/>
    <x v="5"/>
    <x v="11"/>
    <x v="60"/>
    <n v="24"/>
    <x v="63"/>
  </r>
  <r>
    <x v="7"/>
    <x v="3"/>
    <x v="19"/>
    <x v="61"/>
    <n v="72"/>
    <x v="64"/>
  </r>
  <r>
    <x v="5"/>
    <x v="0"/>
    <x v="6"/>
    <x v="55"/>
    <n v="63"/>
    <x v="65"/>
  </r>
  <r>
    <x v="8"/>
    <x v="2"/>
    <x v="15"/>
    <x v="62"/>
    <n v="21"/>
    <x v="66"/>
  </r>
  <r>
    <x v="1"/>
    <x v="5"/>
    <x v="17"/>
    <x v="63"/>
    <n v="48"/>
    <x v="67"/>
  </r>
  <r>
    <x v="3"/>
    <x v="4"/>
    <x v="19"/>
    <x v="64"/>
    <n v="129"/>
    <x v="68"/>
  </r>
  <r>
    <x v="0"/>
    <x v="2"/>
    <x v="0"/>
    <x v="65"/>
    <n v="45"/>
    <x v="69"/>
  </r>
  <r>
    <x v="2"/>
    <x v="1"/>
    <x v="12"/>
    <x v="66"/>
    <n v="42"/>
    <x v="70"/>
  </r>
  <r>
    <x v="9"/>
    <x v="5"/>
    <x v="10"/>
    <x v="67"/>
    <n v="174"/>
    <x v="71"/>
  </r>
  <r>
    <x v="7"/>
    <x v="4"/>
    <x v="16"/>
    <x v="68"/>
    <n v="228"/>
    <x v="72"/>
  </r>
  <r>
    <x v="5"/>
    <x v="2"/>
    <x v="17"/>
    <x v="69"/>
    <n v="135"/>
    <x v="73"/>
  </r>
  <r>
    <x v="5"/>
    <x v="3"/>
    <x v="2"/>
    <x v="70"/>
    <n v="30"/>
    <x v="74"/>
  </r>
  <r>
    <x v="4"/>
    <x v="3"/>
    <x v="3"/>
    <x v="71"/>
    <n v="39"/>
    <x v="75"/>
  </r>
  <r>
    <x v="9"/>
    <x v="1"/>
    <x v="21"/>
    <x v="72"/>
    <n v="45"/>
    <x v="76"/>
  </r>
  <r>
    <x v="7"/>
    <x v="5"/>
    <x v="3"/>
    <x v="73"/>
    <n v="93"/>
    <x v="77"/>
  </r>
  <r>
    <x v="4"/>
    <x v="4"/>
    <x v="0"/>
    <x v="74"/>
    <n v="66"/>
    <x v="78"/>
  </r>
  <r>
    <x v="7"/>
    <x v="1"/>
    <x v="14"/>
    <x v="75"/>
    <n v="30"/>
    <x v="79"/>
  </r>
  <r>
    <x v="9"/>
    <x v="4"/>
    <x v="7"/>
    <x v="69"/>
    <n v="147"/>
    <x v="80"/>
  </r>
  <r>
    <x v="6"/>
    <x v="2"/>
    <x v="19"/>
    <x v="76"/>
    <n v="63"/>
    <x v="81"/>
  </r>
  <r>
    <x v="5"/>
    <x v="2"/>
    <x v="8"/>
    <x v="77"/>
    <n v="54"/>
    <x v="82"/>
  </r>
  <r>
    <x v="8"/>
    <x v="5"/>
    <x v="19"/>
    <x v="78"/>
    <n v="21"/>
    <x v="83"/>
  </r>
  <r>
    <x v="1"/>
    <x v="5"/>
    <x v="3"/>
    <x v="79"/>
    <n v="96"/>
    <x v="84"/>
  </r>
  <r>
    <x v="5"/>
    <x v="1"/>
    <x v="13"/>
    <x v="80"/>
    <n v="102"/>
    <x v="85"/>
  </r>
  <r>
    <x v="8"/>
    <x v="5"/>
    <x v="17"/>
    <x v="81"/>
    <n v="93"/>
    <x v="86"/>
  </r>
  <r>
    <x v="4"/>
    <x v="3"/>
    <x v="21"/>
    <x v="82"/>
    <n v="162"/>
    <x v="87"/>
  </r>
  <r>
    <x v="4"/>
    <x v="4"/>
    <x v="14"/>
    <x v="83"/>
    <n v="78"/>
    <x v="88"/>
  </r>
  <r>
    <x v="8"/>
    <x v="3"/>
    <x v="6"/>
    <x v="84"/>
    <n v="105"/>
    <x v="89"/>
  </r>
  <r>
    <x v="0"/>
    <x v="1"/>
    <x v="5"/>
    <x v="85"/>
    <n v="21"/>
    <x v="90"/>
  </r>
  <r>
    <x v="0"/>
    <x v="3"/>
    <x v="3"/>
    <x v="86"/>
    <n v="30"/>
    <x v="91"/>
  </r>
  <r>
    <x v="5"/>
    <x v="0"/>
    <x v="10"/>
    <x v="87"/>
    <n v="27"/>
    <x v="92"/>
  </r>
  <r>
    <x v="3"/>
    <x v="1"/>
    <x v="12"/>
    <x v="88"/>
    <n v="231"/>
    <x v="93"/>
  </r>
  <r>
    <x v="5"/>
    <x v="5"/>
    <x v="4"/>
    <x v="89"/>
    <n v="75"/>
    <x v="94"/>
  </r>
  <r>
    <x v="4"/>
    <x v="5"/>
    <x v="1"/>
    <x v="90"/>
    <n v="54"/>
    <x v="95"/>
  </r>
  <r>
    <x v="8"/>
    <x v="5"/>
    <x v="5"/>
    <x v="91"/>
    <n v="195"/>
    <x v="96"/>
  </r>
  <r>
    <x v="4"/>
    <x v="0"/>
    <x v="21"/>
    <x v="81"/>
    <n v="102"/>
    <x v="97"/>
  </r>
  <r>
    <x v="2"/>
    <x v="0"/>
    <x v="12"/>
    <x v="92"/>
    <n v="36"/>
    <x v="98"/>
  </r>
  <r>
    <x v="9"/>
    <x v="5"/>
    <x v="4"/>
    <x v="6"/>
    <n v="189"/>
    <x v="99"/>
  </r>
  <r>
    <x v="9"/>
    <x v="5"/>
    <x v="16"/>
    <x v="93"/>
    <n v="27"/>
    <x v="100"/>
  </r>
  <r>
    <x v="8"/>
    <x v="1"/>
    <x v="3"/>
    <x v="94"/>
    <n v="21"/>
    <x v="101"/>
  </r>
  <r>
    <x v="0"/>
    <x v="1"/>
    <x v="6"/>
    <x v="95"/>
    <n v="114"/>
    <x v="102"/>
  </r>
  <r>
    <x v="4"/>
    <x v="0"/>
    <x v="0"/>
    <x v="96"/>
    <n v="51"/>
    <x v="103"/>
  </r>
  <r>
    <x v="5"/>
    <x v="3"/>
    <x v="0"/>
    <x v="97"/>
    <n v="135"/>
    <x v="104"/>
  </r>
  <r>
    <x v="0"/>
    <x v="0"/>
    <x v="19"/>
    <x v="98"/>
    <n v="30"/>
    <x v="105"/>
  </r>
  <r>
    <x v="1"/>
    <x v="0"/>
    <x v="19"/>
    <x v="99"/>
    <n v="198"/>
    <x v="106"/>
  </r>
  <r>
    <x v="0"/>
    <x v="4"/>
    <x v="0"/>
    <x v="100"/>
    <n v="126"/>
    <x v="107"/>
  </r>
  <r>
    <x v="0"/>
    <x v="5"/>
    <x v="14"/>
    <x v="101"/>
    <n v="75"/>
    <x v="108"/>
  </r>
  <r>
    <x v="2"/>
    <x v="0"/>
    <x v="11"/>
    <x v="79"/>
    <n v="141"/>
    <x v="109"/>
  </r>
  <r>
    <x v="0"/>
    <x v="2"/>
    <x v="3"/>
    <x v="65"/>
    <n v="90"/>
    <x v="110"/>
  </r>
  <r>
    <x v="9"/>
    <x v="0"/>
    <x v="3"/>
    <x v="102"/>
    <n v="72"/>
    <x v="111"/>
  </r>
  <r>
    <x v="2"/>
    <x v="0"/>
    <x v="4"/>
    <x v="103"/>
    <n v="117"/>
    <x v="112"/>
  </r>
  <r>
    <x v="2"/>
    <x v="3"/>
    <x v="4"/>
    <x v="104"/>
    <n v="21"/>
    <x v="113"/>
  </r>
  <r>
    <x v="9"/>
    <x v="2"/>
    <x v="1"/>
    <x v="105"/>
    <n v="99"/>
    <x v="114"/>
  </r>
  <r>
    <x v="0"/>
    <x v="0"/>
    <x v="12"/>
    <x v="106"/>
    <n v="42"/>
    <x v="115"/>
  </r>
  <r>
    <x v="9"/>
    <x v="3"/>
    <x v="3"/>
    <x v="107"/>
    <n v="114"/>
    <x v="116"/>
  </r>
  <r>
    <x v="1"/>
    <x v="5"/>
    <x v="15"/>
    <x v="108"/>
    <n v="75"/>
    <x v="117"/>
  </r>
  <r>
    <x v="9"/>
    <x v="2"/>
    <x v="9"/>
    <x v="109"/>
    <n v="60"/>
    <x v="118"/>
  </r>
  <r>
    <x v="5"/>
    <x v="5"/>
    <x v="0"/>
    <x v="71"/>
    <n v="75"/>
    <x v="119"/>
  </r>
  <r>
    <x v="4"/>
    <x v="4"/>
    <x v="17"/>
    <x v="110"/>
    <n v="306"/>
    <x v="120"/>
  </r>
  <r>
    <x v="1"/>
    <x v="3"/>
    <x v="8"/>
    <x v="111"/>
    <n v="117"/>
    <x v="121"/>
  </r>
  <r>
    <x v="9"/>
    <x v="1"/>
    <x v="14"/>
    <x v="112"/>
    <n v="93"/>
    <x v="122"/>
  </r>
  <r>
    <x v="4"/>
    <x v="5"/>
    <x v="14"/>
    <x v="113"/>
    <n v="117"/>
    <x v="123"/>
  </r>
  <r>
    <x v="6"/>
    <x v="0"/>
    <x v="13"/>
    <x v="114"/>
    <n v="27"/>
    <x v="124"/>
  </r>
  <r>
    <x v="5"/>
    <x v="2"/>
    <x v="16"/>
    <x v="115"/>
    <n v="36"/>
    <x v="125"/>
  </r>
  <r>
    <x v="3"/>
    <x v="3"/>
    <x v="21"/>
    <x v="116"/>
    <n v="309"/>
    <x v="126"/>
  </r>
  <r>
    <x v="4"/>
    <x v="5"/>
    <x v="3"/>
    <x v="117"/>
    <n v="42"/>
    <x v="127"/>
  </r>
  <r>
    <x v="8"/>
    <x v="0"/>
    <x v="1"/>
    <x v="118"/>
    <n v="51"/>
    <x v="128"/>
  </r>
  <r>
    <x v="4"/>
    <x v="5"/>
    <x v="10"/>
    <x v="72"/>
    <n v="93"/>
    <x v="129"/>
  </r>
  <r>
    <x v="6"/>
    <x v="1"/>
    <x v="1"/>
    <x v="119"/>
    <n v="45"/>
    <x v="130"/>
  </r>
  <r>
    <x v="5"/>
    <x v="2"/>
    <x v="2"/>
    <x v="120"/>
    <n v="123"/>
    <x v="131"/>
  </r>
  <r>
    <x v="3"/>
    <x v="0"/>
    <x v="20"/>
    <x v="121"/>
    <n v="72"/>
    <x v="132"/>
  </r>
  <r>
    <x v="3"/>
    <x v="5"/>
    <x v="4"/>
    <x v="122"/>
    <n v="225"/>
    <x v="133"/>
  </r>
  <r>
    <x v="5"/>
    <x v="4"/>
    <x v="18"/>
    <x v="123"/>
    <n v="270"/>
    <x v="134"/>
  </r>
  <r>
    <x v="1"/>
    <x v="4"/>
    <x v="20"/>
    <x v="124"/>
    <n v="63"/>
    <x v="135"/>
  </r>
  <r>
    <x v="6"/>
    <x v="1"/>
    <x v="12"/>
    <x v="125"/>
    <n v="30"/>
    <x v="136"/>
  </r>
  <r>
    <x v="6"/>
    <x v="4"/>
    <x v="6"/>
    <x v="126"/>
    <n v="81"/>
    <x v="137"/>
  </r>
  <r>
    <x v="8"/>
    <x v="5"/>
    <x v="0"/>
    <x v="127"/>
    <n v="102"/>
    <x v="138"/>
  </r>
  <r>
    <x v="9"/>
    <x v="1"/>
    <x v="0"/>
    <x v="128"/>
    <n v="273"/>
    <x v="139"/>
  </r>
  <r>
    <x v="1"/>
    <x v="5"/>
    <x v="10"/>
    <x v="129"/>
    <n v="39"/>
    <x v="140"/>
  </r>
  <r>
    <x v="1"/>
    <x v="5"/>
    <x v="18"/>
    <x v="130"/>
    <n v="138"/>
    <x v="141"/>
  </r>
  <r>
    <x v="1"/>
    <x v="1"/>
    <x v="17"/>
    <x v="131"/>
    <n v="48"/>
    <x v="142"/>
  </r>
  <r>
    <x v="0"/>
    <x v="5"/>
    <x v="19"/>
    <x v="132"/>
    <n v="135"/>
    <x v="143"/>
  </r>
  <r>
    <x v="7"/>
    <x v="2"/>
    <x v="11"/>
    <x v="130"/>
    <n v="141"/>
    <x v="144"/>
  </r>
  <r>
    <x v="9"/>
    <x v="2"/>
    <x v="4"/>
    <x v="133"/>
    <n v="120"/>
    <x v="145"/>
  </r>
  <r>
    <x v="1"/>
    <x v="4"/>
    <x v="9"/>
    <x v="134"/>
    <n v="114"/>
    <x v="146"/>
  </r>
  <r>
    <x v="5"/>
    <x v="2"/>
    <x v="19"/>
    <x v="135"/>
    <n v="282"/>
    <x v="147"/>
  </r>
  <r>
    <x v="0"/>
    <x v="5"/>
    <x v="1"/>
    <x v="136"/>
    <n v="48"/>
    <x v="148"/>
  </r>
  <r>
    <x v="3"/>
    <x v="4"/>
    <x v="2"/>
    <x v="137"/>
    <n v="69"/>
    <x v="149"/>
  </r>
  <r>
    <x v="4"/>
    <x v="3"/>
    <x v="4"/>
    <x v="138"/>
    <n v="36"/>
    <x v="150"/>
  </r>
  <r>
    <x v="7"/>
    <x v="4"/>
    <x v="20"/>
    <x v="139"/>
    <n v="96"/>
    <x v="151"/>
  </r>
  <r>
    <x v="8"/>
    <x v="2"/>
    <x v="3"/>
    <x v="140"/>
    <n v="45"/>
    <x v="152"/>
  </r>
  <r>
    <x v="6"/>
    <x v="4"/>
    <x v="0"/>
    <x v="83"/>
    <n v="168"/>
    <x v="153"/>
  </r>
  <r>
    <x v="4"/>
    <x v="1"/>
    <x v="7"/>
    <x v="6"/>
    <n v="366"/>
    <x v="154"/>
  </r>
  <r>
    <x v="1"/>
    <x v="1"/>
    <x v="6"/>
    <x v="141"/>
    <n v="54"/>
    <x v="155"/>
  </r>
  <r>
    <x v="9"/>
    <x v="4"/>
    <x v="19"/>
    <x v="142"/>
    <n v="144"/>
    <x v="156"/>
  </r>
  <r>
    <x v="1"/>
    <x v="3"/>
    <x v="11"/>
    <x v="143"/>
    <n v="42"/>
    <x v="157"/>
  </r>
  <r>
    <x v="6"/>
    <x v="1"/>
    <x v="5"/>
    <x v="144"/>
    <n v="204"/>
    <x v="158"/>
  </r>
  <r>
    <x v="3"/>
    <x v="1"/>
    <x v="6"/>
    <x v="84"/>
    <n v="240"/>
    <x v="159"/>
  </r>
  <r>
    <x v="6"/>
    <x v="1"/>
    <x v="11"/>
    <x v="145"/>
    <n v="195"/>
    <x v="160"/>
  </r>
  <r>
    <x v="3"/>
    <x v="3"/>
    <x v="5"/>
    <x v="146"/>
    <n v="192"/>
    <x v="161"/>
  </r>
  <r>
    <x v="7"/>
    <x v="4"/>
    <x v="18"/>
    <x v="147"/>
    <n v="195"/>
    <x v="162"/>
  </r>
  <r>
    <x v="8"/>
    <x v="3"/>
    <x v="2"/>
    <x v="148"/>
    <n v="63"/>
    <x v="163"/>
  </r>
  <r>
    <x v="8"/>
    <x v="2"/>
    <x v="2"/>
    <x v="149"/>
    <n v="54"/>
    <x v="164"/>
  </r>
  <r>
    <x v="7"/>
    <x v="0"/>
    <x v="17"/>
    <x v="150"/>
    <n v="30"/>
    <x v="165"/>
  </r>
  <r>
    <x v="9"/>
    <x v="2"/>
    <x v="3"/>
    <x v="151"/>
    <n v="102"/>
    <x v="166"/>
  </r>
  <r>
    <x v="3"/>
    <x v="4"/>
    <x v="12"/>
    <x v="74"/>
    <n v="186"/>
    <x v="167"/>
  </r>
  <r>
    <x v="6"/>
    <x v="2"/>
    <x v="14"/>
    <x v="152"/>
    <n v="234"/>
    <x v="168"/>
  </r>
  <r>
    <x v="3"/>
    <x v="1"/>
    <x v="1"/>
    <x v="153"/>
    <n v="177"/>
    <x v="169"/>
  </r>
  <r>
    <x v="2"/>
    <x v="3"/>
    <x v="19"/>
    <x v="154"/>
    <n v="519"/>
    <x v="170"/>
  </r>
  <r>
    <x v="3"/>
    <x v="1"/>
    <x v="18"/>
    <x v="155"/>
    <n v="123"/>
    <x v="171"/>
  </r>
  <r>
    <x v="6"/>
    <x v="2"/>
    <x v="2"/>
    <x v="110"/>
    <n v="510"/>
    <x v="172"/>
  </r>
  <r>
    <x v="6"/>
    <x v="5"/>
    <x v="4"/>
    <x v="156"/>
    <n v="219"/>
    <x v="173"/>
  </r>
  <r>
    <x v="1"/>
    <x v="3"/>
    <x v="13"/>
    <x v="133"/>
    <n v="177"/>
    <x v="174"/>
  </r>
  <r>
    <x v="1"/>
    <x v="2"/>
    <x v="13"/>
    <x v="157"/>
    <n v="270"/>
    <x v="175"/>
  </r>
  <r>
    <x v="2"/>
    <x v="4"/>
    <x v="10"/>
    <x v="158"/>
    <n v="303"/>
    <x v="176"/>
  </r>
  <r>
    <x v="1"/>
    <x v="1"/>
    <x v="10"/>
    <x v="159"/>
    <n v="111"/>
    <x v="177"/>
  </r>
  <r>
    <x v="6"/>
    <x v="2"/>
    <x v="16"/>
    <x v="160"/>
    <n v="78"/>
    <x v="178"/>
  </r>
  <r>
    <x v="2"/>
    <x v="0"/>
    <x v="17"/>
    <x v="161"/>
    <n v="126"/>
    <x v="179"/>
  </r>
  <r>
    <x v="9"/>
    <x v="3"/>
    <x v="6"/>
    <x v="162"/>
    <n v="57"/>
    <x v="180"/>
  </r>
  <r>
    <x v="5"/>
    <x v="4"/>
    <x v="7"/>
    <x v="163"/>
    <n v="402"/>
    <x v="181"/>
  </r>
  <r>
    <x v="9"/>
    <x v="0"/>
    <x v="13"/>
    <x v="164"/>
    <n v="204"/>
    <x v="182"/>
  </r>
  <r>
    <x v="9"/>
    <x v="3"/>
    <x v="15"/>
    <x v="165"/>
    <n v="189"/>
    <x v="183"/>
  </r>
  <r>
    <x v="8"/>
    <x v="0"/>
    <x v="11"/>
    <x v="166"/>
    <n v="81"/>
    <x v="184"/>
  </r>
  <r>
    <x v="5"/>
    <x v="5"/>
    <x v="10"/>
    <x v="167"/>
    <n v="150"/>
    <x v="185"/>
  </r>
  <r>
    <x v="0"/>
    <x v="1"/>
    <x v="19"/>
    <x v="168"/>
    <n v="93"/>
    <x v="186"/>
  </r>
  <r>
    <x v="4"/>
    <x v="1"/>
    <x v="10"/>
    <x v="169"/>
    <n v="144"/>
    <x v="187"/>
  </r>
  <r>
    <x v="4"/>
    <x v="4"/>
    <x v="3"/>
    <x v="170"/>
    <n v="234"/>
    <x v="188"/>
  </r>
  <r>
    <x v="5"/>
    <x v="4"/>
    <x v="6"/>
    <x v="171"/>
    <n v="123"/>
    <x v="189"/>
  </r>
  <r>
    <x v="0"/>
    <x v="5"/>
    <x v="17"/>
    <x v="172"/>
    <n v="159"/>
    <x v="190"/>
  </r>
  <r>
    <x v="7"/>
    <x v="3"/>
    <x v="14"/>
    <x v="120"/>
    <n v="261"/>
    <x v="191"/>
  </r>
  <r>
    <x v="4"/>
    <x v="4"/>
    <x v="20"/>
    <x v="32"/>
    <n v="255"/>
    <x v="192"/>
  </r>
  <r>
    <x v="2"/>
    <x v="3"/>
    <x v="0"/>
    <x v="173"/>
    <n v="75"/>
    <x v="192"/>
  </r>
  <r>
    <x v="3"/>
    <x v="5"/>
    <x v="14"/>
    <x v="174"/>
    <n v="126"/>
    <x v="193"/>
  </r>
  <r>
    <x v="4"/>
    <x v="3"/>
    <x v="14"/>
    <x v="175"/>
    <n v="165"/>
    <x v="194"/>
  </r>
  <r>
    <x v="0"/>
    <x v="2"/>
    <x v="7"/>
    <x v="176"/>
    <n v="102"/>
    <x v="195"/>
  </r>
  <r>
    <x v="8"/>
    <x v="3"/>
    <x v="4"/>
    <x v="177"/>
    <n v="39"/>
    <x v="196"/>
  </r>
  <r>
    <x v="2"/>
    <x v="0"/>
    <x v="19"/>
    <x v="178"/>
    <n v="81"/>
    <x v="197"/>
  </r>
  <r>
    <x v="0"/>
    <x v="1"/>
    <x v="0"/>
    <x v="179"/>
    <n v="72"/>
    <x v="198"/>
  </r>
  <r>
    <x v="0"/>
    <x v="5"/>
    <x v="5"/>
    <x v="161"/>
    <n v="162"/>
    <x v="199"/>
  </r>
  <r>
    <x v="3"/>
    <x v="1"/>
    <x v="9"/>
    <x v="180"/>
    <n v="102"/>
    <x v="200"/>
  </r>
  <r>
    <x v="5"/>
    <x v="1"/>
    <x v="8"/>
    <x v="85"/>
    <n v="87"/>
    <x v="201"/>
  </r>
  <r>
    <x v="9"/>
    <x v="1"/>
    <x v="3"/>
    <x v="181"/>
    <n v="156"/>
    <x v="202"/>
  </r>
  <r>
    <x v="2"/>
    <x v="2"/>
    <x v="14"/>
    <x v="182"/>
    <n v="153"/>
    <x v="203"/>
  </r>
  <r>
    <x v="5"/>
    <x v="4"/>
    <x v="19"/>
    <x v="183"/>
    <n v="177"/>
    <x v="204"/>
  </r>
  <r>
    <x v="8"/>
    <x v="0"/>
    <x v="9"/>
    <x v="161"/>
    <n v="171"/>
    <x v="205"/>
  </r>
  <r>
    <x v="0"/>
    <x v="0"/>
    <x v="21"/>
    <x v="184"/>
    <n v="225"/>
    <x v="206"/>
  </r>
  <r>
    <x v="9"/>
    <x v="1"/>
    <x v="18"/>
    <x v="185"/>
    <n v="96"/>
    <x v="207"/>
  </r>
  <r>
    <x v="9"/>
    <x v="1"/>
    <x v="1"/>
    <x v="186"/>
    <n v="246"/>
    <x v="208"/>
  </r>
  <r>
    <x v="1"/>
    <x v="5"/>
    <x v="20"/>
    <x v="187"/>
    <n v="369"/>
    <x v="209"/>
  </r>
  <r>
    <x v="9"/>
    <x v="5"/>
    <x v="14"/>
    <x v="188"/>
    <n v="90"/>
    <x v="210"/>
  </r>
  <r>
    <x v="6"/>
    <x v="3"/>
    <x v="14"/>
    <x v="189"/>
    <n v="150"/>
    <x v="211"/>
  </r>
  <r>
    <x v="2"/>
    <x v="3"/>
    <x v="8"/>
    <x v="190"/>
    <n v="246"/>
    <x v="212"/>
  </r>
  <r>
    <x v="5"/>
    <x v="1"/>
    <x v="4"/>
    <x v="191"/>
    <n v="405"/>
    <x v="213"/>
  </r>
  <r>
    <x v="5"/>
    <x v="3"/>
    <x v="10"/>
    <x v="192"/>
    <n v="156"/>
    <x v="214"/>
  </r>
  <r>
    <x v="0"/>
    <x v="5"/>
    <x v="10"/>
    <x v="189"/>
    <n v="156"/>
    <x v="215"/>
  </r>
  <r>
    <x v="6"/>
    <x v="2"/>
    <x v="15"/>
    <x v="193"/>
    <n v="213"/>
    <x v="216"/>
  </r>
  <r>
    <x v="0"/>
    <x v="4"/>
    <x v="4"/>
    <x v="194"/>
    <n v="174"/>
    <x v="217"/>
  </r>
  <r>
    <x v="2"/>
    <x v="0"/>
    <x v="3"/>
    <x v="195"/>
    <n v="462"/>
    <x v="218"/>
  </r>
  <r>
    <x v="9"/>
    <x v="2"/>
    <x v="17"/>
    <x v="196"/>
    <n v="87"/>
    <x v="219"/>
  </r>
  <r>
    <x v="5"/>
    <x v="5"/>
    <x v="15"/>
    <x v="197"/>
    <n v="123"/>
    <x v="220"/>
  </r>
  <r>
    <x v="7"/>
    <x v="3"/>
    <x v="0"/>
    <x v="198"/>
    <n v="342"/>
    <x v="221"/>
  </r>
  <r>
    <x v="4"/>
    <x v="0"/>
    <x v="1"/>
    <x v="199"/>
    <n v="171"/>
    <x v="222"/>
  </r>
  <r>
    <x v="1"/>
    <x v="3"/>
    <x v="5"/>
    <x v="200"/>
    <n v="300"/>
    <x v="223"/>
  </r>
  <r>
    <x v="7"/>
    <x v="2"/>
    <x v="7"/>
    <x v="201"/>
    <n v="126"/>
    <x v="224"/>
  </r>
  <r>
    <x v="3"/>
    <x v="3"/>
    <x v="15"/>
    <x v="202"/>
    <n v="84"/>
    <x v="225"/>
  </r>
  <r>
    <x v="2"/>
    <x v="0"/>
    <x v="21"/>
    <x v="203"/>
    <n v="144"/>
    <x v="226"/>
  </r>
  <r>
    <x v="5"/>
    <x v="0"/>
    <x v="3"/>
    <x v="204"/>
    <n v="414"/>
    <x v="227"/>
  </r>
  <r>
    <x v="5"/>
    <x v="5"/>
    <x v="19"/>
    <x v="205"/>
    <n v="207"/>
    <x v="228"/>
  </r>
  <r>
    <x v="0"/>
    <x v="3"/>
    <x v="17"/>
    <x v="206"/>
    <n v="90"/>
    <x v="229"/>
  </r>
  <r>
    <x v="0"/>
    <x v="3"/>
    <x v="2"/>
    <x v="207"/>
    <n v="201"/>
    <x v="230"/>
  </r>
  <r>
    <x v="2"/>
    <x v="5"/>
    <x v="5"/>
    <x v="208"/>
    <n v="120"/>
    <x v="231"/>
  </r>
  <r>
    <x v="8"/>
    <x v="2"/>
    <x v="5"/>
    <x v="209"/>
    <n v="168"/>
    <x v="232"/>
  </r>
  <r>
    <x v="5"/>
    <x v="1"/>
    <x v="14"/>
    <x v="210"/>
    <n v="189"/>
    <x v="233"/>
  </r>
  <r>
    <x v="0"/>
    <x v="3"/>
    <x v="19"/>
    <x v="211"/>
    <n v="306"/>
    <x v="234"/>
  </r>
  <r>
    <x v="6"/>
    <x v="4"/>
    <x v="18"/>
    <x v="212"/>
    <n v="363"/>
    <x v="235"/>
  </r>
  <r>
    <x v="6"/>
    <x v="5"/>
    <x v="8"/>
    <x v="213"/>
    <n v="288"/>
    <x v="236"/>
  </r>
  <r>
    <x v="0"/>
    <x v="4"/>
    <x v="6"/>
    <x v="214"/>
    <n v="447"/>
    <x v="237"/>
  </r>
  <r>
    <x v="6"/>
    <x v="4"/>
    <x v="11"/>
    <x v="215"/>
    <n v="210"/>
    <x v="238"/>
  </r>
  <r>
    <x v="7"/>
    <x v="4"/>
    <x v="13"/>
    <x v="216"/>
    <n v="279"/>
    <x v="239"/>
  </r>
  <r>
    <x v="3"/>
    <x v="3"/>
    <x v="6"/>
    <x v="46"/>
    <n v="174"/>
    <x v="240"/>
  </r>
  <r>
    <x v="1"/>
    <x v="0"/>
    <x v="10"/>
    <x v="217"/>
    <n v="246"/>
    <x v="241"/>
  </r>
  <r>
    <x v="7"/>
    <x v="5"/>
    <x v="5"/>
    <x v="218"/>
    <n v="204"/>
    <x v="242"/>
  </r>
  <r>
    <x v="1"/>
    <x v="4"/>
    <x v="5"/>
    <x v="219"/>
    <n v="240"/>
    <x v="243"/>
  </r>
  <r>
    <x v="4"/>
    <x v="5"/>
    <x v="21"/>
    <x v="220"/>
    <n v="312"/>
    <x v="244"/>
  </r>
  <r>
    <x v="5"/>
    <x v="0"/>
    <x v="0"/>
    <x v="221"/>
    <n v="378"/>
    <x v="245"/>
  </r>
  <r>
    <x v="8"/>
    <x v="3"/>
    <x v="10"/>
    <x v="71"/>
    <n v="348"/>
    <x v="246"/>
  </r>
  <r>
    <x v="8"/>
    <x v="4"/>
    <x v="8"/>
    <x v="222"/>
    <n v="246"/>
    <x v="247"/>
  </r>
  <r>
    <x v="9"/>
    <x v="0"/>
    <x v="9"/>
    <x v="223"/>
    <n v="306"/>
    <x v="248"/>
  </r>
  <r>
    <x v="2"/>
    <x v="2"/>
    <x v="21"/>
    <x v="224"/>
    <n v="183"/>
    <x v="249"/>
  </r>
  <r>
    <x v="5"/>
    <x v="3"/>
    <x v="7"/>
    <x v="225"/>
    <n v="120"/>
    <x v="250"/>
  </r>
  <r>
    <x v="5"/>
    <x v="5"/>
    <x v="6"/>
    <x v="226"/>
    <n v="366"/>
    <x v="251"/>
  </r>
  <r>
    <x v="6"/>
    <x v="0"/>
    <x v="6"/>
    <x v="227"/>
    <n v="183"/>
    <x v="252"/>
  </r>
  <r>
    <x v="7"/>
    <x v="0"/>
    <x v="16"/>
    <x v="228"/>
    <n v="279"/>
    <x v="253"/>
  </r>
  <r>
    <x v="3"/>
    <x v="5"/>
    <x v="17"/>
    <x v="229"/>
    <n v="174"/>
    <x v="254"/>
  </r>
  <r>
    <x v="1"/>
    <x v="3"/>
    <x v="0"/>
    <x v="230"/>
    <n v="252"/>
    <x v="255"/>
  </r>
  <r>
    <x v="6"/>
    <x v="4"/>
    <x v="19"/>
    <x v="222"/>
    <n v="300"/>
    <x v="256"/>
  </r>
  <r>
    <x v="8"/>
    <x v="5"/>
    <x v="12"/>
    <x v="231"/>
    <n v="201"/>
    <x v="257"/>
  </r>
  <r>
    <x v="1"/>
    <x v="2"/>
    <x v="21"/>
    <x v="232"/>
    <n v="258"/>
    <x v="258"/>
  </r>
  <r>
    <x v="1"/>
    <x v="1"/>
    <x v="20"/>
    <x v="233"/>
    <n v="225"/>
    <x v="259"/>
  </r>
  <r>
    <x v="4"/>
    <x v="1"/>
    <x v="0"/>
    <x v="234"/>
    <n v="324"/>
    <x v="260"/>
  </r>
  <r>
    <x v="8"/>
    <x v="5"/>
    <x v="11"/>
    <x v="119"/>
    <n v="237"/>
    <x v="261"/>
  </r>
  <r>
    <x v="1"/>
    <x v="1"/>
    <x v="4"/>
    <x v="159"/>
    <n v="333"/>
    <x v="262"/>
  </r>
  <r>
    <x v="1"/>
    <x v="4"/>
    <x v="21"/>
    <x v="235"/>
    <n v="288"/>
    <x v="263"/>
  </r>
  <r>
    <x v="2"/>
    <x v="2"/>
    <x v="8"/>
    <x v="236"/>
    <n v="348"/>
    <x v="264"/>
  </r>
  <r>
    <x v="2"/>
    <x v="0"/>
    <x v="18"/>
    <x v="237"/>
    <n v="162"/>
    <x v="265"/>
  </r>
  <r>
    <x v="2"/>
    <x v="1"/>
    <x v="13"/>
    <x v="238"/>
    <n v="138"/>
    <x v="266"/>
  </r>
  <r>
    <x v="8"/>
    <x v="4"/>
    <x v="0"/>
    <x v="239"/>
    <n v="357"/>
    <x v="267"/>
  </r>
  <r>
    <x v="3"/>
    <x v="4"/>
    <x v="21"/>
    <x v="240"/>
    <n v="216"/>
    <x v="268"/>
  </r>
  <r>
    <x v="2"/>
    <x v="0"/>
    <x v="16"/>
    <x v="241"/>
    <n v="213"/>
    <x v="269"/>
  </r>
  <r>
    <x v="5"/>
    <x v="1"/>
    <x v="21"/>
    <x v="242"/>
    <n v="459"/>
    <x v="270"/>
  </r>
  <r>
    <x v="1"/>
    <x v="5"/>
    <x v="9"/>
    <x v="243"/>
    <n v="189"/>
    <x v="271"/>
  </r>
  <r>
    <x v="0"/>
    <x v="2"/>
    <x v="2"/>
    <x v="244"/>
    <n v="297"/>
    <x v="272"/>
  </r>
  <r>
    <x v="1"/>
    <x v="4"/>
    <x v="6"/>
    <x v="245"/>
    <n v="252"/>
    <x v="273"/>
  </r>
  <r>
    <x v="4"/>
    <x v="4"/>
    <x v="12"/>
    <x v="246"/>
    <n v="276"/>
    <x v="274"/>
  </r>
  <r>
    <x v="6"/>
    <x v="0"/>
    <x v="8"/>
    <x v="247"/>
    <n v="210"/>
    <x v="275"/>
  </r>
  <r>
    <x v="9"/>
    <x v="4"/>
    <x v="12"/>
    <x v="248"/>
    <n v="243"/>
    <x v="276"/>
  </r>
  <r>
    <x v="2"/>
    <x v="1"/>
    <x v="10"/>
    <x v="249"/>
    <n v="201"/>
    <x v="277"/>
  </r>
  <r>
    <x v="4"/>
    <x v="5"/>
    <x v="20"/>
    <x v="250"/>
    <n v="276"/>
    <x v="278"/>
  </r>
  <r>
    <x v="7"/>
    <x v="3"/>
    <x v="15"/>
    <x v="246"/>
    <n v="303"/>
    <x v="279"/>
  </r>
  <r>
    <x v="1"/>
    <x v="1"/>
    <x v="11"/>
    <x v="251"/>
    <n v="207"/>
    <x v="280"/>
  </r>
  <r>
    <x v="9"/>
    <x v="5"/>
    <x v="21"/>
    <x v="252"/>
    <n v="150"/>
    <x v="281"/>
  </r>
  <r>
    <x v="9"/>
    <x v="3"/>
    <x v="19"/>
    <x v="253"/>
    <n v="204"/>
    <x v="282"/>
  </r>
  <r>
    <x v="3"/>
    <x v="3"/>
    <x v="2"/>
    <x v="254"/>
    <n v="231"/>
    <x v="283"/>
  </r>
  <r>
    <x v="4"/>
    <x v="1"/>
    <x v="21"/>
    <x v="255"/>
    <n v="327"/>
    <x v="284"/>
  </r>
  <r>
    <x v="0"/>
    <x v="4"/>
    <x v="11"/>
    <x v="256"/>
    <n v="372"/>
    <x v="285"/>
  </r>
  <r>
    <x v="4"/>
    <x v="2"/>
    <x v="1"/>
    <x v="257"/>
    <n v="303"/>
    <x v="286"/>
  </r>
  <r>
    <x v="8"/>
    <x v="4"/>
    <x v="12"/>
    <x v="258"/>
    <n v="201"/>
    <x v="287"/>
  </r>
  <r>
    <x v="3"/>
    <x v="3"/>
    <x v="13"/>
    <x v="259"/>
    <n v="288"/>
    <x v="288"/>
  </r>
  <r>
    <x v="0"/>
    <x v="4"/>
    <x v="15"/>
    <x v="260"/>
    <n v="234"/>
    <x v="289"/>
  </r>
  <r>
    <x v="7"/>
    <x v="2"/>
    <x v="20"/>
    <x v="261"/>
    <n v="525"/>
    <x v="290"/>
  </r>
  <r>
    <x v="6"/>
    <x v="4"/>
    <x v="15"/>
    <x v="262"/>
    <n v="459"/>
    <x v="291"/>
  </r>
  <r>
    <x v="1"/>
    <x v="2"/>
    <x v="6"/>
    <x v="263"/>
    <n v="312"/>
    <x v="292"/>
  </r>
  <r>
    <x v="5"/>
    <x v="5"/>
    <x v="1"/>
    <x v="264"/>
    <n v="456"/>
    <x v="293"/>
  </r>
  <r>
    <x v="0"/>
    <x v="4"/>
    <x v="17"/>
    <x v="265"/>
    <n v="432"/>
    <x v="294"/>
  </r>
  <r>
    <x v="4"/>
    <x v="5"/>
    <x v="15"/>
    <x v="129"/>
    <n v="504"/>
    <x v="295"/>
  </r>
  <r>
    <x v="9"/>
    <x v="5"/>
    <x v="18"/>
    <x v="266"/>
    <n v="492"/>
    <x v="296"/>
  </r>
  <r>
    <x v="8"/>
    <x v="5"/>
    <x v="18"/>
    <x v="267"/>
    <n v="339"/>
    <x v="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22:K33" firstHeaderRow="0" firstDataRow="1" firstDataCol="1"/>
  <pivotFields count="6">
    <pivotField axis="axisRow" showAll="0">
      <items count="11">
        <item x="2"/>
        <item x="6"/>
        <item x="3"/>
        <item x="1"/>
        <item x="5"/>
        <item x="8"/>
        <item x="4"/>
        <item x="9"/>
        <item x="7"/>
        <item x="0"/>
        <item t="default"/>
      </items>
    </pivotField>
    <pivotField showAll="0"/>
    <pivotField showAll="0"/>
    <pivotField numFmtId="164" showAll="0"/>
    <pivotField dataField="1" numFmtId="3" showAll="0"/>
    <pivotField dataField="1" numFmtId="167"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Units Sold" fld="4" baseField="0" baseItem="0"/>
    <dataField name="Sum of Collection" fld="5" baseField="0" baseItem="0" numFmtId="168"/>
  </dataFields>
  <formats count="20">
    <format dxfId="68">
      <pivotArea collapsedLevelsAreSubtotals="1" fieldPosition="0">
        <references count="2">
          <reference field="4294967294" count="1" selected="0">
            <x v="1"/>
          </reference>
          <reference field="0" count="0"/>
        </references>
      </pivotArea>
    </format>
    <format dxfId="67">
      <pivotArea dataOnly="0" labelOnly="1" fieldPosition="0">
        <references count="1">
          <reference field="0" count="0"/>
        </references>
      </pivotArea>
    </format>
    <format dxfId="66">
      <pivotArea collapsedLevelsAreSubtotals="1" fieldPosition="0">
        <references count="2">
          <reference field="4294967294" count="1" selected="0">
            <x v="0"/>
          </reference>
          <reference field="0" count="0"/>
        </references>
      </pivotArea>
    </format>
    <format dxfId="65">
      <pivotArea dataOnly="0" labelOnly="1" fieldPosition="0">
        <references count="1">
          <reference field="0" count="0"/>
        </references>
      </pivotArea>
    </format>
    <format dxfId="64">
      <pivotArea collapsedLevelsAreSubtotals="1" fieldPosition="0">
        <references count="2">
          <reference field="4294967294" count="1" selected="0">
            <x v="1"/>
          </reference>
          <reference field="0" count="0"/>
        </references>
      </pivotArea>
    </format>
    <format dxfId="63">
      <pivotArea collapsedLevelsAreSubtotals="1" fieldPosition="0">
        <references count="2">
          <reference field="4294967294" count="1" selected="0">
            <x v="1"/>
          </reference>
          <reference field="0" count="0"/>
        </references>
      </pivotArea>
    </format>
    <format dxfId="62">
      <pivotArea type="all" dataOnly="0" outline="0" fieldPosition="0"/>
    </format>
    <format dxfId="61">
      <pivotArea dataOnly="0" labelOnly="1" grandRow="1" outline="0" fieldPosition="0"/>
    </format>
    <format dxfId="60">
      <pivotArea field="0" grandRow="1" outline="0" collapsedLevelsAreSubtotals="1" axis="axisRow" fieldPosition="0">
        <references count="1">
          <reference field="4294967294" count="1" selected="0">
            <x v="0"/>
          </reference>
        </references>
      </pivotArea>
    </format>
    <format dxfId="59">
      <pivotArea field="0" grandRow="1" outline="0" collapsedLevelsAreSubtotals="1" axis="axisRow" fieldPosition="0">
        <references count="1">
          <reference field="4294967294" count="1" selected="0">
            <x v="1"/>
          </reference>
        </references>
      </pivotArea>
    </format>
    <format dxfId="58">
      <pivotArea field="0" type="button" dataOnly="0" labelOnly="1" outline="0" axis="axisRow" fieldPosition="0"/>
    </format>
    <format dxfId="57">
      <pivotArea dataOnly="0" labelOnly="1" outline="0" fieldPosition="0">
        <references count="1">
          <reference field="4294967294" count="1">
            <x v="0"/>
          </reference>
        </references>
      </pivotArea>
    </format>
    <format dxfId="56">
      <pivotArea dataOnly="0" labelOnly="1" outline="0" fieldPosition="0">
        <references count="1">
          <reference field="4294967294" count="1">
            <x v="1"/>
          </reference>
        </references>
      </pivotArea>
    </format>
    <format dxfId="55">
      <pivotArea collapsedLevelsAreSubtotals="1" fieldPosition="0">
        <references count="2">
          <reference field="4294967294" count="1" selected="0">
            <x v="1"/>
          </reference>
          <reference field="0" count="0"/>
        </references>
      </pivotArea>
    </format>
    <format dxfId="54">
      <pivotArea grandRow="1" outline="0" collapsedLevelsAreSubtotals="1" fieldPosition="0"/>
    </format>
    <format dxfId="53">
      <pivotArea dataOnly="0" labelOnly="1" grandRow="1" outline="0" fieldPosition="0"/>
    </format>
    <format dxfId="52">
      <pivotArea dataOnly="0" labelOnly="1" fieldPosition="0">
        <references count="1">
          <reference field="0" count="0"/>
        </references>
      </pivotArea>
    </format>
    <format dxfId="51">
      <pivotArea dataOnly="0" labelOnly="1" fieldPosition="0">
        <references count="1">
          <reference field="0" count="0"/>
        </references>
      </pivotArea>
    </format>
    <format dxfId="50">
      <pivotArea dataOnly="0" labelOnly="1" fieldPosition="0">
        <references count="1">
          <reference field="0" count="0"/>
        </references>
      </pivotArea>
    </format>
    <format dxfId="49">
      <pivotArea dataOnly="0" labelOnly="1" fieldPosition="0">
        <references count="1">
          <reference field="0" count="0"/>
        </references>
      </pivotArea>
    </format>
  </formats>
  <conditionalFormats count="2">
    <conditionalFormat priority="9">
      <pivotAreas count="1">
        <pivotArea type="data" collapsedLevelsAreSubtotals="1" fieldPosition="0">
          <references count="2">
            <reference field="4294967294" count="1" selected="0">
              <x v="1"/>
            </reference>
            <reference field="0" count="10">
              <x v="0"/>
              <x v="1"/>
              <x v="2"/>
              <x v="3"/>
              <x v="4"/>
              <x v="5"/>
              <x v="6"/>
              <x v="7"/>
              <x v="8"/>
              <x v="9"/>
            </reference>
          </references>
        </pivotArea>
      </pivotAreas>
    </conditionalFormat>
    <conditionalFormat priority="3">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R10:T17" firstHeaderRow="0" firstDataRow="1" firstDataCol="1"/>
  <pivotFields count="6">
    <pivotField showAll="0">
      <items count="11">
        <item x="2"/>
        <item x="6"/>
        <item x="3"/>
        <item x="1"/>
        <item x="5"/>
        <item x="8"/>
        <item x="4"/>
        <item x="9"/>
        <item x="7"/>
        <item x="0"/>
        <item t="default"/>
      </items>
    </pivotField>
    <pivotField axis="axisRow" showAll="0">
      <items count="7">
        <item x="2"/>
        <item x="3"/>
        <item x="5"/>
        <item x="1"/>
        <item x="0"/>
        <item x="4"/>
        <item t="default"/>
      </items>
    </pivotField>
    <pivotField dataField="1" showAll="0"/>
    <pivotField numFmtId="164" showAll="0"/>
    <pivotField dataField="1" numFmtId="3" showAll="0"/>
    <pivotField numFmtId="167" showAll="0"/>
  </pivotFields>
  <rowFields count="1">
    <field x="1"/>
  </rowFields>
  <rowItems count="7">
    <i>
      <x/>
    </i>
    <i>
      <x v="1"/>
    </i>
    <i>
      <x v="2"/>
    </i>
    <i>
      <x v="3"/>
    </i>
    <i>
      <x v="4"/>
    </i>
    <i>
      <x v="5"/>
    </i>
    <i t="grand">
      <x/>
    </i>
  </rowItems>
  <colFields count="1">
    <field x="-2"/>
  </colFields>
  <colItems count="2">
    <i>
      <x/>
    </i>
    <i i="1">
      <x v="1"/>
    </i>
  </colItems>
  <dataFields count="2">
    <dataField name="Sum of Units Sold" fld="4" baseField="0" baseItem="0"/>
    <dataField name="Count of Product" fld="2" subtotal="count" baseField="0" baseItem="0"/>
  </dataFields>
  <formats count="13">
    <format dxfId="81">
      <pivotArea type="all" dataOnly="0" outline="0" fieldPosition="0"/>
    </format>
    <format dxfId="80">
      <pivotArea dataOnly="0" labelOnly="1" fieldPosition="0">
        <references count="1">
          <reference field="1" count="0"/>
        </references>
      </pivotArea>
    </format>
    <format dxfId="79">
      <pivotArea collapsedLevelsAreSubtotals="1" fieldPosition="0">
        <references count="1">
          <reference field="1" count="0"/>
        </references>
      </pivotArea>
    </format>
    <format dxfId="78">
      <pivotArea dataOnly="0" labelOnly="1" fieldPosition="0">
        <references count="1">
          <reference field="1" count="0"/>
        </references>
      </pivotArea>
    </format>
    <format dxfId="77">
      <pivotArea collapsedLevelsAreSubtotals="1" fieldPosition="0">
        <references count="1">
          <reference field="1" count="0"/>
        </references>
      </pivotArea>
    </format>
    <format dxfId="76">
      <pivotArea dataOnly="0" labelOnly="1" fieldPosition="0">
        <references count="1">
          <reference field="1" count="0"/>
        </references>
      </pivotArea>
    </format>
    <format dxfId="75">
      <pivotArea type="all" dataOnly="0" outline="0" fieldPosition="0"/>
    </format>
    <format dxfId="74">
      <pivotArea collapsedLevelsAreSubtotals="1" fieldPosition="0">
        <references count="2">
          <reference field="4294967294" count="1" selected="0">
            <x v="0"/>
          </reference>
          <reference field="1" count="0"/>
        </references>
      </pivotArea>
    </format>
    <format dxfId="73">
      <pivotArea dataOnly="0" labelOnly="1" fieldPosition="0">
        <references count="1">
          <reference field="1" count="0"/>
        </references>
      </pivotArea>
    </format>
    <format dxfId="72">
      <pivotArea collapsedLevelsAreSubtotals="1" fieldPosition="0">
        <references count="2">
          <reference field="4294967294" count="1" selected="0">
            <x v="0"/>
          </reference>
          <reference field="1" count="0"/>
        </references>
      </pivotArea>
    </format>
    <format dxfId="71">
      <pivotArea dataOnly="0" labelOnly="1" fieldPosition="0">
        <references count="1">
          <reference field="1" count="0"/>
        </references>
      </pivotArea>
    </format>
    <format dxfId="70">
      <pivotArea dataOnly="0" labelOnly="1" fieldPosition="0">
        <references count="1">
          <reference field="1" count="0"/>
        </references>
      </pivotArea>
    </format>
    <format dxfId="69">
      <pivotArea type="all" dataOnly="0" outline="0" fieldPosition="0"/>
    </format>
  </formats>
  <conditionalFormats count="1">
    <conditionalFormat priority="2">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22:T34" firstHeaderRow="1" firstDataRow="2" firstDataCol="1"/>
  <pivotFields count="6">
    <pivotField axis="axisRow" showAll="0">
      <items count="11">
        <item x="2"/>
        <item x="6"/>
        <item x="3"/>
        <item x="1"/>
        <item x="5"/>
        <item x="8"/>
        <item x="4"/>
        <item x="9"/>
        <item x="7"/>
        <item x="0"/>
        <item t="default"/>
      </items>
    </pivotField>
    <pivotField axis="axisCol" showAll="0">
      <items count="7">
        <item x="2"/>
        <item x="3"/>
        <item x="5"/>
        <item x="1"/>
        <item x="0"/>
        <item x="4"/>
        <item t="default"/>
      </items>
    </pivotField>
    <pivotField showAll="0"/>
    <pivotField numFmtId="164" showAll="0"/>
    <pivotField dataField="1" numFmtId="3" showAll="0"/>
    <pivotField numFmtId="167" showAll="0">
      <items count="2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t="default"/>
      </items>
    </pivotField>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Units Sold" fld="4" baseField="0" baseItem="0"/>
  </dataFields>
  <formats count="11">
    <format dxfId="92">
      <pivotArea type="all" dataOnly="0" outline="0" fieldPosition="0"/>
    </format>
    <format dxfId="91">
      <pivotArea grandRow="1" outline="0" collapsedLevelsAreSubtotals="1" fieldPosition="0"/>
    </format>
    <format dxfId="90">
      <pivotArea dataOnly="0" labelOnly="1" grandRow="1" outline="0" fieldPosition="0"/>
    </format>
    <format dxfId="89">
      <pivotArea collapsedLevelsAreSubtotals="1" fieldPosition="0">
        <references count="1">
          <reference field="0" count="0"/>
        </references>
      </pivotArea>
    </format>
    <format dxfId="88">
      <pivotArea dataOnly="0" labelOnly="1" fieldPosition="0">
        <references count="1">
          <reference field="0" count="0"/>
        </references>
      </pivotArea>
    </format>
    <format dxfId="87">
      <pivotArea collapsedLevelsAreSubtotals="1" fieldPosition="0">
        <references count="1">
          <reference field="0" count="0"/>
        </references>
      </pivotArea>
    </format>
    <format dxfId="86">
      <pivotArea dataOnly="0" labelOnly="1" fieldPosition="0">
        <references count="1">
          <reference field="0" count="0"/>
        </references>
      </pivotArea>
    </format>
    <format dxfId="85">
      <pivotArea grandRow="1" outline="0" collapsedLevelsAreSubtotals="1" fieldPosition="0"/>
    </format>
    <format dxfId="84">
      <pivotArea dataOnly="0" labelOnly="1" grandRow="1" outline="0" fieldPosition="0"/>
    </format>
    <format dxfId="83">
      <pivotArea field="0" grandCol="1" collapsedLevelsAreSubtotals="1" axis="axisRow" fieldPosition="0">
        <references count="1">
          <reference field="0" count="0"/>
        </references>
      </pivotArea>
    </format>
    <format dxfId="82">
      <pivotArea dataOnly="0" labelOnly="1" fieldPosition="0">
        <references count="1">
          <reference field="0" count="0"/>
        </references>
      </pivotArea>
    </format>
  </formats>
  <conditionalFormats count="2">
    <conditionalFormat priority="5">
      <pivotAreas count="1">
        <pivotArea type="data" grandCol="1" collapsedLevelsAreSubtotals="1" fieldPosition="0">
          <references count="2">
            <reference field="4294967294" count="1" selected="0">
              <x v="0"/>
            </reference>
            <reference field="0" count="10">
              <x v="0"/>
              <x v="1"/>
              <x v="2"/>
              <x v="3"/>
              <x v="4"/>
              <x v="5"/>
              <x v="6"/>
              <x v="7"/>
              <x v="8"/>
              <x v="9"/>
            </reference>
          </references>
        </pivotArea>
      </pivotAreas>
    </conditionalFormat>
    <conditionalFormat priority="4">
      <pivotAreas count="1">
        <pivotArea type="data" collapsedLevelsAreSubtotals="1" fieldPosition="0">
          <references count="3">
            <reference field="4294967294" count="1" selected="0">
              <x v="0"/>
            </reference>
            <reference field="0" count="10">
              <x v="0"/>
              <x v="1"/>
              <x v="2"/>
              <x v="3"/>
              <x v="4"/>
              <x v="5"/>
              <x v="6"/>
              <x v="7"/>
              <x v="8"/>
              <x v="9"/>
            </reference>
            <reference field="1" count="6" selected="0">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B27:I39" firstHeaderRow="1" firstDataRow="2" firstDataCol="1"/>
  <pivotFields count="6">
    <pivotField showAll="0"/>
    <pivotField axis="axisCol" showAll="0">
      <items count="7">
        <item x="2"/>
        <item x="3"/>
        <item x="5"/>
        <item x="1"/>
        <item x="0"/>
        <item x="4"/>
        <item t="default"/>
      </items>
    </pivotField>
    <pivotField axis="axisRow" showAll="0" measureFilter="1">
      <items count="23">
        <item x="20"/>
        <item x="6"/>
        <item x="9"/>
        <item x="5"/>
        <item x="11"/>
        <item x="7"/>
        <item x="1"/>
        <item x="21"/>
        <item x="15"/>
        <item x="13"/>
        <item x="10"/>
        <item x="14"/>
        <item x="0"/>
        <item x="2"/>
        <item x="4"/>
        <item x="18"/>
        <item x="19"/>
        <item x="17"/>
        <item x="12"/>
        <item x="8"/>
        <item x="16"/>
        <item x="3"/>
        <item t="default"/>
      </items>
    </pivotField>
    <pivotField numFmtId="164" showAll="0"/>
    <pivotField dataField="1" numFmtId="3" showAll="0"/>
    <pivotField numFmtId="167" showAll="0"/>
  </pivotFields>
  <rowFields count="1">
    <field x="2"/>
  </rowFields>
  <rowItems count="11">
    <i>
      <x v="1"/>
    </i>
    <i>
      <x v="6"/>
    </i>
    <i>
      <x v="7"/>
    </i>
    <i>
      <x v="8"/>
    </i>
    <i>
      <x v="10"/>
    </i>
    <i>
      <x v="12"/>
    </i>
    <i>
      <x v="14"/>
    </i>
    <i>
      <x v="15"/>
    </i>
    <i>
      <x v="16"/>
    </i>
    <i>
      <x v="21"/>
    </i>
    <i t="grand">
      <x/>
    </i>
  </rowItems>
  <colFields count="1">
    <field x="1"/>
  </colFields>
  <colItems count="7">
    <i>
      <x/>
    </i>
    <i>
      <x v="1"/>
    </i>
    <i>
      <x v="2"/>
    </i>
    <i>
      <x v="3"/>
    </i>
    <i>
      <x v="4"/>
    </i>
    <i>
      <x v="5"/>
    </i>
    <i t="grand">
      <x/>
    </i>
  </colItems>
  <dataFields count="1">
    <dataField name="Sum of Units Sold" fld="4" baseField="0" baseItem="0"/>
  </dataFields>
  <formats count="4">
    <format dxfId="3">
      <pivotArea type="all" dataOnly="0" outline="0" fieldPosition="0"/>
    </format>
    <format dxfId="2">
      <pivotArea type="all" dataOnly="0" outline="0" fieldPosition="0"/>
    </format>
    <format dxfId="1">
      <pivotArea field="2" grandCol="1" collapsedLevelsAreSubtotals="1" axis="axisRow" fieldPosition="0">
        <references count="1">
          <reference field="2" count="10">
            <x v="1"/>
            <x v="6"/>
            <x v="7"/>
            <x v="8"/>
            <x v="10"/>
            <x v="12"/>
            <x v="14"/>
            <x v="15"/>
            <x v="16"/>
            <x v="21"/>
          </reference>
        </references>
      </pivotArea>
    </format>
    <format dxfId="0">
      <pivotArea dataOnly="0" labelOnly="1" fieldPosition="0">
        <references count="1">
          <reference field="2" count="10">
            <x v="1"/>
            <x v="6"/>
            <x v="7"/>
            <x v="8"/>
            <x v="10"/>
            <x v="12"/>
            <x v="14"/>
            <x v="15"/>
            <x v="16"/>
            <x v="21"/>
          </reference>
        </references>
      </pivotArea>
    </format>
  </formats>
  <conditionalFormats count="1">
    <conditionalFormat priority="1">
      <pivotAreas count="1">
        <pivotArea type="data" grandCol="1" collapsedLevelsAreSubtotals="1" fieldPosition="0">
          <references count="2">
            <reference field="4294967294" count="1" selected="0">
              <x v="0"/>
            </reference>
            <reference field="2" count="10">
              <x v="1"/>
              <x v="6"/>
              <x v="7"/>
              <x v="8"/>
              <x v="10"/>
              <x v="12"/>
              <x v="14"/>
              <x v="15"/>
              <x v="16"/>
              <x v="21"/>
            </reference>
          </references>
        </pivotArea>
      </pivotAreas>
    </conditionalFormat>
  </conditionalFormat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F14:G21" firstHeaderRow="1" firstDataRow="1" firstDataCol="1"/>
  <pivotFields count="6">
    <pivotField showAll="0">
      <items count="11">
        <item x="2"/>
        <item x="6"/>
        <item x="3"/>
        <item x="1"/>
        <item x="5"/>
        <item x="8"/>
        <item x="4"/>
        <item x="9"/>
        <item x="7"/>
        <item x="0"/>
        <item t="default"/>
      </items>
    </pivotField>
    <pivotField axis="axisRow" showAll="0">
      <items count="7">
        <item x="2"/>
        <item x="3"/>
        <item x="5"/>
        <item x="1"/>
        <item x="0"/>
        <item x="4"/>
        <item t="default"/>
      </items>
    </pivotField>
    <pivotField showAll="0"/>
    <pivotField numFmtId="164" showAll="0"/>
    <pivotField dataField="1" numFmtId="3" showAll="0"/>
    <pivotField numFmtId="167" showAll="0"/>
  </pivotFields>
  <rowFields count="1">
    <field x="1"/>
  </rowFields>
  <rowItems count="7">
    <i>
      <x/>
    </i>
    <i>
      <x v="1"/>
    </i>
    <i>
      <x v="2"/>
    </i>
    <i>
      <x v="3"/>
    </i>
    <i>
      <x v="4"/>
    </i>
    <i>
      <x v="5"/>
    </i>
    <i t="grand">
      <x/>
    </i>
  </rowItems>
  <colItems count="1">
    <i/>
  </colItems>
  <dataFields count="1">
    <dataField name="Sum of Units Sold" fld="4" baseField="0" baseItem="0"/>
  </dataFields>
  <formats count="14">
    <format dxfId="17">
      <pivotArea type="all" dataOnly="0" outline="0" fieldPosition="0"/>
    </format>
    <format dxfId="16">
      <pivotArea dataOnly="0" labelOnly="1" fieldPosition="0">
        <references count="1">
          <reference field="1" count="0"/>
        </references>
      </pivotArea>
    </format>
    <format dxfId="15">
      <pivotArea collapsedLevelsAreSubtotals="1" fieldPosition="0">
        <references count="1">
          <reference field="1" count="0"/>
        </references>
      </pivotArea>
    </format>
    <format dxfId="14">
      <pivotArea dataOnly="0" labelOnly="1" fieldPosition="0">
        <references count="1">
          <reference field="1" count="0"/>
        </references>
      </pivotArea>
    </format>
    <format dxfId="13">
      <pivotArea collapsedLevelsAreSubtotals="1" fieldPosition="0">
        <references count="1">
          <reference field="1" count="0"/>
        </references>
      </pivotArea>
    </format>
    <format dxfId="12">
      <pivotArea dataOnly="0" labelOnly="1" fieldPosition="0">
        <references count="1">
          <reference field="1" count="0"/>
        </references>
      </pivotArea>
    </format>
    <format dxfId="11">
      <pivotArea type="all" dataOnly="0" outline="0" fieldPosition="0"/>
    </format>
    <format dxfId="10">
      <pivotArea collapsedLevelsAreSubtotals="1" fieldPosition="0">
        <references count="2">
          <reference field="4294967294" count="1" selected="0">
            <x v="0"/>
          </reference>
          <reference field="1" count="0"/>
        </references>
      </pivotArea>
    </format>
    <format dxfId="9">
      <pivotArea dataOnly="0" labelOnly="1" fieldPosition="0">
        <references count="1">
          <reference field="1" count="0"/>
        </references>
      </pivotArea>
    </format>
    <format dxfId="8">
      <pivotArea collapsedLevelsAreSubtotals="1" fieldPosition="0">
        <references count="2">
          <reference field="4294967294" count="1" selected="0">
            <x v="0"/>
          </reference>
          <reference field="1" count="0"/>
        </references>
      </pivotArea>
    </format>
    <format dxfId="7">
      <pivotArea dataOnly="0" labelOnly="1" fieldPosition="0">
        <references count="1">
          <reference field="1" count="0"/>
        </references>
      </pivotArea>
    </format>
    <format dxfId="6">
      <pivotArea dataOnly="0" labelOnly="1" fieldPosition="0">
        <references count="1">
          <reference field="1" count="0"/>
        </references>
      </pivotArea>
    </format>
    <format dxfId="5">
      <pivotArea type="all" dataOnly="0" outline="0" fieldPosition="0"/>
    </format>
    <format dxfId="4">
      <pivotArea type="all" dataOnly="0"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H14:I25" firstHeaderRow="1" firstDataRow="1" firstDataCol="1"/>
  <pivotFields count="6">
    <pivotField axis="axisRow" showAll="0">
      <items count="11">
        <item x="2"/>
        <item x="6"/>
        <item x="3"/>
        <item x="1"/>
        <item x="5"/>
        <item x="8"/>
        <item x="4"/>
        <item x="9"/>
        <item x="7"/>
        <item x="0"/>
        <item t="default"/>
      </items>
    </pivotField>
    <pivotField showAll="0">
      <items count="7">
        <item x="2"/>
        <item x="3"/>
        <item x="5"/>
        <item x="1"/>
        <item x="0"/>
        <item x="4"/>
        <item t="default"/>
      </items>
    </pivotField>
    <pivotField showAll="0">
      <items count="23">
        <item x="20"/>
        <item x="6"/>
        <item x="9"/>
        <item x="5"/>
        <item x="11"/>
        <item x="7"/>
        <item x="1"/>
        <item x="21"/>
        <item x="15"/>
        <item x="13"/>
        <item x="10"/>
        <item x="14"/>
        <item x="0"/>
        <item x="2"/>
        <item x="4"/>
        <item x="18"/>
        <item x="19"/>
        <item x="17"/>
        <item x="12"/>
        <item x="8"/>
        <item x="16"/>
        <item x="3"/>
        <item t="default"/>
      </items>
    </pivotField>
    <pivotField numFmtId="164" showAll="0">
      <items count="269">
        <item x="0"/>
        <item x="4"/>
        <item x="7"/>
        <item x="2"/>
        <item x="8"/>
        <item x="18"/>
        <item x="3"/>
        <item x="16"/>
        <item x="11"/>
        <item x="13"/>
        <item x="9"/>
        <item x="5"/>
        <item x="52"/>
        <item x="15"/>
        <item x="45"/>
        <item x="25"/>
        <item x="42"/>
        <item x="39"/>
        <item x="59"/>
        <item x="33"/>
        <item x="31"/>
        <item x="36"/>
        <item x="29"/>
        <item x="34"/>
        <item x="27"/>
        <item x="10"/>
        <item x="40"/>
        <item x="68"/>
        <item x="44"/>
        <item x="30"/>
        <item x="23"/>
        <item x="50"/>
        <item x="67"/>
        <item x="88"/>
        <item x="154"/>
        <item x="110"/>
        <item x="64"/>
        <item x="116"/>
        <item x="91"/>
        <item x="6"/>
        <item x="53"/>
        <item x="69"/>
        <item x="99"/>
        <item x="82"/>
        <item x="48"/>
        <item x="123"/>
        <item x="128"/>
        <item x="135"/>
        <item x="122"/>
        <item x="24"/>
        <item x="163"/>
        <item x="97"/>
        <item x="61"/>
        <item x="73"/>
        <item x="21"/>
        <item x="47"/>
        <item x="80"/>
        <item x="84"/>
        <item x="37"/>
        <item x="79"/>
        <item x="158"/>
        <item x="100"/>
        <item x="95"/>
        <item x="55"/>
        <item x="81"/>
        <item x="152"/>
        <item x="144"/>
        <item x="157"/>
        <item x="195"/>
        <item x="145"/>
        <item x="191"/>
        <item x="146"/>
        <item x="187"/>
        <item x="147"/>
        <item x="54"/>
        <item x="156"/>
        <item x="103"/>
        <item x="83"/>
        <item x="204"/>
        <item x="74"/>
        <item x="49"/>
        <item x="107"/>
        <item x="111"/>
        <item x="130"/>
        <item x="113"/>
        <item x="89"/>
        <item x="63"/>
        <item x="76"/>
        <item x="214"/>
        <item x="132"/>
        <item x="120"/>
        <item x="153"/>
        <item x="22"/>
        <item x="32"/>
        <item x="142"/>
        <item x="105"/>
        <item x="170"/>
        <item x="198"/>
        <item x="43"/>
        <item x="65"/>
        <item x="17"/>
        <item x="41"/>
        <item x="164"/>
        <item x="133"/>
        <item x="77"/>
        <item x="212"/>
        <item x="112"/>
        <item x="26"/>
        <item x="101"/>
        <item x="134"/>
        <item x="186"/>
        <item x="66"/>
        <item x="200"/>
        <item x="127"/>
        <item x="72"/>
        <item x="28"/>
        <item x="165"/>
        <item x="12"/>
        <item x="221"/>
        <item x="56"/>
        <item x="190"/>
        <item x="184"/>
        <item x="90"/>
        <item x="211"/>
        <item x="102"/>
        <item x="108"/>
        <item x="71"/>
        <item x="155"/>
        <item x="226"/>
        <item x="139"/>
        <item x="213"/>
        <item x="14"/>
        <item x="242"/>
        <item x="126"/>
        <item x="96"/>
        <item x="220"/>
        <item x="193"/>
        <item x="167"/>
        <item x="175"/>
        <item x="172"/>
        <item x="216"/>
        <item x="57"/>
        <item x="151"/>
        <item x="183"/>
        <item x="223"/>
        <item x="121"/>
        <item x="169"/>
        <item x="161"/>
        <item x="60"/>
        <item x="109"/>
        <item x="205"/>
        <item x="181"/>
        <item x="70"/>
        <item x="236"/>
        <item x="182"/>
        <item x="207"/>
        <item x="217"/>
        <item x="239"/>
        <item x="159"/>
        <item x="219"/>
        <item x="234"/>
        <item x="124"/>
        <item x="75"/>
        <item x="194"/>
        <item x="222"/>
        <item x="137"/>
        <item x="171"/>
        <item x="92"/>
        <item x="228"/>
        <item x="174"/>
        <item x="210"/>
        <item x="199"/>
        <item x="192"/>
        <item x="38"/>
        <item x="215"/>
        <item x="189"/>
        <item x="62"/>
        <item x="235"/>
        <item x="118"/>
        <item x="1"/>
        <item x="218"/>
        <item x="86"/>
        <item x="209"/>
        <item x="230"/>
        <item x="261"/>
        <item x="244"/>
        <item x="232"/>
        <item x="106"/>
        <item x="51"/>
        <item x="19"/>
        <item x="203"/>
        <item x="87"/>
        <item x="20"/>
        <item x="46"/>
        <item x="176"/>
        <item x="168"/>
        <item x="148"/>
        <item x="119"/>
        <item x="117"/>
        <item x="58"/>
        <item x="98"/>
        <item x="131"/>
        <item x="180"/>
        <item x="160"/>
        <item x="141"/>
        <item x="224"/>
        <item x="233"/>
        <item x="246"/>
        <item x="262"/>
        <item x="197"/>
        <item x="136"/>
        <item x="245"/>
        <item x="35"/>
        <item x="93"/>
        <item x="256"/>
        <item x="201"/>
        <item x="166"/>
        <item x="78"/>
        <item x="227"/>
        <item x="149"/>
        <item x="250"/>
        <item x="185"/>
        <item x="231"/>
        <item x="255"/>
        <item x="115"/>
        <item x="240"/>
        <item x="140"/>
        <item x="208"/>
        <item x="241"/>
        <item x="85"/>
        <item x="129"/>
        <item x="178"/>
        <item x="248"/>
        <item x="229"/>
        <item x="264"/>
        <item x="188"/>
        <item x="173"/>
        <item x="143"/>
        <item x="266"/>
        <item x="94"/>
        <item x="257"/>
        <item x="243"/>
        <item x="265"/>
        <item x="247"/>
        <item x="179"/>
        <item x="162"/>
        <item x="138"/>
        <item x="237"/>
        <item x="196"/>
        <item x="259"/>
        <item x="114"/>
        <item x="125"/>
        <item x="206"/>
        <item x="251"/>
        <item x="249"/>
        <item x="225"/>
        <item x="263"/>
        <item x="202"/>
        <item x="254"/>
        <item x="104"/>
        <item x="253"/>
        <item x="238"/>
        <item x="260"/>
        <item x="150"/>
        <item x="258"/>
        <item x="252"/>
        <item x="267"/>
        <item x="177"/>
        <item t="default"/>
      </items>
    </pivotField>
    <pivotField dataField="1" numFmtId="3" showAll="0"/>
    <pivotField numFmtId="167" showAll="0"/>
  </pivotFields>
  <rowFields count="1">
    <field x="0"/>
  </rowFields>
  <rowItems count="11">
    <i>
      <x/>
    </i>
    <i>
      <x v="1"/>
    </i>
    <i>
      <x v="2"/>
    </i>
    <i>
      <x v="3"/>
    </i>
    <i>
      <x v="4"/>
    </i>
    <i>
      <x v="5"/>
    </i>
    <i>
      <x v="6"/>
    </i>
    <i>
      <x v="7"/>
    </i>
    <i>
      <x v="8"/>
    </i>
    <i>
      <x v="9"/>
    </i>
    <i t="grand">
      <x/>
    </i>
  </rowItems>
  <colItems count="1">
    <i/>
  </colItems>
  <dataFields count="1">
    <dataField name="Sum of Units Sold" fld="4" baseField="0" baseItem="0"/>
  </dataFields>
  <formats count="15">
    <format dxfId="32">
      <pivotArea dataOnly="0" labelOnly="1" fieldPosition="0">
        <references count="1">
          <reference field="0" count="0"/>
        </references>
      </pivotArea>
    </format>
    <format dxfId="31">
      <pivotArea collapsedLevelsAreSubtotals="1" fieldPosition="0">
        <references count="2">
          <reference field="4294967294" count="1" selected="0">
            <x v="0"/>
          </reference>
          <reference field="0" count="0"/>
        </references>
      </pivotArea>
    </format>
    <format dxfId="30">
      <pivotArea dataOnly="0" labelOnly="1" fieldPosition="0">
        <references count="1">
          <reference field="0" count="0"/>
        </references>
      </pivotArea>
    </format>
    <format dxfId="29">
      <pivotArea type="all" dataOnly="0" outline="0" fieldPosition="0"/>
    </format>
    <format dxfId="28">
      <pivotArea dataOnly="0" labelOnly="1" grandRow="1" outline="0" fieldPosition="0"/>
    </format>
    <format dxfId="27">
      <pivotArea field="0" grandRow="1" outline="0" collapsedLevelsAreSubtotals="1" axis="axisRow" fieldPosition="0">
        <references count="1">
          <reference field="4294967294" count="1" selected="0">
            <x v="0"/>
          </reference>
        </references>
      </pivotArea>
    </format>
    <format dxfId="26">
      <pivotArea field="0" type="button" dataOnly="0" labelOnly="1" outline="0" axis="axisRow" fieldPosition="0"/>
    </format>
    <format dxfId="25">
      <pivotArea dataOnly="0" labelOnly="1" outline="0" fieldPosition="0">
        <references count="1">
          <reference field="4294967294" count="1">
            <x v="0"/>
          </reference>
        </references>
      </pivotArea>
    </format>
    <format dxfId="24">
      <pivotArea grandRow="1" outline="0" collapsedLevelsAreSubtotals="1" fieldPosition="0"/>
    </format>
    <format dxfId="23">
      <pivotArea dataOnly="0" labelOnly="1" grandRow="1" outline="0" fieldPosition="0"/>
    </format>
    <format dxfId="22">
      <pivotArea dataOnly="0" labelOnly="1" fieldPosition="0">
        <references count="1">
          <reference field="0" count="0"/>
        </references>
      </pivotArea>
    </format>
    <format dxfId="21">
      <pivotArea dataOnly="0" labelOnly="1" fieldPosition="0">
        <references count="1">
          <reference field="0" count="0"/>
        </references>
      </pivotArea>
    </format>
    <format dxfId="20">
      <pivotArea dataOnly="0" labelOnly="1" fieldPosition="0">
        <references count="1">
          <reference field="0" count="0"/>
        </references>
      </pivotArea>
    </format>
    <format dxfId="19">
      <pivotArea dataOnly="0" labelOnly="1" fieldPosition="0">
        <references count="1">
          <reference field="0" count="0"/>
        </references>
      </pivotArea>
    </format>
    <format dxfId="18">
      <pivotArea type="all" dataOnly="0" outline="0" fieldPosition="0"/>
    </format>
  </formats>
  <conditionalFormats count="1">
    <conditionalFormat priority="7">
      <pivotAreas count="1">
        <pivotArea type="data" collapsedLevelsAreSubtotals="1" fieldPosition="0">
          <references count="2">
            <reference field="4294967294" count="1" selected="0">
              <x v="0"/>
            </reference>
            <reference field="0" count="10">
              <x v="0"/>
              <x v="1"/>
              <x v="2"/>
              <x v="3"/>
              <x v="4"/>
              <x v="5"/>
              <x v="6"/>
              <x v="7"/>
              <x v="8"/>
              <x v="9"/>
            </reference>
          </references>
        </pivotArea>
      </pivotAreas>
    </conditionalFormat>
  </conditionalFormats>
  <chartFormats count="3">
    <chartFormat chart="3"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B41:I53" firstHeaderRow="1" firstDataRow="2" firstDataCol="1"/>
  <pivotFields count="6">
    <pivotField axis="axisRow" showAll="0">
      <items count="11">
        <item x="2"/>
        <item x="6"/>
        <item x="3"/>
        <item x="1"/>
        <item x="5"/>
        <item x="8"/>
        <item x="4"/>
        <item x="9"/>
        <item x="7"/>
        <item x="0"/>
        <item t="default"/>
      </items>
    </pivotField>
    <pivotField axis="axisCol" showAll="0">
      <items count="7">
        <item x="2"/>
        <item x="3"/>
        <item x="5"/>
        <item x="1"/>
        <item x="0"/>
        <item x="4"/>
        <item t="default"/>
      </items>
    </pivotField>
    <pivotField showAll="0"/>
    <pivotField numFmtId="164" showAll="0"/>
    <pivotField dataField="1" numFmtId="3" showAll="0"/>
    <pivotField numFmtId="167" showAll="0">
      <items count="2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t="default"/>
      </items>
    </pivotField>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Units Sold" fld="4" baseField="0" baseItem="0"/>
  </dataFields>
  <formats count="12">
    <format dxfId="44">
      <pivotArea type="all" dataOnly="0" outline="0" fieldPosition="0"/>
    </format>
    <format dxfId="43">
      <pivotArea grandRow="1" outline="0" collapsedLevelsAreSubtotals="1" fieldPosition="0"/>
    </format>
    <format dxfId="42">
      <pivotArea dataOnly="0" labelOnly="1" grandRow="1" outline="0" fieldPosition="0"/>
    </format>
    <format dxfId="41">
      <pivotArea collapsedLevelsAreSubtotals="1" fieldPosition="0">
        <references count="1">
          <reference field="0" count="0"/>
        </references>
      </pivotArea>
    </format>
    <format dxfId="40">
      <pivotArea dataOnly="0" labelOnly="1" fieldPosition="0">
        <references count="1">
          <reference field="0" count="0"/>
        </references>
      </pivotArea>
    </format>
    <format dxfId="39">
      <pivotArea collapsedLevelsAreSubtotals="1" fieldPosition="0">
        <references count="1">
          <reference field="0" count="0"/>
        </references>
      </pivotArea>
    </format>
    <format dxfId="38">
      <pivotArea dataOnly="0" labelOnly="1" fieldPosition="0">
        <references count="1">
          <reference field="0" count="0"/>
        </references>
      </pivotArea>
    </format>
    <format dxfId="37">
      <pivotArea grandRow="1" outline="0" collapsedLevelsAreSubtotals="1" fieldPosition="0"/>
    </format>
    <format dxfId="36">
      <pivotArea dataOnly="0" labelOnly="1" grandRow="1" outline="0" fieldPosition="0"/>
    </format>
    <format dxfId="35">
      <pivotArea field="0" grandCol="1" collapsedLevelsAreSubtotals="1" axis="axisRow" fieldPosition="0">
        <references count="1">
          <reference field="0" count="0"/>
        </references>
      </pivotArea>
    </format>
    <format dxfId="34">
      <pivotArea dataOnly="0" labelOnly="1" fieldPosition="0">
        <references count="1">
          <reference field="0" count="0"/>
        </references>
      </pivotArea>
    </format>
    <format dxfId="33">
      <pivotArea type="all" dataOnly="0" outline="0" fieldPosition="0"/>
    </format>
  </formats>
  <conditionalFormats count="2">
    <conditionalFormat priority="9">
      <pivotAreas count="1">
        <pivotArea type="data" grandCol="1" collapsedLevelsAreSubtotals="1" fieldPosition="0">
          <references count="2">
            <reference field="4294967294" count="1" selected="0">
              <x v="0"/>
            </reference>
            <reference field="0" count="10">
              <x v="0"/>
              <x v="1"/>
              <x v="2"/>
              <x v="3"/>
              <x v="4"/>
              <x v="5"/>
              <x v="6"/>
              <x v="7"/>
              <x v="8"/>
              <x v="9"/>
            </reference>
          </references>
        </pivotArea>
      </pivotAreas>
    </conditionalFormat>
    <conditionalFormat priority="8">
      <pivotAreas count="1">
        <pivotArea type="data" collapsedLevelsAreSubtotals="1" fieldPosition="0">
          <references count="3">
            <reference field="4294967294" count="1" selected="0">
              <x v="0"/>
            </reference>
            <reference field="0" count="10">
              <x v="0"/>
              <x v="1"/>
              <x v="2"/>
              <x v="3"/>
              <x v="4"/>
              <x v="5"/>
              <x v="6"/>
              <x v="7"/>
              <x v="8"/>
              <x v="9"/>
            </reference>
            <reference field="1" count="6" selected="0">
              <x v="0"/>
              <x v="1"/>
              <x v="2"/>
              <x v="3"/>
              <x v="4"/>
              <x v="5"/>
            </reference>
          </references>
        </pivotArea>
      </pivotAreas>
    </conditionalFormat>
  </conditional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PivotTable12"/>
  </pivotTables>
  <data>
    <tabular pivotCacheId="1">
      <items count="10">
        <i x="2" s="1"/>
        <i x="6" s="1"/>
        <i x="3" s="1"/>
        <i x="1" s="1"/>
        <i x="5" s="1"/>
        <i x="8" s="1"/>
        <i x="4" s="1"/>
        <i x="9" s="1"/>
        <i x="7"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3" name="PivotTable12"/>
  </pivotTables>
  <data>
    <tabular pivotCacheId="1">
      <items count="6">
        <i x="2" s="1"/>
        <i x="3" s="1"/>
        <i x="5"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12"/>
  </pivotTables>
  <data>
    <tabular pivotCacheId="1">
      <items count="22">
        <i x="20" s="1"/>
        <i x="6" s="1"/>
        <i x="9" s="1"/>
        <i x="5" s="1"/>
        <i x="11" s="1"/>
        <i x="7" s="1"/>
        <i x="1" s="1"/>
        <i x="21" s="1"/>
        <i x="15" s="1"/>
        <i x="13" s="1"/>
        <i x="10" s="1"/>
        <i x="14" s="1"/>
        <i x="0" s="1"/>
        <i x="2" s="1"/>
        <i x="4" s="1"/>
        <i x="18" s="1"/>
        <i x="19" s="1"/>
        <i x="17" s="1"/>
        <i x="12" s="1"/>
        <i x="8" s="1"/>
        <i x="1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artItem="4" rowHeight="241300"/>
  <slicer name="Geography" cache="Slicer_Geography" caption="Geography" rowHeight="241300"/>
  <slicer name="Product" cache="Slicer_Product" caption="Product" startItem="5" rowHeight="241300"/>
</slicers>
</file>

<file path=xl/tables/table1.xml><?xml version="1.0" encoding="utf-8"?>
<table xmlns="http://schemas.openxmlformats.org/spreadsheetml/2006/main" id="2" name="Data" displayName="Data" ref="C2:G302" totalsRowShown="0" headerRowDxfId="95">
  <tableColumns count="5">
    <tableColumn id="1" name="Sales Person"/>
    <tableColumn id="2" name="Geography"/>
    <tableColumn id="3" name="Product"/>
    <tableColumn id="4" name="Price" dataDxfId="94"/>
    <tableColumn id="5" name="Units Sold" dataDxfId="93"/>
  </tableColumns>
  <tableStyleInfo showFirstColumn="0" showLastColumn="0" showRowStripes="1" showColumnStripes="0"/>
</table>
</file>

<file path=xl/tables/table2.xml><?xml version="1.0" encoding="utf-8"?>
<table xmlns="http://schemas.openxmlformats.org/spreadsheetml/2006/main" id="4" name="Prodata" displayName="Prodata" ref="B10:G310" totalsRowShown="0" headerRowDxfId="48">
  <autoFilter ref="B10:G310"/>
  <sortState ref="B11:G310">
    <sortCondition ref="G11"/>
  </sortState>
  <tableColumns count="6">
    <tableColumn id="1" name="Sales Person"/>
    <tableColumn id="2" name="Geography"/>
    <tableColumn id="3" name="Product"/>
    <tableColumn id="4" name="Price" dataDxfId="47"/>
    <tableColumn id="5" name="Units Sold" dataDxfId="46"/>
    <tableColumn id="6" name="Collection" dataDxfId="45">
      <calculatedColumnFormula>Prodata[[#This Row],[Price]]*Prodata[[#This Row],[Units Sold]]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1.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8"/>
  <sheetViews>
    <sheetView tabSelected="1" zoomScaleNormal="100" workbookViewId="0">
      <selection activeCell="AA10" sqref="AA10"/>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5.6328125" customWidth="1"/>
    <col min="8" max="8" width="13.453125" bestFit="1" customWidth="1"/>
    <col min="10" max="10" width="3.81640625" customWidth="1"/>
    <col min="11" max="11" width="53.81640625" customWidth="1"/>
    <col min="25" max="25" width="21.81640625" bestFit="1" customWidth="1"/>
    <col min="26" max="26" width="14.453125" customWidth="1"/>
    <col min="31" max="31" width="21.81640625" customWidth="1"/>
  </cols>
  <sheetData>
    <row r="1" spans="1:25" s="2" customFormat="1" ht="52.5" customHeight="1" x14ac:dyDescent="0.35">
      <c r="A1" s="1"/>
      <c r="C1" s="3" t="s">
        <v>52</v>
      </c>
    </row>
    <row r="2" spans="1:25" x14ac:dyDescent="0.35">
      <c r="C2" s="6" t="s">
        <v>10</v>
      </c>
      <c r="D2" s="6" t="s">
        <v>11</v>
      </c>
      <c r="E2" s="6" t="s">
        <v>0</v>
      </c>
      <c r="F2" s="11" t="s">
        <v>57</v>
      </c>
      <c r="G2" s="11" t="s">
        <v>54</v>
      </c>
    </row>
    <row r="3" spans="1:25" x14ac:dyDescent="0.35">
      <c r="C3" t="s">
        <v>39</v>
      </c>
      <c r="D3" t="s">
        <v>36</v>
      </c>
      <c r="E3" t="s">
        <v>29</v>
      </c>
      <c r="F3" s="4">
        <v>1624</v>
      </c>
      <c r="G3" s="5">
        <v>114</v>
      </c>
    </row>
    <row r="4" spans="1:25" x14ac:dyDescent="0.35">
      <c r="C4" t="s">
        <v>7</v>
      </c>
      <c r="D4" t="s">
        <v>34</v>
      </c>
      <c r="E4" t="s">
        <v>31</v>
      </c>
      <c r="F4" s="4">
        <v>6706</v>
      </c>
      <c r="G4" s="5">
        <v>459</v>
      </c>
    </row>
    <row r="5" spans="1:25" x14ac:dyDescent="0.35">
      <c r="C5" t="s">
        <v>8</v>
      </c>
      <c r="D5" t="s">
        <v>34</v>
      </c>
      <c r="E5" t="s">
        <v>3</v>
      </c>
      <c r="F5" s="4">
        <v>959</v>
      </c>
      <c r="G5" s="5">
        <v>147</v>
      </c>
    </row>
    <row r="6" spans="1:25" x14ac:dyDescent="0.35">
      <c r="C6" t="s">
        <v>40</v>
      </c>
      <c r="D6" t="s">
        <v>35</v>
      </c>
      <c r="E6" t="s">
        <v>17</v>
      </c>
      <c r="F6" s="4">
        <v>9632</v>
      </c>
      <c r="G6" s="5">
        <v>288</v>
      </c>
    </row>
    <row r="7" spans="1:25" x14ac:dyDescent="0.35">
      <c r="C7" t="s">
        <v>5</v>
      </c>
      <c r="D7" t="s">
        <v>38</v>
      </c>
      <c r="E7" t="s">
        <v>24</v>
      </c>
      <c r="F7" s="4">
        <v>2100</v>
      </c>
      <c r="G7" s="5">
        <v>414</v>
      </c>
    </row>
    <row r="8" spans="1:25" x14ac:dyDescent="0.35">
      <c r="C8" t="s">
        <v>39</v>
      </c>
      <c r="D8" t="s">
        <v>34</v>
      </c>
      <c r="E8" t="s">
        <v>32</v>
      </c>
      <c r="F8" s="4">
        <v>8869</v>
      </c>
      <c r="G8" s="5">
        <v>432</v>
      </c>
    </row>
    <row r="9" spans="1:25" x14ac:dyDescent="0.35">
      <c r="C9" t="s">
        <v>5</v>
      </c>
      <c r="D9" t="s">
        <v>37</v>
      </c>
      <c r="E9" t="s">
        <v>30</v>
      </c>
      <c r="F9" s="4">
        <v>2681</v>
      </c>
      <c r="G9" s="5">
        <v>54</v>
      </c>
    </row>
    <row r="10" spans="1:25" x14ac:dyDescent="0.35">
      <c r="C10" t="s">
        <v>7</v>
      </c>
      <c r="D10" t="s">
        <v>34</v>
      </c>
      <c r="E10" t="s">
        <v>21</v>
      </c>
      <c r="F10" s="4">
        <v>5012</v>
      </c>
      <c r="G10" s="5">
        <v>210</v>
      </c>
    </row>
    <row r="11" spans="1:25" x14ac:dyDescent="0.35">
      <c r="C11" t="s">
        <v>6</v>
      </c>
      <c r="D11" t="s">
        <v>37</v>
      </c>
      <c r="E11" t="s">
        <v>13</v>
      </c>
      <c r="F11" s="4">
        <v>1281</v>
      </c>
      <c r="G11" s="5">
        <v>75</v>
      </c>
      <c r="I11" s="9" t="s">
        <v>41</v>
      </c>
      <c r="J11" s="2"/>
    </row>
    <row r="12" spans="1:25" x14ac:dyDescent="0.35">
      <c r="C12" t="s">
        <v>4</v>
      </c>
      <c r="D12" t="s">
        <v>36</v>
      </c>
      <c r="E12" t="s">
        <v>13</v>
      </c>
      <c r="F12" s="4">
        <v>4991</v>
      </c>
      <c r="G12" s="5">
        <v>12</v>
      </c>
      <c r="I12" s="7">
        <v>1</v>
      </c>
      <c r="J12" s="8" t="s">
        <v>42</v>
      </c>
      <c r="Y12" s="10"/>
    </row>
    <row r="13" spans="1:25" x14ac:dyDescent="0.35">
      <c r="C13" t="s">
        <v>1</v>
      </c>
      <c r="D13" t="s">
        <v>38</v>
      </c>
      <c r="E13" t="s">
        <v>24</v>
      </c>
      <c r="F13" s="4">
        <v>1785</v>
      </c>
      <c r="G13" s="5">
        <v>462</v>
      </c>
      <c r="I13" s="7">
        <v>2</v>
      </c>
      <c r="J13" s="8" t="s">
        <v>45</v>
      </c>
      <c r="Y13" s="10"/>
    </row>
    <row r="14" spans="1:25" x14ac:dyDescent="0.35">
      <c r="C14" t="s">
        <v>2</v>
      </c>
      <c r="D14" t="s">
        <v>36</v>
      </c>
      <c r="E14" t="s">
        <v>16</v>
      </c>
      <c r="F14" s="4">
        <v>3983</v>
      </c>
      <c r="G14" s="5">
        <v>144</v>
      </c>
      <c r="I14" s="7">
        <v>3</v>
      </c>
      <c r="J14" s="8" t="s">
        <v>43</v>
      </c>
      <c r="Y14" s="10"/>
    </row>
    <row r="15" spans="1:25" x14ac:dyDescent="0.35">
      <c r="C15" t="s">
        <v>8</v>
      </c>
      <c r="D15" t="s">
        <v>37</v>
      </c>
      <c r="E15" t="s">
        <v>15</v>
      </c>
      <c r="F15" s="4">
        <v>2646</v>
      </c>
      <c r="G15" s="5">
        <v>120</v>
      </c>
      <c r="I15" s="7">
        <v>4</v>
      </c>
      <c r="J15" s="8" t="s">
        <v>44</v>
      </c>
      <c r="Y15" s="10"/>
    </row>
    <row r="16" spans="1:25" x14ac:dyDescent="0.35">
      <c r="C16" t="s">
        <v>1</v>
      </c>
      <c r="D16" t="s">
        <v>33</v>
      </c>
      <c r="E16" t="s">
        <v>12</v>
      </c>
      <c r="F16" s="4">
        <v>252</v>
      </c>
      <c r="G16" s="5">
        <v>54</v>
      </c>
      <c r="I16" s="7">
        <v>5</v>
      </c>
      <c r="J16" s="8" t="s">
        <v>68</v>
      </c>
      <c r="Y16" s="10"/>
    </row>
    <row r="17" spans="3:25" x14ac:dyDescent="0.35">
      <c r="C17" t="s">
        <v>2</v>
      </c>
      <c r="D17" t="s">
        <v>34</v>
      </c>
      <c r="E17" t="s">
        <v>24</v>
      </c>
      <c r="F17" s="4">
        <v>2464</v>
      </c>
      <c r="G17" s="5">
        <v>234</v>
      </c>
      <c r="I17" s="7">
        <v>6</v>
      </c>
      <c r="J17" s="8" t="s">
        <v>46</v>
      </c>
      <c r="Y17" s="10"/>
    </row>
    <row r="18" spans="3:25" x14ac:dyDescent="0.35">
      <c r="C18" t="s">
        <v>2</v>
      </c>
      <c r="D18" t="s">
        <v>34</v>
      </c>
      <c r="E18" t="s">
        <v>28</v>
      </c>
      <c r="F18" s="4">
        <v>2114</v>
      </c>
      <c r="G18" s="5">
        <v>66</v>
      </c>
      <c r="I18" s="7">
        <v>7</v>
      </c>
      <c r="J18" s="8" t="s">
        <v>69</v>
      </c>
      <c r="Y18" s="10"/>
    </row>
    <row r="19" spans="3:25" x14ac:dyDescent="0.35">
      <c r="C19" t="s">
        <v>5</v>
      </c>
      <c r="D19" t="s">
        <v>36</v>
      </c>
      <c r="E19" t="s">
        <v>30</v>
      </c>
      <c r="F19" s="4">
        <v>7693</v>
      </c>
      <c r="G19" s="5">
        <v>87</v>
      </c>
      <c r="I19" s="7"/>
      <c r="J19" s="8"/>
      <c r="Y19" s="10"/>
    </row>
    <row r="20" spans="3:25" x14ac:dyDescent="0.35">
      <c r="C20" t="s">
        <v>4</v>
      </c>
      <c r="D20" t="s">
        <v>33</v>
      </c>
      <c r="E20" t="s">
        <v>19</v>
      </c>
      <c r="F20" s="4">
        <v>15610</v>
      </c>
      <c r="G20" s="5">
        <v>339</v>
      </c>
      <c r="I20" s="7"/>
      <c r="J20" s="8"/>
      <c r="Y20" s="10"/>
    </row>
    <row r="21" spans="3:25" x14ac:dyDescent="0.35">
      <c r="C21" t="s">
        <v>40</v>
      </c>
      <c r="D21" t="s">
        <v>33</v>
      </c>
      <c r="E21" t="s">
        <v>21</v>
      </c>
      <c r="F21" s="4">
        <v>336</v>
      </c>
      <c r="G21" s="5">
        <v>144</v>
      </c>
      <c r="I21" s="7"/>
      <c r="J21" s="8"/>
      <c r="Y21" s="10"/>
    </row>
    <row r="22" spans="3:25" x14ac:dyDescent="0.35">
      <c r="C22" t="s">
        <v>1</v>
      </c>
      <c r="D22" t="s">
        <v>38</v>
      </c>
      <c r="E22" t="s">
        <v>19</v>
      </c>
      <c r="F22" s="4">
        <v>9443</v>
      </c>
      <c r="G22" s="5">
        <v>162</v>
      </c>
      <c r="Y22" s="10"/>
    </row>
    <row r="23" spans="3:25" x14ac:dyDescent="0.35">
      <c r="C23" t="s">
        <v>8</v>
      </c>
      <c r="D23" t="s">
        <v>33</v>
      </c>
      <c r="E23" t="s">
        <v>22</v>
      </c>
      <c r="F23" s="4">
        <v>8155</v>
      </c>
      <c r="G23" s="5">
        <v>90</v>
      </c>
      <c r="Y23" s="10"/>
    </row>
    <row r="24" spans="3:25" x14ac:dyDescent="0.35">
      <c r="C24" t="s">
        <v>7</v>
      </c>
      <c r="D24" t="s">
        <v>37</v>
      </c>
      <c r="E24" t="s">
        <v>22</v>
      </c>
      <c r="F24" s="4">
        <v>1701</v>
      </c>
      <c r="G24" s="5">
        <v>234</v>
      </c>
      <c r="Y24" s="10"/>
    </row>
    <row r="25" spans="3:25" x14ac:dyDescent="0.35">
      <c r="C25" t="s">
        <v>9</v>
      </c>
      <c r="D25" t="s">
        <v>37</v>
      </c>
      <c r="E25" t="s">
        <v>21</v>
      </c>
      <c r="F25" s="4">
        <v>2205</v>
      </c>
      <c r="G25" s="5">
        <v>141</v>
      </c>
      <c r="Y25" s="10"/>
    </row>
    <row r="26" spans="3:25" x14ac:dyDescent="0.35">
      <c r="C26" t="s">
        <v>7</v>
      </c>
      <c r="D26" t="s">
        <v>36</v>
      </c>
      <c r="E26" t="s">
        <v>18</v>
      </c>
      <c r="F26" s="4">
        <v>1771</v>
      </c>
      <c r="G26" s="5">
        <v>204</v>
      </c>
      <c r="Y26" s="10"/>
    </row>
    <row r="27" spans="3:25" x14ac:dyDescent="0.35">
      <c r="C27" t="s">
        <v>40</v>
      </c>
      <c r="D27" t="s">
        <v>34</v>
      </c>
      <c r="E27" t="s">
        <v>14</v>
      </c>
      <c r="F27" s="4">
        <v>2114</v>
      </c>
      <c r="G27" s="5">
        <v>186</v>
      </c>
      <c r="Y27" s="10"/>
    </row>
    <row r="28" spans="3:25" x14ac:dyDescent="0.35">
      <c r="C28" t="s">
        <v>40</v>
      </c>
      <c r="D28" t="s">
        <v>35</v>
      </c>
      <c r="E28" t="s">
        <v>12</v>
      </c>
      <c r="F28" s="4">
        <v>10311</v>
      </c>
      <c r="G28" s="5">
        <v>231</v>
      </c>
      <c r="Y28" s="10"/>
    </row>
    <row r="29" spans="3:25" x14ac:dyDescent="0.35">
      <c r="C29" t="s">
        <v>2</v>
      </c>
      <c r="D29" t="s">
        <v>38</v>
      </c>
      <c r="E29" t="s">
        <v>15</v>
      </c>
      <c r="F29" s="4">
        <v>21</v>
      </c>
      <c r="G29" s="5">
        <v>168</v>
      </c>
      <c r="Y29" s="10"/>
    </row>
    <row r="30" spans="3:25" x14ac:dyDescent="0.35">
      <c r="C30" t="s">
        <v>9</v>
      </c>
      <c r="D30" t="s">
        <v>34</v>
      </c>
      <c r="E30" t="s">
        <v>19</v>
      </c>
      <c r="F30" s="4">
        <v>1974</v>
      </c>
      <c r="G30" s="5">
        <v>195</v>
      </c>
      <c r="Y30" s="10"/>
    </row>
    <row r="31" spans="3:25" x14ac:dyDescent="0.35">
      <c r="C31" t="s">
        <v>4</v>
      </c>
      <c r="D31" t="s">
        <v>35</v>
      </c>
      <c r="E31" t="s">
        <v>22</v>
      </c>
      <c r="F31" s="4">
        <v>6314</v>
      </c>
      <c r="G31" s="5">
        <v>15</v>
      </c>
      <c r="Y31" s="10"/>
    </row>
    <row r="32" spans="3:25" x14ac:dyDescent="0.35">
      <c r="C32" t="s">
        <v>9</v>
      </c>
      <c r="D32" t="s">
        <v>36</v>
      </c>
      <c r="E32" t="s">
        <v>22</v>
      </c>
      <c r="F32" s="4">
        <v>4683</v>
      </c>
      <c r="G32" s="5">
        <v>30</v>
      </c>
      <c r="Y32" s="10"/>
    </row>
    <row r="33" spans="3:25" x14ac:dyDescent="0.35">
      <c r="C33" t="s">
        <v>40</v>
      </c>
      <c r="D33" t="s">
        <v>36</v>
      </c>
      <c r="E33" t="s">
        <v>23</v>
      </c>
      <c r="F33" s="4">
        <v>6398</v>
      </c>
      <c r="G33" s="5">
        <v>102</v>
      </c>
      <c r="Y33" s="10"/>
    </row>
    <row r="34" spans="3:25" x14ac:dyDescent="0.35">
      <c r="C34" t="s">
        <v>1</v>
      </c>
      <c r="D34" t="s">
        <v>34</v>
      </c>
      <c r="E34" t="s">
        <v>18</v>
      </c>
      <c r="F34" s="4">
        <v>553</v>
      </c>
      <c r="G34" s="5">
        <v>15</v>
      </c>
    </row>
    <row r="35" spans="3:25" x14ac:dyDescent="0.35">
      <c r="C35" t="s">
        <v>7</v>
      </c>
      <c r="D35" t="s">
        <v>38</v>
      </c>
      <c r="E35" t="s">
        <v>29</v>
      </c>
      <c r="F35" s="4">
        <v>7021</v>
      </c>
      <c r="G35" s="5">
        <v>183</v>
      </c>
    </row>
    <row r="36" spans="3:25" x14ac:dyDescent="0.35">
      <c r="C36" t="s">
        <v>39</v>
      </c>
      <c r="D36" t="s">
        <v>38</v>
      </c>
      <c r="E36" t="s">
        <v>21</v>
      </c>
      <c r="F36" s="4">
        <v>5817</v>
      </c>
      <c r="G36" s="5">
        <v>12</v>
      </c>
    </row>
    <row r="37" spans="3:25" x14ac:dyDescent="0.35">
      <c r="C37" t="s">
        <v>40</v>
      </c>
      <c r="D37" t="s">
        <v>38</v>
      </c>
      <c r="E37" t="s">
        <v>13</v>
      </c>
      <c r="F37" s="4">
        <v>3976</v>
      </c>
      <c r="G37" s="5">
        <v>72</v>
      </c>
    </row>
    <row r="38" spans="3:25" x14ac:dyDescent="0.35">
      <c r="C38" t="s">
        <v>5</v>
      </c>
      <c r="D38" t="s">
        <v>37</v>
      </c>
      <c r="E38" t="s">
        <v>26</v>
      </c>
      <c r="F38" s="4">
        <v>1134</v>
      </c>
      <c r="G38" s="5">
        <v>282</v>
      </c>
    </row>
    <row r="39" spans="3:25" x14ac:dyDescent="0.35">
      <c r="C39" t="s">
        <v>1</v>
      </c>
      <c r="D39" t="s">
        <v>38</v>
      </c>
      <c r="E39" t="s">
        <v>27</v>
      </c>
      <c r="F39" s="4">
        <v>6027</v>
      </c>
      <c r="G39" s="5">
        <v>144</v>
      </c>
    </row>
    <row r="40" spans="3:25" x14ac:dyDescent="0.35">
      <c r="C40" t="s">
        <v>5</v>
      </c>
      <c r="D40" t="s">
        <v>36</v>
      </c>
      <c r="E40" t="s">
        <v>15</v>
      </c>
      <c r="F40" s="4">
        <v>1904</v>
      </c>
      <c r="G40" s="5">
        <v>405</v>
      </c>
    </row>
    <row r="41" spans="3:25" x14ac:dyDescent="0.35">
      <c r="C41" t="s">
        <v>6</v>
      </c>
      <c r="D41" t="s">
        <v>33</v>
      </c>
      <c r="E41" t="s">
        <v>31</v>
      </c>
      <c r="F41" s="4">
        <v>3262</v>
      </c>
      <c r="G41" s="5">
        <v>75</v>
      </c>
    </row>
    <row r="42" spans="3:25" x14ac:dyDescent="0.35">
      <c r="C42" t="s">
        <v>39</v>
      </c>
      <c r="D42" t="s">
        <v>33</v>
      </c>
      <c r="E42" t="s">
        <v>26</v>
      </c>
      <c r="F42" s="4">
        <v>2289</v>
      </c>
      <c r="G42" s="5">
        <v>135</v>
      </c>
    </row>
    <row r="43" spans="3:25" x14ac:dyDescent="0.35">
      <c r="C43" t="s">
        <v>4</v>
      </c>
      <c r="D43" t="s">
        <v>33</v>
      </c>
      <c r="E43" t="s">
        <v>26</v>
      </c>
      <c r="F43" s="4">
        <v>6986</v>
      </c>
      <c r="G43" s="5">
        <v>21</v>
      </c>
    </row>
    <row r="44" spans="3:25" x14ac:dyDescent="0.35">
      <c r="C44" t="s">
        <v>1</v>
      </c>
      <c r="D44" t="s">
        <v>37</v>
      </c>
      <c r="E44" t="s">
        <v>22</v>
      </c>
      <c r="F44" s="4">
        <v>4417</v>
      </c>
      <c r="G44" s="5">
        <v>153</v>
      </c>
    </row>
    <row r="45" spans="3:25" x14ac:dyDescent="0.35">
      <c r="C45" t="s">
        <v>5</v>
      </c>
      <c r="D45" t="s">
        <v>33</v>
      </c>
      <c r="E45" t="s">
        <v>14</v>
      </c>
      <c r="F45" s="4">
        <v>1442</v>
      </c>
      <c r="G45" s="5">
        <v>15</v>
      </c>
    </row>
    <row r="46" spans="3:25" x14ac:dyDescent="0.35">
      <c r="C46" t="s">
        <v>2</v>
      </c>
      <c r="D46" t="s">
        <v>34</v>
      </c>
      <c r="E46" t="s">
        <v>13</v>
      </c>
      <c r="F46" s="4">
        <v>2415</v>
      </c>
      <c r="G46" s="5">
        <v>255</v>
      </c>
    </row>
    <row r="47" spans="3:25" x14ac:dyDescent="0.35">
      <c r="C47" t="s">
        <v>1</v>
      </c>
      <c r="D47" t="s">
        <v>36</v>
      </c>
      <c r="E47" t="s">
        <v>18</v>
      </c>
      <c r="F47" s="4">
        <v>238</v>
      </c>
      <c r="G47" s="5">
        <v>18</v>
      </c>
    </row>
    <row r="48" spans="3:25" x14ac:dyDescent="0.35">
      <c r="C48" t="s">
        <v>5</v>
      </c>
      <c r="D48" t="s">
        <v>36</v>
      </c>
      <c r="E48" t="s">
        <v>22</v>
      </c>
      <c r="F48" s="4">
        <v>4949</v>
      </c>
      <c r="G48" s="5">
        <v>189</v>
      </c>
    </row>
    <row r="49" spans="3:7" x14ac:dyDescent="0.35">
      <c r="C49" t="s">
        <v>4</v>
      </c>
      <c r="D49" t="s">
        <v>37</v>
      </c>
      <c r="E49" t="s">
        <v>31</v>
      </c>
      <c r="F49" s="4">
        <v>5075</v>
      </c>
      <c r="G49" s="5">
        <v>21</v>
      </c>
    </row>
    <row r="50" spans="3:7" x14ac:dyDescent="0.35">
      <c r="C50" t="s">
        <v>2</v>
      </c>
      <c r="D50" t="s">
        <v>35</v>
      </c>
      <c r="E50" t="s">
        <v>15</v>
      </c>
      <c r="F50" s="4">
        <v>9198</v>
      </c>
      <c r="G50" s="5">
        <v>36</v>
      </c>
    </row>
    <row r="51" spans="3:7" x14ac:dyDescent="0.35">
      <c r="C51" t="s">
        <v>5</v>
      </c>
      <c r="D51" t="s">
        <v>33</v>
      </c>
      <c r="E51" t="s">
        <v>28</v>
      </c>
      <c r="F51" s="4">
        <v>3339</v>
      </c>
      <c r="G51" s="5">
        <v>75</v>
      </c>
    </row>
    <row r="52" spans="3:7" x14ac:dyDescent="0.35">
      <c r="C52" t="s">
        <v>39</v>
      </c>
      <c r="D52" t="s">
        <v>33</v>
      </c>
      <c r="E52" t="s">
        <v>16</v>
      </c>
      <c r="F52" s="4">
        <v>5019</v>
      </c>
      <c r="G52" s="5">
        <v>156</v>
      </c>
    </row>
    <row r="53" spans="3:7" x14ac:dyDescent="0.35">
      <c r="C53" t="s">
        <v>4</v>
      </c>
      <c r="D53" t="s">
        <v>35</v>
      </c>
      <c r="E53" t="s">
        <v>15</v>
      </c>
      <c r="F53" s="4">
        <v>16184</v>
      </c>
      <c r="G53" s="5">
        <v>39</v>
      </c>
    </row>
    <row r="54" spans="3:7" x14ac:dyDescent="0.35">
      <c r="C54" t="s">
        <v>5</v>
      </c>
      <c r="D54" t="s">
        <v>35</v>
      </c>
      <c r="E54" t="s">
        <v>20</v>
      </c>
      <c r="F54" s="4">
        <v>497</v>
      </c>
      <c r="G54" s="5">
        <v>63</v>
      </c>
    </row>
    <row r="55" spans="3:7" x14ac:dyDescent="0.35">
      <c r="C55" t="s">
        <v>1</v>
      </c>
      <c r="D55" t="s">
        <v>35</v>
      </c>
      <c r="E55" t="s">
        <v>28</v>
      </c>
      <c r="F55" s="4">
        <v>8211</v>
      </c>
      <c r="G55" s="5">
        <v>75</v>
      </c>
    </row>
    <row r="56" spans="3:7" x14ac:dyDescent="0.35">
      <c r="C56" t="s">
        <v>1</v>
      </c>
      <c r="D56" t="s">
        <v>37</v>
      </c>
      <c r="E56" t="s">
        <v>27</v>
      </c>
      <c r="F56" s="4">
        <v>6580</v>
      </c>
      <c r="G56" s="5">
        <v>183</v>
      </c>
    </row>
    <row r="57" spans="3:7" x14ac:dyDescent="0.35">
      <c r="C57" t="s">
        <v>40</v>
      </c>
      <c r="D57" t="s">
        <v>34</v>
      </c>
      <c r="E57" t="s">
        <v>12</v>
      </c>
      <c r="F57" s="4">
        <v>4760</v>
      </c>
      <c r="G57" s="5">
        <v>69</v>
      </c>
    </row>
    <row r="58" spans="3:7" x14ac:dyDescent="0.35">
      <c r="C58" t="s">
        <v>39</v>
      </c>
      <c r="D58" t="s">
        <v>35</v>
      </c>
      <c r="E58" t="s">
        <v>24</v>
      </c>
      <c r="F58" s="4">
        <v>5439</v>
      </c>
      <c r="G58" s="5">
        <v>30</v>
      </c>
    </row>
    <row r="59" spans="3:7" x14ac:dyDescent="0.35">
      <c r="C59" t="s">
        <v>40</v>
      </c>
      <c r="D59" t="s">
        <v>33</v>
      </c>
      <c r="E59" t="s">
        <v>16</v>
      </c>
      <c r="F59" s="4">
        <v>1463</v>
      </c>
      <c r="G59" s="5">
        <v>39</v>
      </c>
    </row>
    <row r="60" spans="3:7" x14ac:dyDescent="0.35">
      <c r="C60" t="s">
        <v>2</v>
      </c>
      <c r="D60" t="s">
        <v>33</v>
      </c>
      <c r="E60" t="s">
        <v>31</v>
      </c>
      <c r="F60" s="4">
        <v>7777</v>
      </c>
      <c r="G60" s="5">
        <v>504</v>
      </c>
    </row>
    <row r="61" spans="3:7" x14ac:dyDescent="0.35">
      <c r="C61" t="s">
        <v>8</v>
      </c>
      <c r="D61" t="s">
        <v>36</v>
      </c>
      <c r="E61" t="s">
        <v>28</v>
      </c>
      <c r="F61" s="4">
        <v>1085</v>
      </c>
      <c r="G61" s="5">
        <v>273</v>
      </c>
    </row>
    <row r="62" spans="3:7" x14ac:dyDescent="0.35">
      <c r="C62" t="s">
        <v>4</v>
      </c>
      <c r="D62" t="s">
        <v>36</v>
      </c>
      <c r="E62" t="s">
        <v>30</v>
      </c>
      <c r="F62" s="4">
        <v>182</v>
      </c>
      <c r="G62" s="5">
        <v>48</v>
      </c>
    </row>
    <row r="63" spans="3:7" x14ac:dyDescent="0.35">
      <c r="C63" t="s">
        <v>5</v>
      </c>
      <c r="D63" t="s">
        <v>33</v>
      </c>
      <c r="E63" t="s">
        <v>26</v>
      </c>
      <c r="F63" s="4">
        <v>4242</v>
      </c>
      <c r="G63" s="5">
        <v>207</v>
      </c>
    </row>
    <row r="64" spans="3:7" x14ac:dyDescent="0.35">
      <c r="C64" t="s">
        <v>5</v>
      </c>
      <c r="D64" t="s">
        <v>35</v>
      </c>
      <c r="E64" t="s">
        <v>31</v>
      </c>
      <c r="F64" s="4">
        <v>6118</v>
      </c>
      <c r="G64" s="5">
        <v>9</v>
      </c>
    </row>
    <row r="65" spans="3:7" x14ac:dyDescent="0.35">
      <c r="C65" t="s">
        <v>9</v>
      </c>
      <c r="D65" t="s">
        <v>35</v>
      </c>
      <c r="E65" t="s">
        <v>22</v>
      </c>
      <c r="F65" s="4">
        <v>2317</v>
      </c>
      <c r="G65" s="5">
        <v>261</v>
      </c>
    </row>
    <row r="66" spans="3:7" x14ac:dyDescent="0.35">
      <c r="C66" t="s">
        <v>5</v>
      </c>
      <c r="D66" t="s">
        <v>37</v>
      </c>
      <c r="E66" t="s">
        <v>15</v>
      </c>
      <c r="F66" s="4">
        <v>938</v>
      </c>
      <c r="G66" s="5">
        <v>6</v>
      </c>
    </row>
    <row r="67" spans="3:7" x14ac:dyDescent="0.35">
      <c r="C67" t="s">
        <v>7</v>
      </c>
      <c r="D67" t="s">
        <v>36</v>
      </c>
      <c r="E67" t="s">
        <v>14</v>
      </c>
      <c r="F67" s="4">
        <v>9709</v>
      </c>
      <c r="G67" s="5">
        <v>30</v>
      </c>
    </row>
    <row r="68" spans="3:7" x14ac:dyDescent="0.35">
      <c r="C68" t="s">
        <v>6</v>
      </c>
      <c r="D68" t="s">
        <v>33</v>
      </c>
      <c r="E68" t="s">
        <v>19</v>
      </c>
      <c r="F68" s="4">
        <v>2205</v>
      </c>
      <c r="G68" s="5">
        <v>138</v>
      </c>
    </row>
    <row r="69" spans="3:7" x14ac:dyDescent="0.35">
      <c r="C69" t="s">
        <v>6</v>
      </c>
      <c r="D69" t="s">
        <v>36</v>
      </c>
      <c r="E69" t="s">
        <v>16</v>
      </c>
      <c r="F69" s="4">
        <v>4487</v>
      </c>
      <c r="G69" s="5">
        <v>111</v>
      </c>
    </row>
    <row r="70" spans="3:7" x14ac:dyDescent="0.35">
      <c r="C70" t="s">
        <v>4</v>
      </c>
      <c r="D70" t="s">
        <v>34</v>
      </c>
      <c r="E70" t="s">
        <v>17</v>
      </c>
      <c r="F70" s="4">
        <v>2415</v>
      </c>
      <c r="G70" s="5">
        <v>15</v>
      </c>
    </row>
    <row r="71" spans="3:7" x14ac:dyDescent="0.35">
      <c r="C71" t="s">
        <v>39</v>
      </c>
      <c r="D71" t="s">
        <v>33</v>
      </c>
      <c r="E71" t="s">
        <v>18</v>
      </c>
      <c r="F71" s="4">
        <v>4018</v>
      </c>
      <c r="G71" s="5">
        <v>162</v>
      </c>
    </row>
    <row r="72" spans="3:7" x14ac:dyDescent="0.35">
      <c r="C72" t="s">
        <v>4</v>
      </c>
      <c r="D72" t="s">
        <v>33</v>
      </c>
      <c r="E72" t="s">
        <v>18</v>
      </c>
      <c r="F72" s="4">
        <v>861</v>
      </c>
      <c r="G72" s="5">
        <v>195</v>
      </c>
    </row>
    <row r="73" spans="3:7" x14ac:dyDescent="0.35">
      <c r="C73" t="s">
        <v>9</v>
      </c>
      <c r="D73" t="s">
        <v>37</v>
      </c>
      <c r="E73" t="s">
        <v>13</v>
      </c>
      <c r="F73" s="4">
        <v>5586</v>
      </c>
      <c r="G73" s="5">
        <v>525</v>
      </c>
    </row>
    <row r="74" spans="3:7" x14ac:dyDescent="0.35">
      <c r="C74" t="s">
        <v>6</v>
      </c>
      <c r="D74" t="s">
        <v>33</v>
      </c>
      <c r="E74" t="s">
        <v>32</v>
      </c>
      <c r="F74" s="4">
        <v>2226</v>
      </c>
      <c r="G74" s="5">
        <v>48</v>
      </c>
    </row>
    <row r="75" spans="3:7" x14ac:dyDescent="0.35">
      <c r="C75" t="s">
        <v>8</v>
      </c>
      <c r="D75" t="s">
        <v>33</v>
      </c>
      <c r="E75" t="s">
        <v>27</v>
      </c>
      <c r="F75" s="4">
        <v>14329</v>
      </c>
      <c r="G75" s="5">
        <v>150</v>
      </c>
    </row>
    <row r="76" spans="3:7" x14ac:dyDescent="0.35">
      <c r="C76" t="s">
        <v>8</v>
      </c>
      <c r="D76" t="s">
        <v>33</v>
      </c>
      <c r="E76" t="s">
        <v>19</v>
      </c>
      <c r="F76" s="4">
        <v>8463</v>
      </c>
      <c r="G76" s="5">
        <v>492</v>
      </c>
    </row>
    <row r="77" spans="3:7" x14ac:dyDescent="0.35">
      <c r="C77" t="s">
        <v>4</v>
      </c>
      <c r="D77" t="s">
        <v>33</v>
      </c>
      <c r="E77" t="s">
        <v>28</v>
      </c>
      <c r="F77" s="4">
        <v>2891</v>
      </c>
      <c r="G77" s="5">
        <v>102</v>
      </c>
    </row>
    <row r="78" spans="3:7" x14ac:dyDescent="0.35">
      <c r="C78" t="s">
        <v>2</v>
      </c>
      <c r="D78" t="s">
        <v>35</v>
      </c>
      <c r="E78" t="s">
        <v>22</v>
      </c>
      <c r="F78" s="4">
        <v>3773</v>
      </c>
      <c r="G78" s="5">
        <v>165</v>
      </c>
    </row>
    <row r="79" spans="3:7" x14ac:dyDescent="0.35">
      <c r="C79" t="s">
        <v>40</v>
      </c>
      <c r="D79" t="s">
        <v>35</v>
      </c>
      <c r="E79" t="s">
        <v>27</v>
      </c>
      <c r="F79" s="4">
        <v>854</v>
      </c>
      <c r="G79" s="5">
        <v>309</v>
      </c>
    </row>
    <row r="80" spans="3:7" x14ac:dyDescent="0.35">
      <c r="C80" t="s">
        <v>5</v>
      </c>
      <c r="D80" t="s">
        <v>35</v>
      </c>
      <c r="E80" t="s">
        <v>16</v>
      </c>
      <c r="F80" s="4">
        <v>4970</v>
      </c>
      <c r="G80" s="5">
        <v>156</v>
      </c>
    </row>
    <row r="81" spans="3:7" x14ac:dyDescent="0.35">
      <c r="C81" t="s">
        <v>8</v>
      </c>
      <c r="D81" t="s">
        <v>34</v>
      </c>
      <c r="E81" t="s">
        <v>25</v>
      </c>
      <c r="F81" s="4">
        <v>98</v>
      </c>
      <c r="G81" s="5">
        <v>159</v>
      </c>
    </row>
    <row r="82" spans="3:7" x14ac:dyDescent="0.35">
      <c r="C82" t="s">
        <v>4</v>
      </c>
      <c r="D82" t="s">
        <v>34</v>
      </c>
      <c r="E82" t="s">
        <v>14</v>
      </c>
      <c r="F82" s="4">
        <v>13391</v>
      </c>
      <c r="G82" s="5">
        <v>201</v>
      </c>
    </row>
    <row r="83" spans="3:7" x14ac:dyDescent="0.35">
      <c r="C83" t="s">
        <v>7</v>
      </c>
      <c r="D83" t="s">
        <v>38</v>
      </c>
      <c r="E83" t="s">
        <v>30</v>
      </c>
      <c r="F83" s="4">
        <v>8890</v>
      </c>
      <c r="G83" s="5">
        <v>210</v>
      </c>
    </row>
    <row r="84" spans="3:7" x14ac:dyDescent="0.35">
      <c r="C84" t="s">
        <v>1</v>
      </c>
      <c r="D84" t="s">
        <v>37</v>
      </c>
      <c r="E84" t="s">
        <v>12</v>
      </c>
      <c r="F84" s="4">
        <v>56</v>
      </c>
      <c r="G84" s="5">
        <v>51</v>
      </c>
    </row>
    <row r="85" spans="3:7" x14ac:dyDescent="0.35">
      <c r="C85" t="s">
        <v>2</v>
      </c>
      <c r="D85" t="s">
        <v>35</v>
      </c>
      <c r="E85" t="s">
        <v>24</v>
      </c>
      <c r="F85" s="4">
        <v>3339</v>
      </c>
      <c r="G85" s="5">
        <v>39</v>
      </c>
    </row>
    <row r="86" spans="3:7" x14ac:dyDescent="0.35">
      <c r="C86" t="s">
        <v>9</v>
      </c>
      <c r="D86" t="s">
        <v>34</v>
      </c>
      <c r="E86" t="s">
        <v>17</v>
      </c>
      <c r="F86" s="4">
        <v>3808</v>
      </c>
      <c r="G86" s="5">
        <v>279</v>
      </c>
    </row>
    <row r="87" spans="3:7" x14ac:dyDescent="0.35">
      <c r="C87" t="s">
        <v>9</v>
      </c>
      <c r="D87" t="s">
        <v>37</v>
      </c>
      <c r="E87" t="s">
        <v>12</v>
      </c>
      <c r="F87" s="4">
        <v>63</v>
      </c>
      <c r="G87" s="5">
        <v>123</v>
      </c>
    </row>
    <row r="88" spans="3:7" x14ac:dyDescent="0.35">
      <c r="C88" t="s">
        <v>1</v>
      </c>
      <c r="D88" t="s">
        <v>38</v>
      </c>
      <c r="E88" t="s">
        <v>26</v>
      </c>
      <c r="F88" s="4">
        <v>7812</v>
      </c>
      <c r="G88" s="5">
        <v>81</v>
      </c>
    </row>
    <row r="89" spans="3:7" x14ac:dyDescent="0.35">
      <c r="C89" t="s">
        <v>39</v>
      </c>
      <c r="D89" t="s">
        <v>36</v>
      </c>
      <c r="E89" t="s">
        <v>18</v>
      </c>
      <c r="F89" s="4">
        <v>7693</v>
      </c>
      <c r="G89" s="5">
        <v>21</v>
      </c>
    </row>
    <row r="90" spans="3:7" x14ac:dyDescent="0.35">
      <c r="C90" t="s">
        <v>2</v>
      </c>
      <c r="D90" t="s">
        <v>35</v>
      </c>
      <c r="E90" t="s">
        <v>27</v>
      </c>
      <c r="F90" s="4">
        <v>973</v>
      </c>
      <c r="G90" s="5">
        <v>162</v>
      </c>
    </row>
    <row r="91" spans="3:7" x14ac:dyDescent="0.35">
      <c r="C91" t="s">
        <v>9</v>
      </c>
      <c r="D91" t="s">
        <v>34</v>
      </c>
      <c r="E91" t="s">
        <v>20</v>
      </c>
      <c r="F91" s="4">
        <v>567</v>
      </c>
      <c r="G91" s="5">
        <v>228</v>
      </c>
    </row>
    <row r="92" spans="3:7" x14ac:dyDescent="0.35">
      <c r="C92" t="s">
        <v>9</v>
      </c>
      <c r="D92" t="s">
        <v>35</v>
      </c>
      <c r="E92" t="s">
        <v>28</v>
      </c>
      <c r="F92" s="4">
        <v>2471</v>
      </c>
      <c r="G92" s="5">
        <v>342</v>
      </c>
    </row>
    <row r="93" spans="3:7" x14ac:dyDescent="0.35">
      <c r="C93" t="s">
        <v>4</v>
      </c>
      <c r="D93" t="s">
        <v>37</v>
      </c>
      <c r="E93" t="s">
        <v>12</v>
      </c>
      <c r="F93" s="4">
        <v>7189</v>
      </c>
      <c r="G93" s="5">
        <v>54</v>
      </c>
    </row>
    <row r="94" spans="3:7" x14ac:dyDescent="0.35">
      <c r="C94" t="s">
        <v>40</v>
      </c>
      <c r="D94" t="s">
        <v>34</v>
      </c>
      <c r="E94" t="s">
        <v>27</v>
      </c>
      <c r="F94" s="4">
        <v>7455</v>
      </c>
      <c r="G94" s="5">
        <v>216</v>
      </c>
    </row>
    <row r="95" spans="3:7" x14ac:dyDescent="0.35">
      <c r="C95" t="s">
        <v>2</v>
      </c>
      <c r="D95" t="s">
        <v>33</v>
      </c>
      <c r="E95" t="s">
        <v>25</v>
      </c>
      <c r="F95" s="4">
        <v>3108</v>
      </c>
      <c r="G95" s="5">
        <v>54</v>
      </c>
    </row>
    <row r="96" spans="3:7" x14ac:dyDescent="0.35">
      <c r="C96" t="s">
        <v>5</v>
      </c>
      <c r="D96" t="s">
        <v>37</v>
      </c>
      <c r="E96" t="s">
        <v>24</v>
      </c>
      <c r="F96" s="4">
        <v>469</v>
      </c>
      <c r="G96" s="5">
        <v>75</v>
      </c>
    </row>
    <row r="97" spans="3:7" x14ac:dyDescent="0.35">
      <c r="C97" t="s">
        <v>8</v>
      </c>
      <c r="D97" t="s">
        <v>36</v>
      </c>
      <c r="E97" t="s">
        <v>22</v>
      </c>
      <c r="F97" s="4">
        <v>2737</v>
      </c>
      <c r="G97" s="5">
        <v>93</v>
      </c>
    </row>
    <row r="98" spans="3:7" x14ac:dyDescent="0.35">
      <c r="C98" t="s">
        <v>8</v>
      </c>
      <c r="D98" t="s">
        <v>36</v>
      </c>
      <c r="E98" t="s">
        <v>24</v>
      </c>
      <c r="F98" s="4">
        <v>4305</v>
      </c>
      <c r="G98" s="5">
        <v>156</v>
      </c>
    </row>
    <row r="99" spans="3:7" x14ac:dyDescent="0.35">
      <c r="C99" t="s">
        <v>8</v>
      </c>
      <c r="D99" t="s">
        <v>37</v>
      </c>
      <c r="E99" t="s">
        <v>16</v>
      </c>
      <c r="F99" s="4">
        <v>2408</v>
      </c>
      <c r="G99" s="5">
        <v>9</v>
      </c>
    </row>
    <row r="100" spans="3:7" x14ac:dyDescent="0.35">
      <c r="C100" t="s">
        <v>2</v>
      </c>
      <c r="D100" t="s">
        <v>35</v>
      </c>
      <c r="E100" t="s">
        <v>18</v>
      </c>
      <c r="F100" s="4">
        <v>1281</v>
      </c>
      <c r="G100" s="5">
        <v>18</v>
      </c>
    </row>
    <row r="101" spans="3:7" x14ac:dyDescent="0.35">
      <c r="C101" t="s">
        <v>39</v>
      </c>
      <c r="D101" t="s">
        <v>34</v>
      </c>
      <c r="E101" t="s">
        <v>31</v>
      </c>
      <c r="F101" s="4">
        <v>12348</v>
      </c>
      <c r="G101" s="5">
        <v>234</v>
      </c>
    </row>
    <row r="102" spans="3:7" x14ac:dyDescent="0.35">
      <c r="C102" t="s">
        <v>2</v>
      </c>
      <c r="D102" t="s">
        <v>33</v>
      </c>
      <c r="E102" t="s">
        <v>27</v>
      </c>
      <c r="F102" s="4">
        <v>3689</v>
      </c>
      <c r="G102" s="5">
        <v>312</v>
      </c>
    </row>
    <row r="103" spans="3:7" x14ac:dyDescent="0.35">
      <c r="C103" t="s">
        <v>6</v>
      </c>
      <c r="D103" t="s">
        <v>35</v>
      </c>
      <c r="E103" t="s">
        <v>18</v>
      </c>
      <c r="F103" s="4">
        <v>2870</v>
      </c>
      <c r="G103" s="5">
        <v>300</v>
      </c>
    </row>
    <row r="104" spans="3:7" x14ac:dyDescent="0.35">
      <c r="C104" t="s">
        <v>1</v>
      </c>
      <c r="D104" t="s">
        <v>35</v>
      </c>
      <c r="E104" t="s">
        <v>26</v>
      </c>
      <c r="F104" s="4">
        <v>798</v>
      </c>
      <c r="G104" s="5">
        <v>519</v>
      </c>
    </row>
    <row r="105" spans="3:7" x14ac:dyDescent="0.35">
      <c r="C105" t="s">
        <v>40</v>
      </c>
      <c r="D105" t="s">
        <v>36</v>
      </c>
      <c r="E105" t="s">
        <v>20</v>
      </c>
      <c r="F105" s="4">
        <v>2933</v>
      </c>
      <c r="G105" s="5">
        <v>9</v>
      </c>
    </row>
    <row r="106" spans="3:7" x14ac:dyDescent="0.35">
      <c r="C106" t="s">
        <v>4</v>
      </c>
      <c r="D106" t="s">
        <v>34</v>
      </c>
      <c r="E106" t="s">
        <v>3</v>
      </c>
      <c r="F106" s="4">
        <v>2744</v>
      </c>
      <c r="G106" s="5">
        <v>9</v>
      </c>
    </row>
    <row r="107" spans="3:7" x14ac:dyDescent="0.35">
      <c r="C107" t="s">
        <v>39</v>
      </c>
      <c r="D107" t="s">
        <v>35</v>
      </c>
      <c r="E107" t="s">
        <v>32</v>
      </c>
      <c r="F107" s="4">
        <v>9772</v>
      </c>
      <c r="G107" s="5">
        <v>90</v>
      </c>
    </row>
    <row r="108" spans="3:7" x14ac:dyDescent="0.35">
      <c r="C108" t="s">
        <v>6</v>
      </c>
      <c r="D108" t="s">
        <v>33</v>
      </c>
      <c r="E108" t="s">
        <v>24</v>
      </c>
      <c r="F108" s="4">
        <v>1568</v>
      </c>
      <c r="G108" s="5">
        <v>96</v>
      </c>
    </row>
    <row r="109" spans="3:7" x14ac:dyDescent="0.35">
      <c r="C109" t="s">
        <v>1</v>
      </c>
      <c r="D109" t="s">
        <v>35</v>
      </c>
      <c r="E109" t="s">
        <v>15</v>
      </c>
      <c r="F109" s="4">
        <v>11417</v>
      </c>
      <c r="G109" s="5">
        <v>21</v>
      </c>
    </row>
    <row r="110" spans="3:7" x14ac:dyDescent="0.35">
      <c r="C110" t="s">
        <v>39</v>
      </c>
      <c r="D110" t="s">
        <v>33</v>
      </c>
      <c r="E110" t="s">
        <v>25</v>
      </c>
      <c r="F110" s="4">
        <v>6748</v>
      </c>
      <c r="G110" s="5">
        <v>48</v>
      </c>
    </row>
    <row r="111" spans="3:7" x14ac:dyDescent="0.35">
      <c r="C111" t="s">
        <v>9</v>
      </c>
      <c r="D111" t="s">
        <v>35</v>
      </c>
      <c r="E111" t="s">
        <v>26</v>
      </c>
      <c r="F111" s="4">
        <v>1407</v>
      </c>
      <c r="G111" s="5">
        <v>72</v>
      </c>
    </row>
    <row r="112" spans="3:7" x14ac:dyDescent="0.35">
      <c r="C112" t="s">
        <v>7</v>
      </c>
      <c r="D112" t="s">
        <v>34</v>
      </c>
      <c r="E112" t="s">
        <v>28</v>
      </c>
      <c r="F112" s="4">
        <v>2023</v>
      </c>
      <c r="G112" s="5">
        <v>168</v>
      </c>
    </row>
    <row r="113" spans="3:7" x14ac:dyDescent="0.35">
      <c r="C113" t="s">
        <v>4</v>
      </c>
      <c r="D113" t="s">
        <v>38</v>
      </c>
      <c r="E113" t="s">
        <v>25</v>
      </c>
      <c r="F113" s="4">
        <v>5236</v>
      </c>
      <c r="G113" s="5">
        <v>51</v>
      </c>
    </row>
    <row r="114" spans="3:7" x14ac:dyDescent="0.35">
      <c r="C114" t="s">
        <v>40</v>
      </c>
      <c r="D114" t="s">
        <v>35</v>
      </c>
      <c r="E114" t="s">
        <v>18</v>
      </c>
      <c r="F114" s="4">
        <v>1925</v>
      </c>
      <c r="G114" s="5">
        <v>192</v>
      </c>
    </row>
    <row r="115" spans="3:7" x14ac:dyDescent="0.35">
      <c r="C115" t="s">
        <v>6</v>
      </c>
      <c r="D115" t="s">
        <v>36</v>
      </c>
      <c r="E115" t="s">
        <v>13</v>
      </c>
      <c r="F115" s="4">
        <v>6608</v>
      </c>
      <c r="G115" s="5">
        <v>225</v>
      </c>
    </row>
    <row r="116" spans="3:7" x14ac:dyDescent="0.35">
      <c r="C116" t="s">
        <v>5</v>
      </c>
      <c r="D116" t="s">
        <v>33</v>
      </c>
      <c r="E116" t="s">
        <v>25</v>
      </c>
      <c r="F116" s="4">
        <v>8008</v>
      </c>
      <c r="G116" s="5">
        <v>456</v>
      </c>
    </row>
    <row r="117" spans="3:7" x14ac:dyDescent="0.35">
      <c r="C117" t="s">
        <v>9</v>
      </c>
      <c r="D117" t="s">
        <v>33</v>
      </c>
      <c r="E117" t="s">
        <v>24</v>
      </c>
      <c r="F117" s="4">
        <v>1428</v>
      </c>
      <c r="G117" s="5">
        <v>93</v>
      </c>
    </row>
    <row r="118" spans="3:7" x14ac:dyDescent="0.35">
      <c r="C118" t="s">
        <v>5</v>
      </c>
      <c r="D118" t="s">
        <v>33</v>
      </c>
      <c r="E118" t="s">
        <v>3</v>
      </c>
      <c r="F118" s="4">
        <v>525</v>
      </c>
      <c r="G118" s="5">
        <v>48</v>
      </c>
    </row>
    <row r="119" spans="3:7" x14ac:dyDescent="0.35">
      <c r="C119" t="s">
        <v>5</v>
      </c>
      <c r="D119" t="s">
        <v>36</v>
      </c>
      <c r="E119" t="s">
        <v>17</v>
      </c>
      <c r="F119" s="4">
        <v>1505</v>
      </c>
      <c r="G119" s="5">
        <v>102</v>
      </c>
    </row>
    <row r="120" spans="3:7" x14ac:dyDescent="0.35">
      <c r="C120" t="s">
        <v>6</v>
      </c>
      <c r="D120" t="s">
        <v>34</v>
      </c>
      <c r="E120" t="s">
        <v>29</v>
      </c>
      <c r="F120" s="4">
        <v>6755</v>
      </c>
      <c r="G120" s="5">
        <v>252</v>
      </c>
    </row>
    <row r="121" spans="3:7" x14ac:dyDescent="0.35">
      <c r="C121" t="s">
        <v>1</v>
      </c>
      <c r="D121" t="s">
        <v>36</v>
      </c>
      <c r="E121" t="s">
        <v>17</v>
      </c>
      <c r="F121" s="4">
        <v>11571</v>
      </c>
      <c r="G121" s="5">
        <v>138</v>
      </c>
    </row>
    <row r="122" spans="3:7" x14ac:dyDescent="0.35">
      <c r="C122" t="s">
        <v>39</v>
      </c>
      <c r="D122" t="s">
        <v>37</v>
      </c>
      <c r="E122" t="s">
        <v>24</v>
      </c>
      <c r="F122" s="4">
        <v>2541</v>
      </c>
      <c r="G122" s="5">
        <v>90</v>
      </c>
    </row>
    <row r="123" spans="3:7" x14ac:dyDescent="0.35">
      <c r="C123" t="s">
        <v>40</v>
      </c>
      <c r="D123" t="s">
        <v>36</v>
      </c>
      <c r="E123" t="s">
        <v>29</v>
      </c>
      <c r="F123" s="4">
        <v>1526</v>
      </c>
      <c r="G123" s="5">
        <v>240</v>
      </c>
    </row>
    <row r="124" spans="3:7" x14ac:dyDescent="0.35">
      <c r="C124" t="s">
        <v>39</v>
      </c>
      <c r="D124" t="s">
        <v>37</v>
      </c>
      <c r="E124" t="s">
        <v>3</v>
      </c>
      <c r="F124" s="4">
        <v>6125</v>
      </c>
      <c r="G124" s="5">
        <v>102</v>
      </c>
    </row>
    <row r="125" spans="3:7" x14ac:dyDescent="0.35">
      <c r="C125" t="s">
        <v>40</v>
      </c>
      <c r="D125" t="s">
        <v>34</v>
      </c>
      <c r="E125" t="s">
        <v>26</v>
      </c>
      <c r="F125" s="4">
        <v>847</v>
      </c>
      <c r="G125" s="5">
        <v>129</v>
      </c>
    </row>
    <row r="126" spans="3:7" x14ac:dyDescent="0.35">
      <c r="C126" t="s">
        <v>7</v>
      </c>
      <c r="D126" t="s">
        <v>34</v>
      </c>
      <c r="E126" t="s">
        <v>26</v>
      </c>
      <c r="F126" s="4">
        <v>4753</v>
      </c>
      <c r="G126" s="5">
        <v>300</v>
      </c>
    </row>
    <row r="127" spans="3:7" x14ac:dyDescent="0.35">
      <c r="C127" t="s">
        <v>5</v>
      </c>
      <c r="D127" t="s">
        <v>37</v>
      </c>
      <c r="E127" t="s">
        <v>32</v>
      </c>
      <c r="F127" s="4">
        <v>959</v>
      </c>
      <c r="G127" s="5">
        <v>135</v>
      </c>
    </row>
    <row r="128" spans="3:7" x14ac:dyDescent="0.35">
      <c r="C128" t="s">
        <v>6</v>
      </c>
      <c r="D128" t="s">
        <v>34</v>
      </c>
      <c r="E128" t="s">
        <v>23</v>
      </c>
      <c r="F128" s="4">
        <v>2793</v>
      </c>
      <c r="G128" s="5">
        <v>114</v>
      </c>
    </row>
    <row r="129" spans="3:7" x14ac:dyDescent="0.35">
      <c r="C129" t="s">
        <v>6</v>
      </c>
      <c r="D129" t="s">
        <v>34</v>
      </c>
      <c r="E129" t="s">
        <v>13</v>
      </c>
      <c r="F129" s="4">
        <v>4606</v>
      </c>
      <c r="G129" s="5">
        <v>63</v>
      </c>
    </row>
    <row r="130" spans="3:7" x14ac:dyDescent="0.35">
      <c r="C130" t="s">
        <v>6</v>
      </c>
      <c r="D130" t="s">
        <v>35</v>
      </c>
      <c r="E130" t="s">
        <v>28</v>
      </c>
      <c r="F130" s="4">
        <v>5551</v>
      </c>
      <c r="G130" s="5">
        <v>252</v>
      </c>
    </row>
    <row r="131" spans="3:7" x14ac:dyDescent="0.35">
      <c r="C131" t="s">
        <v>9</v>
      </c>
      <c r="D131" t="s">
        <v>35</v>
      </c>
      <c r="E131" t="s">
        <v>31</v>
      </c>
      <c r="F131" s="4">
        <v>6657</v>
      </c>
      <c r="G131" s="5">
        <v>303</v>
      </c>
    </row>
    <row r="132" spans="3:7" x14ac:dyDescent="0.35">
      <c r="C132" t="s">
        <v>6</v>
      </c>
      <c r="D132" t="s">
        <v>38</v>
      </c>
      <c r="E132" t="s">
        <v>16</v>
      </c>
      <c r="F132" s="4">
        <v>4438</v>
      </c>
      <c r="G132" s="5">
        <v>246</v>
      </c>
    </row>
    <row r="133" spans="3:7" x14ac:dyDescent="0.35">
      <c r="C133" t="s">
        <v>7</v>
      </c>
      <c r="D133" t="s">
        <v>37</v>
      </c>
      <c r="E133" t="s">
        <v>21</v>
      </c>
      <c r="F133" s="4">
        <v>168</v>
      </c>
      <c r="G133" s="5">
        <v>84</v>
      </c>
    </row>
    <row r="134" spans="3:7" x14ac:dyDescent="0.35">
      <c r="C134" t="s">
        <v>6</v>
      </c>
      <c r="D134" t="s">
        <v>33</v>
      </c>
      <c r="E134" t="s">
        <v>16</v>
      </c>
      <c r="F134" s="4">
        <v>7777</v>
      </c>
      <c r="G134" s="5">
        <v>39</v>
      </c>
    </row>
    <row r="135" spans="3:7" x14ac:dyDescent="0.35">
      <c r="C135" t="s">
        <v>4</v>
      </c>
      <c r="D135" t="s">
        <v>35</v>
      </c>
      <c r="E135" t="s">
        <v>16</v>
      </c>
      <c r="F135" s="4">
        <v>3339</v>
      </c>
      <c r="G135" s="5">
        <v>348</v>
      </c>
    </row>
    <row r="136" spans="3:7" x14ac:dyDescent="0.35">
      <c r="C136" t="s">
        <v>6</v>
      </c>
      <c r="D136" t="s">
        <v>36</v>
      </c>
      <c r="E136" t="s">
        <v>32</v>
      </c>
      <c r="F136" s="4">
        <v>6391</v>
      </c>
      <c r="G136" s="5">
        <v>48</v>
      </c>
    </row>
    <row r="137" spans="3:7" x14ac:dyDescent="0.35">
      <c r="C137" t="s">
        <v>4</v>
      </c>
      <c r="D137" t="s">
        <v>36</v>
      </c>
      <c r="E137" t="s">
        <v>21</v>
      </c>
      <c r="F137" s="4">
        <v>518</v>
      </c>
      <c r="G137" s="5">
        <v>75</v>
      </c>
    </row>
    <row r="138" spans="3:7" x14ac:dyDescent="0.35">
      <c r="C138" t="s">
        <v>6</v>
      </c>
      <c r="D138" t="s">
        <v>37</v>
      </c>
      <c r="E138" t="s">
        <v>27</v>
      </c>
      <c r="F138" s="4">
        <v>5677</v>
      </c>
      <c r="G138" s="5">
        <v>258</v>
      </c>
    </row>
    <row r="139" spans="3:7" x14ac:dyDescent="0.35">
      <c r="C139" t="s">
        <v>5</v>
      </c>
      <c r="D139" t="s">
        <v>38</v>
      </c>
      <c r="E139" t="s">
        <v>16</v>
      </c>
      <c r="F139" s="4">
        <v>6048</v>
      </c>
      <c r="G139" s="5">
        <v>27</v>
      </c>
    </row>
    <row r="140" spans="3:7" x14ac:dyDescent="0.35">
      <c r="C140" t="s">
        <v>7</v>
      </c>
      <c r="D140" t="s">
        <v>37</v>
      </c>
      <c r="E140" t="s">
        <v>31</v>
      </c>
      <c r="F140" s="4">
        <v>3752</v>
      </c>
      <c r="G140" s="5">
        <v>213</v>
      </c>
    </row>
    <row r="141" spans="3:7" x14ac:dyDescent="0.35">
      <c r="C141" t="s">
        <v>4</v>
      </c>
      <c r="D141" t="s">
        <v>34</v>
      </c>
      <c r="E141" t="s">
        <v>28</v>
      </c>
      <c r="F141" s="4">
        <v>4480</v>
      </c>
      <c r="G141" s="5">
        <v>357</v>
      </c>
    </row>
    <row r="142" spans="3:7" x14ac:dyDescent="0.35">
      <c r="C142" t="s">
        <v>8</v>
      </c>
      <c r="D142" t="s">
        <v>36</v>
      </c>
      <c r="E142" t="s">
        <v>3</v>
      </c>
      <c r="F142" s="4">
        <v>259</v>
      </c>
      <c r="G142" s="5">
        <v>207</v>
      </c>
    </row>
    <row r="143" spans="3:7" x14ac:dyDescent="0.35">
      <c r="C143" t="s">
        <v>7</v>
      </c>
      <c r="D143" t="s">
        <v>36</v>
      </c>
      <c r="E143" t="s">
        <v>29</v>
      </c>
      <c r="F143" s="4">
        <v>42</v>
      </c>
      <c r="G143" s="5">
        <v>150</v>
      </c>
    </row>
    <row r="144" spans="3:7" x14ac:dyDescent="0.35">
      <c r="C144" t="s">
        <v>40</v>
      </c>
      <c r="D144" t="s">
        <v>35</v>
      </c>
      <c r="E144" t="s">
        <v>25</v>
      </c>
      <c r="F144" s="4">
        <v>98</v>
      </c>
      <c r="G144" s="5">
        <v>204</v>
      </c>
    </row>
    <row r="145" spans="3:7" x14ac:dyDescent="0.35">
      <c r="C145" t="s">
        <v>6</v>
      </c>
      <c r="D145" t="s">
        <v>34</v>
      </c>
      <c r="E145" t="s">
        <v>26</v>
      </c>
      <c r="F145" s="4">
        <v>2478</v>
      </c>
      <c r="G145" s="5">
        <v>21</v>
      </c>
    </row>
    <row r="146" spans="3:7" x14ac:dyDescent="0.35">
      <c r="C146" t="s">
        <v>40</v>
      </c>
      <c r="D146" t="s">
        <v>33</v>
      </c>
      <c r="E146" t="s">
        <v>32</v>
      </c>
      <c r="F146" s="4">
        <v>7847</v>
      </c>
      <c r="G146" s="5">
        <v>174</v>
      </c>
    </row>
    <row r="147" spans="3:7" x14ac:dyDescent="0.35">
      <c r="C147" t="s">
        <v>1</v>
      </c>
      <c r="D147" t="s">
        <v>36</v>
      </c>
      <c r="E147" t="s">
        <v>16</v>
      </c>
      <c r="F147" s="4">
        <v>9926</v>
      </c>
      <c r="G147" s="5">
        <v>201</v>
      </c>
    </row>
    <row r="148" spans="3:7" x14ac:dyDescent="0.35">
      <c r="C148" t="s">
        <v>7</v>
      </c>
      <c r="D148" t="s">
        <v>37</v>
      </c>
      <c r="E148" t="s">
        <v>12</v>
      </c>
      <c r="F148" s="4">
        <v>819</v>
      </c>
      <c r="G148" s="5">
        <v>510</v>
      </c>
    </row>
    <row r="149" spans="3:7" x14ac:dyDescent="0.35">
      <c r="C149" t="s">
        <v>5</v>
      </c>
      <c r="D149" t="s">
        <v>38</v>
      </c>
      <c r="E149" t="s">
        <v>28</v>
      </c>
      <c r="F149" s="4">
        <v>3052</v>
      </c>
      <c r="G149" s="5">
        <v>378</v>
      </c>
    </row>
    <row r="150" spans="3:7" x14ac:dyDescent="0.35">
      <c r="C150" t="s">
        <v>8</v>
      </c>
      <c r="D150" t="s">
        <v>33</v>
      </c>
      <c r="E150" t="s">
        <v>20</v>
      </c>
      <c r="F150" s="4">
        <v>6832</v>
      </c>
      <c r="G150" s="5">
        <v>27</v>
      </c>
    </row>
    <row r="151" spans="3:7" x14ac:dyDescent="0.35">
      <c r="C151" t="s">
        <v>1</v>
      </c>
      <c r="D151" t="s">
        <v>38</v>
      </c>
      <c r="E151" t="s">
        <v>15</v>
      </c>
      <c r="F151" s="4">
        <v>2016</v>
      </c>
      <c r="G151" s="5">
        <v>117</v>
      </c>
    </row>
    <row r="152" spans="3:7" x14ac:dyDescent="0.35">
      <c r="C152" t="s">
        <v>5</v>
      </c>
      <c r="D152" t="s">
        <v>37</v>
      </c>
      <c r="E152" t="s">
        <v>20</v>
      </c>
      <c r="F152" s="4">
        <v>7322</v>
      </c>
      <c r="G152" s="5">
        <v>36</v>
      </c>
    </row>
    <row r="153" spans="3:7" x14ac:dyDescent="0.35">
      <c r="C153" t="s">
        <v>7</v>
      </c>
      <c r="D153" t="s">
        <v>34</v>
      </c>
      <c r="E153" t="s">
        <v>32</v>
      </c>
      <c r="F153" s="4">
        <v>357</v>
      </c>
      <c r="G153" s="5">
        <v>126</v>
      </c>
    </row>
    <row r="154" spans="3:7" x14ac:dyDescent="0.35">
      <c r="C154" t="s">
        <v>8</v>
      </c>
      <c r="D154" t="s">
        <v>38</v>
      </c>
      <c r="E154" t="s">
        <v>24</v>
      </c>
      <c r="F154" s="4">
        <v>3192</v>
      </c>
      <c r="G154" s="5">
        <v>72</v>
      </c>
    </row>
    <row r="155" spans="3:7" x14ac:dyDescent="0.35">
      <c r="C155" t="s">
        <v>6</v>
      </c>
      <c r="D155" t="s">
        <v>35</v>
      </c>
      <c r="E155" t="s">
        <v>21</v>
      </c>
      <c r="F155" s="4">
        <v>8435</v>
      </c>
      <c r="G155" s="5">
        <v>42</v>
      </c>
    </row>
    <row r="156" spans="3:7" x14ac:dyDescent="0.35">
      <c r="C156" t="s">
        <v>39</v>
      </c>
      <c r="D156" t="s">
        <v>38</v>
      </c>
      <c r="E156" t="s">
        <v>28</v>
      </c>
      <c r="F156" s="4">
        <v>0</v>
      </c>
      <c r="G156" s="5">
        <v>135</v>
      </c>
    </row>
    <row r="157" spans="3:7" x14ac:dyDescent="0.35">
      <c r="C157" t="s">
        <v>6</v>
      </c>
      <c r="D157" t="s">
        <v>33</v>
      </c>
      <c r="E157" t="s">
        <v>23</v>
      </c>
      <c r="F157" s="4">
        <v>8862</v>
      </c>
      <c r="G157" s="5">
        <v>189</v>
      </c>
    </row>
    <row r="158" spans="3:7" x14ac:dyDescent="0.35">
      <c r="C158" t="s">
        <v>5</v>
      </c>
      <c r="D158" t="s">
        <v>36</v>
      </c>
      <c r="E158" t="s">
        <v>27</v>
      </c>
      <c r="F158" s="4">
        <v>3556</v>
      </c>
      <c r="G158" s="5">
        <v>459</v>
      </c>
    </row>
    <row r="159" spans="3:7" x14ac:dyDescent="0.35">
      <c r="C159" t="s">
        <v>4</v>
      </c>
      <c r="D159" t="s">
        <v>33</v>
      </c>
      <c r="E159" t="s">
        <v>14</v>
      </c>
      <c r="F159" s="4">
        <v>7280</v>
      </c>
      <c r="G159" s="5">
        <v>201</v>
      </c>
    </row>
    <row r="160" spans="3:7" x14ac:dyDescent="0.35">
      <c r="C160" t="s">
        <v>5</v>
      </c>
      <c r="D160" t="s">
        <v>33</v>
      </c>
      <c r="E160" t="s">
        <v>29</v>
      </c>
      <c r="F160" s="4">
        <v>3402</v>
      </c>
      <c r="G160" s="5">
        <v>366</v>
      </c>
    </row>
    <row r="161" spans="3:7" x14ac:dyDescent="0.35">
      <c r="C161" t="s">
        <v>2</v>
      </c>
      <c r="D161" t="s">
        <v>36</v>
      </c>
      <c r="E161" t="s">
        <v>28</v>
      </c>
      <c r="F161" s="4">
        <v>4592</v>
      </c>
      <c r="G161" s="5">
        <v>324</v>
      </c>
    </row>
    <row r="162" spans="3:7" x14ac:dyDescent="0.35">
      <c r="C162" t="s">
        <v>8</v>
      </c>
      <c r="D162" t="s">
        <v>34</v>
      </c>
      <c r="E162" t="s">
        <v>14</v>
      </c>
      <c r="F162" s="4">
        <v>7833</v>
      </c>
      <c r="G162" s="5">
        <v>243</v>
      </c>
    </row>
    <row r="163" spans="3:7" x14ac:dyDescent="0.35">
      <c r="C163" t="s">
        <v>1</v>
      </c>
      <c r="D163" t="s">
        <v>38</v>
      </c>
      <c r="E163" t="s">
        <v>20</v>
      </c>
      <c r="F163" s="4">
        <v>7651</v>
      </c>
      <c r="G163" s="5">
        <v>213</v>
      </c>
    </row>
    <row r="164" spans="3:7" x14ac:dyDescent="0.35">
      <c r="C164" t="s">
        <v>39</v>
      </c>
      <c r="D164" t="s">
        <v>34</v>
      </c>
      <c r="E164" t="s">
        <v>29</v>
      </c>
      <c r="F164" s="4">
        <v>2275</v>
      </c>
      <c r="G164" s="5">
        <v>447</v>
      </c>
    </row>
    <row r="165" spans="3:7" x14ac:dyDescent="0.35">
      <c r="C165" t="s">
        <v>39</v>
      </c>
      <c r="D165" t="s">
        <v>37</v>
      </c>
      <c r="E165" t="s">
        <v>12</v>
      </c>
      <c r="F165" s="4">
        <v>5670</v>
      </c>
      <c r="G165" s="5">
        <v>297</v>
      </c>
    </row>
    <row r="166" spans="3:7" x14ac:dyDescent="0.35">
      <c r="C166" t="s">
        <v>6</v>
      </c>
      <c r="D166" t="s">
        <v>34</v>
      </c>
      <c r="E166" t="s">
        <v>15</v>
      </c>
      <c r="F166" s="4">
        <v>2135</v>
      </c>
      <c r="G166" s="5">
        <v>27</v>
      </c>
    </row>
    <row r="167" spans="3:7" x14ac:dyDescent="0.35">
      <c r="C167" t="s">
        <v>39</v>
      </c>
      <c r="D167" t="s">
        <v>33</v>
      </c>
      <c r="E167" t="s">
        <v>22</v>
      </c>
      <c r="F167" s="4">
        <v>2779</v>
      </c>
      <c r="G167" s="5">
        <v>75</v>
      </c>
    </row>
    <row r="168" spans="3:7" x14ac:dyDescent="0.35">
      <c r="C168" t="s">
        <v>9</v>
      </c>
      <c r="D168" t="s">
        <v>38</v>
      </c>
      <c r="E168" t="s">
        <v>32</v>
      </c>
      <c r="F168" s="4">
        <v>12950</v>
      </c>
      <c r="G168" s="5">
        <v>30</v>
      </c>
    </row>
    <row r="169" spans="3:7" x14ac:dyDescent="0.35">
      <c r="C169" t="s">
        <v>6</v>
      </c>
      <c r="D169" t="s">
        <v>35</v>
      </c>
      <c r="E169" t="s">
        <v>17</v>
      </c>
      <c r="F169" s="4">
        <v>2646</v>
      </c>
      <c r="G169" s="5">
        <v>177</v>
      </c>
    </row>
    <row r="170" spans="3:7" x14ac:dyDescent="0.35">
      <c r="C170" t="s">
        <v>39</v>
      </c>
      <c r="D170" t="s">
        <v>33</v>
      </c>
      <c r="E170" t="s">
        <v>32</v>
      </c>
      <c r="F170" s="4">
        <v>3794</v>
      </c>
      <c r="G170" s="5">
        <v>159</v>
      </c>
    </row>
    <row r="171" spans="3:7" x14ac:dyDescent="0.35">
      <c r="C171" t="s">
        <v>2</v>
      </c>
      <c r="D171" t="s">
        <v>34</v>
      </c>
      <c r="E171" t="s">
        <v>32</v>
      </c>
      <c r="F171" s="4">
        <v>819</v>
      </c>
      <c r="G171" s="5">
        <v>306</v>
      </c>
    </row>
    <row r="172" spans="3:7" x14ac:dyDescent="0.35">
      <c r="C172" t="s">
        <v>2</v>
      </c>
      <c r="D172" t="s">
        <v>33</v>
      </c>
      <c r="E172" t="s">
        <v>19</v>
      </c>
      <c r="F172" s="4">
        <v>2583</v>
      </c>
      <c r="G172" s="5">
        <v>18</v>
      </c>
    </row>
    <row r="173" spans="3:7" x14ac:dyDescent="0.35">
      <c r="C173" t="s">
        <v>6</v>
      </c>
      <c r="D173" t="s">
        <v>34</v>
      </c>
      <c r="E173" t="s">
        <v>18</v>
      </c>
      <c r="F173" s="4">
        <v>4585</v>
      </c>
      <c r="G173" s="5">
        <v>240</v>
      </c>
    </row>
    <row r="174" spans="3:7" x14ac:dyDescent="0.35">
      <c r="C174" t="s">
        <v>4</v>
      </c>
      <c r="D174" t="s">
        <v>33</v>
      </c>
      <c r="E174" t="s">
        <v>32</v>
      </c>
      <c r="F174" s="4">
        <v>1652</v>
      </c>
      <c r="G174" s="5">
        <v>93</v>
      </c>
    </row>
    <row r="175" spans="3:7" x14ac:dyDescent="0.35">
      <c r="C175" t="s">
        <v>9</v>
      </c>
      <c r="D175" t="s">
        <v>33</v>
      </c>
      <c r="E175" t="s">
        <v>25</v>
      </c>
      <c r="F175" s="4">
        <v>4991</v>
      </c>
      <c r="G175" s="5">
        <v>9</v>
      </c>
    </row>
    <row r="176" spans="3:7" x14ac:dyDescent="0.35">
      <c r="C176" t="s">
        <v>7</v>
      </c>
      <c r="D176" t="s">
        <v>33</v>
      </c>
      <c r="E176" t="s">
        <v>15</v>
      </c>
      <c r="F176" s="4">
        <v>2009</v>
      </c>
      <c r="G176" s="5">
        <v>219</v>
      </c>
    </row>
    <row r="177" spans="3:7" x14ac:dyDescent="0.35">
      <c r="C177" t="s">
        <v>1</v>
      </c>
      <c r="D177" t="s">
        <v>38</v>
      </c>
      <c r="E177" t="s">
        <v>21</v>
      </c>
      <c r="F177" s="4">
        <v>1568</v>
      </c>
      <c r="G177" s="5">
        <v>141</v>
      </c>
    </row>
    <row r="178" spans="3:7" x14ac:dyDescent="0.35">
      <c r="C178" t="s">
        <v>40</v>
      </c>
      <c r="D178" t="s">
        <v>36</v>
      </c>
      <c r="E178" t="s">
        <v>19</v>
      </c>
      <c r="F178" s="4">
        <v>3388</v>
      </c>
      <c r="G178" s="5">
        <v>123</v>
      </c>
    </row>
    <row r="179" spans="3:7" x14ac:dyDescent="0.35">
      <c r="C179" t="s">
        <v>39</v>
      </c>
      <c r="D179" t="s">
        <v>37</v>
      </c>
      <c r="E179" t="s">
        <v>23</v>
      </c>
      <c r="F179" s="4">
        <v>623</v>
      </c>
      <c r="G179" s="5">
        <v>51</v>
      </c>
    </row>
    <row r="180" spans="3:7" x14ac:dyDescent="0.35">
      <c r="C180" t="s">
        <v>5</v>
      </c>
      <c r="D180" t="s">
        <v>35</v>
      </c>
      <c r="E180" t="s">
        <v>3</v>
      </c>
      <c r="F180" s="4">
        <v>10073</v>
      </c>
      <c r="G180" s="5">
        <v>120</v>
      </c>
    </row>
    <row r="181" spans="3:7" x14ac:dyDescent="0.35">
      <c r="C181" t="s">
        <v>7</v>
      </c>
      <c r="D181" t="s">
        <v>38</v>
      </c>
      <c r="E181" t="s">
        <v>25</v>
      </c>
      <c r="F181" s="4">
        <v>1561</v>
      </c>
      <c r="G181" s="5">
        <v>27</v>
      </c>
    </row>
    <row r="182" spans="3:7" x14ac:dyDescent="0.35">
      <c r="C182" t="s">
        <v>8</v>
      </c>
      <c r="D182" t="s">
        <v>35</v>
      </c>
      <c r="E182" t="s">
        <v>26</v>
      </c>
      <c r="F182" s="4">
        <v>11522</v>
      </c>
      <c r="G182" s="5">
        <v>204</v>
      </c>
    </row>
    <row r="183" spans="3:7" x14ac:dyDescent="0.35">
      <c r="C183" t="s">
        <v>5</v>
      </c>
      <c r="D183" t="s">
        <v>37</v>
      </c>
      <c r="E183" t="s">
        <v>12</v>
      </c>
      <c r="F183" s="4">
        <v>2317</v>
      </c>
      <c r="G183" s="5">
        <v>123</v>
      </c>
    </row>
    <row r="184" spans="3:7" x14ac:dyDescent="0.35">
      <c r="C184" t="s">
        <v>9</v>
      </c>
      <c r="D184" t="s">
        <v>36</v>
      </c>
      <c r="E184" t="s">
        <v>27</v>
      </c>
      <c r="F184" s="4">
        <v>3059</v>
      </c>
      <c r="G184" s="5">
        <v>27</v>
      </c>
    </row>
    <row r="185" spans="3:7" x14ac:dyDescent="0.35">
      <c r="C185" t="s">
        <v>40</v>
      </c>
      <c r="D185" t="s">
        <v>36</v>
      </c>
      <c r="E185" t="s">
        <v>25</v>
      </c>
      <c r="F185" s="4">
        <v>2324</v>
      </c>
      <c r="G185" s="5">
        <v>177</v>
      </c>
    </row>
    <row r="186" spans="3:7" x14ac:dyDescent="0.35">
      <c r="C186" t="s">
        <v>2</v>
      </c>
      <c r="D186" t="s">
        <v>38</v>
      </c>
      <c r="E186" t="s">
        <v>25</v>
      </c>
      <c r="F186" s="4">
        <v>4956</v>
      </c>
      <c r="G186" s="5">
        <v>171</v>
      </c>
    </row>
    <row r="187" spans="3:7" x14ac:dyDescent="0.35">
      <c r="C187" t="s">
        <v>9</v>
      </c>
      <c r="D187" t="s">
        <v>33</v>
      </c>
      <c r="E187" t="s">
        <v>18</v>
      </c>
      <c r="F187" s="4">
        <v>5355</v>
      </c>
      <c r="G187" s="5">
        <v>204</v>
      </c>
    </row>
    <row r="188" spans="3:7" x14ac:dyDescent="0.35">
      <c r="C188" t="s">
        <v>2</v>
      </c>
      <c r="D188" t="s">
        <v>33</v>
      </c>
      <c r="E188" t="s">
        <v>13</v>
      </c>
      <c r="F188" s="4">
        <v>7259</v>
      </c>
      <c r="G188" s="5">
        <v>276</v>
      </c>
    </row>
    <row r="189" spans="3:7" x14ac:dyDescent="0.35">
      <c r="C189" t="s">
        <v>7</v>
      </c>
      <c r="D189" t="s">
        <v>36</v>
      </c>
      <c r="E189" t="s">
        <v>25</v>
      </c>
      <c r="F189" s="4">
        <v>6279</v>
      </c>
      <c r="G189" s="5">
        <v>45</v>
      </c>
    </row>
    <row r="190" spans="3:7" x14ac:dyDescent="0.35">
      <c r="C190" t="s">
        <v>39</v>
      </c>
      <c r="D190" t="s">
        <v>37</v>
      </c>
      <c r="E190" t="s">
        <v>28</v>
      </c>
      <c r="F190" s="4">
        <v>2541</v>
      </c>
      <c r="G190" s="5">
        <v>45</v>
      </c>
    </row>
    <row r="191" spans="3:7" x14ac:dyDescent="0.35">
      <c r="C191" t="s">
        <v>5</v>
      </c>
      <c r="D191" t="s">
        <v>34</v>
      </c>
      <c r="E191" t="s">
        <v>26</v>
      </c>
      <c r="F191" s="4">
        <v>3864</v>
      </c>
      <c r="G191" s="5">
        <v>177</v>
      </c>
    </row>
    <row r="192" spans="3:7" x14ac:dyDescent="0.35">
      <c r="C192" t="s">
        <v>4</v>
      </c>
      <c r="D192" t="s">
        <v>35</v>
      </c>
      <c r="E192" t="s">
        <v>12</v>
      </c>
      <c r="F192" s="4">
        <v>6146</v>
      </c>
      <c r="G192" s="5">
        <v>63</v>
      </c>
    </row>
    <row r="193" spans="3:7" x14ac:dyDescent="0.35">
      <c r="C193" t="s">
        <v>8</v>
      </c>
      <c r="D193" t="s">
        <v>38</v>
      </c>
      <c r="E193" t="s">
        <v>17</v>
      </c>
      <c r="F193" s="4">
        <v>2639</v>
      </c>
      <c r="G193" s="5">
        <v>204</v>
      </c>
    </row>
    <row r="194" spans="3:7" x14ac:dyDescent="0.35">
      <c r="C194" t="s">
        <v>7</v>
      </c>
      <c r="D194" t="s">
        <v>36</v>
      </c>
      <c r="E194" t="s">
        <v>21</v>
      </c>
      <c r="F194" s="4">
        <v>1890</v>
      </c>
      <c r="G194" s="5">
        <v>195</v>
      </c>
    </row>
    <row r="195" spans="3:7" x14ac:dyDescent="0.35">
      <c r="C195" t="s">
        <v>6</v>
      </c>
      <c r="D195" t="s">
        <v>33</v>
      </c>
      <c r="E195" t="s">
        <v>13</v>
      </c>
      <c r="F195" s="4">
        <v>1932</v>
      </c>
      <c r="G195" s="5">
        <v>369</v>
      </c>
    </row>
    <row r="196" spans="3:7" x14ac:dyDescent="0.35">
      <c r="C196" t="s">
        <v>2</v>
      </c>
      <c r="D196" t="s">
        <v>33</v>
      </c>
      <c r="E196" t="s">
        <v>24</v>
      </c>
      <c r="F196" s="4">
        <v>6300</v>
      </c>
      <c r="G196" s="5">
        <v>42</v>
      </c>
    </row>
    <row r="197" spans="3:7" x14ac:dyDescent="0.35">
      <c r="C197" t="s">
        <v>5</v>
      </c>
      <c r="D197" t="s">
        <v>36</v>
      </c>
      <c r="E197" t="s">
        <v>29</v>
      </c>
      <c r="F197" s="4">
        <v>560</v>
      </c>
      <c r="G197" s="5">
        <v>81</v>
      </c>
    </row>
    <row r="198" spans="3:7" x14ac:dyDescent="0.35">
      <c r="C198" t="s">
        <v>8</v>
      </c>
      <c r="D198" t="s">
        <v>36</v>
      </c>
      <c r="E198" t="s">
        <v>25</v>
      </c>
      <c r="F198" s="4">
        <v>2856</v>
      </c>
      <c r="G198" s="5">
        <v>246</v>
      </c>
    </row>
    <row r="199" spans="3:7" x14ac:dyDescent="0.35">
      <c r="C199" t="s">
        <v>8</v>
      </c>
      <c r="D199" t="s">
        <v>33</v>
      </c>
      <c r="E199" t="s">
        <v>16</v>
      </c>
      <c r="F199" s="4">
        <v>707</v>
      </c>
      <c r="G199" s="5">
        <v>174</v>
      </c>
    </row>
    <row r="200" spans="3:7" x14ac:dyDescent="0.35">
      <c r="C200" t="s">
        <v>7</v>
      </c>
      <c r="D200" t="s">
        <v>34</v>
      </c>
      <c r="E200" t="s">
        <v>29</v>
      </c>
      <c r="F200" s="4">
        <v>3598</v>
      </c>
      <c r="G200" s="5">
        <v>81</v>
      </c>
    </row>
    <row r="201" spans="3:7" x14ac:dyDescent="0.35">
      <c r="C201" t="s">
        <v>39</v>
      </c>
      <c r="D201" t="s">
        <v>34</v>
      </c>
      <c r="E201" t="s">
        <v>21</v>
      </c>
      <c r="F201" s="4">
        <v>6853</v>
      </c>
      <c r="G201" s="5">
        <v>372</v>
      </c>
    </row>
    <row r="202" spans="3:7" x14ac:dyDescent="0.35">
      <c r="C202" t="s">
        <v>39</v>
      </c>
      <c r="D202" t="s">
        <v>34</v>
      </c>
      <c r="E202" t="s">
        <v>15</v>
      </c>
      <c r="F202" s="4">
        <v>4725</v>
      </c>
      <c r="G202" s="5">
        <v>174</v>
      </c>
    </row>
    <row r="203" spans="3:7" x14ac:dyDescent="0.35">
      <c r="C203" t="s">
        <v>40</v>
      </c>
      <c r="D203" t="s">
        <v>35</v>
      </c>
      <c r="E203" t="s">
        <v>31</v>
      </c>
      <c r="F203" s="4">
        <v>10304</v>
      </c>
      <c r="G203" s="5">
        <v>84</v>
      </c>
    </row>
    <row r="204" spans="3:7" x14ac:dyDescent="0.35">
      <c r="C204" t="s">
        <v>40</v>
      </c>
      <c r="D204" t="s">
        <v>33</v>
      </c>
      <c r="E204" t="s">
        <v>15</v>
      </c>
      <c r="F204" s="4">
        <v>1274</v>
      </c>
      <c r="G204" s="5">
        <v>225</v>
      </c>
    </row>
    <row r="205" spans="3:7" x14ac:dyDescent="0.35">
      <c r="C205" t="s">
        <v>4</v>
      </c>
      <c r="D205" t="s">
        <v>35</v>
      </c>
      <c r="E205" t="s">
        <v>29</v>
      </c>
      <c r="F205" s="4">
        <v>1526</v>
      </c>
      <c r="G205" s="5">
        <v>105</v>
      </c>
    </row>
    <row r="206" spans="3:7" x14ac:dyDescent="0.35">
      <c r="C206" t="s">
        <v>39</v>
      </c>
      <c r="D206" t="s">
        <v>38</v>
      </c>
      <c r="E206" t="s">
        <v>27</v>
      </c>
      <c r="F206" s="4">
        <v>3101</v>
      </c>
      <c r="G206" s="5">
        <v>225</v>
      </c>
    </row>
    <row r="207" spans="3:7" x14ac:dyDescent="0.35">
      <c r="C207" t="s">
        <v>1</v>
      </c>
      <c r="D207" t="s">
        <v>36</v>
      </c>
      <c r="E207" t="s">
        <v>13</v>
      </c>
      <c r="F207" s="4">
        <v>1057</v>
      </c>
      <c r="G207" s="5">
        <v>54</v>
      </c>
    </row>
    <row r="208" spans="3:7" x14ac:dyDescent="0.35">
      <c r="C208" t="s">
        <v>6</v>
      </c>
      <c r="D208" t="s">
        <v>36</v>
      </c>
      <c r="E208" t="s">
        <v>25</v>
      </c>
      <c r="F208" s="4">
        <v>5306</v>
      </c>
      <c r="G208" s="5">
        <v>0</v>
      </c>
    </row>
    <row r="209" spans="3:7" x14ac:dyDescent="0.35">
      <c r="C209" t="s">
        <v>4</v>
      </c>
      <c r="D209" t="s">
        <v>38</v>
      </c>
      <c r="E209" t="s">
        <v>23</v>
      </c>
      <c r="F209" s="4">
        <v>4018</v>
      </c>
      <c r="G209" s="5">
        <v>171</v>
      </c>
    </row>
    <row r="210" spans="3:7" x14ac:dyDescent="0.35">
      <c r="C210" t="s">
        <v>8</v>
      </c>
      <c r="D210" t="s">
        <v>33</v>
      </c>
      <c r="E210" t="s">
        <v>15</v>
      </c>
      <c r="F210" s="4">
        <v>938</v>
      </c>
      <c r="G210" s="5">
        <v>189</v>
      </c>
    </row>
    <row r="211" spans="3:7" x14ac:dyDescent="0.35">
      <c r="C211" t="s">
        <v>6</v>
      </c>
      <c r="D211" t="s">
        <v>37</v>
      </c>
      <c r="E211" t="s">
        <v>17</v>
      </c>
      <c r="F211" s="4">
        <v>1778</v>
      </c>
      <c r="G211" s="5">
        <v>270</v>
      </c>
    </row>
    <row r="212" spans="3:7" x14ac:dyDescent="0.35">
      <c r="C212" t="s">
        <v>5</v>
      </c>
      <c r="D212" t="s">
        <v>38</v>
      </c>
      <c r="E212" t="s">
        <v>29</v>
      </c>
      <c r="F212" s="4">
        <v>1638</v>
      </c>
      <c r="G212" s="5">
        <v>63</v>
      </c>
    </row>
    <row r="213" spans="3:7" x14ac:dyDescent="0.35">
      <c r="C213" t="s">
        <v>40</v>
      </c>
      <c r="D213" t="s">
        <v>37</v>
      </c>
      <c r="E213" t="s">
        <v>24</v>
      </c>
      <c r="F213" s="4">
        <v>154</v>
      </c>
      <c r="G213" s="5">
        <v>21</v>
      </c>
    </row>
    <row r="214" spans="3:7" x14ac:dyDescent="0.35">
      <c r="C214" t="s">
        <v>6</v>
      </c>
      <c r="D214" t="s">
        <v>36</v>
      </c>
      <c r="E214" t="s">
        <v>21</v>
      </c>
      <c r="F214" s="4">
        <v>9835</v>
      </c>
      <c r="G214" s="5">
        <v>207</v>
      </c>
    </row>
    <row r="215" spans="3:7" x14ac:dyDescent="0.35">
      <c r="C215" t="s">
        <v>8</v>
      </c>
      <c r="D215" t="s">
        <v>36</v>
      </c>
      <c r="E215" t="s">
        <v>19</v>
      </c>
      <c r="F215" s="4">
        <v>7273</v>
      </c>
      <c r="G215" s="5">
        <v>96</v>
      </c>
    </row>
    <row r="216" spans="3:7" x14ac:dyDescent="0.35">
      <c r="C216" t="s">
        <v>4</v>
      </c>
      <c r="D216" t="s">
        <v>38</v>
      </c>
      <c r="E216" t="s">
        <v>21</v>
      </c>
      <c r="F216" s="4">
        <v>6909</v>
      </c>
      <c r="G216" s="5">
        <v>81</v>
      </c>
    </row>
    <row r="217" spans="3:7" x14ac:dyDescent="0.35">
      <c r="C217" t="s">
        <v>8</v>
      </c>
      <c r="D217" t="s">
        <v>38</v>
      </c>
      <c r="E217" t="s">
        <v>23</v>
      </c>
      <c r="F217" s="4">
        <v>3920</v>
      </c>
      <c r="G217" s="5">
        <v>306</v>
      </c>
    </row>
    <row r="218" spans="3:7" x14ac:dyDescent="0.35">
      <c r="C218" t="s">
        <v>9</v>
      </c>
      <c r="D218" t="s">
        <v>38</v>
      </c>
      <c r="E218" t="s">
        <v>20</v>
      </c>
      <c r="F218" s="4">
        <v>4858</v>
      </c>
      <c r="G218" s="5">
        <v>279</v>
      </c>
    </row>
    <row r="219" spans="3:7" x14ac:dyDescent="0.35">
      <c r="C219" t="s">
        <v>1</v>
      </c>
      <c r="D219" t="s">
        <v>37</v>
      </c>
      <c r="E219" t="s">
        <v>3</v>
      </c>
      <c r="F219" s="4">
        <v>3549</v>
      </c>
      <c r="G219" s="5">
        <v>3</v>
      </c>
    </row>
    <row r="220" spans="3:7" x14ac:dyDescent="0.35">
      <c r="C220" t="s">
        <v>6</v>
      </c>
      <c r="D220" t="s">
        <v>38</v>
      </c>
      <c r="E220" t="s">
        <v>26</v>
      </c>
      <c r="F220" s="4">
        <v>966</v>
      </c>
      <c r="G220" s="5">
        <v>198</v>
      </c>
    </row>
    <row r="221" spans="3:7" x14ac:dyDescent="0.35">
      <c r="C221" t="s">
        <v>4</v>
      </c>
      <c r="D221" t="s">
        <v>38</v>
      </c>
      <c r="E221" t="s">
        <v>17</v>
      </c>
      <c r="F221" s="4">
        <v>385</v>
      </c>
      <c r="G221" s="5">
        <v>249</v>
      </c>
    </row>
    <row r="222" spans="3:7" x14ac:dyDescent="0.35">
      <c r="C222" t="s">
        <v>5</v>
      </c>
      <c r="D222" t="s">
        <v>33</v>
      </c>
      <c r="E222" t="s">
        <v>15</v>
      </c>
      <c r="F222" s="4">
        <v>2219</v>
      </c>
      <c r="G222" s="5">
        <v>75</v>
      </c>
    </row>
    <row r="223" spans="3:7" x14ac:dyDescent="0.35">
      <c r="C223" t="s">
        <v>8</v>
      </c>
      <c r="D223" t="s">
        <v>35</v>
      </c>
      <c r="E223" t="s">
        <v>31</v>
      </c>
      <c r="F223" s="4">
        <v>2954</v>
      </c>
      <c r="G223" s="5">
        <v>189</v>
      </c>
    </row>
    <row r="224" spans="3:7" x14ac:dyDescent="0.35">
      <c r="C224" t="s">
        <v>6</v>
      </c>
      <c r="D224" t="s">
        <v>35</v>
      </c>
      <c r="E224" t="s">
        <v>31</v>
      </c>
      <c r="F224" s="4">
        <v>280</v>
      </c>
      <c r="G224" s="5">
        <v>87</v>
      </c>
    </row>
    <row r="225" spans="3:7" x14ac:dyDescent="0.35">
      <c r="C225" t="s">
        <v>40</v>
      </c>
      <c r="D225" t="s">
        <v>35</v>
      </c>
      <c r="E225" t="s">
        <v>29</v>
      </c>
      <c r="F225" s="4">
        <v>6118</v>
      </c>
      <c r="G225" s="5">
        <v>174</v>
      </c>
    </row>
    <row r="226" spans="3:7" x14ac:dyDescent="0.35">
      <c r="C226" t="s">
        <v>1</v>
      </c>
      <c r="D226" t="s">
        <v>38</v>
      </c>
      <c r="E226" t="s">
        <v>14</v>
      </c>
      <c r="F226" s="4">
        <v>4802</v>
      </c>
      <c r="G226" s="5">
        <v>36</v>
      </c>
    </row>
    <row r="227" spans="3:7" x14ac:dyDescent="0.35">
      <c r="C227" t="s">
        <v>8</v>
      </c>
      <c r="D227" t="s">
        <v>37</v>
      </c>
      <c r="E227" t="s">
        <v>23</v>
      </c>
      <c r="F227" s="4">
        <v>4137</v>
      </c>
      <c r="G227" s="5">
        <v>60</v>
      </c>
    </row>
    <row r="228" spans="3:7" x14ac:dyDescent="0.35">
      <c r="C228" t="s">
        <v>2</v>
      </c>
      <c r="D228" t="s">
        <v>34</v>
      </c>
      <c r="E228" t="s">
        <v>22</v>
      </c>
      <c r="F228" s="4">
        <v>2023</v>
      </c>
      <c r="G228" s="5">
        <v>78</v>
      </c>
    </row>
    <row r="229" spans="3:7" x14ac:dyDescent="0.35">
      <c r="C229" t="s">
        <v>8</v>
      </c>
      <c r="D229" t="s">
        <v>35</v>
      </c>
      <c r="E229" t="s">
        <v>29</v>
      </c>
      <c r="F229" s="4">
        <v>9051</v>
      </c>
      <c r="G229" s="5">
        <v>57</v>
      </c>
    </row>
    <row r="230" spans="3:7" x14ac:dyDescent="0.35">
      <c r="C230" t="s">
        <v>8</v>
      </c>
      <c r="D230" t="s">
        <v>36</v>
      </c>
      <c r="E230" t="s">
        <v>27</v>
      </c>
      <c r="F230" s="4">
        <v>2919</v>
      </c>
      <c r="G230" s="5">
        <v>45</v>
      </c>
    </row>
    <row r="231" spans="3:7" x14ac:dyDescent="0.35">
      <c r="C231" t="s">
        <v>40</v>
      </c>
      <c r="D231" t="s">
        <v>37</v>
      </c>
      <c r="E231" t="s">
        <v>21</v>
      </c>
      <c r="F231" s="4">
        <v>5915</v>
      </c>
      <c r="G231" s="5">
        <v>3</v>
      </c>
    </row>
    <row r="232" spans="3:7" x14ac:dyDescent="0.35">
      <c r="C232" t="s">
        <v>9</v>
      </c>
      <c r="D232" t="s">
        <v>34</v>
      </c>
      <c r="E232" t="s">
        <v>14</v>
      </c>
      <c r="F232" s="4">
        <v>2562</v>
      </c>
      <c r="G232" s="5">
        <v>6</v>
      </c>
    </row>
    <row r="233" spans="3:7" x14ac:dyDescent="0.35">
      <c r="C233" t="s">
        <v>4</v>
      </c>
      <c r="D233" t="s">
        <v>36</v>
      </c>
      <c r="E233" t="s">
        <v>24</v>
      </c>
      <c r="F233" s="4">
        <v>8813</v>
      </c>
      <c r="G233" s="5">
        <v>21</v>
      </c>
    </row>
    <row r="234" spans="3:7" x14ac:dyDescent="0.35">
      <c r="C234" t="s">
        <v>4</v>
      </c>
      <c r="D234" t="s">
        <v>35</v>
      </c>
      <c r="E234" t="s">
        <v>17</v>
      </c>
      <c r="F234" s="4">
        <v>6111</v>
      </c>
      <c r="G234" s="5">
        <v>3</v>
      </c>
    </row>
    <row r="235" spans="3:7" x14ac:dyDescent="0.35">
      <c r="C235" t="s">
        <v>7</v>
      </c>
      <c r="D235" t="s">
        <v>33</v>
      </c>
      <c r="E235" t="s">
        <v>30</v>
      </c>
      <c r="F235" s="4">
        <v>3507</v>
      </c>
      <c r="G235" s="5">
        <v>288</v>
      </c>
    </row>
    <row r="236" spans="3:7" x14ac:dyDescent="0.35">
      <c r="C236" t="s">
        <v>5</v>
      </c>
      <c r="D236" t="s">
        <v>35</v>
      </c>
      <c r="E236" t="s">
        <v>12</v>
      </c>
      <c r="F236" s="4">
        <v>4319</v>
      </c>
      <c r="G236" s="5">
        <v>30</v>
      </c>
    </row>
    <row r="237" spans="3:7" x14ac:dyDescent="0.35">
      <c r="C237" t="s">
        <v>39</v>
      </c>
      <c r="D237" t="s">
        <v>37</v>
      </c>
      <c r="E237" t="s">
        <v>25</v>
      </c>
      <c r="F237" s="4">
        <v>609</v>
      </c>
      <c r="G237" s="5">
        <v>87</v>
      </c>
    </row>
    <row r="238" spans="3:7" x14ac:dyDescent="0.35">
      <c r="C238" t="s">
        <v>39</v>
      </c>
      <c r="D238" t="s">
        <v>38</v>
      </c>
      <c r="E238" t="s">
        <v>26</v>
      </c>
      <c r="F238" s="4">
        <v>6370</v>
      </c>
      <c r="G238" s="5">
        <v>30</v>
      </c>
    </row>
    <row r="239" spans="3:7" x14ac:dyDescent="0.35">
      <c r="C239" t="s">
        <v>4</v>
      </c>
      <c r="D239" t="s">
        <v>37</v>
      </c>
      <c r="E239" t="s">
        <v>18</v>
      </c>
      <c r="F239" s="4">
        <v>5474</v>
      </c>
      <c r="G239" s="5">
        <v>168</v>
      </c>
    </row>
    <row r="240" spans="3:7" x14ac:dyDescent="0.35">
      <c r="C240" t="s">
        <v>39</v>
      </c>
      <c r="D240" t="s">
        <v>35</v>
      </c>
      <c r="E240" t="s">
        <v>26</v>
      </c>
      <c r="F240" s="4">
        <v>3164</v>
      </c>
      <c r="G240" s="5">
        <v>306</v>
      </c>
    </row>
    <row r="241" spans="3:7" x14ac:dyDescent="0.35">
      <c r="C241" t="s">
        <v>5</v>
      </c>
      <c r="D241" t="s">
        <v>34</v>
      </c>
      <c r="E241" t="s">
        <v>3</v>
      </c>
      <c r="F241" s="4">
        <v>1302</v>
      </c>
      <c r="G241" s="5">
        <v>402</v>
      </c>
    </row>
    <row r="242" spans="3:7" x14ac:dyDescent="0.35">
      <c r="C242" t="s">
        <v>2</v>
      </c>
      <c r="D242" t="s">
        <v>36</v>
      </c>
      <c r="E242" t="s">
        <v>27</v>
      </c>
      <c r="F242" s="4">
        <v>7308</v>
      </c>
      <c r="G242" s="5">
        <v>327</v>
      </c>
    </row>
    <row r="243" spans="3:7" x14ac:dyDescent="0.35">
      <c r="C243" t="s">
        <v>39</v>
      </c>
      <c r="D243" t="s">
        <v>36</v>
      </c>
      <c r="E243" t="s">
        <v>26</v>
      </c>
      <c r="F243" s="4">
        <v>6132</v>
      </c>
      <c r="G243" s="5">
        <v>93</v>
      </c>
    </row>
    <row r="244" spans="3:7" x14ac:dyDescent="0.35">
      <c r="C244" t="s">
        <v>9</v>
      </c>
      <c r="D244" t="s">
        <v>34</v>
      </c>
      <c r="E244" t="s">
        <v>13</v>
      </c>
      <c r="F244" s="4">
        <v>3472</v>
      </c>
      <c r="G244" s="5">
        <v>96</v>
      </c>
    </row>
    <row r="245" spans="3:7" x14ac:dyDescent="0.35">
      <c r="C245" t="s">
        <v>7</v>
      </c>
      <c r="D245" t="s">
        <v>38</v>
      </c>
      <c r="E245" t="s">
        <v>17</v>
      </c>
      <c r="F245" s="4">
        <v>9660</v>
      </c>
      <c r="G245" s="5">
        <v>27</v>
      </c>
    </row>
    <row r="246" spans="3:7" x14ac:dyDescent="0.35">
      <c r="C246" t="s">
        <v>8</v>
      </c>
      <c r="D246" t="s">
        <v>37</v>
      </c>
      <c r="E246" t="s">
        <v>25</v>
      </c>
      <c r="F246" s="4">
        <v>2436</v>
      </c>
      <c r="G246" s="5">
        <v>99</v>
      </c>
    </row>
    <row r="247" spans="3:7" x14ac:dyDescent="0.35">
      <c r="C247" t="s">
        <v>8</v>
      </c>
      <c r="D247" t="s">
        <v>37</v>
      </c>
      <c r="E247" t="s">
        <v>32</v>
      </c>
      <c r="F247" s="4">
        <v>9506</v>
      </c>
      <c r="G247" s="5">
        <v>87</v>
      </c>
    </row>
    <row r="248" spans="3:7" x14ac:dyDescent="0.35">
      <c r="C248" t="s">
        <v>9</v>
      </c>
      <c r="D248" t="s">
        <v>36</v>
      </c>
      <c r="E248" t="s">
        <v>20</v>
      </c>
      <c r="F248" s="4">
        <v>245</v>
      </c>
      <c r="G248" s="5">
        <v>288</v>
      </c>
    </row>
    <row r="249" spans="3:7" x14ac:dyDescent="0.35">
      <c r="C249" t="s">
        <v>7</v>
      </c>
      <c r="D249" t="s">
        <v>34</v>
      </c>
      <c r="E249" t="s">
        <v>19</v>
      </c>
      <c r="F249" s="4">
        <v>2702</v>
      </c>
      <c r="G249" s="5">
        <v>363</v>
      </c>
    </row>
    <row r="250" spans="3:7" x14ac:dyDescent="0.35">
      <c r="C250" t="s">
        <v>9</v>
      </c>
      <c r="D250" t="s">
        <v>33</v>
      </c>
      <c r="E250" t="s">
        <v>16</v>
      </c>
      <c r="F250" s="4">
        <v>700</v>
      </c>
      <c r="G250" s="5">
        <v>87</v>
      </c>
    </row>
    <row r="251" spans="3:7" x14ac:dyDescent="0.35">
      <c r="C251" t="s">
        <v>5</v>
      </c>
      <c r="D251" t="s">
        <v>33</v>
      </c>
      <c r="E251" t="s">
        <v>16</v>
      </c>
      <c r="F251" s="4">
        <v>3759</v>
      </c>
      <c r="G251" s="5">
        <v>150</v>
      </c>
    </row>
    <row r="252" spans="3:7" x14ac:dyDescent="0.35">
      <c r="C252" t="s">
        <v>1</v>
      </c>
      <c r="D252" t="s">
        <v>34</v>
      </c>
      <c r="E252" t="s">
        <v>16</v>
      </c>
      <c r="F252" s="4">
        <v>1589</v>
      </c>
      <c r="G252" s="5">
        <v>303</v>
      </c>
    </row>
    <row r="253" spans="3:7" x14ac:dyDescent="0.35">
      <c r="C253" t="s">
        <v>6</v>
      </c>
      <c r="D253" t="s">
        <v>34</v>
      </c>
      <c r="E253" t="s">
        <v>27</v>
      </c>
      <c r="F253" s="4">
        <v>5194</v>
      </c>
      <c r="G253" s="5">
        <v>288</v>
      </c>
    </row>
    <row r="254" spans="3:7" x14ac:dyDescent="0.35">
      <c r="C254" t="s">
        <v>9</v>
      </c>
      <c r="D254" t="s">
        <v>35</v>
      </c>
      <c r="E254" t="s">
        <v>12</v>
      </c>
      <c r="F254" s="4">
        <v>945</v>
      </c>
      <c r="G254" s="5">
        <v>75</v>
      </c>
    </row>
    <row r="255" spans="3:7" x14ac:dyDescent="0.35">
      <c r="C255" t="s">
        <v>39</v>
      </c>
      <c r="D255" t="s">
        <v>37</v>
      </c>
      <c r="E255" t="s">
        <v>30</v>
      </c>
      <c r="F255" s="4">
        <v>1988</v>
      </c>
      <c r="G255" s="5">
        <v>39</v>
      </c>
    </row>
    <row r="256" spans="3:7" x14ac:dyDescent="0.35">
      <c r="C256" t="s">
        <v>5</v>
      </c>
      <c r="D256" t="s">
        <v>33</v>
      </c>
      <c r="E256" t="s">
        <v>31</v>
      </c>
      <c r="F256" s="4">
        <v>6734</v>
      </c>
      <c r="G256" s="5">
        <v>123</v>
      </c>
    </row>
    <row r="257" spans="3:7" x14ac:dyDescent="0.35">
      <c r="C257" t="s">
        <v>39</v>
      </c>
      <c r="D257" t="s">
        <v>35</v>
      </c>
      <c r="E257" t="s">
        <v>3</v>
      </c>
      <c r="F257" s="4">
        <v>217</v>
      </c>
      <c r="G257" s="5">
        <v>36</v>
      </c>
    </row>
    <row r="258" spans="3:7" x14ac:dyDescent="0.35">
      <c r="C258" t="s">
        <v>4</v>
      </c>
      <c r="D258" t="s">
        <v>33</v>
      </c>
      <c r="E258" t="s">
        <v>21</v>
      </c>
      <c r="F258" s="4">
        <v>6279</v>
      </c>
      <c r="G258" s="5">
        <v>237</v>
      </c>
    </row>
    <row r="259" spans="3:7" x14ac:dyDescent="0.35">
      <c r="C259" t="s">
        <v>39</v>
      </c>
      <c r="D259" t="s">
        <v>35</v>
      </c>
      <c r="E259" t="s">
        <v>12</v>
      </c>
      <c r="F259" s="4">
        <v>4424</v>
      </c>
      <c r="G259" s="5">
        <v>201</v>
      </c>
    </row>
    <row r="260" spans="3:7" x14ac:dyDescent="0.35">
      <c r="C260" t="s">
        <v>1</v>
      </c>
      <c r="D260" t="s">
        <v>35</v>
      </c>
      <c r="E260" t="s">
        <v>16</v>
      </c>
      <c r="F260" s="4">
        <v>189</v>
      </c>
      <c r="G260" s="5">
        <v>48</v>
      </c>
    </row>
    <row r="261" spans="3:7" x14ac:dyDescent="0.35">
      <c r="C261" t="s">
        <v>4</v>
      </c>
      <c r="D261" t="s">
        <v>34</v>
      </c>
      <c r="E261" t="s">
        <v>21</v>
      </c>
      <c r="F261" s="4">
        <v>490</v>
      </c>
      <c r="G261" s="5">
        <v>84</v>
      </c>
    </row>
    <row r="262" spans="3:7" x14ac:dyDescent="0.35">
      <c r="C262" t="s">
        <v>7</v>
      </c>
      <c r="D262" t="s">
        <v>36</v>
      </c>
      <c r="E262" t="s">
        <v>20</v>
      </c>
      <c r="F262" s="4">
        <v>434</v>
      </c>
      <c r="G262" s="5">
        <v>87</v>
      </c>
    </row>
    <row r="263" spans="3:7" x14ac:dyDescent="0.35">
      <c r="C263" t="s">
        <v>6</v>
      </c>
      <c r="D263" t="s">
        <v>37</v>
      </c>
      <c r="E263" t="s">
        <v>29</v>
      </c>
      <c r="F263" s="4">
        <v>10129</v>
      </c>
      <c r="G263" s="5">
        <v>312</v>
      </c>
    </row>
    <row r="264" spans="3:7" x14ac:dyDescent="0.35">
      <c r="C264" t="s">
        <v>2</v>
      </c>
      <c r="D264" t="s">
        <v>38</v>
      </c>
      <c r="E264" t="s">
        <v>27</v>
      </c>
      <c r="F264" s="4">
        <v>1652</v>
      </c>
      <c r="G264" s="5">
        <v>102</v>
      </c>
    </row>
    <row r="265" spans="3:7" x14ac:dyDescent="0.35">
      <c r="C265" t="s">
        <v>7</v>
      </c>
      <c r="D265" t="s">
        <v>37</v>
      </c>
      <c r="E265" t="s">
        <v>20</v>
      </c>
      <c r="F265" s="4">
        <v>6433</v>
      </c>
      <c r="G265" s="5">
        <v>78</v>
      </c>
    </row>
    <row r="266" spans="3:7" x14ac:dyDescent="0.35">
      <c r="C266" t="s">
        <v>2</v>
      </c>
      <c r="D266" t="s">
        <v>33</v>
      </c>
      <c r="E266" t="s">
        <v>22</v>
      </c>
      <c r="F266" s="4">
        <v>2212</v>
      </c>
      <c r="G266" s="5">
        <v>117</v>
      </c>
    </row>
    <row r="267" spans="3:7" x14ac:dyDescent="0.35">
      <c r="C267" t="s">
        <v>40</v>
      </c>
      <c r="D267" t="s">
        <v>34</v>
      </c>
      <c r="E267" t="s">
        <v>18</v>
      </c>
      <c r="F267" s="4">
        <v>609</v>
      </c>
      <c r="G267" s="5">
        <v>99</v>
      </c>
    </row>
    <row r="268" spans="3:7" x14ac:dyDescent="0.35">
      <c r="C268" t="s">
        <v>39</v>
      </c>
      <c r="D268" t="s">
        <v>34</v>
      </c>
      <c r="E268" t="s">
        <v>23</v>
      </c>
      <c r="F268" s="4">
        <v>1638</v>
      </c>
      <c r="G268" s="5">
        <v>48</v>
      </c>
    </row>
    <row r="269" spans="3:7" x14ac:dyDescent="0.35">
      <c r="C269" t="s">
        <v>6</v>
      </c>
      <c r="D269" t="s">
        <v>33</v>
      </c>
      <c r="E269" t="s">
        <v>14</v>
      </c>
      <c r="F269" s="4">
        <v>3829</v>
      </c>
      <c r="G269" s="5">
        <v>24</v>
      </c>
    </row>
    <row r="270" spans="3:7" x14ac:dyDescent="0.35">
      <c r="C270" t="s">
        <v>39</v>
      </c>
      <c r="D270" t="s">
        <v>38</v>
      </c>
      <c r="E270" t="s">
        <v>14</v>
      </c>
      <c r="F270" s="4">
        <v>5775</v>
      </c>
      <c r="G270" s="5">
        <v>42</v>
      </c>
    </row>
    <row r="271" spans="3:7" x14ac:dyDescent="0.35">
      <c r="C271" t="s">
        <v>5</v>
      </c>
      <c r="D271" t="s">
        <v>34</v>
      </c>
      <c r="E271" t="s">
        <v>19</v>
      </c>
      <c r="F271" s="4">
        <v>1071</v>
      </c>
      <c r="G271" s="5">
        <v>270</v>
      </c>
    </row>
    <row r="272" spans="3:7" x14ac:dyDescent="0.35">
      <c r="C272" t="s">
        <v>7</v>
      </c>
      <c r="D272" t="s">
        <v>35</v>
      </c>
      <c r="E272" t="s">
        <v>22</v>
      </c>
      <c r="F272" s="4">
        <v>5019</v>
      </c>
      <c r="G272" s="5">
        <v>150</v>
      </c>
    </row>
    <row r="273" spans="3:7" x14ac:dyDescent="0.35">
      <c r="C273" t="s">
        <v>1</v>
      </c>
      <c r="D273" t="s">
        <v>36</v>
      </c>
      <c r="E273" t="s">
        <v>14</v>
      </c>
      <c r="F273" s="4">
        <v>2863</v>
      </c>
      <c r="G273" s="5">
        <v>42</v>
      </c>
    </row>
    <row r="274" spans="3:7" x14ac:dyDescent="0.35">
      <c r="C274" t="s">
        <v>39</v>
      </c>
      <c r="D274" t="s">
        <v>34</v>
      </c>
      <c r="E274" t="s">
        <v>28</v>
      </c>
      <c r="F274" s="4">
        <v>1617</v>
      </c>
      <c r="G274" s="5">
        <v>126</v>
      </c>
    </row>
    <row r="275" spans="3:7" x14ac:dyDescent="0.35">
      <c r="C275" t="s">
        <v>5</v>
      </c>
      <c r="D275" t="s">
        <v>36</v>
      </c>
      <c r="E275" t="s">
        <v>25</v>
      </c>
      <c r="F275" s="4">
        <v>6818</v>
      </c>
      <c r="G275" s="5">
        <v>6</v>
      </c>
    </row>
    <row r="276" spans="3:7" x14ac:dyDescent="0.35">
      <c r="C276" t="s">
        <v>2</v>
      </c>
      <c r="D276" t="s">
        <v>34</v>
      </c>
      <c r="E276" t="s">
        <v>14</v>
      </c>
      <c r="F276" s="4">
        <v>6657</v>
      </c>
      <c r="G276" s="5">
        <v>276</v>
      </c>
    </row>
    <row r="277" spans="3:7" x14ac:dyDescent="0.35">
      <c r="C277" t="s">
        <v>2</v>
      </c>
      <c r="D277" t="s">
        <v>33</v>
      </c>
      <c r="E277" t="s">
        <v>16</v>
      </c>
      <c r="F277" s="4">
        <v>2919</v>
      </c>
      <c r="G277" s="5">
        <v>93</v>
      </c>
    </row>
    <row r="278" spans="3:7" x14ac:dyDescent="0.35">
      <c r="C278" t="s">
        <v>1</v>
      </c>
      <c r="D278" t="s">
        <v>35</v>
      </c>
      <c r="E278" t="s">
        <v>30</v>
      </c>
      <c r="F278" s="4">
        <v>3094</v>
      </c>
      <c r="G278" s="5">
        <v>246</v>
      </c>
    </row>
    <row r="279" spans="3:7" x14ac:dyDescent="0.35">
      <c r="C279" t="s">
        <v>5</v>
      </c>
      <c r="D279" t="s">
        <v>38</v>
      </c>
      <c r="E279" t="s">
        <v>23</v>
      </c>
      <c r="F279" s="4">
        <v>2989</v>
      </c>
      <c r="G279" s="5">
        <v>3</v>
      </c>
    </row>
    <row r="280" spans="3:7" x14ac:dyDescent="0.35">
      <c r="C280" t="s">
        <v>7</v>
      </c>
      <c r="D280" t="s">
        <v>37</v>
      </c>
      <c r="E280" t="s">
        <v>26</v>
      </c>
      <c r="F280" s="4">
        <v>2268</v>
      </c>
      <c r="G280" s="5">
        <v>63</v>
      </c>
    </row>
    <row r="281" spans="3:7" x14ac:dyDescent="0.35">
      <c r="C281" t="s">
        <v>4</v>
      </c>
      <c r="D281" t="s">
        <v>34</v>
      </c>
      <c r="E281" t="s">
        <v>30</v>
      </c>
      <c r="F281" s="4">
        <v>4753</v>
      </c>
      <c r="G281" s="5">
        <v>246</v>
      </c>
    </row>
    <row r="282" spans="3:7" x14ac:dyDescent="0.35">
      <c r="C282" t="s">
        <v>1</v>
      </c>
      <c r="D282" t="s">
        <v>33</v>
      </c>
      <c r="E282" t="s">
        <v>18</v>
      </c>
      <c r="F282" s="4">
        <v>7511</v>
      </c>
      <c r="G282" s="5">
        <v>120</v>
      </c>
    </row>
    <row r="283" spans="3:7" x14ac:dyDescent="0.35">
      <c r="C283" t="s">
        <v>1</v>
      </c>
      <c r="D283" t="s">
        <v>37</v>
      </c>
      <c r="E283" t="s">
        <v>30</v>
      </c>
      <c r="F283" s="4">
        <v>4326</v>
      </c>
      <c r="G283" s="5">
        <v>348</v>
      </c>
    </row>
    <row r="284" spans="3:7" x14ac:dyDescent="0.35">
      <c r="C284" t="s">
        <v>40</v>
      </c>
      <c r="D284" t="s">
        <v>33</v>
      </c>
      <c r="E284" t="s">
        <v>22</v>
      </c>
      <c r="F284" s="4">
        <v>4935</v>
      </c>
      <c r="G284" s="5">
        <v>126</v>
      </c>
    </row>
    <row r="285" spans="3:7" x14ac:dyDescent="0.35">
      <c r="C285" t="s">
        <v>5</v>
      </c>
      <c r="D285" t="s">
        <v>34</v>
      </c>
      <c r="E285" t="s">
        <v>29</v>
      </c>
      <c r="F285" s="4">
        <v>4781</v>
      </c>
      <c r="G285" s="5">
        <v>123</v>
      </c>
    </row>
    <row r="286" spans="3:7" x14ac:dyDescent="0.35">
      <c r="C286" t="s">
        <v>4</v>
      </c>
      <c r="D286" t="s">
        <v>37</v>
      </c>
      <c r="E286" t="s">
        <v>24</v>
      </c>
      <c r="F286" s="4">
        <v>7483</v>
      </c>
      <c r="G286" s="5">
        <v>45</v>
      </c>
    </row>
    <row r="287" spans="3:7" x14ac:dyDescent="0.35">
      <c r="C287" t="s">
        <v>9</v>
      </c>
      <c r="D287" t="s">
        <v>37</v>
      </c>
      <c r="E287" t="s">
        <v>3</v>
      </c>
      <c r="F287" s="4">
        <v>6860</v>
      </c>
      <c r="G287" s="5">
        <v>126</v>
      </c>
    </row>
    <row r="288" spans="3:7" x14ac:dyDescent="0.35">
      <c r="C288" t="s">
        <v>39</v>
      </c>
      <c r="D288" t="s">
        <v>36</v>
      </c>
      <c r="E288" t="s">
        <v>28</v>
      </c>
      <c r="F288" s="4">
        <v>9002</v>
      </c>
      <c r="G288" s="5">
        <v>72</v>
      </c>
    </row>
    <row r="289" spans="3:7" x14ac:dyDescent="0.35">
      <c r="C289" t="s">
        <v>5</v>
      </c>
      <c r="D289" t="s">
        <v>35</v>
      </c>
      <c r="E289" t="s">
        <v>28</v>
      </c>
      <c r="F289" s="4">
        <v>1400</v>
      </c>
      <c r="G289" s="5">
        <v>135</v>
      </c>
    </row>
    <row r="290" spans="3:7" x14ac:dyDescent="0.35">
      <c r="C290" t="s">
        <v>9</v>
      </c>
      <c r="D290" t="s">
        <v>33</v>
      </c>
      <c r="E290" t="s">
        <v>21</v>
      </c>
      <c r="F290" s="4">
        <v>4053</v>
      </c>
      <c r="G290" s="5">
        <v>24</v>
      </c>
    </row>
    <row r="291" spans="3:7" x14ac:dyDescent="0.35">
      <c r="C291" t="s">
        <v>6</v>
      </c>
      <c r="D291" t="s">
        <v>35</v>
      </c>
      <c r="E291" t="s">
        <v>30</v>
      </c>
      <c r="F291" s="4">
        <v>2149</v>
      </c>
      <c r="G291" s="5">
        <v>117</v>
      </c>
    </row>
    <row r="292" spans="3:7" x14ac:dyDescent="0.35">
      <c r="C292" t="s">
        <v>2</v>
      </c>
      <c r="D292" t="s">
        <v>38</v>
      </c>
      <c r="E292" t="s">
        <v>28</v>
      </c>
      <c r="F292" s="4">
        <v>3640</v>
      </c>
      <c r="G292" s="5">
        <v>51</v>
      </c>
    </row>
    <row r="293" spans="3:7" x14ac:dyDescent="0.35">
      <c r="C293" t="s">
        <v>1</v>
      </c>
      <c r="D293" t="s">
        <v>38</v>
      </c>
      <c r="E293" t="s">
        <v>22</v>
      </c>
      <c r="F293" s="4">
        <v>630</v>
      </c>
      <c r="G293" s="5">
        <v>36</v>
      </c>
    </row>
    <row r="294" spans="3:7" x14ac:dyDescent="0.35">
      <c r="C294" t="s">
        <v>8</v>
      </c>
      <c r="D294" t="s">
        <v>34</v>
      </c>
      <c r="E294" t="s">
        <v>26</v>
      </c>
      <c r="F294" s="4">
        <v>2429</v>
      </c>
      <c r="G294" s="5">
        <v>144</v>
      </c>
    </row>
    <row r="295" spans="3:7" x14ac:dyDescent="0.35">
      <c r="C295" t="s">
        <v>8</v>
      </c>
      <c r="D295" t="s">
        <v>35</v>
      </c>
      <c r="E295" t="s">
        <v>24</v>
      </c>
      <c r="F295" s="4">
        <v>2142</v>
      </c>
      <c r="G295" s="5">
        <v>114</v>
      </c>
    </row>
    <row r="296" spans="3:7" x14ac:dyDescent="0.35">
      <c r="C296" t="s">
        <v>6</v>
      </c>
      <c r="D296" t="s">
        <v>36</v>
      </c>
      <c r="E296" t="s">
        <v>29</v>
      </c>
      <c r="F296" s="4">
        <v>6454</v>
      </c>
      <c r="G296" s="5">
        <v>54</v>
      </c>
    </row>
    <row r="297" spans="3:7" x14ac:dyDescent="0.35">
      <c r="C297" t="s">
        <v>6</v>
      </c>
      <c r="D297" t="s">
        <v>36</v>
      </c>
      <c r="E297" t="s">
        <v>15</v>
      </c>
      <c r="F297" s="4">
        <v>4487</v>
      </c>
      <c r="G297" s="5">
        <v>333</v>
      </c>
    </row>
    <row r="298" spans="3:7" x14ac:dyDescent="0.35">
      <c r="C298" t="s">
        <v>2</v>
      </c>
      <c r="D298" t="s">
        <v>36</v>
      </c>
      <c r="E298" t="s">
        <v>3</v>
      </c>
      <c r="F298" s="4">
        <v>938</v>
      </c>
      <c r="G298" s="5">
        <v>366</v>
      </c>
    </row>
    <row r="299" spans="3:7" x14ac:dyDescent="0.35">
      <c r="C299" t="s">
        <v>2</v>
      </c>
      <c r="D299" t="s">
        <v>37</v>
      </c>
      <c r="E299" t="s">
        <v>25</v>
      </c>
      <c r="F299" s="4">
        <v>8841</v>
      </c>
      <c r="G299" s="5">
        <v>303</v>
      </c>
    </row>
    <row r="300" spans="3:7" x14ac:dyDescent="0.35">
      <c r="C300" t="s">
        <v>1</v>
      </c>
      <c r="D300" t="s">
        <v>38</v>
      </c>
      <c r="E300" t="s">
        <v>32</v>
      </c>
      <c r="F300" s="4">
        <v>4018</v>
      </c>
      <c r="G300" s="5">
        <v>126</v>
      </c>
    </row>
    <row r="301" spans="3:7" x14ac:dyDescent="0.35">
      <c r="C301" t="s">
        <v>40</v>
      </c>
      <c r="D301" t="s">
        <v>36</v>
      </c>
      <c r="E301" t="s">
        <v>14</v>
      </c>
      <c r="F301" s="4">
        <v>714</v>
      </c>
      <c r="G301" s="5">
        <v>231</v>
      </c>
    </row>
    <row r="302" spans="3:7" x14ac:dyDescent="0.35">
      <c r="C302" t="s">
        <v>8</v>
      </c>
      <c r="D302" t="s">
        <v>37</v>
      </c>
      <c r="E302" t="s">
        <v>24</v>
      </c>
      <c r="F302" s="4">
        <v>3850</v>
      </c>
      <c r="G302" s="5">
        <v>102</v>
      </c>
    </row>
    <row r="312" spans="6:7" x14ac:dyDescent="0.35">
      <c r="F312" s="4"/>
      <c r="G312" s="5"/>
    </row>
    <row r="313" spans="6:7" x14ac:dyDescent="0.35">
      <c r="F313" s="4"/>
      <c r="G313" s="5"/>
    </row>
    <row r="314" spans="6:7" x14ac:dyDescent="0.35">
      <c r="F314" s="4"/>
      <c r="G314" s="5"/>
    </row>
    <row r="315" spans="6:7" x14ac:dyDescent="0.35">
      <c r="F315" s="4"/>
      <c r="G315" s="5"/>
    </row>
    <row r="316" spans="6:7" x14ac:dyDescent="0.35">
      <c r="F316" s="4"/>
      <c r="G316" s="5"/>
    </row>
    <row r="317" spans="6:7" x14ac:dyDescent="0.35">
      <c r="F317" s="4"/>
      <c r="G317" s="5"/>
    </row>
    <row r="318" spans="6:7" x14ac:dyDescent="0.35">
      <c r="F318" s="4"/>
      <c r="G318" s="5"/>
    </row>
    <row r="319" spans="6:7" x14ac:dyDescent="0.35">
      <c r="F319" s="4"/>
      <c r="G319" s="5"/>
    </row>
    <row r="320" spans="6:7"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T310"/>
  <sheetViews>
    <sheetView showGridLines="0" topLeftCell="A7" zoomScale="70" zoomScaleNormal="70" workbookViewId="0">
      <selection activeCell="I22" sqref="I22:K33"/>
    </sheetView>
  </sheetViews>
  <sheetFormatPr defaultRowHeight="14.5" x14ac:dyDescent="0.35"/>
  <cols>
    <col min="2" max="2" width="15.1796875" bestFit="1" customWidth="1"/>
    <col min="3" max="3" width="12.1796875" bestFit="1" customWidth="1"/>
    <col min="4" max="4" width="20.36328125" bestFit="1" customWidth="1"/>
    <col min="5" max="5" width="9.90625" bestFit="1" customWidth="1"/>
    <col min="6" max="6" width="11.453125" bestFit="1" customWidth="1"/>
    <col min="7" max="7" width="11.36328125" bestFit="1" customWidth="1"/>
    <col min="9" max="10" width="15.81640625" customWidth="1"/>
    <col min="11" max="11" width="21.08984375" customWidth="1"/>
    <col min="12" max="12" width="17.08984375" bestFit="1" customWidth="1"/>
    <col min="13" max="13" width="15.81640625" customWidth="1"/>
    <col min="14" max="14" width="13.453125" customWidth="1"/>
    <col min="15" max="15" width="15.90625" customWidth="1"/>
    <col min="16" max="16" width="15.26953125" customWidth="1"/>
    <col min="17" max="17" width="5.1796875" customWidth="1"/>
    <col min="18" max="18" width="11.6328125" customWidth="1"/>
    <col min="19" max="19" width="15.90625" bestFit="1" customWidth="1"/>
    <col min="20" max="20" width="15.26953125" bestFit="1" customWidth="1"/>
    <col min="21" max="21" width="10.7265625" customWidth="1"/>
    <col min="22" max="25" width="13.26953125" customWidth="1"/>
    <col min="26" max="27" width="20.6328125" customWidth="1"/>
    <col min="28" max="41" width="9" customWidth="1"/>
    <col min="42" max="77" width="9" bestFit="1" customWidth="1"/>
    <col min="78" max="249" width="10.54296875" bestFit="1" customWidth="1"/>
    <col min="250" max="311" width="11.6328125" bestFit="1" customWidth="1"/>
    <col min="312" max="312" width="11.81640625" bestFit="1" customWidth="1"/>
  </cols>
  <sheetData>
    <row r="9" spans="2:20" ht="15" thickBot="1" x14ac:dyDescent="0.4"/>
    <row r="10" spans="2:20" ht="15" thickBot="1" x14ac:dyDescent="0.4">
      <c r="B10" s="6" t="s">
        <v>10</v>
      </c>
      <c r="C10" s="6" t="s">
        <v>11</v>
      </c>
      <c r="D10" s="6" t="s">
        <v>0</v>
      </c>
      <c r="E10" s="11" t="s">
        <v>57</v>
      </c>
      <c r="F10" s="11" t="s">
        <v>54</v>
      </c>
      <c r="G10" s="6" t="s">
        <v>55</v>
      </c>
      <c r="I10" s="15" t="s">
        <v>53</v>
      </c>
      <c r="J10" s="19" t="s">
        <v>57</v>
      </c>
      <c r="K10" s="20" t="s">
        <v>54</v>
      </c>
      <c r="L10" s="21" t="s">
        <v>55</v>
      </c>
      <c r="R10" s="28" t="s">
        <v>58</v>
      </c>
      <c r="S10" s="12" t="s">
        <v>60</v>
      </c>
      <c r="T10" s="13" t="s">
        <v>64</v>
      </c>
    </row>
    <row r="11" spans="2:20" ht="15.5" x14ac:dyDescent="0.35">
      <c r="B11" t="s">
        <v>39</v>
      </c>
      <c r="C11" t="s">
        <v>38</v>
      </c>
      <c r="D11" t="s">
        <v>28</v>
      </c>
      <c r="E11" s="4">
        <v>0</v>
      </c>
      <c r="F11" s="5">
        <v>135</v>
      </c>
      <c r="G11" s="18">
        <f>Prodata[[#This Row],[Price]]*Prodata[[#This Row],[Units Sold]]</f>
        <v>0</v>
      </c>
      <c r="I11" s="16" t="s">
        <v>47</v>
      </c>
      <c r="J11" s="50">
        <f>AVERAGE(Prodata[Price])</f>
        <v>4136.2299999999996</v>
      </c>
      <c r="K11" s="51">
        <f>AVEDEV(Prodata[Units Sold])</f>
        <v>95.417333333333247</v>
      </c>
      <c r="L11" s="52">
        <f>AVERAGE(Prodata[Collection])</f>
        <v>639298.17000000004</v>
      </c>
      <c r="N11" s="70" t="s">
        <v>66</v>
      </c>
      <c r="O11" s="40"/>
      <c r="P11" s="27"/>
      <c r="R11" s="71" t="s">
        <v>37</v>
      </c>
      <c r="S11" s="69">
        <v>6264</v>
      </c>
      <c r="T11" s="49">
        <v>46</v>
      </c>
    </row>
    <row r="12" spans="2:20" x14ac:dyDescent="0.35">
      <c r="B12" t="s">
        <v>6</v>
      </c>
      <c r="C12" t="s">
        <v>36</v>
      </c>
      <c r="D12" t="s">
        <v>25</v>
      </c>
      <c r="E12" s="4">
        <v>5306</v>
      </c>
      <c r="F12" s="5">
        <v>0</v>
      </c>
      <c r="G12" s="18">
        <f>Prodata[[#This Row],[Price]]*Prodata[[#This Row],[Units Sold]]</f>
        <v>0</v>
      </c>
      <c r="I12" s="16" t="s">
        <v>48</v>
      </c>
      <c r="J12" s="53">
        <f>MEDIAN(Prodata[Price])</f>
        <v>3437</v>
      </c>
      <c r="K12" s="54">
        <f>MEDIAN(Prodata[Units Sold])</f>
        <v>124.5</v>
      </c>
      <c r="L12" s="55">
        <f>MEDIAN(Prodata[Collection])</f>
        <v>326172</v>
      </c>
      <c r="R12" s="71" t="s">
        <v>35</v>
      </c>
      <c r="S12" s="69">
        <v>7302</v>
      </c>
      <c r="T12" s="49">
        <v>50</v>
      </c>
    </row>
    <row r="13" spans="2:20" x14ac:dyDescent="0.35">
      <c r="B13" t="s">
        <v>1</v>
      </c>
      <c r="C13" t="s">
        <v>37</v>
      </c>
      <c r="D13" t="s">
        <v>12</v>
      </c>
      <c r="E13" s="4">
        <v>56</v>
      </c>
      <c r="F13" s="5">
        <v>51</v>
      </c>
      <c r="G13" s="18">
        <f>Prodata[[#This Row],[Price]]*Prodata[[#This Row],[Units Sold]]</f>
        <v>2856</v>
      </c>
      <c r="I13" s="16" t="s">
        <v>49</v>
      </c>
      <c r="J13" s="56">
        <f>MIN(Prodata[Price])</f>
        <v>0</v>
      </c>
      <c r="K13" s="54">
        <f>MIN(Prodata[Units Sold])</f>
        <v>0</v>
      </c>
      <c r="L13" s="55">
        <f>MIN(Prodata[Collection])</f>
        <v>0</v>
      </c>
      <c r="R13" s="71" t="s">
        <v>33</v>
      </c>
      <c r="S13" s="69">
        <v>8760</v>
      </c>
      <c r="T13" s="49">
        <v>58</v>
      </c>
    </row>
    <row r="14" spans="2:20" x14ac:dyDescent="0.35">
      <c r="B14" t="s">
        <v>40</v>
      </c>
      <c r="C14" t="s">
        <v>37</v>
      </c>
      <c r="D14" t="s">
        <v>24</v>
      </c>
      <c r="E14" s="4">
        <v>154</v>
      </c>
      <c r="F14" s="5">
        <v>21</v>
      </c>
      <c r="G14" s="18">
        <f>Prodata[[#This Row],[Price]]*Prodata[[#This Row],[Units Sold]]</f>
        <v>3234</v>
      </c>
      <c r="I14" s="16" t="s">
        <v>50</v>
      </c>
      <c r="J14" s="53">
        <f>MAX(Prodata[Price])</f>
        <v>16184</v>
      </c>
      <c r="K14" s="54">
        <f>MAX(Prodata[Units Sold])</f>
        <v>525</v>
      </c>
      <c r="L14" s="55">
        <f>MAX(Prodata[Collection])</f>
        <v>5291790</v>
      </c>
      <c r="R14" s="71" t="s">
        <v>36</v>
      </c>
      <c r="S14" s="69">
        <v>7431</v>
      </c>
      <c r="T14" s="49">
        <v>53</v>
      </c>
    </row>
    <row r="15" spans="2:20" ht="15" thickBot="1" x14ac:dyDescent="0.4">
      <c r="B15" t="s">
        <v>2</v>
      </c>
      <c r="C15" t="s">
        <v>38</v>
      </c>
      <c r="D15" t="s">
        <v>15</v>
      </c>
      <c r="E15" s="4">
        <v>21</v>
      </c>
      <c r="F15" s="5">
        <v>168</v>
      </c>
      <c r="G15" s="18">
        <f>Prodata[[#This Row],[Price]]*Prodata[[#This Row],[Units Sold]]</f>
        <v>3528</v>
      </c>
      <c r="I15" s="17" t="s">
        <v>51</v>
      </c>
      <c r="J15" s="57">
        <f>J14-J13</f>
        <v>16184</v>
      </c>
      <c r="K15" s="58">
        <f>K14-K13</f>
        <v>525</v>
      </c>
      <c r="L15" s="59">
        <f>L14-L13</f>
        <v>5291790</v>
      </c>
      <c r="R15" s="71" t="s">
        <v>38</v>
      </c>
      <c r="S15" s="69">
        <v>5745</v>
      </c>
      <c r="T15" s="49">
        <v>40</v>
      </c>
    </row>
    <row r="16" spans="2:20" ht="15" thickBot="1" x14ac:dyDescent="0.4">
      <c r="B16" t="s">
        <v>1</v>
      </c>
      <c r="C16" t="s">
        <v>36</v>
      </c>
      <c r="D16" t="s">
        <v>18</v>
      </c>
      <c r="E16" s="4">
        <v>238</v>
      </c>
      <c r="F16" s="5">
        <v>18</v>
      </c>
      <c r="G16" s="18">
        <f>Prodata[[#This Row],[Price]]*Prodata[[#This Row],[Units Sold]]</f>
        <v>4284</v>
      </c>
      <c r="I16" s="22" t="s">
        <v>56</v>
      </c>
      <c r="J16" s="20"/>
      <c r="K16" s="23">
        <f>SUM(Prodata[Units Sold])</f>
        <v>45660</v>
      </c>
      <c r="L16" s="24">
        <f>SUM(Prodata[Collection])</f>
        <v>191789451</v>
      </c>
      <c r="R16" s="71" t="s">
        <v>34</v>
      </c>
      <c r="S16" s="69">
        <v>10158</v>
      </c>
      <c r="T16" s="49">
        <v>53</v>
      </c>
    </row>
    <row r="17" spans="2:20" ht="15" thickBot="1" x14ac:dyDescent="0.4">
      <c r="B17" t="s">
        <v>5</v>
      </c>
      <c r="C17" t="s">
        <v>37</v>
      </c>
      <c r="D17" t="s">
        <v>15</v>
      </c>
      <c r="E17" s="4">
        <v>938</v>
      </c>
      <c r="F17" s="5">
        <v>6</v>
      </c>
      <c r="G17" s="18">
        <f>Prodata[[#This Row],[Price]]*Prodata[[#This Row],[Units Sold]]</f>
        <v>5628</v>
      </c>
      <c r="R17" s="30" t="s">
        <v>59</v>
      </c>
      <c r="S17" s="31">
        <v>45660</v>
      </c>
      <c r="T17" s="47">
        <v>300</v>
      </c>
    </row>
    <row r="18" spans="2:20" x14ac:dyDescent="0.35">
      <c r="B18" t="s">
        <v>7</v>
      </c>
      <c r="C18" t="s">
        <v>36</v>
      </c>
      <c r="D18" t="s">
        <v>29</v>
      </c>
      <c r="E18" s="4">
        <v>42</v>
      </c>
      <c r="F18" s="5">
        <v>150</v>
      </c>
      <c r="G18" s="18">
        <f>Prodata[[#This Row],[Price]]*Prodata[[#This Row],[Units Sold]]</f>
        <v>6300</v>
      </c>
    </row>
    <row r="19" spans="2:20" ht="15.5" x14ac:dyDescent="0.35">
      <c r="B19" t="s">
        <v>9</v>
      </c>
      <c r="C19" t="s">
        <v>37</v>
      </c>
      <c r="D19" t="s">
        <v>12</v>
      </c>
      <c r="E19" s="4">
        <v>63</v>
      </c>
      <c r="F19" s="5">
        <v>123</v>
      </c>
      <c r="G19" s="18">
        <f>Prodata[[#This Row],[Price]]*Prodata[[#This Row],[Units Sold]]</f>
        <v>7749</v>
      </c>
      <c r="I19" s="37" t="s">
        <v>62</v>
      </c>
      <c r="J19" s="38"/>
      <c r="K19" s="38"/>
      <c r="L19" s="39"/>
      <c r="M19" s="70" t="s">
        <v>65</v>
      </c>
      <c r="N19" s="27"/>
      <c r="O19" s="27"/>
      <c r="P19" s="27"/>
    </row>
    <row r="20" spans="2:20" x14ac:dyDescent="0.35">
      <c r="B20" t="s">
        <v>39</v>
      </c>
      <c r="C20" t="s">
        <v>35</v>
      </c>
      <c r="D20" t="s">
        <v>3</v>
      </c>
      <c r="E20" s="4">
        <v>217</v>
      </c>
      <c r="F20" s="5">
        <v>36</v>
      </c>
      <c r="G20" s="18">
        <f>Prodata[[#This Row],[Price]]*Prodata[[#This Row],[Units Sold]]</f>
        <v>7812</v>
      </c>
    </row>
    <row r="21" spans="2:20" x14ac:dyDescent="0.35">
      <c r="B21" t="s">
        <v>1</v>
      </c>
      <c r="C21" t="s">
        <v>34</v>
      </c>
      <c r="D21" t="s">
        <v>18</v>
      </c>
      <c r="E21" s="4">
        <v>553</v>
      </c>
      <c r="F21" s="5">
        <v>15</v>
      </c>
      <c r="G21" s="18">
        <f>Prodata[[#This Row],[Price]]*Prodata[[#This Row],[Units Sold]]</f>
        <v>8295</v>
      </c>
    </row>
    <row r="22" spans="2:20" ht="15" thickBot="1" x14ac:dyDescent="0.4">
      <c r="B22" t="s">
        <v>4</v>
      </c>
      <c r="C22" t="s">
        <v>36</v>
      </c>
      <c r="D22" t="s">
        <v>30</v>
      </c>
      <c r="E22" s="4">
        <v>182</v>
      </c>
      <c r="F22" s="5">
        <v>48</v>
      </c>
      <c r="G22" s="18">
        <f>Prodata[[#This Row],[Price]]*Prodata[[#This Row],[Units Sold]]</f>
        <v>8736</v>
      </c>
      <c r="I22" s="32" t="s">
        <v>58</v>
      </c>
      <c r="J22" s="33" t="s">
        <v>60</v>
      </c>
      <c r="K22" s="34" t="s">
        <v>61</v>
      </c>
      <c r="M22" s="41" t="s">
        <v>60</v>
      </c>
      <c r="N22" s="44" t="s">
        <v>63</v>
      </c>
      <c r="O22" s="42"/>
      <c r="P22" s="42"/>
      <c r="Q22" s="42"/>
      <c r="R22" s="42"/>
      <c r="S22" s="42"/>
      <c r="T22" s="43"/>
    </row>
    <row r="23" spans="2:20" x14ac:dyDescent="0.35">
      <c r="B23" t="s">
        <v>5</v>
      </c>
      <c r="C23" t="s">
        <v>38</v>
      </c>
      <c r="D23" t="s">
        <v>23</v>
      </c>
      <c r="E23" s="4">
        <v>2989</v>
      </c>
      <c r="F23" s="5">
        <v>3</v>
      </c>
      <c r="G23" s="18">
        <f>Prodata[[#This Row],[Price]]*Prodata[[#This Row],[Units Sold]]</f>
        <v>8967</v>
      </c>
      <c r="I23" s="68" t="s">
        <v>1</v>
      </c>
      <c r="J23" s="29">
        <v>4110</v>
      </c>
      <c r="K23" s="35">
        <v>17260593</v>
      </c>
      <c r="M23" s="46" t="s">
        <v>58</v>
      </c>
      <c r="N23" s="14" t="s">
        <v>37</v>
      </c>
      <c r="O23" s="14" t="s">
        <v>35</v>
      </c>
      <c r="P23" s="14" t="s">
        <v>33</v>
      </c>
      <c r="Q23" s="14" t="s">
        <v>36</v>
      </c>
      <c r="R23" s="14" t="s">
        <v>38</v>
      </c>
      <c r="S23" s="14" t="s">
        <v>34</v>
      </c>
      <c r="T23" s="45" t="s">
        <v>59</v>
      </c>
    </row>
    <row r="24" spans="2:20" x14ac:dyDescent="0.35">
      <c r="B24" t="s">
        <v>1</v>
      </c>
      <c r="C24" t="s">
        <v>35</v>
      </c>
      <c r="D24" t="s">
        <v>16</v>
      </c>
      <c r="E24" s="4">
        <v>189</v>
      </c>
      <c r="F24" s="5">
        <v>48</v>
      </c>
      <c r="G24" s="18">
        <f>Prodata[[#This Row],[Price]]*Prodata[[#This Row],[Units Sold]]</f>
        <v>9072</v>
      </c>
      <c r="I24" s="68" t="s">
        <v>7</v>
      </c>
      <c r="J24" s="29">
        <v>4704</v>
      </c>
      <c r="K24" s="36">
        <v>16492518</v>
      </c>
      <c r="M24" s="67" t="s">
        <v>1</v>
      </c>
      <c r="N24" s="48">
        <v>738</v>
      </c>
      <c r="O24" s="48">
        <v>909</v>
      </c>
      <c r="P24" s="48">
        <v>174</v>
      </c>
      <c r="Q24" s="48">
        <v>453</v>
      </c>
      <c r="R24" s="48">
        <v>1518</v>
      </c>
      <c r="S24" s="48">
        <v>318</v>
      </c>
      <c r="T24" s="66">
        <v>4110</v>
      </c>
    </row>
    <row r="25" spans="2:20" x14ac:dyDescent="0.35">
      <c r="B25" t="s">
        <v>1</v>
      </c>
      <c r="C25" t="s">
        <v>37</v>
      </c>
      <c r="D25" t="s">
        <v>3</v>
      </c>
      <c r="E25" s="4">
        <v>3549</v>
      </c>
      <c r="F25" s="5">
        <v>3</v>
      </c>
      <c r="G25" s="18">
        <f>Prodata[[#This Row],[Price]]*Prodata[[#This Row],[Units Sold]]</f>
        <v>10647</v>
      </c>
      <c r="I25" s="68" t="s">
        <v>40</v>
      </c>
      <c r="J25" s="29">
        <v>3867</v>
      </c>
      <c r="K25" s="36">
        <v>14965650</v>
      </c>
      <c r="M25" s="67" t="s">
        <v>7</v>
      </c>
      <c r="N25" s="48">
        <v>1182</v>
      </c>
      <c r="O25" s="48">
        <v>150</v>
      </c>
      <c r="P25" s="48">
        <v>507</v>
      </c>
      <c r="Q25" s="48">
        <v>711</v>
      </c>
      <c r="R25" s="48">
        <v>447</v>
      </c>
      <c r="S25" s="48">
        <v>1707</v>
      </c>
      <c r="T25" s="66">
        <v>4704</v>
      </c>
    </row>
    <row r="26" spans="2:20" x14ac:dyDescent="0.35">
      <c r="B26" t="s">
        <v>1</v>
      </c>
      <c r="C26" t="s">
        <v>33</v>
      </c>
      <c r="D26" t="s">
        <v>12</v>
      </c>
      <c r="E26" s="4">
        <v>252</v>
      </c>
      <c r="F26" s="5">
        <v>54</v>
      </c>
      <c r="G26" s="18">
        <f>Prodata[[#This Row],[Price]]*Prodata[[#This Row],[Units Sold]]</f>
        <v>13608</v>
      </c>
      <c r="I26" s="68" t="s">
        <v>6</v>
      </c>
      <c r="J26" s="29">
        <v>5295</v>
      </c>
      <c r="K26" s="36">
        <v>24618615</v>
      </c>
      <c r="M26" s="67" t="s">
        <v>40</v>
      </c>
      <c r="N26" s="48">
        <v>24</v>
      </c>
      <c r="O26" s="48">
        <v>1482</v>
      </c>
      <c r="P26" s="48">
        <v>708</v>
      </c>
      <c r="Q26" s="48">
        <v>882</v>
      </c>
      <c r="R26" s="48">
        <v>72</v>
      </c>
      <c r="S26" s="48">
        <v>699</v>
      </c>
      <c r="T26" s="66">
        <v>3867</v>
      </c>
    </row>
    <row r="27" spans="2:20" x14ac:dyDescent="0.35">
      <c r="B27" t="s">
        <v>7</v>
      </c>
      <c r="C27" t="s">
        <v>37</v>
      </c>
      <c r="D27" t="s">
        <v>21</v>
      </c>
      <c r="E27" s="4">
        <v>168</v>
      </c>
      <c r="F27" s="5">
        <v>84</v>
      </c>
      <c r="G27" s="18">
        <f>Prodata[[#This Row],[Price]]*Prodata[[#This Row],[Units Sold]]</f>
        <v>14112</v>
      </c>
      <c r="I27" s="68" t="s">
        <v>5</v>
      </c>
      <c r="J27" s="29">
        <v>5925</v>
      </c>
      <c r="K27" s="36">
        <v>19833954</v>
      </c>
      <c r="M27" s="67" t="s">
        <v>6</v>
      </c>
      <c r="N27" s="48">
        <v>915</v>
      </c>
      <c r="O27" s="48">
        <v>975</v>
      </c>
      <c r="P27" s="48">
        <v>978</v>
      </c>
      <c r="Q27" s="48">
        <v>978</v>
      </c>
      <c r="R27" s="48">
        <v>444</v>
      </c>
      <c r="S27" s="48">
        <v>1005</v>
      </c>
      <c r="T27" s="66">
        <v>5295</v>
      </c>
    </row>
    <row r="28" spans="2:20" x14ac:dyDescent="0.35">
      <c r="B28" t="s">
        <v>9</v>
      </c>
      <c r="C28" t="s">
        <v>34</v>
      </c>
      <c r="D28" t="s">
        <v>14</v>
      </c>
      <c r="E28" s="4">
        <v>2562</v>
      </c>
      <c r="F28" s="5">
        <v>6</v>
      </c>
      <c r="G28" s="18">
        <f>Prodata[[#This Row],[Price]]*Prodata[[#This Row],[Units Sold]]</f>
        <v>15372</v>
      </c>
      <c r="I28" s="68" t="s">
        <v>4</v>
      </c>
      <c r="J28" s="29">
        <v>3669</v>
      </c>
      <c r="K28" s="36">
        <v>20675508</v>
      </c>
      <c r="M28" s="67" t="s">
        <v>5</v>
      </c>
      <c r="N28" s="48">
        <v>711</v>
      </c>
      <c r="O28" s="48">
        <v>513</v>
      </c>
      <c r="P28" s="48">
        <v>1515</v>
      </c>
      <c r="Q28" s="48">
        <v>1329</v>
      </c>
      <c r="R28" s="48">
        <v>885</v>
      </c>
      <c r="S28" s="48">
        <v>972</v>
      </c>
      <c r="T28" s="66">
        <v>5925</v>
      </c>
    </row>
    <row r="29" spans="2:20" x14ac:dyDescent="0.35">
      <c r="B29" t="s">
        <v>8</v>
      </c>
      <c r="C29" t="s">
        <v>34</v>
      </c>
      <c r="D29" t="s">
        <v>25</v>
      </c>
      <c r="E29" s="4">
        <v>98</v>
      </c>
      <c r="F29" s="5">
        <v>159</v>
      </c>
      <c r="G29" s="18">
        <f>Prodata[[#This Row],[Price]]*Prodata[[#This Row],[Units Sold]]</f>
        <v>15582</v>
      </c>
      <c r="I29" s="68" t="s">
        <v>2</v>
      </c>
      <c r="J29" s="29">
        <v>5007</v>
      </c>
      <c r="K29" s="36">
        <v>21603855</v>
      </c>
      <c r="M29" s="67" t="s">
        <v>4</v>
      </c>
      <c r="N29" s="48">
        <v>288</v>
      </c>
      <c r="O29" s="48">
        <v>573</v>
      </c>
      <c r="P29" s="48">
        <v>1188</v>
      </c>
      <c r="Q29" s="48">
        <v>156</v>
      </c>
      <c r="R29" s="48">
        <v>552</v>
      </c>
      <c r="S29" s="48">
        <v>912</v>
      </c>
      <c r="T29" s="66">
        <v>3669</v>
      </c>
    </row>
    <row r="30" spans="2:20" x14ac:dyDescent="0.35">
      <c r="B30" t="s">
        <v>40</v>
      </c>
      <c r="C30" t="s">
        <v>37</v>
      </c>
      <c r="D30" t="s">
        <v>21</v>
      </c>
      <c r="E30" s="4">
        <v>5915</v>
      </c>
      <c r="F30" s="5">
        <v>3</v>
      </c>
      <c r="G30" s="18">
        <f>Prodata[[#This Row],[Price]]*Prodata[[#This Row],[Units Sold]]</f>
        <v>17745</v>
      </c>
      <c r="I30" s="68" t="s">
        <v>8</v>
      </c>
      <c r="J30" s="29">
        <v>4554</v>
      </c>
      <c r="K30" s="36">
        <v>20434575</v>
      </c>
      <c r="M30" s="67" t="s">
        <v>2</v>
      </c>
      <c r="N30" s="48">
        <v>303</v>
      </c>
      <c r="O30" s="48">
        <v>420</v>
      </c>
      <c r="P30" s="48">
        <v>1416</v>
      </c>
      <c r="Q30" s="48">
        <v>1161</v>
      </c>
      <c r="R30" s="48">
        <v>492</v>
      </c>
      <c r="S30" s="48">
        <v>1215</v>
      </c>
      <c r="T30" s="66">
        <v>5007</v>
      </c>
    </row>
    <row r="31" spans="2:20" x14ac:dyDescent="0.35">
      <c r="B31" t="s">
        <v>4</v>
      </c>
      <c r="C31" t="s">
        <v>35</v>
      </c>
      <c r="D31" t="s">
        <v>17</v>
      </c>
      <c r="E31" s="4">
        <v>6111</v>
      </c>
      <c r="F31" s="5">
        <v>3</v>
      </c>
      <c r="G31" s="18">
        <f>Prodata[[#This Row],[Price]]*Prodata[[#This Row],[Units Sold]]</f>
        <v>18333</v>
      </c>
      <c r="I31" s="68" t="s">
        <v>9</v>
      </c>
      <c r="J31" s="29">
        <v>3843</v>
      </c>
      <c r="K31" s="36">
        <v>13145895</v>
      </c>
      <c r="M31" s="67" t="s">
        <v>8</v>
      </c>
      <c r="N31" s="48">
        <v>477</v>
      </c>
      <c r="O31" s="48">
        <v>564</v>
      </c>
      <c r="P31" s="48">
        <v>1122</v>
      </c>
      <c r="Q31" s="48">
        <v>1116</v>
      </c>
      <c r="R31" s="48">
        <v>582</v>
      </c>
      <c r="S31" s="48">
        <v>693</v>
      </c>
      <c r="T31" s="66">
        <v>4554</v>
      </c>
    </row>
    <row r="32" spans="2:20" x14ac:dyDescent="0.35">
      <c r="B32" t="s">
        <v>40</v>
      </c>
      <c r="C32" t="s">
        <v>35</v>
      </c>
      <c r="D32" t="s">
        <v>25</v>
      </c>
      <c r="E32" s="4">
        <v>98</v>
      </c>
      <c r="F32" s="5">
        <v>204</v>
      </c>
      <c r="G32" s="18">
        <f>Prodata[[#This Row],[Price]]*Prodata[[#This Row],[Units Sold]]</f>
        <v>19992</v>
      </c>
      <c r="I32" s="68" t="s">
        <v>39</v>
      </c>
      <c r="J32" s="29">
        <v>4686</v>
      </c>
      <c r="K32" s="36">
        <v>22758288</v>
      </c>
      <c r="M32" s="67" t="s">
        <v>9</v>
      </c>
      <c r="N32" s="48">
        <v>915</v>
      </c>
      <c r="O32" s="48">
        <v>1053</v>
      </c>
      <c r="P32" s="48">
        <v>417</v>
      </c>
      <c r="Q32" s="48">
        <v>345</v>
      </c>
      <c r="R32" s="48">
        <v>309</v>
      </c>
      <c r="S32" s="48">
        <v>804</v>
      </c>
      <c r="T32" s="66">
        <v>3843</v>
      </c>
    </row>
    <row r="33" spans="2:20" x14ac:dyDescent="0.35">
      <c r="B33" t="s">
        <v>5</v>
      </c>
      <c r="C33" t="s">
        <v>33</v>
      </c>
      <c r="D33" t="s">
        <v>14</v>
      </c>
      <c r="E33" s="4">
        <v>1442</v>
      </c>
      <c r="F33" s="5">
        <v>15</v>
      </c>
      <c r="G33" s="18">
        <f>Prodata[[#This Row],[Price]]*Prodata[[#This Row],[Units Sold]]</f>
        <v>21630</v>
      </c>
      <c r="I33" s="60" t="s">
        <v>59</v>
      </c>
      <c r="J33" s="61">
        <v>45660</v>
      </c>
      <c r="K33" s="62">
        <v>191789451</v>
      </c>
      <c r="M33" s="67" t="s">
        <v>39</v>
      </c>
      <c r="N33" s="48">
        <v>711</v>
      </c>
      <c r="O33" s="48">
        <v>663</v>
      </c>
      <c r="P33" s="48">
        <v>735</v>
      </c>
      <c r="Q33" s="48">
        <v>300</v>
      </c>
      <c r="R33" s="48">
        <v>444</v>
      </c>
      <c r="S33" s="48">
        <v>1833</v>
      </c>
      <c r="T33" s="66">
        <v>4686</v>
      </c>
    </row>
    <row r="34" spans="2:20" x14ac:dyDescent="0.35">
      <c r="B34" t="s">
        <v>8</v>
      </c>
      <c r="C34" t="s">
        <v>37</v>
      </c>
      <c r="D34" t="s">
        <v>16</v>
      </c>
      <c r="E34" s="4">
        <v>2408</v>
      </c>
      <c r="F34" s="5">
        <v>9</v>
      </c>
      <c r="G34" s="18">
        <f>Prodata[[#This Row],[Price]]*Prodata[[#This Row],[Units Sold]]</f>
        <v>21672</v>
      </c>
      <c r="M34" s="63" t="s">
        <v>59</v>
      </c>
      <c r="N34" s="64">
        <v>6264</v>
      </c>
      <c r="O34" s="64">
        <v>7302</v>
      </c>
      <c r="P34" s="64">
        <v>8760</v>
      </c>
      <c r="Q34" s="64">
        <v>7431</v>
      </c>
      <c r="R34" s="64">
        <v>5745</v>
      </c>
      <c r="S34" s="64">
        <v>10158</v>
      </c>
      <c r="T34" s="65">
        <v>45660</v>
      </c>
    </row>
    <row r="35" spans="2:20" x14ac:dyDescent="0.35">
      <c r="B35" t="s">
        <v>1</v>
      </c>
      <c r="C35" t="s">
        <v>38</v>
      </c>
      <c r="D35" t="s">
        <v>22</v>
      </c>
      <c r="E35" s="4">
        <v>630</v>
      </c>
      <c r="F35" s="5">
        <v>36</v>
      </c>
      <c r="G35" s="18">
        <f>Prodata[[#This Row],[Price]]*Prodata[[#This Row],[Units Sold]]</f>
        <v>22680</v>
      </c>
    </row>
    <row r="36" spans="2:20" x14ac:dyDescent="0.35">
      <c r="B36" t="s">
        <v>2</v>
      </c>
      <c r="C36" t="s">
        <v>35</v>
      </c>
      <c r="D36" t="s">
        <v>18</v>
      </c>
      <c r="E36" s="4">
        <v>1281</v>
      </c>
      <c r="F36" s="5">
        <v>18</v>
      </c>
      <c r="G36" s="18">
        <f>Prodata[[#This Row],[Price]]*Prodata[[#This Row],[Units Sold]]</f>
        <v>23058</v>
      </c>
      <c r="Q36" s="14"/>
      <c r="R36" s="14"/>
      <c r="S36" s="14"/>
    </row>
    <row r="37" spans="2:20" x14ac:dyDescent="0.35">
      <c r="B37" t="s">
        <v>6</v>
      </c>
      <c r="C37" t="s">
        <v>35</v>
      </c>
      <c r="D37" t="s">
        <v>31</v>
      </c>
      <c r="E37" s="4">
        <v>280</v>
      </c>
      <c r="F37" s="5">
        <v>87</v>
      </c>
      <c r="G37" s="18">
        <f>Prodata[[#This Row],[Price]]*Prodata[[#This Row],[Units Sold]]</f>
        <v>24360</v>
      </c>
      <c r="Q37" s="14"/>
      <c r="R37" s="14"/>
      <c r="S37" s="14"/>
    </row>
    <row r="38" spans="2:20" x14ac:dyDescent="0.35">
      <c r="B38" t="s">
        <v>4</v>
      </c>
      <c r="C38" t="s">
        <v>34</v>
      </c>
      <c r="D38" t="s">
        <v>3</v>
      </c>
      <c r="E38" s="4">
        <v>2744</v>
      </c>
      <c r="F38" s="5">
        <v>9</v>
      </c>
      <c r="G38" s="18">
        <f>Prodata[[#This Row],[Price]]*Prodata[[#This Row],[Units Sold]]</f>
        <v>24696</v>
      </c>
      <c r="J38" s="14"/>
      <c r="K38" s="14"/>
      <c r="L38" s="14"/>
    </row>
    <row r="39" spans="2:20" x14ac:dyDescent="0.35">
      <c r="B39" t="s">
        <v>5</v>
      </c>
      <c r="C39" t="s">
        <v>33</v>
      </c>
      <c r="D39" t="s">
        <v>3</v>
      </c>
      <c r="E39" s="4">
        <v>525</v>
      </c>
      <c r="F39" s="5">
        <v>48</v>
      </c>
      <c r="G39" s="18">
        <f>Prodata[[#This Row],[Price]]*Prodata[[#This Row],[Units Sold]]</f>
        <v>25200</v>
      </c>
      <c r="J39" s="14"/>
      <c r="K39" s="14"/>
      <c r="L39" s="14"/>
    </row>
    <row r="40" spans="2:20" x14ac:dyDescent="0.35">
      <c r="B40" t="s">
        <v>40</v>
      </c>
      <c r="C40" t="s">
        <v>36</v>
      </c>
      <c r="D40" t="s">
        <v>20</v>
      </c>
      <c r="E40" s="4">
        <v>2933</v>
      </c>
      <c r="F40" s="5">
        <v>9</v>
      </c>
      <c r="G40" s="18">
        <f>Prodata[[#This Row],[Price]]*Prodata[[#This Row],[Units Sold]]</f>
        <v>26397</v>
      </c>
      <c r="I40" s="25"/>
      <c r="J40" s="14"/>
      <c r="K40" s="14"/>
      <c r="L40" s="14"/>
      <c r="M40" s="26"/>
      <c r="N40" s="26"/>
      <c r="O40" s="26"/>
      <c r="P40" s="26"/>
    </row>
    <row r="41" spans="2:20" x14ac:dyDescent="0.35">
      <c r="B41" t="s">
        <v>5</v>
      </c>
      <c r="C41" t="s">
        <v>35</v>
      </c>
      <c r="D41" t="s">
        <v>20</v>
      </c>
      <c r="E41" s="4">
        <v>497</v>
      </c>
      <c r="F41" s="5">
        <v>63</v>
      </c>
      <c r="G41" s="18">
        <f>Prodata[[#This Row],[Price]]*Prodata[[#This Row],[Units Sold]]</f>
        <v>31311</v>
      </c>
      <c r="I41" s="25"/>
      <c r="J41" s="14"/>
      <c r="K41" s="14"/>
      <c r="L41" s="14"/>
      <c r="M41" s="26"/>
      <c r="N41" s="26"/>
      <c r="O41" s="26"/>
      <c r="P41" s="26"/>
    </row>
    <row r="42" spans="2:20" x14ac:dyDescent="0.35">
      <c r="B42" t="s">
        <v>39</v>
      </c>
      <c r="C42" t="s">
        <v>37</v>
      </c>
      <c r="D42" t="s">
        <v>23</v>
      </c>
      <c r="E42" s="4">
        <v>623</v>
      </c>
      <c r="F42" s="5">
        <v>51</v>
      </c>
      <c r="G42" s="18">
        <f>Prodata[[#This Row],[Price]]*Prodata[[#This Row],[Units Sold]]</f>
        <v>31773</v>
      </c>
      <c r="I42" s="25"/>
      <c r="J42" s="14"/>
      <c r="K42" s="14"/>
      <c r="L42" s="14"/>
      <c r="M42" s="26"/>
      <c r="N42" s="26"/>
      <c r="O42" s="26"/>
      <c r="P42" s="26"/>
    </row>
    <row r="43" spans="2:20" x14ac:dyDescent="0.35">
      <c r="B43" t="s">
        <v>5</v>
      </c>
      <c r="C43" t="s">
        <v>37</v>
      </c>
      <c r="D43" t="s">
        <v>24</v>
      </c>
      <c r="E43" s="4">
        <v>469</v>
      </c>
      <c r="F43" s="5">
        <v>75</v>
      </c>
      <c r="G43" s="18">
        <f>Prodata[[#This Row],[Price]]*Prodata[[#This Row],[Units Sold]]</f>
        <v>35175</v>
      </c>
      <c r="I43" s="25"/>
      <c r="J43" s="14"/>
      <c r="K43" s="14"/>
      <c r="L43" s="14"/>
      <c r="M43" s="26"/>
      <c r="N43" s="26"/>
      <c r="O43" s="26"/>
      <c r="P43" s="26"/>
    </row>
    <row r="44" spans="2:20" x14ac:dyDescent="0.35">
      <c r="B44" t="s">
        <v>4</v>
      </c>
      <c r="C44" t="s">
        <v>34</v>
      </c>
      <c r="D44" t="s">
        <v>17</v>
      </c>
      <c r="E44" s="4">
        <v>2415</v>
      </c>
      <c r="F44" s="5">
        <v>15</v>
      </c>
      <c r="G44" s="18">
        <f>Prodata[[#This Row],[Price]]*Prodata[[#This Row],[Units Sold]]</f>
        <v>36225</v>
      </c>
      <c r="I44" s="25"/>
      <c r="J44" s="14"/>
      <c r="K44" s="14"/>
      <c r="L44" s="14"/>
      <c r="M44" s="26"/>
      <c r="N44" s="26"/>
      <c r="O44" s="26"/>
      <c r="P44" s="26"/>
    </row>
    <row r="45" spans="2:20" x14ac:dyDescent="0.35">
      <c r="B45" t="s">
        <v>7</v>
      </c>
      <c r="C45" t="s">
        <v>36</v>
      </c>
      <c r="D45" t="s">
        <v>20</v>
      </c>
      <c r="E45" s="4">
        <v>434</v>
      </c>
      <c r="F45" s="5">
        <v>87</v>
      </c>
      <c r="G45" s="18">
        <f>Prodata[[#This Row],[Price]]*Prodata[[#This Row],[Units Sold]]</f>
        <v>37758</v>
      </c>
      <c r="I45" s="25"/>
      <c r="J45" s="14"/>
      <c r="K45" s="14"/>
      <c r="L45" s="14"/>
      <c r="M45" s="26"/>
      <c r="N45" s="26"/>
      <c r="O45" s="26"/>
      <c r="P45" s="26"/>
    </row>
    <row r="46" spans="2:20" x14ac:dyDescent="0.35">
      <c r="B46" t="s">
        <v>4</v>
      </c>
      <c r="C46" t="s">
        <v>36</v>
      </c>
      <c r="D46" t="s">
        <v>21</v>
      </c>
      <c r="E46" s="4">
        <v>518</v>
      </c>
      <c r="F46" s="5">
        <v>75</v>
      </c>
      <c r="G46" s="18">
        <f>Prodata[[#This Row],[Price]]*Prodata[[#This Row],[Units Sold]]</f>
        <v>38850</v>
      </c>
      <c r="I46" s="25"/>
      <c r="J46" s="14"/>
      <c r="K46" s="14"/>
      <c r="L46" s="14"/>
      <c r="M46" s="26"/>
      <c r="N46" s="26"/>
      <c r="O46" s="26"/>
      <c r="P46" s="26"/>
    </row>
    <row r="47" spans="2:20" x14ac:dyDescent="0.35">
      <c r="B47" t="s">
        <v>5</v>
      </c>
      <c r="C47" t="s">
        <v>36</v>
      </c>
      <c r="D47" t="s">
        <v>25</v>
      </c>
      <c r="E47" s="4">
        <v>6818</v>
      </c>
      <c r="F47" s="5">
        <v>6</v>
      </c>
      <c r="G47" s="18">
        <f>Prodata[[#This Row],[Price]]*Prodata[[#This Row],[Units Sold]]</f>
        <v>40908</v>
      </c>
      <c r="I47" s="25"/>
      <c r="J47" s="14"/>
      <c r="K47" s="14"/>
      <c r="L47" s="14"/>
      <c r="M47" s="26"/>
      <c r="N47" s="26"/>
      <c r="O47" s="26"/>
      <c r="P47" s="26"/>
    </row>
    <row r="48" spans="2:20" x14ac:dyDescent="0.35">
      <c r="B48" t="s">
        <v>4</v>
      </c>
      <c r="C48" t="s">
        <v>34</v>
      </c>
      <c r="D48" t="s">
        <v>21</v>
      </c>
      <c r="E48" s="4">
        <v>490</v>
      </c>
      <c r="F48" s="5">
        <v>84</v>
      </c>
      <c r="G48" s="18">
        <f>Prodata[[#This Row],[Price]]*Prodata[[#This Row],[Units Sold]]</f>
        <v>41160</v>
      </c>
      <c r="I48" s="25"/>
      <c r="J48" s="14"/>
      <c r="K48" s="14"/>
      <c r="L48" s="14"/>
      <c r="M48" s="26"/>
      <c r="N48" s="26"/>
      <c r="O48" s="26"/>
      <c r="P48" s="26"/>
    </row>
    <row r="49" spans="2:16" x14ac:dyDescent="0.35">
      <c r="B49" t="s">
        <v>7</v>
      </c>
      <c r="C49" t="s">
        <v>38</v>
      </c>
      <c r="D49" t="s">
        <v>25</v>
      </c>
      <c r="E49" s="4">
        <v>1561</v>
      </c>
      <c r="F49" s="5">
        <v>27</v>
      </c>
      <c r="G49" s="18">
        <f>Prodata[[#This Row],[Price]]*Prodata[[#This Row],[Units Sold]]</f>
        <v>42147</v>
      </c>
      <c r="I49" s="25"/>
      <c r="J49" s="14"/>
      <c r="K49" s="14"/>
      <c r="L49" s="14"/>
      <c r="M49" s="26"/>
      <c r="N49" s="26"/>
      <c r="O49" s="26"/>
      <c r="P49" s="26"/>
    </row>
    <row r="50" spans="2:16" x14ac:dyDescent="0.35">
      <c r="B50" t="s">
        <v>9</v>
      </c>
      <c r="C50" t="s">
        <v>33</v>
      </c>
      <c r="D50" t="s">
        <v>25</v>
      </c>
      <c r="E50" s="4">
        <v>4991</v>
      </c>
      <c r="F50" s="5">
        <v>9</v>
      </c>
      <c r="G50" s="18">
        <f>Prodata[[#This Row],[Price]]*Prodata[[#This Row],[Units Sold]]</f>
        <v>44919</v>
      </c>
      <c r="I50" s="25"/>
      <c r="J50" s="14"/>
      <c r="K50" s="14"/>
      <c r="L50" s="14"/>
      <c r="M50" s="26"/>
      <c r="N50" s="26"/>
      <c r="O50" s="26"/>
      <c r="P50" s="26"/>
    </row>
    <row r="51" spans="2:16" x14ac:dyDescent="0.35">
      <c r="B51" t="s">
        <v>7</v>
      </c>
      <c r="C51" t="s">
        <v>34</v>
      </c>
      <c r="D51" t="s">
        <v>32</v>
      </c>
      <c r="E51" s="4">
        <v>357</v>
      </c>
      <c r="F51" s="5">
        <v>126</v>
      </c>
      <c r="G51" s="18">
        <f>Prodata[[#This Row],[Price]]*Prodata[[#This Row],[Units Sold]]</f>
        <v>44982</v>
      </c>
      <c r="J51" s="14"/>
      <c r="K51" s="14"/>
      <c r="L51" s="14"/>
    </row>
    <row r="52" spans="2:16" x14ac:dyDescent="0.35">
      <c r="B52" t="s">
        <v>5</v>
      </c>
      <c r="C52" t="s">
        <v>36</v>
      </c>
      <c r="D52" t="s">
        <v>29</v>
      </c>
      <c r="E52" s="4">
        <v>560</v>
      </c>
      <c r="F52" s="5">
        <v>81</v>
      </c>
      <c r="G52" s="18">
        <f>Prodata[[#This Row],[Price]]*Prodata[[#This Row],[Units Sold]]</f>
        <v>45360</v>
      </c>
      <c r="J52" s="14"/>
      <c r="K52" s="14"/>
      <c r="L52" s="14"/>
    </row>
    <row r="53" spans="2:16" x14ac:dyDescent="0.35">
      <c r="B53" t="s">
        <v>2</v>
      </c>
      <c r="C53" t="s">
        <v>33</v>
      </c>
      <c r="D53" t="s">
        <v>19</v>
      </c>
      <c r="E53" s="4">
        <v>2583</v>
      </c>
      <c r="F53" s="5">
        <v>18</v>
      </c>
      <c r="G53" s="18">
        <f>Prodata[[#This Row],[Price]]*Prodata[[#This Row],[Units Sold]]</f>
        <v>46494</v>
      </c>
      <c r="J53" s="14"/>
      <c r="K53" s="14"/>
      <c r="L53" s="14"/>
    </row>
    <row r="54" spans="2:16" x14ac:dyDescent="0.35">
      <c r="B54" t="s">
        <v>40</v>
      </c>
      <c r="C54" t="s">
        <v>33</v>
      </c>
      <c r="D54" t="s">
        <v>21</v>
      </c>
      <c r="E54" s="4">
        <v>336</v>
      </c>
      <c r="F54" s="5">
        <v>144</v>
      </c>
      <c r="G54" s="18">
        <f>Prodata[[#This Row],[Price]]*Prodata[[#This Row],[Units Sold]]</f>
        <v>48384</v>
      </c>
      <c r="J54" s="14"/>
      <c r="K54" s="14"/>
      <c r="L54" s="14"/>
    </row>
    <row r="55" spans="2:16" x14ac:dyDescent="0.35">
      <c r="B55" t="s">
        <v>6</v>
      </c>
      <c r="C55" t="s">
        <v>34</v>
      </c>
      <c r="D55" t="s">
        <v>26</v>
      </c>
      <c r="E55" s="4">
        <v>2478</v>
      </c>
      <c r="F55" s="5">
        <v>21</v>
      </c>
      <c r="G55" s="18">
        <f>Prodata[[#This Row],[Price]]*Prodata[[#This Row],[Units Sold]]</f>
        <v>52038</v>
      </c>
      <c r="J55" s="14"/>
      <c r="K55" s="14"/>
      <c r="L55" s="14"/>
    </row>
    <row r="56" spans="2:16" x14ac:dyDescent="0.35">
      <c r="B56" t="s">
        <v>39</v>
      </c>
      <c r="C56" t="s">
        <v>37</v>
      </c>
      <c r="D56" t="s">
        <v>25</v>
      </c>
      <c r="E56" s="4">
        <v>609</v>
      </c>
      <c r="F56" s="5">
        <v>87</v>
      </c>
      <c r="G56" s="18">
        <f>Prodata[[#This Row],[Price]]*Prodata[[#This Row],[Units Sold]]</f>
        <v>52983</v>
      </c>
    </row>
    <row r="57" spans="2:16" x14ac:dyDescent="0.35">
      <c r="B57" t="s">
        <v>8</v>
      </c>
      <c r="C57" t="s">
        <v>36</v>
      </c>
      <c r="D57" t="s">
        <v>3</v>
      </c>
      <c r="E57" s="4">
        <v>259</v>
      </c>
      <c r="F57" s="5">
        <v>207</v>
      </c>
      <c r="G57" s="18">
        <f>Prodata[[#This Row],[Price]]*Prodata[[#This Row],[Units Sold]]</f>
        <v>53613</v>
      </c>
    </row>
    <row r="58" spans="2:16" x14ac:dyDescent="0.35">
      <c r="B58" t="s">
        <v>5</v>
      </c>
      <c r="C58" t="s">
        <v>35</v>
      </c>
      <c r="D58" t="s">
        <v>31</v>
      </c>
      <c r="E58" s="4">
        <v>6118</v>
      </c>
      <c r="F58" s="5">
        <v>9</v>
      </c>
      <c r="G58" s="18">
        <f>Prodata[[#This Row],[Price]]*Prodata[[#This Row],[Units Sold]]</f>
        <v>55062</v>
      </c>
    </row>
    <row r="59" spans="2:16" x14ac:dyDescent="0.35">
      <c r="B59" t="s">
        <v>40</v>
      </c>
      <c r="C59" t="s">
        <v>33</v>
      </c>
      <c r="D59" t="s">
        <v>16</v>
      </c>
      <c r="E59" s="4">
        <v>1463</v>
      </c>
      <c r="F59" s="5">
        <v>39</v>
      </c>
      <c r="G59" s="18">
        <f>Prodata[[#This Row],[Price]]*Prodata[[#This Row],[Units Sold]]</f>
        <v>57057</v>
      </c>
    </row>
    <row r="60" spans="2:16" x14ac:dyDescent="0.35">
      <c r="B60" t="s">
        <v>1</v>
      </c>
      <c r="C60" t="s">
        <v>36</v>
      </c>
      <c r="D60" t="s">
        <v>13</v>
      </c>
      <c r="E60" s="4">
        <v>1057</v>
      </c>
      <c r="F60" s="5">
        <v>54</v>
      </c>
      <c r="G60" s="18">
        <f>Prodata[[#This Row],[Price]]*Prodata[[#This Row],[Units Sold]]</f>
        <v>57078</v>
      </c>
    </row>
    <row r="61" spans="2:16" x14ac:dyDescent="0.35">
      <c r="B61" t="s">
        <v>6</v>
      </c>
      <c r="C61" t="s">
        <v>34</v>
      </c>
      <c r="D61" t="s">
        <v>15</v>
      </c>
      <c r="E61" s="4">
        <v>2135</v>
      </c>
      <c r="F61" s="5">
        <v>27</v>
      </c>
      <c r="G61" s="18">
        <f>Prodata[[#This Row],[Price]]*Prodata[[#This Row],[Units Sold]]</f>
        <v>57645</v>
      </c>
    </row>
    <row r="62" spans="2:16" x14ac:dyDescent="0.35">
      <c r="B62" t="s">
        <v>4</v>
      </c>
      <c r="C62" t="s">
        <v>36</v>
      </c>
      <c r="D62" t="s">
        <v>13</v>
      </c>
      <c r="E62" s="4">
        <v>4991</v>
      </c>
      <c r="F62" s="5">
        <v>12</v>
      </c>
      <c r="G62" s="18">
        <f>Prodata[[#This Row],[Price]]*Prodata[[#This Row],[Units Sold]]</f>
        <v>59892</v>
      </c>
    </row>
    <row r="63" spans="2:16" x14ac:dyDescent="0.35">
      <c r="B63" t="s">
        <v>40</v>
      </c>
      <c r="C63" t="s">
        <v>34</v>
      </c>
      <c r="D63" t="s">
        <v>18</v>
      </c>
      <c r="E63" s="4">
        <v>609</v>
      </c>
      <c r="F63" s="5">
        <v>99</v>
      </c>
      <c r="G63" s="18">
        <f>Prodata[[#This Row],[Price]]*Prodata[[#This Row],[Units Sold]]</f>
        <v>60291</v>
      </c>
    </row>
    <row r="64" spans="2:16" x14ac:dyDescent="0.35">
      <c r="B64" t="s">
        <v>9</v>
      </c>
      <c r="C64" t="s">
        <v>33</v>
      </c>
      <c r="D64" t="s">
        <v>16</v>
      </c>
      <c r="E64" s="4">
        <v>700</v>
      </c>
      <c r="F64" s="5">
        <v>87</v>
      </c>
      <c r="G64" s="18">
        <f>Prodata[[#This Row],[Price]]*Prodata[[#This Row],[Units Sold]]</f>
        <v>60900</v>
      </c>
    </row>
    <row r="65" spans="2:7" x14ac:dyDescent="0.35">
      <c r="B65" t="s">
        <v>39</v>
      </c>
      <c r="C65" t="s">
        <v>38</v>
      </c>
      <c r="D65" t="s">
        <v>21</v>
      </c>
      <c r="E65" s="4">
        <v>5817</v>
      </c>
      <c r="F65" s="5">
        <v>12</v>
      </c>
      <c r="G65" s="18">
        <f>Prodata[[#This Row],[Price]]*Prodata[[#This Row],[Units Sold]]</f>
        <v>69804</v>
      </c>
    </row>
    <row r="66" spans="2:7" x14ac:dyDescent="0.35">
      <c r="B66" t="s">
        <v>9</v>
      </c>
      <c r="C66" t="s">
        <v>36</v>
      </c>
      <c r="D66" t="s">
        <v>20</v>
      </c>
      <c r="E66" s="4">
        <v>245</v>
      </c>
      <c r="F66" s="5">
        <v>288</v>
      </c>
      <c r="G66" s="18">
        <f>Prodata[[#This Row],[Price]]*Prodata[[#This Row],[Units Sold]]</f>
        <v>70560</v>
      </c>
    </row>
    <row r="67" spans="2:7" x14ac:dyDescent="0.35">
      <c r="B67" t="s">
        <v>9</v>
      </c>
      <c r="C67" t="s">
        <v>35</v>
      </c>
      <c r="D67" t="s">
        <v>12</v>
      </c>
      <c r="E67" s="4">
        <v>945</v>
      </c>
      <c r="F67" s="5">
        <v>75</v>
      </c>
      <c r="G67" s="18">
        <f>Prodata[[#This Row],[Price]]*Prodata[[#This Row],[Units Sold]]</f>
        <v>70875</v>
      </c>
    </row>
    <row r="68" spans="2:7" x14ac:dyDescent="0.35">
      <c r="B68" t="s">
        <v>39</v>
      </c>
      <c r="C68" t="s">
        <v>37</v>
      </c>
      <c r="D68" t="s">
        <v>30</v>
      </c>
      <c r="E68" s="4">
        <v>1988</v>
      </c>
      <c r="F68" s="5">
        <v>39</v>
      </c>
      <c r="G68" s="18">
        <f>Prodata[[#This Row],[Price]]*Prodata[[#This Row],[Units Sold]]</f>
        <v>77532</v>
      </c>
    </row>
    <row r="69" spans="2:7" x14ac:dyDescent="0.35">
      <c r="B69" t="s">
        <v>39</v>
      </c>
      <c r="C69" t="s">
        <v>34</v>
      </c>
      <c r="D69" t="s">
        <v>23</v>
      </c>
      <c r="E69" s="4">
        <v>1638</v>
      </c>
      <c r="F69" s="5">
        <v>48</v>
      </c>
      <c r="G69" s="18">
        <f>Prodata[[#This Row],[Price]]*Prodata[[#This Row],[Units Sold]]</f>
        <v>78624</v>
      </c>
    </row>
    <row r="70" spans="2:7" x14ac:dyDescent="0.35">
      <c r="B70" t="s">
        <v>9</v>
      </c>
      <c r="C70" t="s">
        <v>36</v>
      </c>
      <c r="D70" t="s">
        <v>27</v>
      </c>
      <c r="E70" s="4">
        <v>3059</v>
      </c>
      <c r="F70" s="5">
        <v>27</v>
      </c>
      <c r="G70" s="18">
        <f>Prodata[[#This Row],[Price]]*Prodata[[#This Row],[Units Sold]]</f>
        <v>82593</v>
      </c>
    </row>
    <row r="71" spans="2:7" x14ac:dyDescent="0.35">
      <c r="B71" t="s">
        <v>6</v>
      </c>
      <c r="C71" t="s">
        <v>33</v>
      </c>
      <c r="D71" t="s">
        <v>14</v>
      </c>
      <c r="E71" s="4">
        <v>3829</v>
      </c>
      <c r="F71" s="5">
        <v>24</v>
      </c>
      <c r="G71" s="18">
        <f>Prodata[[#This Row],[Price]]*Prodata[[#This Row],[Units Sold]]</f>
        <v>91896</v>
      </c>
    </row>
    <row r="72" spans="2:7" x14ac:dyDescent="0.35">
      <c r="B72" t="s">
        <v>4</v>
      </c>
      <c r="C72" t="s">
        <v>35</v>
      </c>
      <c r="D72" t="s">
        <v>22</v>
      </c>
      <c r="E72" s="4">
        <v>6314</v>
      </c>
      <c r="F72" s="5">
        <v>15</v>
      </c>
      <c r="G72" s="18">
        <f>Prodata[[#This Row],[Price]]*Prodata[[#This Row],[Units Sold]]</f>
        <v>94710</v>
      </c>
    </row>
    <row r="73" spans="2:7" x14ac:dyDescent="0.35">
      <c r="B73" t="s">
        <v>4</v>
      </c>
      <c r="C73" t="s">
        <v>38</v>
      </c>
      <c r="D73" t="s">
        <v>17</v>
      </c>
      <c r="E73" s="4">
        <v>385</v>
      </c>
      <c r="F73" s="5">
        <v>249</v>
      </c>
      <c r="G73" s="18">
        <f>Prodata[[#This Row],[Price]]*Prodata[[#This Row],[Units Sold]]</f>
        <v>95865</v>
      </c>
    </row>
    <row r="74" spans="2:7" x14ac:dyDescent="0.35">
      <c r="B74" t="s">
        <v>6</v>
      </c>
      <c r="C74" t="s">
        <v>37</v>
      </c>
      <c r="D74" t="s">
        <v>13</v>
      </c>
      <c r="E74" s="4">
        <v>1281</v>
      </c>
      <c r="F74" s="5">
        <v>75</v>
      </c>
      <c r="G74" s="18">
        <f>Prodata[[#This Row],[Price]]*Prodata[[#This Row],[Units Sold]]</f>
        <v>96075</v>
      </c>
    </row>
    <row r="75" spans="2:7" x14ac:dyDescent="0.35">
      <c r="B75" t="s">
        <v>9</v>
      </c>
      <c r="C75" t="s">
        <v>33</v>
      </c>
      <c r="D75" t="s">
        <v>21</v>
      </c>
      <c r="E75" s="4">
        <v>4053</v>
      </c>
      <c r="F75" s="5">
        <v>24</v>
      </c>
      <c r="G75" s="18">
        <f>Prodata[[#This Row],[Price]]*Prodata[[#This Row],[Units Sold]]</f>
        <v>97272</v>
      </c>
    </row>
    <row r="76" spans="2:7" x14ac:dyDescent="0.35">
      <c r="B76" t="s">
        <v>9</v>
      </c>
      <c r="C76" t="s">
        <v>35</v>
      </c>
      <c r="D76" t="s">
        <v>26</v>
      </c>
      <c r="E76" s="4">
        <v>1407</v>
      </c>
      <c r="F76" s="5">
        <v>72</v>
      </c>
      <c r="G76" s="18">
        <f>Prodata[[#This Row],[Price]]*Prodata[[#This Row],[Units Sold]]</f>
        <v>101304</v>
      </c>
    </row>
    <row r="77" spans="2:7" x14ac:dyDescent="0.35">
      <c r="B77" t="s">
        <v>5</v>
      </c>
      <c r="C77" t="s">
        <v>38</v>
      </c>
      <c r="D77" t="s">
        <v>29</v>
      </c>
      <c r="E77" s="4">
        <v>1638</v>
      </c>
      <c r="F77" s="5">
        <v>63</v>
      </c>
      <c r="G77" s="18">
        <f>Prodata[[#This Row],[Price]]*Prodata[[#This Row],[Units Sold]]</f>
        <v>103194</v>
      </c>
    </row>
    <row r="78" spans="2:7" x14ac:dyDescent="0.35">
      <c r="B78" t="s">
        <v>4</v>
      </c>
      <c r="C78" t="s">
        <v>37</v>
      </c>
      <c r="D78" t="s">
        <v>31</v>
      </c>
      <c r="E78" s="4">
        <v>5075</v>
      </c>
      <c r="F78" s="5">
        <v>21</v>
      </c>
      <c r="G78" s="18">
        <f>Prodata[[#This Row],[Price]]*Prodata[[#This Row],[Units Sold]]</f>
        <v>106575</v>
      </c>
    </row>
    <row r="79" spans="2:7" x14ac:dyDescent="0.35">
      <c r="B79" t="s">
        <v>6</v>
      </c>
      <c r="C79" t="s">
        <v>33</v>
      </c>
      <c r="D79" t="s">
        <v>32</v>
      </c>
      <c r="E79" s="4">
        <v>2226</v>
      </c>
      <c r="F79" s="5">
        <v>48</v>
      </c>
      <c r="G79" s="18">
        <f>Prodata[[#This Row],[Price]]*Prodata[[#This Row],[Units Sold]]</f>
        <v>106848</v>
      </c>
    </row>
    <row r="80" spans="2:7" x14ac:dyDescent="0.35">
      <c r="B80" t="s">
        <v>40</v>
      </c>
      <c r="C80" t="s">
        <v>34</v>
      </c>
      <c r="D80" t="s">
        <v>26</v>
      </c>
      <c r="E80" s="4">
        <v>847</v>
      </c>
      <c r="F80" s="5">
        <v>129</v>
      </c>
      <c r="G80" s="18">
        <f>Prodata[[#This Row],[Price]]*Prodata[[#This Row],[Units Sold]]</f>
        <v>109263</v>
      </c>
    </row>
    <row r="81" spans="2:7" x14ac:dyDescent="0.35">
      <c r="B81" t="s">
        <v>39</v>
      </c>
      <c r="C81" t="s">
        <v>37</v>
      </c>
      <c r="D81" t="s">
        <v>28</v>
      </c>
      <c r="E81" s="4">
        <v>2541</v>
      </c>
      <c r="F81" s="5">
        <v>45</v>
      </c>
      <c r="G81" s="18">
        <f>Prodata[[#This Row],[Price]]*Prodata[[#This Row],[Units Sold]]</f>
        <v>114345</v>
      </c>
    </row>
    <row r="82" spans="2:7" x14ac:dyDescent="0.35">
      <c r="B82" t="s">
        <v>1</v>
      </c>
      <c r="C82" t="s">
        <v>36</v>
      </c>
      <c r="D82" t="s">
        <v>14</v>
      </c>
      <c r="E82" s="4">
        <v>2863</v>
      </c>
      <c r="F82" s="5">
        <v>42</v>
      </c>
      <c r="G82" s="18">
        <f>Prodata[[#This Row],[Price]]*Prodata[[#This Row],[Units Sold]]</f>
        <v>120246</v>
      </c>
    </row>
    <row r="83" spans="2:7" x14ac:dyDescent="0.35">
      <c r="B83" t="s">
        <v>8</v>
      </c>
      <c r="C83" t="s">
        <v>33</v>
      </c>
      <c r="D83" t="s">
        <v>16</v>
      </c>
      <c r="E83" s="4">
        <v>707</v>
      </c>
      <c r="F83" s="5">
        <v>174</v>
      </c>
      <c r="G83" s="18">
        <f>Prodata[[#This Row],[Price]]*Prodata[[#This Row],[Units Sold]]</f>
        <v>123018</v>
      </c>
    </row>
    <row r="84" spans="2:7" x14ac:dyDescent="0.35">
      <c r="B84" t="s">
        <v>9</v>
      </c>
      <c r="C84" t="s">
        <v>34</v>
      </c>
      <c r="D84" t="s">
        <v>20</v>
      </c>
      <c r="E84" s="4">
        <v>567</v>
      </c>
      <c r="F84" s="5">
        <v>228</v>
      </c>
      <c r="G84" s="18">
        <f>Prodata[[#This Row],[Price]]*Prodata[[#This Row],[Units Sold]]</f>
        <v>129276</v>
      </c>
    </row>
    <row r="85" spans="2:7" x14ac:dyDescent="0.35">
      <c r="B85" t="s">
        <v>5</v>
      </c>
      <c r="C85" t="s">
        <v>37</v>
      </c>
      <c r="D85" t="s">
        <v>32</v>
      </c>
      <c r="E85" s="4">
        <v>959</v>
      </c>
      <c r="F85" s="5">
        <v>135</v>
      </c>
      <c r="G85" s="18">
        <f>Prodata[[#This Row],[Price]]*Prodata[[#This Row],[Units Sold]]</f>
        <v>129465</v>
      </c>
    </row>
    <row r="86" spans="2:7" x14ac:dyDescent="0.35">
      <c r="B86" t="s">
        <v>5</v>
      </c>
      <c r="C86" t="s">
        <v>35</v>
      </c>
      <c r="D86" t="s">
        <v>12</v>
      </c>
      <c r="E86" s="4">
        <v>4319</v>
      </c>
      <c r="F86" s="5">
        <v>30</v>
      </c>
      <c r="G86" s="18">
        <f>Prodata[[#This Row],[Price]]*Prodata[[#This Row],[Units Sold]]</f>
        <v>129570</v>
      </c>
    </row>
    <row r="87" spans="2:7" x14ac:dyDescent="0.35">
      <c r="B87" t="s">
        <v>2</v>
      </c>
      <c r="C87" t="s">
        <v>35</v>
      </c>
      <c r="D87" t="s">
        <v>24</v>
      </c>
      <c r="E87" s="4">
        <v>3339</v>
      </c>
      <c r="F87" s="5">
        <v>39</v>
      </c>
      <c r="G87" s="18">
        <f>Prodata[[#This Row],[Price]]*Prodata[[#This Row],[Units Sold]]</f>
        <v>130221</v>
      </c>
    </row>
    <row r="88" spans="2:7" x14ac:dyDescent="0.35">
      <c r="B88" t="s">
        <v>8</v>
      </c>
      <c r="C88" t="s">
        <v>36</v>
      </c>
      <c r="D88" t="s">
        <v>27</v>
      </c>
      <c r="E88" s="4">
        <v>2919</v>
      </c>
      <c r="F88" s="5">
        <v>45</v>
      </c>
      <c r="G88" s="18">
        <f>Prodata[[#This Row],[Price]]*Prodata[[#This Row],[Units Sold]]</f>
        <v>131355</v>
      </c>
    </row>
    <row r="89" spans="2:7" x14ac:dyDescent="0.35">
      <c r="B89" t="s">
        <v>9</v>
      </c>
      <c r="C89" t="s">
        <v>33</v>
      </c>
      <c r="D89" t="s">
        <v>24</v>
      </c>
      <c r="E89" s="4">
        <v>1428</v>
      </c>
      <c r="F89" s="5">
        <v>93</v>
      </c>
      <c r="G89" s="18">
        <f>Prodata[[#This Row],[Price]]*Prodata[[#This Row],[Units Sold]]</f>
        <v>132804</v>
      </c>
    </row>
    <row r="90" spans="2:7" x14ac:dyDescent="0.35">
      <c r="B90" t="s">
        <v>2</v>
      </c>
      <c r="C90" t="s">
        <v>34</v>
      </c>
      <c r="D90" t="s">
        <v>28</v>
      </c>
      <c r="E90" s="4">
        <v>2114</v>
      </c>
      <c r="F90" s="5">
        <v>66</v>
      </c>
      <c r="G90" s="18">
        <f>Prodata[[#This Row],[Price]]*Prodata[[#This Row],[Units Sold]]</f>
        <v>139524</v>
      </c>
    </row>
    <row r="91" spans="2:7" x14ac:dyDescent="0.35">
      <c r="B91" t="s">
        <v>9</v>
      </c>
      <c r="C91" t="s">
        <v>36</v>
      </c>
      <c r="D91" t="s">
        <v>22</v>
      </c>
      <c r="E91" s="4">
        <v>4683</v>
      </c>
      <c r="F91" s="5">
        <v>30</v>
      </c>
      <c r="G91" s="18">
        <f>Prodata[[#This Row],[Price]]*Prodata[[#This Row],[Units Sold]]</f>
        <v>140490</v>
      </c>
    </row>
    <row r="92" spans="2:7" x14ac:dyDescent="0.35">
      <c r="B92" t="s">
        <v>8</v>
      </c>
      <c r="C92" t="s">
        <v>34</v>
      </c>
      <c r="D92" t="s">
        <v>3</v>
      </c>
      <c r="E92" s="4">
        <v>959</v>
      </c>
      <c r="F92" s="5">
        <v>147</v>
      </c>
      <c r="G92" s="18">
        <f>Prodata[[#This Row],[Price]]*Prodata[[#This Row],[Units Sold]]</f>
        <v>140973</v>
      </c>
    </row>
    <row r="93" spans="2:7" x14ac:dyDescent="0.35">
      <c r="B93" t="s">
        <v>7</v>
      </c>
      <c r="C93" t="s">
        <v>37</v>
      </c>
      <c r="D93" t="s">
        <v>26</v>
      </c>
      <c r="E93" s="4">
        <v>2268</v>
      </c>
      <c r="F93" s="5">
        <v>63</v>
      </c>
      <c r="G93" s="18">
        <f>Prodata[[#This Row],[Price]]*Prodata[[#This Row],[Units Sold]]</f>
        <v>142884</v>
      </c>
    </row>
    <row r="94" spans="2:7" x14ac:dyDescent="0.35">
      <c r="B94" t="s">
        <v>5</v>
      </c>
      <c r="C94" t="s">
        <v>37</v>
      </c>
      <c r="D94" t="s">
        <v>30</v>
      </c>
      <c r="E94" s="4">
        <v>2681</v>
      </c>
      <c r="F94" s="5">
        <v>54</v>
      </c>
      <c r="G94" s="18">
        <f>Prodata[[#This Row],[Price]]*Prodata[[#This Row],[Units Sold]]</f>
        <v>144774</v>
      </c>
    </row>
    <row r="95" spans="2:7" x14ac:dyDescent="0.35">
      <c r="B95" t="s">
        <v>4</v>
      </c>
      <c r="C95" t="s">
        <v>33</v>
      </c>
      <c r="D95" t="s">
        <v>26</v>
      </c>
      <c r="E95" s="4">
        <v>6986</v>
      </c>
      <c r="F95" s="5">
        <v>21</v>
      </c>
      <c r="G95" s="18">
        <f>Prodata[[#This Row],[Price]]*Prodata[[#This Row],[Units Sold]]</f>
        <v>146706</v>
      </c>
    </row>
    <row r="96" spans="2:7" x14ac:dyDescent="0.35">
      <c r="B96" t="s">
        <v>6</v>
      </c>
      <c r="C96" t="s">
        <v>33</v>
      </c>
      <c r="D96" t="s">
        <v>24</v>
      </c>
      <c r="E96" s="4">
        <v>1568</v>
      </c>
      <c r="F96" s="5">
        <v>96</v>
      </c>
      <c r="G96" s="18">
        <f>Prodata[[#This Row],[Price]]*Prodata[[#This Row],[Units Sold]]</f>
        <v>150528</v>
      </c>
    </row>
    <row r="97" spans="2:7" x14ac:dyDescent="0.35">
      <c r="B97" t="s">
        <v>5</v>
      </c>
      <c r="C97" t="s">
        <v>36</v>
      </c>
      <c r="D97" t="s">
        <v>17</v>
      </c>
      <c r="E97" s="4">
        <v>1505</v>
      </c>
      <c r="F97" s="5">
        <v>102</v>
      </c>
      <c r="G97" s="18">
        <f>Prodata[[#This Row],[Price]]*Prodata[[#This Row],[Units Sold]]</f>
        <v>153510</v>
      </c>
    </row>
    <row r="98" spans="2:7" x14ac:dyDescent="0.35">
      <c r="B98" t="s">
        <v>4</v>
      </c>
      <c r="C98" t="s">
        <v>33</v>
      </c>
      <c r="D98" t="s">
        <v>32</v>
      </c>
      <c r="E98" s="4">
        <v>1652</v>
      </c>
      <c r="F98" s="5">
        <v>93</v>
      </c>
      <c r="G98" s="18">
        <f>Prodata[[#This Row],[Price]]*Prodata[[#This Row],[Units Sold]]</f>
        <v>153636</v>
      </c>
    </row>
    <row r="99" spans="2:7" x14ac:dyDescent="0.35">
      <c r="B99" t="s">
        <v>2</v>
      </c>
      <c r="C99" t="s">
        <v>35</v>
      </c>
      <c r="D99" t="s">
        <v>27</v>
      </c>
      <c r="E99" s="4">
        <v>973</v>
      </c>
      <c r="F99" s="5">
        <v>162</v>
      </c>
      <c r="G99" s="18">
        <f>Prodata[[#This Row],[Price]]*Prodata[[#This Row],[Units Sold]]</f>
        <v>157626</v>
      </c>
    </row>
    <row r="100" spans="2:7" x14ac:dyDescent="0.35">
      <c r="B100" t="s">
        <v>2</v>
      </c>
      <c r="C100" t="s">
        <v>34</v>
      </c>
      <c r="D100" t="s">
        <v>22</v>
      </c>
      <c r="E100" s="4">
        <v>2023</v>
      </c>
      <c r="F100" s="5">
        <v>78</v>
      </c>
      <c r="G100" s="18">
        <f>Prodata[[#This Row],[Price]]*Prodata[[#This Row],[Units Sold]]</f>
        <v>157794</v>
      </c>
    </row>
    <row r="101" spans="2:7" x14ac:dyDescent="0.35">
      <c r="B101" t="s">
        <v>4</v>
      </c>
      <c r="C101" t="s">
        <v>35</v>
      </c>
      <c r="D101" t="s">
        <v>29</v>
      </c>
      <c r="E101" s="4">
        <v>1526</v>
      </c>
      <c r="F101" s="5">
        <v>105</v>
      </c>
      <c r="G101" s="18">
        <f>Prodata[[#This Row],[Price]]*Prodata[[#This Row],[Units Sold]]</f>
        <v>160230</v>
      </c>
    </row>
    <row r="102" spans="2:7" x14ac:dyDescent="0.35">
      <c r="B102" t="s">
        <v>39</v>
      </c>
      <c r="C102" t="s">
        <v>36</v>
      </c>
      <c r="D102" t="s">
        <v>18</v>
      </c>
      <c r="E102" s="4">
        <v>7693</v>
      </c>
      <c r="F102" s="5">
        <v>21</v>
      </c>
      <c r="G102" s="18">
        <f>Prodata[[#This Row],[Price]]*Prodata[[#This Row],[Units Sold]]</f>
        <v>161553</v>
      </c>
    </row>
    <row r="103" spans="2:7" x14ac:dyDescent="0.35">
      <c r="B103" t="s">
        <v>39</v>
      </c>
      <c r="C103" t="s">
        <v>35</v>
      </c>
      <c r="D103" t="s">
        <v>24</v>
      </c>
      <c r="E103" s="4">
        <v>5439</v>
      </c>
      <c r="F103" s="5">
        <v>30</v>
      </c>
      <c r="G103" s="18">
        <f>Prodata[[#This Row],[Price]]*Prodata[[#This Row],[Units Sold]]</f>
        <v>163170</v>
      </c>
    </row>
    <row r="104" spans="2:7" x14ac:dyDescent="0.35">
      <c r="B104" t="s">
        <v>5</v>
      </c>
      <c r="C104" t="s">
        <v>38</v>
      </c>
      <c r="D104" t="s">
        <v>16</v>
      </c>
      <c r="E104" s="4">
        <v>6048</v>
      </c>
      <c r="F104" s="5">
        <v>27</v>
      </c>
      <c r="G104" s="18">
        <f>Prodata[[#This Row],[Price]]*Prodata[[#This Row],[Units Sold]]</f>
        <v>163296</v>
      </c>
    </row>
    <row r="105" spans="2:7" x14ac:dyDescent="0.35">
      <c r="B105" t="s">
        <v>40</v>
      </c>
      <c r="C105" t="s">
        <v>36</v>
      </c>
      <c r="D105" t="s">
        <v>14</v>
      </c>
      <c r="E105" s="4">
        <v>714</v>
      </c>
      <c r="F105" s="5">
        <v>231</v>
      </c>
      <c r="G105" s="18">
        <f>Prodata[[#This Row],[Price]]*Prodata[[#This Row],[Units Sold]]</f>
        <v>164934</v>
      </c>
    </row>
    <row r="106" spans="2:7" x14ac:dyDescent="0.35">
      <c r="B106" t="s">
        <v>5</v>
      </c>
      <c r="C106" t="s">
        <v>33</v>
      </c>
      <c r="D106" t="s">
        <v>15</v>
      </c>
      <c r="E106" s="4">
        <v>2219</v>
      </c>
      <c r="F106" s="5">
        <v>75</v>
      </c>
      <c r="G106" s="18">
        <f>Prodata[[#This Row],[Price]]*Prodata[[#This Row],[Units Sold]]</f>
        <v>166425</v>
      </c>
    </row>
    <row r="107" spans="2:7" x14ac:dyDescent="0.35">
      <c r="B107" t="s">
        <v>2</v>
      </c>
      <c r="C107" t="s">
        <v>33</v>
      </c>
      <c r="D107" t="s">
        <v>25</v>
      </c>
      <c r="E107" s="4">
        <v>3108</v>
      </c>
      <c r="F107" s="5">
        <v>54</v>
      </c>
      <c r="G107" s="18">
        <f>Prodata[[#This Row],[Price]]*Prodata[[#This Row],[Units Sold]]</f>
        <v>167832</v>
      </c>
    </row>
    <row r="108" spans="2:7" x14ac:dyDescent="0.35">
      <c r="B108" t="s">
        <v>4</v>
      </c>
      <c r="C108" t="s">
        <v>33</v>
      </c>
      <c r="D108" t="s">
        <v>18</v>
      </c>
      <c r="E108" s="4">
        <v>861</v>
      </c>
      <c r="F108" s="5">
        <v>195</v>
      </c>
      <c r="G108" s="18">
        <f>Prodata[[#This Row],[Price]]*Prodata[[#This Row],[Units Sold]]</f>
        <v>167895</v>
      </c>
    </row>
    <row r="109" spans="2:7" x14ac:dyDescent="0.35">
      <c r="B109" t="s">
        <v>2</v>
      </c>
      <c r="C109" t="s">
        <v>38</v>
      </c>
      <c r="D109" t="s">
        <v>27</v>
      </c>
      <c r="E109" s="4">
        <v>1652</v>
      </c>
      <c r="F109" s="5">
        <v>102</v>
      </c>
      <c r="G109" s="18">
        <f>Prodata[[#This Row],[Price]]*Prodata[[#This Row],[Units Sold]]</f>
        <v>168504</v>
      </c>
    </row>
    <row r="110" spans="2:7" x14ac:dyDescent="0.35">
      <c r="B110" t="s">
        <v>1</v>
      </c>
      <c r="C110" t="s">
        <v>38</v>
      </c>
      <c r="D110" t="s">
        <v>14</v>
      </c>
      <c r="E110" s="4">
        <v>4802</v>
      </c>
      <c r="F110" s="5">
        <v>36</v>
      </c>
      <c r="G110" s="18">
        <f>Prodata[[#This Row],[Price]]*Prodata[[#This Row],[Units Sold]]</f>
        <v>172872</v>
      </c>
    </row>
    <row r="111" spans="2:7" x14ac:dyDescent="0.35">
      <c r="B111" t="s">
        <v>8</v>
      </c>
      <c r="C111" t="s">
        <v>33</v>
      </c>
      <c r="D111" t="s">
        <v>15</v>
      </c>
      <c r="E111" s="4">
        <v>938</v>
      </c>
      <c r="F111" s="5">
        <v>189</v>
      </c>
      <c r="G111" s="18">
        <f>Prodata[[#This Row],[Price]]*Prodata[[#This Row],[Units Sold]]</f>
        <v>177282</v>
      </c>
    </row>
    <row r="112" spans="2:7" x14ac:dyDescent="0.35">
      <c r="B112" t="s">
        <v>8</v>
      </c>
      <c r="C112" t="s">
        <v>33</v>
      </c>
      <c r="D112" t="s">
        <v>20</v>
      </c>
      <c r="E112" s="4">
        <v>6832</v>
      </c>
      <c r="F112" s="5">
        <v>27</v>
      </c>
      <c r="G112" s="18">
        <f>Prodata[[#This Row],[Price]]*Prodata[[#This Row],[Units Sold]]</f>
        <v>184464</v>
      </c>
    </row>
    <row r="113" spans="2:7" x14ac:dyDescent="0.35">
      <c r="B113" t="s">
        <v>4</v>
      </c>
      <c r="C113" t="s">
        <v>36</v>
      </c>
      <c r="D113" t="s">
        <v>24</v>
      </c>
      <c r="E113" s="4">
        <v>8813</v>
      </c>
      <c r="F113" s="5">
        <v>21</v>
      </c>
      <c r="G113" s="18">
        <f>Prodata[[#This Row],[Price]]*Prodata[[#This Row],[Units Sold]]</f>
        <v>185073</v>
      </c>
    </row>
    <row r="114" spans="2:7" x14ac:dyDescent="0.35">
      <c r="B114" t="s">
        <v>39</v>
      </c>
      <c r="C114" t="s">
        <v>36</v>
      </c>
      <c r="D114" t="s">
        <v>29</v>
      </c>
      <c r="E114" s="4">
        <v>1624</v>
      </c>
      <c r="F114" s="5">
        <v>114</v>
      </c>
      <c r="G114" s="18">
        <f>Prodata[[#This Row],[Price]]*Prodata[[#This Row],[Units Sold]]</f>
        <v>185136</v>
      </c>
    </row>
    <row r="115" spans="2:7" x14ac:dyDescent="0.35">
      <c r="B115" t="s">
        <v>2</v>
      </c>
      <c r="C115" t="s">
        <v>38</v>
      </c>
      <c r="D115" t="s">
        <v>28</v>
      </c>
      <c r="E115" s="4">
        <v>3640</v>
      </c>
      <c r="F115" s="5">
        <v>51</v>
      </c>
      <c r="G115" s="18">
        <f>Prodata[[#This Row],[Price]]*Prodata[[#This Row],[Units Sold]]</f>
        <v>185640</v>
      </c>
    </row>
    <row r="116" spans="2:7" x14ac:dyDescent="0.35">
      <c r="B116" t="s">
        <v>5</v>
      </c>
      <c r="C116" t="s">
        <v>35</v>
      </c>
      <c r="D116" t="s">
        <v>28</v>
      </c>
      <c r="E116" s="4">
        <v>1400</v>
      </c>
      <c r="F116" s="5">
        <v>135</v>
      </c>
      <c r="G116" s="18">
        <f>Prodata[[#This Row],[Price]]*Prodata[[#This Row],[Units Sold]]</f>
        <v>189000</v>
      </c>
    </row>
    <row r="117" spans="2:7" x14ac:dyDescent="0.35">
      <c r="B117" t="s">
        <v>39</v>
      </c>
      <c r="C117" t="s">
        <v>38</v>
      </c>
      <c r="D117" t="s">
        <v>26</v>
      </c>
      <c r="E117" s="4">
        <v>6370</v>
      </c>
      <c r="F117" s="5">
        <v>30</v>
      </c>
      <c r="G117" s="18">
        <f>Prodata[[#This Row],[Price]]*Prodata[[#This Row],[Units Sold]]</f>
        <v>191100</v>
      </c>
    </row>
    <row r="118" spans="2:7" x14ac:dyDescent="0.35">
      <c r="B118" t="s">
        <v>6</v>
      </c>
      <c r="C118" t="s">
        <v>38</v>
      </c>
      <c r="D118" t="s">
        <v>26</v>
      </c>
      <c r="E118" s="4">
        <v>966</v>
      </c>
      <c r="F118" s="5">
        <v>198</v>
      </c>
      <c r="G118" s="18">
        <f>Prodata[[#This Row],[Price]]*Prodata[[#This Row],[Units Sold]]</f>
        <v>191268</v>
      </c>
    </row>
    <row r="119" spans="2:7" x14ac:dyDescent="0.35">
      <c r="B119" t="s">
        <v>39</v>
      </c>
      <c r="C119" t="s">
        <v>34</v>
      </c>
      <c r="D119" t="s">
        <v>28</v>
      </c>
      <c r="E119" s="4">
        <v>1617</v>
      </c>
      <c r="F119" s="5">
        <v>126</v>
      </c>
      <c r="G119" s="18">
        <f>Prodata[[#This Row],[Price]]*Prodata[[#This Row],[Units Sold]]</f>
        <v>203742</v>
      </c>
    </row>
    <row r="120" spans="2:7" x14ac:dyDescent="0.35">
      <c r="B120" t="s">
        <v>39</v>
      </c>
      <c r="C120" t="s">
        <v>33</v>
      </c>
      <c r="D120" t="s">
        <v>22</v>
      </c>
      <c r="E120" s="4">
        <v>2779</v>
      </c>
      <c r="F120" s="5">
        <v>75</v>
      </c>
      <c r="G120" s="18">
        <f>Prodata[[#This Row],[Price]]*Prodata[[#This Row],[Units Sold]]</f>
        <v>208425</v>
      </c>
    </row>
    <row r="121" spans="2:7" x14ac:dyDescent="0.35">
      <c r="B121" t="s">
        <v>1</v>
      </c>
      <c r="C121" t="s">
        <v>38</v>
      </c>
      <c r="D121" t="s">
        <v>21</v>
      </c>
      <c r="E121" s="4">
        <v>1568</v>
      </c>
      <c r="F121" s="5">
        <v>141</v>
      </c>
      <c r="G121" s="18">
        <f>Prodata[[#This Row],[Price]]*Prodata[[#This Row],[Units Sold]]</f>
        <v>221088</v>
      </c>
    </row>
    <row r="122" spans="2:7" x14ac:dyDescent="0.35">
      <c r="B122" t="s">
        <v>39</v>
      </c>
      <c r="C122" t="s">
        <v>37</v>
      </c>
      <c r="D122" t="s">
        <v>24</v>
      </c>
      <c r="E122" s="4">
        <v>2541</v>
      </c>
      <c r="F122" s="5">
        <v>90</v>
      </c>
      <c r="G122" s="18">
        <f>Prodata[[#This Row],[Price]]*Prodata[[#This Row],[Units Sold]]</f>
        <v>228690</v>
      </c>
    </row>
    <row r="123" spans="2:7" x14ac:dyDescent="0.35">
      <c r="B123" t="s">
        <v>8</v>
      </c>
      <c r="C123" t="s">
        <v>38</v>
      </c>
      <c r="D123" t="s">
        <v>24</v>
      </c>
      <c r="E123" s="4">
        <v>3192</v>
      </c>
      <c r="F123" s="5">
        <v>72</v>
      </c>
      <c r="G123" s="18">
        <f>Prodata[[#This Row],[Price]]*Prodata[[#This Row],[Units Sold]]</f>
        <v>229824</v>
      </c>
    </row>
    <row r="124" spans="2:7" x14ac:dyDescent="0.35">
      <c r="B124" t="s">
        <v>1</v>
      </c>
      <c r="C124" t="s">
        <v>38</v>
      </c>
      <c r="D124" t="s">
        <v>15</v>
      </c>
      <c r="E124" s="4">
        <v>2016</v>
      </c>
      <c r="F124" s="5">
        <v>117</v>
      </c>
      <c r="G124" s="18">
        <f>Prodata[[#This Row],[Price]]*Prodata[[#This Row],[Units Sold]]</f>
        <v>235872</v>
      </c>
    </row>
    <row r="125" spans="2:7" x14ac:dyDescent="0.35">
      <c r="B125" t="s">
        <v>1</v>
      </c>
      <c r="C125" t="s">
        <v>35</v>
      </c>
      <c r="D125" t="s">
        <v>15</v>
      </c>
      <c r="E125" s="4">
        <v>11417</v>
      </c>
      <c r="F125" s="5">
        <v>21</v>
      </c>
      <c r="G125" s="18">
        <f>Prodata[[#This Row],[Price]]*Prodata[[#This Row],[Units Sold]]</f>
        <v>239757</v>
      </c>
    </row>
    <row r="126" spans="2:7" x14ac:dyDescent="0.35">
      <c r="B126" t="s">
        <v>8</v>
      </c>
      <c r="C126" t="s">
        <v>37</v>
      </c>
      <c r="D126" t="s">
        <v>25</v>
      </c>
      <c r="E126" s="4">
        <v>2436</v>
      </c>
      <c r="F126" s="5">
        <v>99</v>
      </c>
      <c r="G126" s="18">
        <f>Prodata[[#This Row],[Price]]*Prodata[[#This Row],[Units Sold]]</f>
        <v>241164</v>
      </c>
    </row>
    <row r="127" spans="2:7" x14ac:dyDescent="0.35">
      <c r="B127" t="s">
        <v>39</v>
      </c>
      <c r="C127" t="s">
        <v>38</v>
      </c>
      <c r="D127" t="s">
        <v>14</v>
      </c>
      <c r="E127" s="4">
        <v>5775</v>
      </c>
      <c r="F127" s="5">
        <v>42</v>
      </c>
      <c r="G127" s="18">
        <f>Prodata[[#This Row],[Price]]*Prodata[[#This Row],[Units Sold]]</f>
        <v>242550</v>
      </c>
    </row>
    <row r="128" spans="2:7" x14ac:dyDescent="0.35">
      <c r="B128" t="s">
        <v>8</v>
      </c>
      <c r="C128" t="s">
        <v>35</v>
      </c>
      <c r="D128" t="s">
        <v>24</v>
      </c>
      <c r="E128" s="4">
        <v>2142</v>
      </c>
      <c r="F128" s="5">
        <v>114</v>
      </c>
      <c r="G128" s="18">
        <f>Prodata[[#This Row],[Price]]*Prodata[[#This Row],[Units Sold]]</f>
        <v>244188</v>
      </c>
    </row>
    <row r="129" spans="2:7" x14ac:dyDescent="0.35">
      <c r="B129" t="s">
        <v>6</v>
      </c>
      <c r="C129" t="s">
        <v>33</v>
      </c>
      <c r="D129" t="s">
        <v>31</v>
      </c>
      <c r="E129" s="4">
        <v>3262</v>
      </c>
      <c r="F129" s="5">
        <v>75</v>
      </c>
      <c r="G129" s="18">
        <f>Prodata[[#This Row],[Price]]*Prodata[[#This Row],[Units Sold]]</f>
        <v>244650</v>
      </c>
    </row>
    <row r="130" spans="2:7" x14ac:dyDescent="0.35">
      <c r="B130" t="s">
        <v>8</v>
      </c>
      <c r="C130" t="s">
        <v>37</v>
      </c>
      <c r="D130" t="s">
        <v>23</v>
      </c>
      <c r="E130" s="4">
        <v>4137</v>
      </c>
      <c r="F130" s="5">
        <v>60</v>
      </c>
      <c r="G130" s="18">
        <f>Prodata[[#This Row],[Price]]*Prodata[[#This Row],[Units Sold]]</f>
        <v>248220</v>
      </c>
    </row>
    <row r="131" spans="2:7" x14ac:dyDescent="0.35">
      <c r="B131" t="s">
        <v>5</v>
      </c>
      <c r="C131" t="s">
        <v>33</v>
      </c>
      <c r="D131" t="s">
        <v>28</v>
      </c>
      <c r="E131" s="4">
        <v>3339</v>
      </c>
      <c r="F131" s="5">
        <v>75</v>
      </c>
      <c r="G131" s="18">
        <f>Prodata[[#This Row],[Price]]*Prodata[[#This Row],[Units Sold]]</f>
        <v>250425</v>
      </c>
    </row>
    <row r="132" spans="2:7" x14ac:dyDescent="0.35">
      <c r="B132" t="s">
        <v>2</v>
      </c>
      <c r="C132" t="s">
        <v>34</v>
      </c>
      <c r="D132" t="s">
        <v>32</v>
      </c>
      <c r="E132" s="4">
        <v>819</v>
      </c>
      <c r="F132" s="5">
        <v>306</v>
      </c>
      <c r="G132" s="18">
        <f>Prodata[[#This Row],[Price]]*Prodata[[#This Row],[Units Sold]]</f>
        <v>250614</v>
      </c>
    </row>
    <row r="133" spans="2:7" x14ac:dyDescent="0.35">
      <c r="B133" t="s">
        <v>6</v>
      </c>
      <c r="C133" t="s">
        <v>35</v>
      </c>
      <c r="D133" t="s">
        <v>30</v>
      </c>
      <c r="E133" s="4">
        <v>2149</v>
      </c>
      <c r="F133" s="5">
        <v>117</v>
      </c>
      <c r="G133" s="18">
        <f>Prodata[[#This Row],[Price]]*Prodata[[#This Row],[Units Sold]]</f>
        <v>251433</v>
      </c>
    </row>
    <row r="134" spans="2:7" x14ac:dyDescent="0.35">
      <c r="B134" t="s">
        <v>8</v>
      </c>
      <c r="C134" t="s">
        <v>36</v>
      </c>
      <c r="D134" t="s">
        <v>22</v>
      </c>
      <c r="E134" s="4">
        <v>2737</v>
      </c>
      <c r="F134" s="5">
        <v>93</v>
      </c>
      <c r="G134" s="18">
        <f>Prodata[[#This Row],[Price]]*Prodata[[#This Row],[Units Sold]]</f>
        <v>254541</v>
      </c>
    </row>
    <row r="135" spans="2:7" x14ac:dyDescent="0.35">
      <c r="B135" t="s">
        <v>2</v>
      </c>
      <c r="C135" t="s">
        <v>33</v>
      </c>
      <c r="D135" t="s">
        <v>22</v>
      </c>
      <c r="E135" s="4">
        <v>2212</v>
      </c>
      <c r="F135" s="5">
        <v>117</v>
      </c>
      <c r="G135" s="18">
        <f>Prodata[[#This Row],[Price]]*Prodata[[#This Row],[Units Sold]]</f>
        <v>258804</v>
      </c>
    </row>
    <row r="136" spans="2:7" x14ac:dyDescent="0.35">
      <c r="B136" t="s">
        <v>7</v>
      </c>
      <c r="C136" t="s">
        <v>38</v>
      </c>
      <c r="D136" t="s">
        <v>17</v>
      </c>
      <c r="E136" s="4">
        <v>9660</v>
      </c>
      <c r="F136" s="5">
        <v>27</v>
      </c>
      <c r="G136" s="18">
        <f>Prodata[[#This Row],[Price]]*Prodata[[#This Row],[Units Sold]]</f>
        <v>260820</v>
      </c>
    </row>
    <row r="137" spans="2:7" x14ac:dyDescent="0.35">
      <c r="B137" t="s">
        <v>5</v>
      </c>
      <c r="C137" t="s">
        <v>37</v>
      </c>
      <c r="D137" t="s">
        <v>20</v>
      </c>
      <c r="E137" s="4">
        <v>7322</v>
      </c>
      <c r="F137" s="5">
        <v>36</v>
      </c>
      <c r="G137" s="18">
        <f>Prodata[[#This Row],[Price]]*Prodata[[#This Row],[Units Sold]]</f>
        <v>263592</v>
      </c>
    </row>
    <row r="138" spans="2:7" x14ac:dyDescent="0.35">
      <c r="B138" t="s">
        <v>40</v>
      </c>
      <c r="C138" t="s">
        <v>35</v>
      </c>
      <c r="D138" t="s">
        <v>27</v>
      </c>
      <c r="E138" s="4">
        <v>854</v>
      </c>
      <c r="F138" s="5">
        <v>309</v>
      </c>
      <c r="G138" s="18">
        <f>Prodata[[#This Row],[Price]]*Prodata[[#This Row],[Units Sold]]</f>
        <v>263886</v>
      </c>
    </row>
    <row r="139" spans="2:7" x14ac:dyDescent="0.35">
      <c r="B139" t="s">
        <v>2</v>
      </c>
      <c r="C139" t="s">
        <v>33</v>
      </c>
      <c r="D139" t="s">
        <v>24</v>
      </c>
      <c r="E139" s="4">
        <v>6300</v>
      </c>
      <c r="F139" s="5">
        <v>42</v>
      </c>
      <c r="G139" s="18">
        <f>Prodata[[#This Row],[Price]]*Prodata[[#This Row],[Units Sold]]</f>
        <v>264600</v>
      </c>
    </row>
    <row r="140" spans="2:7" x14ac:dyDescent="0.35">
      <c r="B140" t="s">
        <v>4</v>
      </c>
      <c r="C140" t="s">
        <v>38</v>
      </c>
      <c r="D140" t="s">
        <v>25</v>
      </c>
      <c r="E140" s="4">
        <v>5236</v>
      </c>
      <c r="F140" s="5">
        <v>51</v>
      </c>
      <c r="G140" s="18">
        <f>Prodata[[#This Row],[Price]]*Prodata[[#This Row],[Units Sold]]</f>
        <v>267036</v>
      </c>
    </row>
    <row r="141" spans="2:7" x14ac:dyDescent="0.35">
      <c r="B141" t="s">
        <v>2</v>
      </c>
      <c r="C141" t="s">
        <v>33</v>
      </c>
      <c r="D141" t="s">
        <v>16</v>
      </c>
      <c r="E141" s="4">
        <v>2919</v>
      </c>
      <c r="F141" s="5">
        <v>93</v>
      </c>
      <c r="G141" s="18">
        <f>Prodata[[#This Row],[Price]]*Prodata[[#This Row],[Units Sold]]</f>
        <v>271467</v>
      </c>
    </row>
    <row r="142" spans="2:7" x14ac:dyDescent="0.35">
      <c r="B142" t="s">
        <v>7</v>
      </c>
      <c r="C142" t="s">
        <v>36</v>
      </c>
      <c r="D142" t="s">
        <v>25</v>
      </c>
      <c r="E142" s="4">
        <v>6279</v>
      </c>
      <c r="F142" s="5">
        <v>45</v>
      </c>
      <c r="G142" s="18">
        <f>Prodata[[#This Row],[Price]]*Prodata[[#This Row],[Units Sold]]</f>
        <v>282555</v>
      </c>
    </row>
    <row r="143" spans="2:7" x14ac:dyDescent="0.35">
      <c r="B143" t="s">
        <v>5</v>
      </c>
      <c r="C143" t="s">
        <v>37</v>
      </c>
      <c r="D143" t="s">
        <v>12</v>
      </c>
      <c r="E143" s="4">
        <v>2317</v>
      </c>
      <c r="F143" s="5">
        <v>123</v>
      </c>
      <c r="G143" s="18">
        <f>Prodata[[#This Row],[Price]]*Prodata[[#This Row],[Units Sold]]</f>
        <v>284991</v>
      </c>
    </row>
    <row r="144" spans="2:7" x14ac:dyDescent="0.35">
      <c r="B144" t="s">
        <v>40</v>
      </c>
      <c r="C144" t="s">
        <v>38</v>
      </c>
      <c r="D144" t="s">
        <v>13</v>
      </c>
      <c r="E144" s="4">
        <v>3976</v>
      </c>
      <c r="F144" s="5">
        <v>72</v>
      </c>
      <c r="G144" s="18">
        <f>Prodata[[#This Row],[Price]]*Prodata[[#This Row],[Units Sold]]</f>
        <v>286272</v>
      </c>
    </row>
    <row r="145" spans="2:7" x14ac:dyDescent="0.35">
      <c r="B145" t="s">
        <v>40</v>
      </c>
      <c r="C145" t="s">
        <v>33</v>
      </c>
      <c r="D145" t="s">
        <v>15</v>
      </c>
      <c r="E145" s="4">
        <v>1274</v>
      </c>
      <c r="F145" s="5">
        <v>225</v>
      </c>
      <c r="G145" s="18">
        <f>Prodata[[#This Row],[Price]]*Prodata[[#This Row],[Units Sold]]</f>
        <v>286650</v>
      </c>
    </row>
    <row r="146" spans="2:7" x14ac:dyDescent="0.35">
      <c r="B146" t="s">
        <v>5</v>
      </c>
      <c r="C146" t="s">
        <v>34</v>
      </c>
      <c r="D146" t="s">
        <v>19</v>
      </c>
      <c r="E146" s="4">
        <v>1071</v>
      </c>
      <c r="F146" s="5">
        <v>270</v>
      </c>
      <c r="G146" s="18">
        <f>Prodata[[#This Row],[Price]]*Prodata[[#This Row],[Units Sold]]</f>
        <v>289170</v>
      </c>
    </row>
    <row r="147" spans="2:7" x14ac:dyDescent="0.35">
      <c r="B147" t="s">
        <v>6</v>
      </c>
      <c r="C147" t="s">
        <v>34</v>
      </c>
      <c r="D147" t="s">
        <v>13</v>
      </c>
      <c r="E147" s="4">
        <v>4606</v>
      </c>
      <c r="F147" s="5">
        <v>63</v>
      </c>
      <c r="G147" s="18">
        <f>Prodata[[#This Row],[Price]]*Prodata[[#This Row],[Units Sold]]</f>
        <v>290178</v>
      </c>
    </row>
    <row r="148" spans="2:7" x14ac:dyDescent="0.35">
      <c r="B148" t="s">
        <v>7</v>
      </c>
      <c r="C148" t="s">
        <v>36</v>
      </c>
      <c r="D148" t="s">
        <v>14</v>
      </c>
      <c r="E148" s="4">
        <v>9709</v>
      </c>
      <c r="F148" s="5">
        <v>30</v>
      </c>
      <c r="G148" s="18">
        <f>Prodata[[#This Row],[Price]]*Prodata[[#This Row],[Units Sold]]</f>
        <v>291270</v>
      </c>
    </row>
    <row r="149" spans="2:7" x14ac:dyDescent="0.35">
      <c r="B149" t="s">
        <v>7</v>
      </c>
      <c r="C149" t="s">
        <v>34</v>
      </c>
      <c r="D149" t="s">
        <v>29</v>
      </c>
      <c r="E149" s="4">
        <v>3598</v>
      </c>
      <c r="F149" s="5">
        <v>81</v>
      </c>
      <c r="G149" s="18">
        <f>Prodata[[#This Row],[Price]]*Prodata[[#This Row],[Units Sold]]</f>
        <v>291438</v>
      </c>
    </row>
    <row r="150" spans="2:7" x14ac:dyDescent="0.35">
      <c r="B150" t="s">
        <v>4</v>
      </c>
      <c r="C150" t="s">
        <v>33</v>
      </c>
      <c r="D150" t="s">
        <v>28</v>
      </c>
      <c r="E150" s="4">
        <v>2891</v>
      </c>
      <c r="F150" s="5">
        <v>102</v>
      </c>
      <c r="G150" s="18">
        <f>Prodata[[#This Row],[Price]]*Prodata[[#This Row],[Units Sold]]</f>
        <v>294882</v>
      </c>
    </row>
    <row r="151" spans="2:7" x14ac:dyDescent="0.35">
      <c r="B151" t="s">
        <v>8</v>
      </c>
      <c r="C151" t="s">
        <v>36</v>
      </c>
      <c r="D151" t="s">
        <v>28</v>
      </c>
      <c r="E151" s="4">
        <v>1085</v>
      </c>
      <c r="F151" s="5">
        <v>273</v>
      </c>
      <c r="G151" s="18">
        <f>Prodata[[#This Row],[Price]]*Prodata[[#This Row],[Units Sold]]</f>
        <v>296205</v>
      </c>
    </row>
    <row r="152" spans="2:7" x14ac:dyDescent="0.35">
      <c r="B152" t="s">
        <v>6</v>
      </c>
      <c r="C152" t="s">
        <v>33</v>
      </c>
      <c r="D152" t="s">
        <v>16</v>
      </c>
      <c r="E152" s="4">
        <v>7777</v>
      </c>
      <c r="F152" s="5">
        <v>39</v>
      </c>
      <c r="G152" s="18">
        <f>Prodata[[#This Row],[Price]]*Prodata[[#This Row],[Units Sold]]</f>
        <v>303303</v>
      </c>
    </row>
    <row r="153" spans="2:7" x14ac:dyDescent="0.35">
      <c r="B153" t="s">
        <v>6</v>
      </c>
      <c r="C153" t="s">
        <v>33</v>
      </c>
      <c r="D153" t="s">
        <v>19</v>
      </c>
      <c r="E153" s="4">
        <v>2205</v>
      </c>
      <c r="F153" s="5">
        <v>138</v>
      </c>
      <c r="G153" s="18">
        <f>Prodata[[#This Row],[Price]]*Prodata[[#This Row],[Units Sold]]</f>
        <v>304290</v>
      </c>
    </row>
    <row r="154" spans="2:7" x14ac:dyDescent="0.35">
      <c r="B154" t="s">
        <v>6</v>
      </c>
      <c r="C154" t="s">
        <v>36</v>
      </c>
      <c r="D154" t="s">
        <v>32</v>
      </c>
      <c r="E154" s="4">
        <v>6391</v>
      </c>
      <c r="F154" s="5">
        <v>48</v>
      </c>
      <c r="G154" s="18">
        <f>Prodata[[#This Row],[Price]]*Prodata[[#This Row],[Units Sold]]</f>
        <v>306768</v>
      </c>
    </row>
    <row r="155" spans="2:7" x14ac:dyDescent="0.35">
      <c r="B155" t="s">
        <v>39</v>
      </c>
      <c r="C155" t="s">
        <v>33</v>
      </c>
      <c r="D155" t="s">
        <v>26</v>
      </c>
      <c r="E155" s="4">
        <v>2289</v>
      </c>
      <c r="F155" s="5">
        <v>135</v>
      </c>
      <c r="G155" s="18">
        <f>Prodata[[#This Row],[Price]]*Prodata[[#This Row],[Units Sold]]</f>
        <v>309015</v>
      </c>
    </row>
    <row r="156" spans="2:7" x14ac:dyDescent="0.35">
      <c r="B156" t="s">
        <v>9</v>
      </c>
      <c r="C156" t="s">
        <v>37</v>
      </c>
      <c r="D156" t="s">
        <v>21</v>
      </c>
      <c r="E156" s="4">
        <v>2205</v>
      </c>
      <c r="F156" s="5">
        <v>141</v>
      </c>
      <c r="G156" s="18">
        <f>Prodata[[#This Row],[Price]]*Prodata[[#This Row],[Units Sold]]</f>
        <v>310905</v>
      </c>
    </row>
    <row r="157" spans="2:7" x14ac:dyDescent="0.35">
      <c r="B157" t="s">
        <v>8</v>
      </c>
      <c r="C157" t="s">
        <v>37</v>
      </c>
      <c r="D157" t="s">
        <v>15</v>
      </c>
      <c r="E157" s="4">
        <v>2646</v>
      </c>
      <c r="F157" s="5">
        <v>120</v>
      </c>
      <c r="G157" s="18">
        <f>Prodata[[#This Row],[Price]]*Prodata[[#This Row],[Units Sold]]</f>
        <v>317520</v>
      </c>
    </row>
    <row r="158" spans="2:7" x14ac:dyDescent="0.35">
      <c r="B158" t="s">
        <v>6</v>
      </c>
      <c r="C158" t="s">
        <v>34</v>
      </c>
      <c r="D158" t="s">
        <v>23</v>
      </c>
      <c r="E158" s="4">
        <v>2793</v>
      </c>
      <c r="F158" s="5">
        <v>114</v>
      </c>
      <c r="G158" s="18">
        <f>Prodata[[#This Row],[Price]]*Prodata[[#This Row],[Units Sold]]</f>
        <v>318402</v>
      </c>
    </row>
    <row r="159" spans="2:7" x14ac:dyDescent="0.35">
      <c r="B159" t="s">
        <v>5</v>
      </c>
      <c r="C159" t="s">
        <v>37</v>
      </c>
      <c r="D159" t="s">
        <v>26</v>
      </c>
      <c r="E159" s="4">
        <v>1134</v>
      </c>
      <c r="F159" s="5">
        <v>282</v>
      </c>
      <c r="G159" s="18">
        <f>Prodata[[#This Row],[Price]]*Prodata[[#This Row],[Units Sold]]</f>
        <v>319788</v>
      </c>
    </row>
    <row r="160" spans="2:7" x14ac:dyDescent="0.35">
      <c r="B160" t="s">
        <v>39</v>
      </c>
      <c r="C160" t="s">
        <v>33</v>
      </c>
      <c r="D160" t="s">
        <v>25</v>
      </c>
      <c r="E160" s="4">
        <v>6748</v>
      </c>
      <c r="F160" s="5">
        <v>48</v>
      </c>
      <c r="G160" s="18">
        <f>Prodata[[#This Row],[Price]]*Prodata[[#This Row],[Units Sold]]</f>
        <v>323904</v>
      </c>
    </row>
    <row r="161" spans="2:7" x14ac:dyDescent="0.35">
      <c r="B161" t="s">
        <v>40</v>
      </c>
      <c r="C161" t="s">
        <v>34</v>
      </c>
      <c r="D161" t="s">
        <v>12</v>
      </c>
      <c r="E161" s="4">
        <v>4760</v>
      </c>
      <c r="F161" s="5">
        <v>69</v>
      </c>
      <c r="G161" s="18">
        <f>Prodata[[#This Row],[Price]]*Prodata[[#This Row],[Units Sold]]</f>
        <v>328440</v>
      </c>
    </row>
    <row r="162" spans="2:7" x14ac:dyDescent="0.35">
      <c r="B162" t="s">
        <v>2</v>
      </c>
      <c r="C162" t="s">
        <v>35</v>
      </c>
      <c r="D162" t="s">
        <v>15</v>
      </c>
      <c r="E162" s="4">
        <v>9198</v>
      </c>
      <c r="F162" s="5">
        <v>36</v>
      </c>
      <c r="G162" s="18">
        <f>Prodata[[#This Row],[Price]]*Prodata[[#This Row],[Units Sold]]</f>
        <v>331128</v>
      </c>
    </row>
    <row r="163" spans="2:7" x14ac:dyDescent="0.35">
      <c r="B163" t="s">
        <v>9</v>
      </c>
      <c r="C163" t="s">
        <v>34</v>
      </c>
      <c r="D163" t="s">
        <v>13</v>
      </c>
      <c r="E163" s="4">
        <v>3472</v>
      </c>
      <c r="F163" s="5">
        <v>96</v>
      </c>
      <c r="G163" s="18">
        <f>Prodata[[#This Row],[Price]]*Prodata[[#This Row],[Units Sold]]</f>
        <v>333312</v>
      </c>
    </row>
    <row r="164" spans="2:7" x14ac:dyDescent="0.35">
      <c r="B164" t="s">
        <v>4</v>
      </c>
      <c r="C164" t="s">
        <v>37</v>
      </c>
      <c r="D164" t="s">
        <v>24</v>
      </c>
      <c r="E164" s="4">
        <v>7483</v>
      </c>
      <c r="F164" s="5">
        <v>45</v>
      </c>
      <c r="G164" s="18">
        <f>Prodata[[#This Row],[Price]]*Prodata[[#This Row],[Units Sold]]</f>
        <v>336735</v>
      </c>
    </row>
    <row r="165" spans="2:7" x14ac:dyDescent="0.35">
      <c r="B165" t="s">
        <v>7</v>
      </c>
      <c r="C165" t="s">
        <v>34</v>
      </c>
      <c r="D165" t="s">
        <v>28</v>
      </c>
      <c r="E165" s="4">
        <v>2023</v>
      </c>
      <c r="F165" s="5">
        <v>168</v>
      </c>
      <c r="G165" s="18">
        <f>Prodata[[#This Row],[Price]]*Prodata[[#This Row],[Units Sold]]</f>
        <v>339864</v>
      </c>
    </row>
    <row r="166" spans="2:7" x14ac:dyDescent="0.35">
      <c r="B166" t="s">
        <v>2</v>
      </c>
      <c r="C166" t="s">
        <v>36</v>
      </c>
      <c r="D166" t="s">
        <v>3</v>
      </c>
      <c r="E166" s="4">
        <v>938</v>
      </c>
      <c r="F166" s="5">
        <v>366</v>
      </c>
      <c r="G166" s="18">
        <f>Prodata[[#This Row],[Price]]*Prodata[[#This Row],[Units Sold]]</f>
        <v>343308</v>
      </c>
    </row>
    <row r="167" spans="2:7" x14ac:dyDescent="0.35">
      <c r="B167" t="s">
        <v>6</v>
      </c>
      <c r="C167" t="s">
        <v>36</v>
      </c>
      <c r="D167" t="s">
        <v>29</v>
      </c>
      <c r="E167" s="4">
        <v>6454</v>
      </c>
      <c r="F167" s="5">
        <v>54</v>
      </c>
      <c r="G167" s="18">
        <f>Prodata[[#This Row],[Price]]*Prodata[[#This Row],[Units Sold]]</f>
        <v>348516</v>
      </c>
    </row>
    <row r="168" spans="2:7" x14ac:dyDescent="0.35">
      <c r="B168" t="s">
        <v>8</v>
      </c>
      <c r="C168" t="s">
        <v>34</v>
      </c>
      <c r="D168" t="s">
        <v>26</v>
      </c>
      <c r="E168" s="4">
        <v>2429</v>
      </c>
      <c r="F168" s="5">
        <v>144</v>
      </c>
      <c r="G168" s="18">
        <f>Prodata[[#This Row],[Price]]*Prodata[[#This Row],[Units Sold]]</f>
        <v>349776</v>
      </c>
    </row>
    <row r="169" spans="2:7" x14ac:dyDescent="0.35">
      <c r="B169" t="s">
        <v>6</v>
      </c>
      <c r="C169" t="s">
        <v>35</v>
      </c>
      <c r="D169" t="s">
        <v>21</v>
      </c>
      <c r="E169" s="4">
        <v>8435</v>
      </c>
      <c r="F169" s="5">
        <v>42</v>
      </c>
      <c r="G169" s="18">
        <f>Prodata[[#This Row],[Price]]*Prodata[[#This Row],[Units Sold]]</f>
        <v>354270</v>
      </c>
    </row>
    <row r="170" spans="2:7" x14ac:dyDescent="0.35">
      <c r="B170" t="s">
        <v>7</v>
      </c>
      <c r="C170" t="s">
        <v>36</v>
      </c>
      <c r="D170" t="s">
        <v>18</v>
      </c>
      <c r="E170" s="4">
        <v>1771</v>
      </c>
      <c r="F170" s="5">
        <v>204</v>
      </c>
      <c r="G170" s="18">
        <f>Prodata[[#This Row],[Price]]*Prodata[[#This Row],[Units Sold]]</f>
        <v>361284</v>
      </c>
    </row>
    <row r="171" spans="2:7" x14ac:dyDescent="0.35">
      <c r="B171" t="s">
        <v>40</v>
      </c>
      <c r="C171" t="s">
        <v>36</v>
      </c>
      <c r="D171" t="s">
        <v>29</v>
      </c>
      <c r="E171" s="4">
        <v>1526</v>
      </c>
      <c r="F171" s="5">
        <v>240</v>
      </c>
      <c r="G171" s="18">
        <f>Prodata[[#This Row],[Price]]*Prodata[[#This Row],[Units Sold]]</f>
        <v>366240</v>
      </c>
    </row>
    <row r="172" spans="2:7" x14ac:dyDescent="0.35">
      <c r="B172" t="s">
        <v>7</v>
      </c>
      <c r="C172" t="s">
        <v>36</v>
      </c>
      <c r="D172" t="s">
        <v>21</v>
      </c>
      <c r="E172" s="4">
        <v>1890</v>
      </c>
      <c r="F172" s="5">
        <v>195</v>
      </c>
      <c r="G172" s="18">
        <f>Prodata[[#This Row],[Price]]*Prodata[[#This Row],[Units Sold]]</f>
        <v>368550</v>
      </c>
    </row>
    <row r="173" spans="2:7" x14ac:dyDescent="0.35">
      <c r="B173" t="s">
        <v>40</v>
      </c>
      <c r="C173" t="s">
        <v>35</v>
      </c>
      <c r="D173" t="s">
        <v>18</v>
      </c>
      <c r="E173" s="4">
        <v>1925</v>
      </c>
      <c r="F173" s="5">
        <v>192</v>
      </c>
      <c r="G173" s="18">
        <f>Prodata[[#This Row],[Price]]*Prodata[[#This Row],[Units Sold]]</f>
        <v>369600</v>
      </c>
    </row>
    <row r="174" spans="2:7" x14ac:dyDescent="0.35">
      <c r="B174" t="s">
        <v>9</v>
      </c>
      <c r="C174" t="s">
        <v>34</v>
      </c>
      <c r="D174" t="s">
        <v>19</v>
      </c>
      <c r="E174" s="4">
        <v>1974</v>
      </c>
      <c r="F174" s="5">
        <v>195</v>
      </c>
      <c r="G174" s="18">
        <f>Prodata[[#This Row],[Price]]*Prodata[[#This Row],[Units Sold]]</f>
        <v>384930</v>
      </c>
    </row>
    <row r="175" spans="2:7" x14ac:dyDescent="0.35">
      <c r="B175" t="s">
        <v>4</v>
      </c>
      <c r="C175" t="s">
        <v>35</v>
      </c>
      <c r="D175" t="s">
        <v>12</v>
      </c>
      <c r="E175" s="4">
        <v>6146</v>
      </c>
      <c r="F175" s="5">
        <v>63</v>
      </c>
      <c r="G175" s="18">
        <f>Prodata[[#This Row],[Price]]*Prodata[[#This Row],[Units Sold]]</f>
        <v>387198</v>
      </c>
    </row>
    <row r="176" spans="2:7" x14ac:dyDescent="0.35">
      <c r="B176" t="s">
        <v>4</v>
      </c>
      <c r="C176" t="s">
        <v>37</v>
      </c>
      <c r="D176" t="s">
        <v>12</v>
      </c>
      <c r="E176" s="4">
        <v>7189</v>
      </c>
      <c r="F176" s="5">
        <v>54</v>
      </c>
      <c r="G176" s="18">
        <f>Prodata[[#This Row],[Price]]*Prodata[[#This Row],[Units Sold]]</f>
        <v>388206</v>
      </c>
    </row>
    <row r="177" spans="2:7" x14ac:dyDescent="0.35">
      <c r="B177" t="s">
        <v>9</v>
      </c>
      <c r="C177" t="s">
        <v>38</v>
      </c>
      <c r="D177" t="s">
        <v>32</v>
      </c>
      <c r="E177" s="4">
        <v>12950</v>
      </c>
      <c r="F177" s="5">
        <v>30</v>
      </c>
      <c r="G177" s="18">
        <f>Prodata[[#This Row],[Price]]*Prodata[[#This Row],[Units Sold]]</f>
        <v>388500</v>
      </c>
    </row>
    <row r="178" spans="2:7" x14ac:dyDescent="0.35">
      <c r="B178" t="s">
        <v>8</v>
      </c>
      <c r="C178" t="s">
        <v>37</v>
      </c>
      <c r="D178" t="s">
        <v>24</v>
      </c>
      <c r="E178" s="4">
        <v>3850</v>
      </c>
      <c r="F178" s="5">
        <v>102</v>
      </c>
      <c r="G178" s="18">
        <f>Prodata[[#This Row],[Price]]*Prodata[[#This Row],[Units Sold]]</f>
        <v>392700</v>
      </c>
    </row>
    <row r="179" spans="2:7" x14ac:dyDescent="0.35">
      <c r="B179" t="s">
        <v>40</v>
      </c>
      <c r="C179" t="s">
        <v>34</v>
      </c>
      <c r="D179" t="s">
        <v>14</v>
      </c>
      <c r="E179" s="4">
        <v>2114</v>
      </c>
      <c r="F179" s="5">
        <v>186</v>
      </c>
      <c r="G179" s="18">
        <f>Prodata[[#This Row],[Price]]*Prodata[[#This Row],[Units Sold]]</f>
        <v>393204</v>
      </c>
    </row>
    <row r="180" spans="2:7" x14ac:dyDescent="0.35">
      <c r="B180" t="s">
        <v>7</v>
      </c>
      <c r="C180" t="s">
        <v>37</v>
      </c>
      <c r="D180" t="s">
        <v>22</v>
      </c>
      <c r="E180" s="4">
        <v>1701</v>
      </c>
      <c r="F180" s="5">
        <v>234</v>
      </c>
      <c r="G180" s="18">
        <f>Prodata[[#This Row],[Price]]*Prodata[[#This Row],[Units Sold]]</f>
        <v>398034</v>
      </c>
    </row>
    <row r="181" spans="2:7" x14ac:dyDescent="0.35">
      <c r="B181" t="s">
        <v>40</v>
      </c>
      <c r="C181" t="s">
        <v>36</v>
      </c>
      <c r="D181" t="s">
        <v>25</v>
      </c>
      <c r="E181" s="4">
        <v>2324</v>
      </c>
      <c r="F181" s="5">
        <v>177</v>
      </c>
      <c r="G181" s="18">
        <f>Prodata[[#This Row],[Price]]*Prodata[[#This Row],[Units Sold]]</f>
        <v>411348</v>
      </c>
    </row>
    <row r="182" spans="2:7" x14ac:dyDescent="0.35">
      <c r="B182" t="s">
        <v>1</v>
      </c>
      <c r="C182" t="s">
        <v>35</v>
      </c>
      <c r="D182" t="s">
        <v>26</v>
      </c>
      <c r="E182" s="4">
        <v>798</v>
      </c>
      <c r="F182" s="5">
        <v>519</v>
      </c>
      <c r="G182" s="18">
        <f>Prodata[[#This Row],[Price]]*Prodata[[#This Row],[Units Sold]]</f>
        <v>414162</v>
      </c>
    </row>
    <row r="183" spans="2:7" x14ac:dyDescent="0.35">
      <c r="B183" t="s">
        <v>40</v>
      </c>
      <c r="C183" t="s">
        <v>36</v>
      </c>
      <c r="D183" t="s">
        <v>19</v>
      </c>
      <c r="E183" s="4">
        <v>3388</v>
      </c>
      <c r="F183" s="5">
        <v>123</v>
      </c>
      <c r="G183" s="18">
        <f>Prodata[[#This Row],[Price]]*Prodata[[#This Row],[Units Sold]]</f>
        <v>416724</v>
      </c>
    </row>
    <row r="184" spans="2:7" x14ac:dyDescent="0.35">
      <c r="B184" t="s">
        <v>7</v>
      </c>
      <c r="C184" t="s">
        <v>37</v>
      </c>
      <c r="D184" t="s">
        <v>12</v>
      </c>
      <c r="E184" s="4">
        <v>819</v>
      </c>
      <c r="F184" s="5">
        <v>510</v>
      </c>
      <c r="G184" s="18">
        <f>Prodata[[#This Row],[Price]]*Prodata[[#This Row],[Units Sold]]</f>
        <v>417690</v>
      </c>
    </row>
    <row r="185" spans="2:7" x14ac:dyDescent="0.35">
      <c r="B185" t="s">
        <v>7</v>
      </c>
      <c r="C185" t="s">
        <v>33</v>
      </c>
      <c r="D185" t="s">
        <v>15</v>
      </c>
      <c r="E185" s="4">
        <v>2009</v>
      </c>
      <c r="F185" s="5">
        <v>219</v>
      </c>
      <c r="G185" s="18">
        <f>Prodata[[#This Row],[Price]]*Prodata[[#This Row],[Units Sold]]</f>
        <v>439971</v>
      </c>
    </row>
    <row r="186" spans="2:7" x14ac:dyDescent="0.35">
      <c r="B186" t="s">
        <v>6</v>
      </c>
      <c r="C186" t="s">
        <v>35</v>
      </c>
      <c r="D186" t="s">
        <v>17</v>
      </c>
      <c r="E186" s="4">
        <v>2646</v>
      </c>
      <c r="F186" s="5">
        <v>177</v>
      </c>
      <c r="G186" s="18">
        <f>Prodata[[#This Row],[Price]]*Prodata[[#This Row],[Units Sold]]</f>
        <v>468342</v>
      </c>
    </row>
    <row r="187" spans="2:7" x14ac:dyDescent="0.35">
      <c r="B187" t="s">
        <v>6</v>
      </c>
      <c r="C187" t="s">
        <v>37</v>
      </c>
      <c r="D187" t="s">
        <v>17</v>
      </c>
      <c r="E187" s="4">
        <v>1778</v>
      </c>
      <c r="F187" s="5">
        <v>270</v>
      </c>
      <c r="G187" s="18">
        <f>Prodata[[#This Row],[Price]]*Prodata[[#This Row],[Units Sold]]</f>
        <v>480060</v>
      </c>
    </row>
    <row r="188" spans="2:7" x14ac:dyDescent="0.35">
      <c r="B188" t="s">
        <v>1</v>
      </c>
      <c r="C188" t="s">
        <v>34</v>
      </c>
      <c r="D188" t="s">
        <v>16</v>
      </c>
      <c r="E188" s="4">
        <v>1589</v>
      </c>
      <c r="F188" s="5">
        <v>303</v>
      </c>
      <c r="G188" s="18">
        <f>Prodata[[#This Row],[Price]]*Prodata[[#This Row],[Units Sold]]</f>
        <v>481467</v>
      </c>
    </row>
    <row r="189" spans="2:7" x14ac:dyDescent="0.35">
      <c r="B189" t="s">
        <v>6</v>
      </c>
      <c r="C189" t="s">
        <v>36</v>
      </c>
      <c r="D189" t="s">
        <v>16</v>
      </c>
      <c r="E189" s="4">
        <v>4487</v>
      </c>
      <c r="F189" s="5">
        <v>111</v>
      </c>
      <c r="G189" s="18">
        <f>Prodata[[#This Row],[Price]]*Prodata[[#This Row],[Units Sold]]</f>
        <v>498057</v>
      </c>
    </row>
    <row r="190" spans="2:7" x14ac:dyDescent="0.35">
      <c r="B190" t="s">
        <v>7</v>
      </c>
      <c r="C190" t="s">
        <v>37</v>
      </c>
      <c r="D190" t="s">
        <v>20</v>
      </c>
      <c r="E190" s="4">
        <v>6433</v>
      </c>
      <c r="F190" s="5">
        <v>78</v>
      </c>
      <c r="G190" s="18">
        <f>Prodata[[#This Row],[Price]]*Prodata[[#This Row],[Units Sold]]</f>
        <v>501774</v>
      </c>
    </row>
    <row r="191" spans="2:7" x14ac:dyDescent="0.35">
      <c r="B191" t="s">
        <v>1</v>
      </c>
      <c r="C191" t="s">
        <v>38</v>
      </c>
      <c r="D191" t="s">
        <v>32</v>
      </c>
      <c r="E191" s="4">
        <v>4018</v>
      </c>
      <c r="F191" s="5">
        <v>126</v>
      </c>
      <c r="G191" s="18">
        <f>Prodata[[#This Row],[Price]]*Prodata[[#This Row],[Units Sold]]</f>
        <v>506268</v>
      </c>
    </row>
    <row r="192" spans="2:7" x14ac:dyDescent="0.35">
      <c r="B192" t="s">
        <v>8</v>
      </c>
      <c r="C192" t="s">
        <v>35</v>
      </c>
      <c r="D192" t="s">
        <v>29</v>
      </c>
      <c r="E192" s="4">
        <v>9051</v>
      </c>
      <c r="F192" s="5">
        <v>57</v>
      </c>
      <c r="G192" s="18">
        <f>Prodata[[#This Row],[Price]]*Prodata[[#This Row],[Units Sold]]</f>
        <v>515907</v>
      </c>
    </row>
    <row r="193" spans="2:7" x14ac:dyDescent="0.35">
      <c r="B193" t="s">
        <v>5</v>
      </c>
      <c r="C193" t="s">
        <v>34</v>
      </c>
      <c r="D193" t="s">
        <v>3</v>
      </c>
      <c r="E193" s="4">
        <v>1302</v>
      </c>
      <c r="F193" s="5">
        <v>402</v>
      </c>
      <c r="G193" s="18">
        <f>Prodata[[#This Row],[Price]]*Prodata[[#This Row],[Units Sold]]</f>
        <v>523404</v>
      </c>
    </row>
    <row r="194" spans="2:7" x14ac:dyDescent="0.35">
      <c r="B194" t="s">
        <v>8</v>
      </c>
      <c r="C194" t="s">
        <v>38</v>
      </c>
      <c r="D194" t="s">
        <v>17</v>
      </c>
      <c r="E194" s="4">
        <v>2639</v>
      </c>
      <c r="F194" s="5">
        <v>204</v>
      </c>
      <c r="G194" s="18">
        <f>Prodata[[#This Row],[Price]]*Prodata[[#This Row],[Units Sold]]</f>
        <v>538356</v>
      </c>
    </row>
    <row r="195" spans="2:7" x14ac:dyDescent="0.35">
      <c r="B195" t="s">
        <v>8</v>
      </c>
      <c r="C195" t="s">
        <v>35</v>
      </c>
      <c r="D195" t="s">
        <v>31</v>
      </c>
      <c r="E195" s="4">
        <v>2954</v>
      </c>
      <c r="F195" s="5">
        <v>189</v>
      </c>
      <c r="G195" s="18">
        <f>Prodata[[#This Row],[Price]]*Prodata[[#This Row],[Units Sold]]</f>
        <v>558306</v>
      </c>
    </row>
    <row r="196" spans="2:7" x14ac:dyDescent="0.35">
      <c r="B196" t="s">
        <v>4</v>
      </c>
      <c r="C196" t="s">
        <v>38</v>
      </c>
      <c r="D196" t="s">
        <v>21</v>
      </c>
      <c r="E196" s="4">
        <v>6909</v>
      </c>
      <c r="F196" s="5">
        <v>81</v>
      </c>
      <c r="G196" s="18">
        <f>Prodata[[#This Row],[Price]]*Prodata[[#This Row],[Units Sold]]</f>
        <v>559629</v>
      </c>
    </row>
    <row r="197" spans="2:7" x14ac:dyDescent="0.35">
      <c r="B197" t="s">
        <v>5</v>
      </c>
      <c r="C197" t="s">
        <v>33</v>
      </c>
      <c r="D197" t="s">
        <v>16</v>
      </c>
      <c r="E197" s="4">
        <v>3759</v>
      </c>
      <c r="F197" s="5">
        <v>150</v>
      </c>
      <c r="G197" s="18">
        <f>Prodata[[#This Row],[Price]]*Prodata[[#This Row],[Units Sold]]</f>
        <v>563850</v>
      </c>
    </row>
    <row r="198" spans="2:7" x14ac:dyDescent="0.35">
      <c r="B198" t="s">
        <v>39</v>
      </c>
      <c r="C198" t="s">
        <v>36</v>
      </c>
      <c r="D198" t="s">
        <v>26</v>
      </c>
      <c r="E198" s="4">
        <v>6132</v>
      </c>
      <c r="F198" s="5">
        <v>93</v>
      </c>
      <c r="G198" s="18">
        <f>Prodata[[#This Row],[Price]]*Prodata[[#This Row],[Units Sold]]</f>
        <v>570276</v>
      </c>
    </row>
    <row r="199" spans="2:7" x14ac:dyDescent="0.35">
      <c r="B199" t="s">
        <v>2</v>
      </c>
      <c r="C199" t="s">
        <v>36</v>
      </c>
      <c r="D199" t="s">
        <v>16</v>
      </c>
      <c r="E199" s="4">
        <v>3983</v>
      </c>
      <c r="F199" s="5">
        <v>144</v>
      </c>
      <c r="G199" s="18">
        <f>Prodata[[#This Row],[Price]]*Prodata[[#This Row],[Units Sold]]</f>
        <v>573552</v>
      </c>
    </row>
    <row r="200" spans="2:7" x14ac:dyDescent="0.35">
      <c r="B200" t="s">
        <v>2</v>
      </c>
      <c r="C200" t="s">
        <v>34</v>
      </c>
      <c r="D200" t="s">
        <v>24</v>
      </c>
      <c r="E200" s="4">
        <v>2464</v>
      </c>
      <c r="F200" s="5">
        <v>234</v>
      </c>
      <c r="G200" s="18">
        <f>Prodata[[#This Row],[Price]]*Prodata[[#This Row],[Units Sold]]</f>
        <v>576576</v>
      </c>
    </row>
    <row r="201" spans="2:7" x14ac:dyDescent="0.35">
      <c r="B201" t="s">
        <v>5</v>
      </c>
      <c r="C201" t="s">
        <v>34</v>
      </c>
      <c r="D201" t="s">
        <v>29</v>
      </c>
      <c r="E201" s="4">
        <v>4781</v>
      </c>
      <c r="F201" s="5">
        <v>123</v>
      </c>
      <c r="G201" s="18">
        <f>Prodata[[#This Row],[Price]]*Prodata[[#This Row],[Units Sold]]</f>
        <v>588063</v>
      </c>
    </row>
    <row r="202" spans="2:7" x14ac:dyDescent="0.35">
      <c r="B202" t="s">
        <v>39</v>
      </c>
      <c r="C202" t="s">
        <v>33</v>
      </c>
      <c r="D202" t="s">
        <v>32</v>
      </c>
      <c r="E202" s="4">
        <v>3794</v>
      </c>
      <c r="F202" s="5">
        <v>159</v>
      </c>
      <c r="G202" s="18">
        <f>Prodata[[#This Row],[Price]]*Prodata[[#This Row],[Units Sold]]</f>
        <v>603246</v>
      </c>
    </row>
    <row r="203" spans="2:7" x14ac:dyDescent="0.35">
      <c r="B203" t="s">
        <v>9</v>
      </c>
      <c r="C203" t="s">
        <v>35</v>
      </c>
      <c r="D203" t="s">
        <v>22</v>
      </c>
      <c r="E203" s="4">
        <v>2317</v>
      </c>
      <c r="F203" s="5">
        <v>261</v>
      </c>
      <c r="G203" s="18">
        <f>Prodata[[#This Row],[Price]]*Prodata[[#This Row],[Units Sold]]</f>
        <v>604737</v>
      </c>
    </row>
    <row r="204" spans="2:7" x14ac:dyDescent="0.35">
      <c r="B204" t="s">
        <v>2</v>
      </c>
      <c r="C204" t="s">
        <v>34</v>
      </c>
      <c r="D204" t="s">
        <v>13</v>
      </c>
      <c r="E204" s="4">
        <v>2415</v>
      </c>
      <c r="F204" s="5">
        <v>255</v>
      </c>
      <c r="G204" s="18">
        <f>Prodata[[#This Row],[Price]]*Prodata[[#This Row],[Units Sold]]</f>
        <v>615825</v>
      </c>
    </row>
    <row r="205" spans="2:7" x14ac:dyDescent="0.35">
      <c r="B205" t="s">
        <v>1</v>
      </c>
      <c r="C205" t="s">
        <v>35</v>
      </c>
      <c r="D205" t="s">
        <v>28</v>
      </c>
      <c r="E205" s="4">
        <v>8211</v>
      </c>
      <c r="F205" s="5">
        <v>75</v>
      </c>
      <c r="G205" s="18">
        <f>Prodata[[#This Row],[Price]]*Prodata[[#This Row],[Units Sold]]</f>
        <v>615825</v>
      </c>
    </row>
    <row r="206" spans="2:7" x14ac:dyDescent="0.35">
      <c r="B206" t="s">
        <v>40</v>
      </c>
      <c r="C206" t="s">
        <v>33</v>
      </c>
      <c r="D206" t="s">
        <v>22</v>
      </c>
      <c r="E206" s="4">
        <v>4935</v>
      </c>
      <c r="F206" s="5">
        <v>126</v>
      </c>
      <c r="G206" s="18">
        <f>Prodata[[#This Row],[Price]]*Prodata[[#This Row],[Units Sold]]</f>
        <v>621810</v>
      </c>
    </row>
    <row r="207" spans="2:7" x14ac:dyDescent="0.35">
      <c r="B207" t="s">
        <v>2</v>
      </c>
      <c r="C207" t="s">
        <v>35</v>
      </c>
      <c r="D207" t="s">
        <v>22</v>
      </c>
      <c r="E207" s="4">
        <v>3773</v>
      </c>
      <c r="F207" s="5">
        <v>165</v>
      </c>
      <c r="G207" s="18">
        <f>Prodata[[#This Row],[Price]]*Prodata[[#This Row],[Units Sold]]</f>
        <v>622545</v>
      </c>
    </row>
    <row r="208" spans="2:7" x14ac:dyDescent="0.35">
      <c r="B208" t="s">
        <v>39</v>
      </c>
      <c r="C208" t="s">
        <v>37</v>
      </c>
      <c r="D208" t="s">
        <v>3</v>
      </c>
      <c r="E208" s="4">
        <v>6125</v>
      </c>
      <c r="F208" s="5">
        <v>102</v>
      </c>
      <c r="G208" s="18">
        <f>Prodata[[#This Row],[Price]]*Prodata[[#This Row],[Units Sold]]</f>
        <v>624750</v>
      </c>
    </row>
    <row r="209" spans="2:7" x14ac:dyDescent="0.35">
      <c r="B209" t="s">
        <v>4</v>
      </c>
      <c r="C209" t="s">
        <v>35</v>
      </c>
      <c r="D209" t="s">
        <v>15</v>
      </c>
      <c r="E209" s="4">
        <v>16184</v>
      </c>
      <c r="F209" s="5">
        <v>39</v>
      </c>
      <c r="G209" s="18">
        <f>Prodata[[#This Row],[Price]]*Prodata[[#This Row],[Units Sold]]</f>
        <v>631176</v>
      </c>
    </row>
    <row r="210" spans="2:7" x14ac:dyDescent="0.35">
      <c r="B210" t="s">
        <v>1</v>
      </c>
      <c r="C210" t="s">
        <v>38</v>
      </c>
      <c r="D210" t="s">
        <v>26</v>
      </c>
      <c r="E210" s="4">
        <v>7812</v>
      </c>
      <c r="F210" s="5">
        <v>81</v>
      </c>
      <c r="G210" s="18">
        <f>Prodata[[#This Row],[Price]]*Prodata[[#This Row],[Units Sold]]</f>
        <v>632772</v>
      </c>
    </row>
    <row r="211" spans="2:7" x14ac:dyDescent="0.35">
      <c r="B211" t="s">
        <v>39</v>
      </c>
      <c r="C211" t="s">
        <v>36</v>
      </c>
      <c r="D211" t="s">
        <v>28</v>
      </c>
      <c r="E211" s="4">
        <v>9002</v>
      </c>
      <c r="F211" s="5">
        <v>72</v>
      </c>
      <c r="G211" s="18">
        <f>Prodata[[#This Row],[Price]]*Prodata[[#This Row],[Units Sold]]</f>
        <v>648144</v>
      </c>
    </row>
    <row r="212" spans="2:7" x14ac:dyDescent="0.35">
      <c r="B212" t="s">
        <v>39</v>
      </c>
      <c r="C212" t="s">
        <v>33</v>
      </c>
      <c r="D212" t="s">
        <v>18</v>
      </c>
      <c r="E212" s="4">
        <v>4018</v>
      </c>
      <c r="F212" s="5">
        <v>162</v>
      </c>
      <c r="G212" s="18">
        <f>Prodata[[#This Row],[Price]]*Prodata[[#This Row],[Units Sold]]</f>
        <v>650916</v>
      </c>
    </row>
    <row r="213" spans="2:7" x14ac:dyDescent="0.35">
      <c r="B213" t="s">
        <v>40</v>
      </c>
      <c r="C213" t="s">
        <v>36</v>
      </c>
      <c r="D213" t="s">
        <v>23</v>
      </c>
      <c r="E213" s="4">
        <v>6398</v>
      </c>
      <c r="F213" s="5">
        <v>102</v>
      </c>
      <c r="G213" s="18">
        <f>Prodata[[#This Row],[Price]]*Prodata[[#This Row],[Units Sold]]</f>
        <v>652596</v>
      </c>
    </row>
    <row r="214" spans="2:7" x14ac:dyDescent="0.35">
      <c r="B214" t="s">
        <v>5</v>
      </c>
      <c r="C214" t="s">
        <v>36</v>
      </c>
      <c r="D214" t="s">
        <v>30</v>
      </c>
      <c r="E214" s="4">
        <v>7693</v>
      </c>
      <c r="F214" s="5">
        <v>87</v>
      </c>
      <c r="G214" s="18">
        <f>Prodata[[#This Row],[Price]]*Prodata[[#This Row],[Units Sold]]</f>
        <v>669291</v>
      </c>
    </row>
    <row r="215" spans="2:7" x14ac:dyDescent="0.35">
      <c r="B215" t="s">
        <v>8</v>
      </c>
      <c r="C215" t="s">
        <v>36</v>
      </c>
      <c r="D215" t="s">
        <v>24</v>
      </c>
      <c r="E215" s="4">
        <v>4305</v>
      </c>
      <c r="F215" s="5">
        <v>156</v>
      </c>
      <c r="G215" s="18">
        <f>Prodata[[#This Row],[Price]]*Prodata[[#This Row],[Units Sold]]</f>
        <v>671580</v>
      </c>
    </row>
    <row r="216" spans="2:7" x14ac:dyDescent="0.35">
      <c r="B216" t="s">
        <v>1</v>
      </c>
      <c r="C216" t="s">
        <v>37</v>
      </c>
      <c r="D216" t="s">
        <v>22</v>
      </c>
      <c r="E216" s="4">
        <v>4417</v>
      </c>
      <c r="F216" s="5">
        <v>153</v>
      </c>
      <c r="G216" s="18">
        <f>Prodata[[#This Row],[Price]]*Prodata[[#This Row],[Units Sold]]</f>
        <v>675801</v>
      </c>
    </row>
    <row r="217" spans="2:7" x14ac:dyDescent="0.35">
      <c r="B217" t="s">
        <v>5</v>
      </c>
      <c r="C217" t="s">
        <v>34</v>
      </c>
      <c r="D217" t="s">
        <v>26</v>
      </c>
      <c r="E217" s="4">
        <v>3864</v>
      </c>
      <c r="F217" s="5">
        <v>177</v>
      </c>
      <c r="G217" s="18">
        <f>Prodata[[#This Row],[Price]]*Prodata[[#This Row],[Units Sold]]</f>
        <v>683928</v>
      </c>
    </row>
    <row r="218" spans="2:7" x14ac:dyDescent="0.35">
      <c r="B218" t="s">
        <v>4</v>
      </c>
      <c r="C218" t="s">
        <v>38</v>
      </c>
      <c r="D218" t="s">
        <v>23</v>
      </c>
      <c r="E218" s="4">
        <v>4018</v>
      </c>
      <c r="F218" s="5">
        <v>171</v>
      </c>
      <c r="G218" s="18">
        <f>Prodata[[#This Row],[Price]]*Prodata[[#This Row],[Units Sold]]</f>
        <v>687078</v>
      </c>
    </row>
    <row r="219" spans="2:7" x14ac:dyDescent="0.35">
      <c r="B219" t="s">
        <v>39</v>
      </c>
      <c r="C219" t="s">
        <v>38</v>
      </c>
      <c r="D219" t="s">
        <v>27</v>
      </c>
      <c r="E219" s="4">
        <v>3101</v>
      </c>
      <c r="F219" s="5">
        <v>225</v>
      </c>
      <c r="G219" s="18">
        <f>Prodata[[#This Row],[Price]]*Prodata[[#This Row],[Units Sold]]</f>
        <v>697725</v>
      </c>
    </row>
    <row r="220" spans="2:7" x14ac:dyDescent="0.35">
      <c r="B220" t="s">
        <v>8</v>
      </c>
      <c r="C220" t="s">
        <v>36</v>
      </c>
      <c r="D220" t="s">
        <v>19</v>
      </c>
      <c r="E220" s="4">
        <v>7273</v>
      </c>
      <c r="F220" s="5">
        <v>96</v>
      </c>
      <c r="G220" s="18">
        <f>Prodata[[#This Row],[Price]]*Prodata[[#This Row],[Units Sold]]</f>
        <v>698208</v>
      </c>
    </row>
    <row r="221" spans="2:7" x14ac:dyDescent="0.35">
      <c r="B221" t="s">
        <v>8</v>
      </c>
      <c r="C221" t="s">
        <v>36</v>
      </c>
      <c r="D221" t="s">
        <v>25</v>
      </c>
      <c r="E221" s="4">
        <v>2856</v>
      </c>
      <c r="F221" s="5">
        <v>246</v>
      </c>
      <c r="G221" s="18">
        <f>Prodata[[#This Row],[Price]]*Prodata[[#This Row],[Units Sold]]</f>
        <v>702576</v>
      </c>
    </row>
    <row r="222" spans="2:7" x14ac:dyDescent="0.35">
      <c r="B222" t="s">
        <v>6</v>
      </c>
      <c r="C222" t="s">
        <v>33</v>
      </c>
      <c r="D222" t="s">
        <v>13</v>
      </c>
      <c r="E222" s="4">
        <v>1932</v>
      </c>
      <c r="F222" s="5">
        <v>369</v>
      </c>
      <c r="G222" s="18">
        <f>Prodata[[#This Row],[Price]]*Prodata[[#This Row],[Units Sold]]</f>
        <v>712908</v>
      </c>
    </row>
    <row r="223" spans="2:7" x14ac:dyDescent="0.35">
      <c r="B223" t="s">
        <v>8</v>
      </c>
      <c r="C223" t="s">
        <v>33</v>
      </c>
      <c r="D223" t="s">
        <v>22</v>
      </c>
      <c r="E223" s="4">
        <v>8155</v>
      </c>
      <c r="F223" s="5">
        <v>90</v>
      </c>
      <c r="G223" s="18">
        <f>Prodata[[#This Row],[Price]]*Prodata[[#This Row],[Units Sold]]</f>
        <v>733950</v>
      </c>
    </row>
    <row r="224" spans="2:7" x14ac:dyDescent="0.35">
      <c r="B224" t="s">
        <v>7</v>
      </c>
      <c r="C224" t="s">
        <v>35</v>
      </c>
      <c r="D224" t="s">
        <v>22</v>
      </c>
      <c r="E224" s="4">
        <v>5019</v>
      </c>
      <c r="F224" s="5">
        <v>150</v>
      </c>
      <c r="G224" s="18">
        <f>Prodata[[#This Row],[Price]]*Prodata[[#This Row],[Units Sold]]</f>
        <v>752850</v>
      </c>
    </row>
    <row r="225" spans="2:7" x14ac:dyDescent="0.35">
      <c r="B225" t="s">
        <v>1</v>
      </c>
      <c r="C225" t="s">
        <v>35</v>
      </c>
      <c r="D225" t="s">
        <v>30</v>
      </c>
      <c r="E225" s="4">
        <v>3094</v>
      </c>
      <c r="F225" s="5">
        <v>246</v>
      </c>
      <c r="G225" s="18">
        <f>Prodata[[#This Row],[Price]]*Prodata[[#This Row],[Units Sold]]</f>
        <v>761124</v>
      </c>
    </row>
    <row r="226" spans="2:7" x14ac:dyDescent="0.35">
      <c r="B226" t="s">
        <v>5</v>
      </c>
      <c r="C226" t="s">
        <v>36</v>
      </c>
      <c r="D226" t="s">
        <v>15</v>
      </c>
      <c r="E226" s="4">
        <v>1904</v>
      </c>
      <c r="F226" s="5">
        <v>405</v>
      </c>
      <c r="G226" s="18">
        <f>Prodata[[#This Row],[Price]]*Prodata[[#This Row],[Units Sold]]</f>
        <v>771120</v>
      </c>
    </row>
    <row r="227" spans="2:7" x14ac:dyDescent="0.35">
      <c r="B227" t="s">
        <v>5</v>
      </c>
      <c r="C227" t="s">
        <v>35</v>
      </c>
      <c r="D227" t="s">
        <v>16</v>
      </c>
      <c r="E227" s="4">
        <v>4970</v>
      </c>
      <c r="F227" s="5">
        <v>156</v>
      </c>
      <c r="G227" s="18">
        <f>Prodata[[#This Row],[Price]]*Prodata[[#This Row],[Units Sold]]</f>
        <v>775320</v>
      </c>
    </row>
    <row r="228" spans="2:7" x14ac:dyDescent="0.35">
      <c r="B228" t="s">
        <v>39</v>
      </c>
      <c r="C228" t="s">
        <v>33</v>
      </c>
      <c r="D228" t="s">
        <v>16</v>
      </c>
      <c r="E228" s="4">
        <v>5019</v>
      </c>
      <c r="F228" s="5">
        <v>156</v>
      </c>
      <c r="G228" s="18">
        <f>Prodata[[#This Row],[Price]]*Prodata[[#This Row],[Units Sold]]</f>
        <v>782964</v>
      </c>
    </row>
    <row r="229" spans="2:7" x14ac:dyDescent="0.35">
      <c r="B229" t="s">
        <v>7</v>
      </c>
      <c r="C229" t="s">
        <v>37</v>
      </c>
      <c r="D229" t="s">
        <v>31</v>
      </c>
      <c r="E229" s="4">
        <v>3752</v>
      </c>
      <c r="F229" s="5">
        <v>213</v>
      </c>
      <c r="G229" s="18">
        <f>Prodata[[#This Row],[Price]]*Prodata[[#This Row],[Units Sold]]</f>
        <v>799176</v>
      </c>
    </row>
    <row r="230" spans="2:7" x14ac:dyDescent="0.35">
      <c r="B230" t="s">
        <v>39</v>
      </c>
      <c r="C230" t="s">
        <v>34</v>
      </c>
      <c r="D230" t="s">
        <v>15</v>
      </c>
      <c r="E230" s="4">
        <v>4725</v>
      </c>
      <c r="F230" s="5">
        <v>174</v>
      </c>
      <c r="G230" s="18">
        <f>Prodata[[#This Row],[Price]]*Prodata[[#This Row],[Units Sold]]</f>
        <v>822150</v>
      </c>
    </row>
    <row r="231" spans="2:7" x14ac:dyDescent="0.35">
      <c r="B231" t="s">
        <v>1</v>
      </c>
      <c r="C231" t="s">
        <v>38</v>
      </c>
      <c r="D231" t="s">
        <v>24</v>
      </c>
      <c r="E231" s="4">
        <v>1785</v>
      </c>
      <c r="F231" s="5">
        <v>462</v>
      </c>
      <c r="G231" s="18">
        <f>Prodata[[#This Row],[Price]]*Prodata[[#This Row],[Units Sold]]</f>
        <v>824670</v>
      </c>
    </row>
    <row r="232" spans="2:7" x14ac:dyDescent="0.35">
      <c r="B232" t="s">
        <v>8</v>
      </c>
      <c r="C232" t="s">
        <v>37</v>
      </c>
      <c r="D232" t="s">
        <v>32</v>
      </c>
      <c r="E232" s="4">
        <v>9506</v>
      </c>
      <c r="F232" s="5">
        <v>87</v>
      </c>
      <c r="G232" s="18">
        <f>Prodata[[#This Row],[Price]]*Prodata[[#This Row],[Units Sold]]</f>
        <v>827022</v>
      </c>
    </row>
    <row r="233" spans="2:7" x14ac:dyDescent="0.35">
      <c r="B233" t="s">
        <v>5</v>
      </c>
      <c r="C233" t="s">
        <v>33</v>
      </c>
      <c r="D233" t="s">
        <v>31</v>
      </c>
      <c r="E233" s="4">
        <v>6734</v>
      </c>
      <c r="F233" s="5">
        <v>123</v>
      </c>
      <c r="G233" s="18">
        <f>Prodata[[#This Row],[Price]]*Prodata[[#This Row],[Units Sold]]</f>
        <v>828282</v>
      </c>
    </row>
    <row r="234" spans="2:7" x14ac:dyDescent="0.35">
      <c r="B234" t="s">
        <v>9</v>
      </c>
      <c r="C234" t="s">
        <v>35</v>
      </c>
      <c r="D234" t="s">
        <v>28</v>
      </c>
      <c r="E234" s="4">
        <v>2471</v>
      </c>
      <c r="F234" s="5">
        <v>342</v>
      </c>
      <c r="G234" s="18">
        <f>Prodata[[#This Row],[Price]]*Prodata[[#This Row],[Units Sold]]</f>
        <v>845082</v>
      </c>
    </row>
    <row r="235" spans="2:7" x14ac:dyDescent="0.35">
      <c r="B235" t="s">
        <v>2</v>
      </c>
      <c r="C235" t="s">
        <v>38</v>
      </c>
      <c r="D235" t="s">
        <v>25</v>
      </c>
      <c r="E235" s="4">
        <v>4956</v>
      </c>
      <c r="F235" s="5">
        <v>171</v>
      </c>
      <c r="G235" s="18">
        <f>Prodata[[#This Row],[Price]]*Prodata[[#This Row],[Units Sold]]</f>
        <v>847476</v>
      </c>
    </row>
    <row r="236" spans="2:7" x14ac:dyDescent="0.35">
      <c r="B236" t="s">
        <v>6</v>
      </c>
      <c r="C236" t="s">
        <v>35</v>
      </c>
      <c r="D236" t="s">
        <v>18</v>
      </c>
      <c r="E236" s="4">
        <v>2870</v>
      </c>
      <c r="F236" s="5">
        <v>300</v>
      </c>
      <c r="G236" s="18">
        <f>Prodata[[#This Row],[Price]]*Prodata[[#This Row],[Units Sold]]</f>
        <v>861000</v>
      </c>
    </row>
    <row r="237" spans="2:7" x14ac:dyDescent="0.35">
      <c r="B237" t="s">
        <v>9</v>
      </c>
      <c r="C237" t="s">
        <v>37</v>
      </c>
      <c r="D237" t="s">
        <v>3</v>
      </c>
      <c r="E237" s="4">
        <v>6860</v>
      </c>
      <c r="F237" s="5">
        <v>126</v>
      </c>
      <c r="G237" s="18">
        <f>Prodata[[#This Row],[Price]]*Prodata[[#This Row],[Units Sold]]</f>
        <v>864360</v>
      </c>
    </row>
    <row r="238" spans="2:7" x14ac:dyDescent="0.35">
      <c r="B238" t="s">
        <v>40</v>
      </c>
      <c r="C238" t="s">
        <v>35</v>
      </c>
      <c r="D238" t="s">
        <v>31</v>
      </c>
      <c r="E238" s="4">
        <v>10304</v>
      </c>
      <c r="F238" s="5">
        <v>84</v>
      </c>
      <c r="G238" s="18">
        <f>Prodata[[#This Row],[Price]]*Prodata[[#This Row],[Units Sold]]</f>
        <v>865536</v>
      </c>
    </row>
    <row r="239" spans="2:7" x14ac:dyDescent="0.35">
      <c r="B239" t="s">
        <v>1</v>
      </c>
      <c r="C239" t="s">
        <v>38</v>
      </c>
      <c r="D239" t="s">
        <v>27</v>
      </c>
      <c r="E239" s="4">
        <v>6027</v>
      </c>
      <c r="F239" s="5">
        <v>144</v>
      </c>
      <c r="G239" s="18">
        <f>Prodata[[#This Row],[Price]]*Prodata[[#This Row],[Units Sold]]</f>
        <v>867888</v>
      </c>
    </row>
    <row r="240" spans="2:7" x14ac:dyDescent="0.35">
      <c r="B240" t="s">
        <v>5</v>
      </c>
      <c r="C240" t="s">
        <v>38</v>
      </c>
      <c r="D240" t="s">
        <v>24</v>
      </c>
      <c r="E240" s="4">
        <v>2100</v>
      </c>
      <c r="F240" s="5">
        <v>414</v>
      </c>
      <c r="G240" s="18">
        <f>Prodata[[#This Row],[Price]]*Prodata[[#This Row],[Units Sold]]</f>
        <v>869400</v>
      </c>
    </row>
    <row r="241" spans="2:7" x14ac:dyDescent="0.35">
      <c r="B241" t="s">
        <v>5</v>
      </c>
      <c r="C241" t="s">
        <v>33</v>
      </c>
      <c r="D241" t="s">
        <v>26</v>
      </c>
      <c r="E241" s="4">
        <v>4242</v>
      </c>
      <c r="F241" s="5">
        <v>207</v>
      </c>
      <c r="G241" s="18">
        <f>Prodata[[#This Row],[Price]]*Prodata[[#This Row],[Units Sold]]</f>
        <v>878094</v>
      </c>
    </row>
    <row r="242" spans="2:7" x14ac:dyDescent="0.35">
      <c r="B242" t="s">
        <v>39</v>
      </c>
      <c r="C242" t="s">
        <v>35</v>
      </c>
      <c r="D242" t="s">
        <v>32</v>
      </c>
      <c r="E242" s="4">
        <v>9772</v>
      </c>
      <c r="F242" s="5">
        <v>90</v>
      </c>
      <c r="G242" s="18">
        <f>Prodata[[#This Row],[Price]]*Prodata[[#This Row],[Units Sold]]</f>
        <v>879480</v>
      </c>
    </row>
    <row r="243" spans="2:7" x14ac:dyDescent="0.35">
      <c r="B243" t="s">
        <v>39</v>
      </c>
      <c r="C243" t="s">
        <v>35</v>
      </c>
      <c r="D243" t="s">
        <v>12</v>
      </c>
      <c r="E243" s="4">
        <v>4424</v>
      </c>
      <c r="F243" s="5">
        <v>201</v>
      </c>
      <c r="G243" s="18">
        <f>Prodata[[#This Row],[Price]]*Prodata[[#This Row],[Units Sold]]</f>
        <v>889224</v>
      </c>
    </row>
    <row r="244" spans="2:7" x14ac:dyDescent="0.35">
      <c r="B244" t="s">
        <v>1</v>
      </c>
      <c r="C244" t="s">
        <v>33</v>
      </c>
      <c r="D244" t="s">
        <v>18</v>
      </c>
      <c r="E244" s="4">
        <v>7511</v>
      </c>
      <c r="F244" s="5">
        <v>120</v>
      </c>
      <c r="G244" s="18">
        <f>Prodata[[#This Row],[Price]]*Prodata[[#This Row],[Units Sold]]</f>
        <v>901320</v>
      </c>
    </row>
    <row r="245" spans="2:7" x14ac:dyDescent="0.35">
      <c r="B245" t="s">
        <v>4</v>
      </c>
      <c r="C245" t="s">
        <v>37</v>
      </c>
      <c r="D245" t="s">
        <v>18</v>
      </c>
      <c r="E245" s="4">
        <v>5474</v>
      </c>
      <c r="F245" s="5">
        <v>168</v>
      </c>
      <c r="G245" s="18">
        <f>Prodata[[#This Row],[Price]]*Prodata[[#This Row],[Units Sold]]</f>
        <v>919632</v>
      </c>
    </row>
    <row r="246" spans="2:7" x14ac:dyDescent="0.35">
      <c r="B246" t="s">
        <v>5</v>
      </c>
      <c r="C246" t="s">
        <v>36</v>
      </c>
      <c r="D246" t="s">
        <v>22</v>
      </c>
      <c r="E246" s="4">
        <v>4949</v>
      </c>
      <c r="F246" s="5">
        <v>189</v>
      </c>
      <c r="G246" s="18">
        <f>Prodata[[#This Row],[Price]]*Prodata[[#This Row],[Units Sold]]</f>
        <v>935361</v>
      </c>
    </row>
    <row r="247" spans="2:7" x14ac:dyDescent="0.35">
      <c r="B247" t="s">
        <v>39</v>
      </c>
      <c r="C247" t="s">
        <v>35</v>
      </c>
      <c r="D247" t="s">
        <v>26</v>
      </c>
      <c r="E247" s="4">
        <v>3164</v>
      </c>
      <c r="F247" s="5">
        <v>306</v>
      </c>
      <c r="G247" s="18">
        <f>Prodata[[#This Row],[Price]]*Prodata[[#This Row],[Units Sold]]</f>
        <v>968184</v>
      </c>
    </row>
    <row r="248" spans="2:7" x14ac:dyDescent="0.35">
      <c r="B248" t="s">
        <v>7</v>
      </c>
      <c r="C248" t="s">
        <v>34</v>
      </c>
      <c r="D248" t="s">
        <v>19</v>
      </c>
      <c r="E248" s="4">
        <v>2702</v>
      </c>
      <c r="F248" s="5">
        <v>363</v>
      </c>
      <c r="G248" s="18">
        <f>Prodata[[#This Row],[Price]]*Prodata[[#This Row],[Units Sold]]</f>
        <v>980826</v>
      </c>
    </row>
    <row r="249" spans="2:7" x14ac:dyDescent="0.35">
      <c r="B249" t="s">
        <v>7</v>
      </c>
      <c r="C249" t="s">
        <v>33</v>
      </c>
      <c r="D249" t="s">
        <v>30</v>
      </c>
      <c r="E249" s="4">
        <v>3507</v>
      </c>
      <c r="F249" s="5">
        <v>288</v>
      </c>
      <c r="G249" s="18">
        <f>Prodata[[#This Row],[Price]]*Prodata[[#This Row],[Units Sold]]</f>
        <v>1010016</v>
      </c>
    </row>
    <row r="250" spans="2:7" x14ac:dyDescent="0.35">
      <c r="B250" t="s">
        <v>39</v>
      </c>
      <c r="C250" t="s">
        <v>34</v>
      </c>
      <c r="D250" t="s">
        <v>29</v>
      </c>
      <c r="E250" s="4">
        <v>2275</v>
      </c>
      <c r="F250" s="5">
        <v>447</v>
      </c>
      <c r="G250" s="18">
        <f>Prodata[[#This Row],[Price]]*Prodata[[#This Row],[Units Sold]]</f>
        <v>1016925</v>
      </c>
    </row>
    <row r="251" spans="2:7" x14ac:dyDescent="0.35">
      <c r="B251" t="s">
        <v>7</v>
      </c>
      <c r="C251" t="s">
        <v>34</v>
      </c>
      <c r="D251" t="s">
        <v>21</v>
      </c>
      <c r="E251" s="4">
        <v>5012</v>
      </c>
      <c r="F251" s="5">
        <v>210</v>
      </c>
      <c r="G251" s="18">
        <f>Prodata[[#This Row],[Price]]*Prodata[[#This Row],[Units Sold]]</f>
        <v>1052520</v>
      </c>
    </row>
    <row r="252" spans="2:7" x14ac:dyDescent="0.35">
      <c r="B252" t="s">
        <v>9</v>
      </c>
      <c r="C252" t="s">
        <v>34</v>
      </c>
      <c r="D252" t="s">
        <v>17</v>
      </c>
      <c r="E252" s="4">
        <v>3808</v>
      </c>
      <c r="F252" s="5">
        <v>279</v>
      </c>
      <c r="G252" s="18">
        <f>Prodata[[#This Row],[Price]]*Prodata[[#This Row],[Units Sold]]</f>
        <v>1062432</v>
      </c>
    </row>
    <row r="253" spans="2:7" x14ac:dyDescent="0.35">
      <c r="B253" t="s">
        <v>40</v>
      </c>
      <c r="C253" t="s">
        <v>35</v>
      </c>
      <c r="D253" t="s">
        <v>29</v>
      </c>
      <c r="E253" s="4">
        <v>6118</v>
      </c>
      <c r="F253" s="5">
        <v>174</v>
      </c>
      <c r="G253" s="18">
        <f>Prodata[[#This Row],[Price]]*Prodata[[#This Row],[Units Sold]]</f>
        <v>1064532</v>
      </c>
    </row>
    <row r="254" spans="2:7" x14ac:dyDescent="0.35">
      <c r="B254" t="s">
        <v>6</v>
      </c>
      <c r="C254" t="s">
        <v>38</v>
      </c>
      <c r="D254" t="s">
        <v>16</v>
      </c>
      <c r="E254" s="4">
        <v>4438</v>
      </c>
      <c r="F254" s="5">
        <v>246</v>
      </c>
      <c r="G254" s="18">
        <f>Prodata[[#This Row],[Price]]*Prodata[[#This Row],[Units Sold]]</f>
        <v>1091748</v>
      </c>
    </row>
    <row r="255" spans="2:7" x14ac:dyDescent="0.35">
      <c r="B255" t="s">
        <v>9</v>
      </c>
      <c r="C255" t="s">
        <v>33</v>
      </c>
      <c r="D255" t="s">
        <v>18</v>
      </c>
      <c r="E255" s="4">
        <v>5355</v>
      </c>
      <c r="F255" s="5">
        <v>204</v>
      </c>
      <c r="G255" s="18">
        <f>Prodata[[#This Row],[Price]]*Prodata[[#This Row],[Units Sold]]</f>
        <v>1092420</v>
      </c>
    </row>
    <row r="256" spans="2:7" x14ac:dyDescent="0.35">
      <c r="B256" t="s">
        <v>6</v>
      </c>
      <c r="C256" t="s">
        <v>34</v>
      </c>
      <c r="D256" t="s">
        <v>18</v>
      </c>
      <c r="E256" s="4">
        <v>4585</v>
      </c>
      <c r="F256" s="5">
        <v>240</v>
      </c>
      <c r="G256" s="18">
        <f>Prodata[[#This Row],[Price]]*Prodata[[#This Row],[Units Sold]]</f>
        <v>1100400</v>
      </c>
    </row>
    <row r="257" spans="2:7" x14ac:dyDescent="0.35">
      <c r="B257" t="s">
        <v>2</v>
      </c>
      <c r="C257" t="s">
        <v>33</v>
      </c>
      <c r="D257" t="s">
        <v>27</v>
      </c>
      <c r="E257" s="4">
        <v>3689</v>
      </c>
      <c r="F257" s="5">
        <v>312</v>
      </c>
      <c r="G257" s="18">
        <f>Prodata[[#This Row],[Price]]*Prodata[[#This Row],[Units Sold]]</f>
        <v>1150968</v>
      </c>
    </row>
    <row r="258" spans="2:7" x14ac:dyDescent="0.35">
      <c r="B258" t="s">
        <v>5</v>
      </c>
      <c r="C258" t="s">
        <v>38</v>
      </c>
      <c r="D258" t="s">
        <v>28</v>
      </c>
      <c r="E258" s="4">
        <v>3052</v>
      </c>
      <c r="F258" s="5">
        <v>378</v>
      </c>
      <c r="G258" s="18">
        <f>Prodata[[#This Row],[Price]]*Prodata[[#This Row],[Units Sold]]</f>
        <v>1153656</v>
      </c>
    </row>
    <row r="259" spans="2:7" x14ac:dyDescent="0.35">
      <c r="B259" t="s">
        <v>4</v>
      </c>
      <c r="C259" t="s">
        <v>35</v>
      </c>
      <c r="D259" t="s">
        <v>16</v>
      </c>
      <c r="E259" s="4">
        <v>3339</v>
      </c>
      <c r="F259" s="5">
        <v>348</v>
      </c>
      <c r="G259" s="18">
        <f>Prodata[[#This Row],[Price]]*Prodata[[#This Row],[Units Sold]]</f>
        <v>1161972</v>
      </c>
    </row>
    <row r="260" spans="2:7" x14ac:dyDescent="0.35">
      <c r="B260" t="s">
        <v>4</v>
      </c>
      <c r="C260" t="s">
        <v>34</v>
      </c>
      <c r="D260" t="s">
        <v>30</v>
      </c>
      <c r="E260" s="4">
        <v>4753</v>
      </c>
      <c r="F260" s="5">
        <v>246</v>
      </c>
      <c r="G260" s="18">
        <f>Prodata[[#This Row],[Price]]*Prodata[[#This Row],[Units Sold]]</f>
        <v>1169238</v>
      </c>
    </row>
    <row r="261" spans="2:7" x14ac:dyDescent="0.35">
      <c r="B261" t="s">
        <v>8</v>
      </c>
      <c r="C261" t="s">
        <v>38</v>
      </c>
      <c r="D261" t="s">
        <v>23</v>
      </c>
      <c r="E261" s="4">
        <v>3920</v>
      </c>
      <c r="F261" s="5">
        <v>306</v>
      </c>
      <c r="G261" s="18">
        <f>Prodata[[#This Row],[Price]]*Prodata[[#This Row],[Units Sold]]</f>
        <v>1199520</v>
      </c>
    </row>
    <row r="262" spans="2:7" x14ac:dyDescent="0.35">
      <c r="B262" t="s">
        <v>1</v>
      </c>
      <c r="C262" t="s">
        <v>37</v>
      </c>
      <c r="D262" t="s">
        <v>27</v>
      </c>
      <c r="E262" s="4">
        <v>6580</v>
      </c>
      <c r="F262" s="5">
        <v>183</v>
      </c>
      <c r="G262" s="18">
        <f>Prodata[[#This Row],[Price]]*Prodata[[#This Row],[Units Sold]]</f>
        <v>1204140</v>
      </c>
    </row>
    <row r="263" spans="2:7" x14ac:dyDescent="0.35">
      <c r="B263" t="s">
        <v>5</v>
      </c>
      <c r="C263" t="s">
        <v>35</v>
      </c>
      <c r="D263" t="s">
        <v>3</v>
      </c>
      <c r="E263" s="4">
        <v>10073</v>
      </c>
      <c r="F263" s="5">
        <v>120</v>
      </c>
      <c r="G263" s="18">
        <f>Prodata[[#This Row],[Price]]*Prodata[[#This Row],[Units Sold]]</f>
        <v>1208760</v>
      </c>
    </row>
    <row r="264" spans="2:7" x14ac:dyDescent="0.35">
      <c r="B264" t="s">
        <v>5</v>
      </c>
      <c r="C264" t="s">
        <v>33</v>
      </c>
      <c r="D264" t="s">
        <v>29</v>
      </c>
      <c r="E264" s="4">
        <v>3402</v>
      </c>
      <c r="F264" s="5">
        <v>366</v>
      </c>
      <c r="G264" s="18">
        <f>Prodata[[#This Row],[Price]]*Prodata[[#This Row],[Units Sold]]</f>
        <v>1245132</v>
      </c>
    </row>
    <row r="265" spans="2:7" x14ac:dyDescent="0.35">
      <c r="B265" t="s">
        <v>7</v>
      </c>
      <c r="C265" t="s">
        <v>38</v>
      </c>
      <c r="D265" t="s">
        <v>29</v>
      </c>
      <c r="E265" s="4">
        <v>7021</v>
      </c>
      <c r="F265" s="5">
        <v>183</v>
      </c>
      <c r="G265" s="18">
        <f>Prodata[[#This Row],[Price]]*Prodata[[#This Row],[Units Sold]]</f>
        <v>1284843</v>
      </c>
    </row>
    <row r="266" spans="2:7" x14ac:dyDescent="0.35">
      <c r="B266" t="s">
        <v>9</v>
      </c>
      <c r="C266" t="s">
        <v>38</v>
      </c>
      <c r="D266" t="s">
        <v>20</v>
      </c>
      <c r="E266" s="4">
        <v>4858</v>
      </c>
      <c r="F266" s="5">
        <v>279</v>
      </c>
      <c r="G266" s="18">
        <f>Prodata[[#This Row],[Price]]*Prodata[[#This Row],[Units Sold]]</f>
        <v>1355382</v>
      </c>
    </row>
    <row r="267" spans="2:7" x14ac:dyDescent="0.35">
      <c r="B267" t="s">
        <v>40</v>
      </c>
      <c r="C267" t="s">
        <v>33</v>
      </c>
      <c r="D267" t="s">
        <v>32</v>
      </c>
      <c r="E267" s="4">
        <v>7847</v>
      </c>
      <c r="F267" s="5">
        <v>174</v>
      </c>
      <c r="G267" s="18">
        <f>Prodata[[#This Row],[Price]]*Prodata[[#This Row],[Units Sold]]</f>
        <v>1365378</v>
      </c>
    </row>
    <row r="268" spans="2:7" x14ac:dyDescent="0.35">
      <c r="B268" t="s">
        <v>6</v>
      </c>
      <c r="C268" t="s">
        <v>35</v>
      </c>
      <c r="D268" t="s">
        <v>28</v>
      </c>
      <c r="E268" s="4">
        <v>5551</v>
      </c>
      <c r="F268" s="5">
        <v>252</v>
      </c>
      <c r="G268" s="18">
        <f>Prodata[[#This Row],[Price]]*Prodata[[#This Row],[Units Sold]]</f>
        <v>1398852</v>
      </c>
    </row>
    <row r="269" spans="2:7" x14ac:dyDescent="0.35">
      <c r="B269" t="s">
        <v>7</v>
      </c>
      <c r="C269" t="s">
        <v>34</v>
      </c>
      <c r="D269" t="s">
        <v>26</v>
      </c>
      <c r="E269" s="4">
        <v>4753</v>
      </c>
      <c r="F269" s="5">
        <v>300</v>
      </c>
      <c r="G269" s="18">
        <f>Prodata[[#This Row],[Price]]*Prodata[[#This Row],[Units Sold]]</f>
        <v>1425900</v>
      </c>
    </row>
    <row r="270" spans="2:7" x14ac:dyDescent="0.35">
      <c r="B270" t="s">
        <v>4</v>
      </c>
      <c r="C270" t="s">
        <v>33</v>
      </c>
      <c r="D270" t="s">
        <v>14</v>
      </c>
      <c r="E270" s="4">
        <v>7280</v>
      </c>
      <c r="F270" s="5">
        <v>201</v>
      </c>
      <c r="G270" s="18">
        <f>Prodata[[#This Row],[Price]]*Prodata[[#This Row],[Units Sold]]</f>
        <v>1463280</v>
      </c>
    </row>
    <row r="271" spans="2:7" x14ac:dyDescent="0.35">
      <c r="B271" t="s">
        <v>6</v>
      </c>
      <c r="C271" t="s">
        <v>37</v>
      </c>
      <c r="D271" t="s">
        <v>27</v>
      </c>
      <c r="E271" s="4">
        <v>5677</v>
      </c>
      <c r="F271" s="5">
        <v>258</v>
      </c>
      <c r="G271" s="18">
        <f>Prodata[[#This Row],[Price]]*Prodata[[#This Row],[Units Sold]]</f>
        <v>1464666</v>
      </c>
    </row>
    <row r="272" spans="2:7" x14ac:dyDescent="0.35">
      <c r="B272" t="s">
        <v>6</v>
      </c>
      <c r="C272" t="s">
        <v>36</v>
      </c>
      <c r="D272" t="s">
        <v>13</v>
      </c>
      <c r="E272" s="4">
        <v>6608</v>
      </c>
      <c r="F272" s="5">
        <v>225</v>
      </c>
      <c r="G272" s="18">
        <f>Prodata[[#This Row],[Price]]*Prodata[[#This Row],[Units Sold]]</f>
        <v>1486800</v>
      </c>
    </row>
    <row r="273" spans="2:7" x14ac:dyDescent="0.35">
      <c r="B273" t="s">
        <v>2</v>
      </c>
      <c r="C273" t="s">
        <v>36</v>
      </c>
      <c r="D273" t="s">
        <v>28</v>
      </c>
      <c r="E273" s="4">
        <v>4592</v>
      </c>
      <c r="F273" s="5">
        <v>324</v>
      </c>
      <c r="G273" s="18">
        <f>Prodata[[#This Row],[Price]]*Prodata[[#This Row],[Units Sold]]</f>
        <v>1487808</v>
      </c>
    </row>
    <row r="274" spans="2:7" x14ac:dyDescent="0.35">
      <c r="B274" t="s">
        <v>4</v>
      </c>
      <c r="C274" t="s">
        <v>33</v>
      </c>
      <c r="D274" t="s">
        <v>21</v>
      </c>
      <c r="E274" s="4">
        <v>6279</v>
      </c>
      <c r="F274" s="5">
        <v>237</v>
      </c>
      <c r="G274" s="18">
        <f>Prodata[[#This Row],[Price]]*Prodata[[#This Row],[Units Sold]]</f>
        <v>1488123</v>
      </c>
    </row>
    <row r="275" spans="2:7" x14ac:dyDescent="0.35">
      <c r="B275" t="s">
        <v>6</v>
      </c>
      <c r="C275" t="s">
        <v>36</v>
      </c>
      <c r="D275" t="s">
        <v>15</v>
      </c>
      <c r="E275" s="4">
        <v>4487</v>
      </c>
      <c r="F275" s="5">
        <v>333</v>
      </c>
      <c r="G275" s="18">
        <f>Prodata[[#This Row],[Price]]*Prodata[[#This Row],[Units Sold]]</f>
        <v>1494171</v>
      </c>
    </row>
    <row r="276" spans="2:7" x14ac:dyDescent="0.35">
      <c r="B276" t="s">
        <v>6</v>
      </c>
      <c r="C276" t="s">
        <v>34</v>
      </c>
      <c r="D276" t="s">
        <v>27</v>
      </c>
      <c r="E276" s="4">
        <v>5194</v>
      </c>
      <c r="F276" s="5">
        <v>288</v>
      </c>
      <c r="G276" s="18">
        <f>Prodata[[#This Row],[Price]]*Prodata[[#This Row],[Units Sold]]</f>
        <v>1495872</v>
      </c>
    </row>
    <row r="277" spans="2:7" x14ac:dyDescent="0.35">
      <c r="B277" t="s">
        <v>1</v>
      </c>
      <c r="C277" t="s">
        <v>37</v>
      </c>
      <c r="D277" t="s">
        <v>30</v>
      </c>
      <c r="E277" s="4">
        <v>4326</v>
      </c>
      <c r="F277" s="5">
        <v>348</v>
      </c>
      <c r="G277" s="18">
        <f>Prodata[[#This Row],[Price]]*Prodata[[#This Row],[Units Sold]]</f>
        <v>1505448</v>
      </c>
    </row>
    <row r="278" spans="2:7" x14ac:dyDescent="0.35">
      <c r="B278" t="s">
        <v>1</v>
      </c>
      <c r="C278" t="s">
        <v>38</v>
      </c>
      <c r="D278" t="s">
        <v>19</v>
      </c>
      <c r="E278" s="4">
        <v>9443</v>
      </c>
      <c r="F278" s="5">
        <v>162</v>
      </c>
      <c r="G278" s="18">
        <f>Prodata[[#This Row],[Price]]*Prodata[[#This Row],[Units Sold]]</f>
        <v>1529766</v>
      </c>
    </row>
    <row r="279" spans="2:7" x14ac:dyDescent="0.35">
      <c r="B279" t="s">
        <v>1</v>
      </c>
      <c r="C279" t="s">
        <v>36</v>
      </c>
      <c r="D279" t="s">
        <v>17</v>
      </c>
      <c r="E279" s="4">
        <v>11571</v>
      </c>
      <c r="F279" s="5">
        <v>138</v>
      </c>
      <c r="G279" s="18">
        <f>Prodata[[#This Row],[Price]]*Prodata[[#This Row],[Units Sold]]</f>
        <v>1596798</v>
      </c>
    </row>
    <row r="280" spans="2:7" x14ac:dyDescent="0.35">
      <c r="B280" t="s">
        <v>4</v>
      </c>
      <c r="C280" t="s">
        <v>34</v>
      </c>
      <c r="D280" t="s">
        <v>28</v>
      </c>
      <c r="E280" s="4">
        <v>4480</v>
      </c>
      <c r="F280" s="5">
        <v>357</v>
      </c>
      <c r="G280" s="18">
        <f>Prodata[[#This Row],[Price]]*Prodata[[#This Row],[Units Sold]]</f>
        <v>1599360</v>
      </c>
    </row>
    <row r="281" spans="2:7" x14ac:dyDescent="0.35">
      <c r="B281" t="s">
        <v>40</v>
      </c>
      <c r="C281" t="s">
        <v>34</v>
      </c>
      <c r="D281" t="s">
        <v>27</v>
      </c>
      <c r="E281" s="4">
        <v>7455</v>
      </c>
      <c r="F281" s="5">
        <v>216</v>
      </c>
      <c r="G281" s="18">
        <f>Prodata[[#This Row],[Price]]*Prodata[[#This Row],[Units Sold]]</f>
        <v>1610280</v>
      </c>
    </row>
    <row r="282" spans="2:7" x14ac:dyDescent="0.35">
      <c r="B282" t="s">
        <v>1</v>
      </c>
      <c r="C282" t="s">
        <v>38</v>
      </c>
      <c r="D282" t="s">
        <v>20</v>
      </c>
      <c r="E282" s="4">
        <v>7651</v>
      </c>
      <c r="F282" s="5">
        <v>213</v>
      </c>
      <c r="G282" s="18">
        <f>Prodata[[#This Row],[Price]]*Prodata[[#This Row],[Units Sold]]</f>
        <v>1629663</v>
      </c>
    </row>
    <row r="283" spans="2:7" x14ac:dyDescent="0.35">
      <c r="B283" t="s">
        <v>5</v>
      </c>
      <c r="C283" t="s">
        <v>36</v>
      </c>
      <c r="D283" t="s">
        <v>27</v>
      </c>
      <c r="E283" s="4">
        <v>3556</v>
      </c>
      <c r="F283" s="5">
        <v>459</v>
      </c>
      <c r="G283" s="18">
        <f>Prodata[[#This Row],[Price]]*Prodata[[#This Row],[Units Sold]]</f>
        <v>1632204</v>
      </c>
    </row>
    <row r="284" spans="2:7" x14ac:dyDescent="0.35">
      <c r="B284" t="s">
        <v>6</v>
      </c>
      <c r="C284" t="s">
        <v>33</v>
      </c>
      <c r="D284" t="s">
        <v>23</v>
      </c>
      <c r="E284" s="4">
        <v>8862</v>
      </c>
      <c r="F284" s="5">
        <v>189</v>
      </c>
      <c r="G284" s="18">
        <f>Prodata[[#This Row],[Price]]*Prodata[[#This Row],[Units Sold]]</f>
        <v>1674918</v>
      </c>
    </row>
    <row r="285" spans="2:7" x14ac:dyDescent="0.35">
      <c r="B285" t="s">
        <v>39</v>
      </c>
      <c r="C285" t="s">
        <v>37</v>
      </c>
      <c r="D285" t="s">
        <v>12</v>
      </c>
      <c r="E285" s="4">
        <v>5670</v>
      </c>
      <c r="F285" s="5">
        <v>297</v>
      </c>
      <c r="G285" s="18">
        <f>Prodata[[#This Row],[Price]]*Prodata[[#This Row],[Units Sold]]</f>
        <v>1683990</v>
      </c>
    </row>
    <row r="286" spans="2:7" x14ac:dyDescent="0.35">
      <c r="B286" t="s">
        <v>6</v>
      </c>
      <c r="C286" t="s">
        <v>34</v>
      </c>
      <c r="D286" t="s">
        <v>29</v>
      </c>
      <c r="E286" s="4">
        <v>6755</v>
      </c>
      <c r="F286" s="5">
        <v>252</v>
      </c>
      <c r="G286" s="18">
        <f>Prodata[[#This Row],[Price]]*Prodata[[#This Row],[Units Sold]]</f>
        <v>1702260</v>
      </c>
    </row>
    <row r="287" spans="2:7" x14ac:dyDescent="0.35">
      <c r="B287" t="s">
        <v>2</v>
      </c>
      <c r="C287" t="s">
        <v>34</v>
      </c>
      <c r="D287" t="s">
        <v>14</v>
      </c>
      <c r="E287" s="4">
        <v>6657</v>
      </c>
      <c r="F287" s="5">
        <v>276</v>
      </c>
      <c r="G287" s="18">
        <f>Prodata[[#This Row],[Price]]*Prodata[[#This Row],[Units Sold]]</f>
        <v>1837332</v>
      </c>
    </row>
    <row r="288" spans="2:7" x14ac:dyDescent="0.35">
      <c r="B288" t="s">
        <v>7</v>
      </c>
      <c r="C288" t="s">
        <v>38</v>
      </c>
      <c r="D288" t="s">
        <v>30</v>
      </c>
      <c r="E288" s="4">
        <v>8890</v>
      </c>
      <c r="F288" s="5">
        <v>210</v>
      </c>
      <c r="G288" s="18">
        <f>Prodata[[#This Row],[Price]]*Prodata[[#This Row],[Units Sold]]</f>
        <v>1866900</v>
      </c>
    </row>
    <row r="289" spans="2:7" x14ac:dyDescent="0.35">
      <c r="B289" t="s">
        <v>8</v>
      </c>
      <c r="C289" t="s">
        <v>34</v>
      </c>
      <c r="D289" t="s">
        <v>14</v>
      </c>
      <c r="E289" s="4">
        <v>7833</v>
      </c>
      <c r="F289" s="5">
        <v>243</v>
      </c>
      <c r="G289" s="18">
        <f>Prodata[[#This Row],[Price]]*Prodata[[#This Row],[Units Sold]]</f>
        <v>1903419</v>
      </c>
    </row>
    <row r="290" spans="2:7" x14ac:dyDescent="0.35">
      <c r="B290" t="s">
        <v>1</v>
      </c>
      <c r="C290" t="s">
        <v>36</v>
      </c>
      <c r="D290" t="s">
        <v>16</v>
      </c>
      <c r="E290" s="4">
        <v>9926</v>
      </c>
      <c r="F290" s="5">
        <v>201</v>
      </c>
      <c r="G290" s="18">
        <f>Prodata[[#This Row],[Price]]*Prodata[[#This Row],[Units Sold]]</f>
        <v>1995126</v>
      </c>
    </row>
    <row r="291" spans="2:7" x14ac:dyDescent="0.35">
      <c r="B291" t="s">
        <v>2</v>
      </c>
      <c r="C291" t="s">
        <v>33</v>
      </c>
      <c r="D291" t="s">
        <v>13</v>
      </c>
      <c r="E291" s="4">
        <v>7259</v>
      </c>
      <c r="F291" s="5">
        <v>276</v>
      </c>
      <c r="G291" s="18">
        <f>Prodata[[#This Row],[Price]]*Prodata[[#This Row],[Units Sold]]</f>
        <v>2003484</v>
      </c>
    </row>
    <row r="292" spans="2:7" x14ac:dyDescent="0.35">
      <c r="B292" t="s">
        <v>9</v>
      </c>
      <c r="C292" t="s">
        <v>35</v>
      </c>
      <c r="D292" t="s">
        <v>31</v>
      </c>
      <c r="E292" s="4">
        <v>6657</v>
      </c>
      <c r="F292" s="5">
        <v>303</v>
      </c>
      <c r="G292" s="18">
        <f>Prodata[[#This Row],[Price]]*Prodata[[#This Row],[Units Sold]]</f>
        <v>2017071</v>
      </c>
    </row>
    <row r="293" spans="2:7" x14ac:dyDescent="0.35">
      <c r="B293" t="s">
        <v>6</v>
      </c>
      <c r="C293" t="s">
        <v>36</v>
      </c>
      <c r="D293" t="s">
        <v>21</v>
      </c>
      <c r="E293" s="4">
        <v>9835</v>
      </c>
      <c r="F293" s="5">
        <v>207</v>
      </c>
      <c r="G293" s="18">
        <f>Prodata[[#This Row],[Price]]*Prodata[[#This Row],[Units Sold]]</f>
        <v>2035845</v>
      </c>
    </row>
    <row r="294" spans="2:7" x14ac:dyDescent="0.35">
      <c r="B294" t="s">
        <v>8</v>
      </c>
      <c r="C294" t="s">
        <v>33</v>
      </c>
      <c r="D294" t="s">
        <v>27</v>
      </c>
      <c r="E294" s="4">
        <v>14329</v>
      </c>
      <c r="F294" s="5">
        <v>150</v>
      </c>
      <c r="G294" s="18">
        <f>Prodata[[#This Row],[Price]]*Prodata[[#This Row],[Units Sold]]</f>
        <v>2149350</v>
      </c>
    </row>
    <row r="295" spans="2:7" x14ac:dyDescent="0.35">
      <c r="B295" t="s">
        <v>8</v>
      </c>
      <c r="C295" t="s">
        <v>35</v>
      </c>
      <c r="D295" t="s">
        <v>26</v>
      </c>
      <c r="E295" s="4">
        <v>11522</v>
      </c>
      <c r="F295" s="5">
        <v>204</v>
      </c>
      <c r="G295" s="18">
        <f>Prodata[[#This Row],[Price]]*Prodata[[#This Row],[Units Sold]]</f>
        <v>2350488</v>
      </c>
    </row>
    <row r="296" spans="2:7" x14ac:dyDescent="0.35">
      <c r="B296" t="s">
        <v>40</v>
      </c>
      <c r="C296" t="s">
        <v>35</v>
      </c>
      <c r="D296" t="s">
        <v>12</v>
      </c>
      <c r="E296" s="4">
        <v>10311</v>
      </c>
      <c r="F296" s="5">
        <v>231</v>
      </c>
      <c r="G296" s="18">
        <f>Prodata[[#This Row],[Price]]*Prodata[[#This Row],[Units Sold]]</f>
        <v>2381841</v>
      </c>
    </row>
    <row r="297" spans="2:7" x14ac:dyDescent="0.35">
      <c r="B297" t="s">
        <v>2</v>
      </c>
      <c r="C297" t="s">
        <v>36</v>
      </c>
      <c r="D297" t="s">
        <v>27</v>
      </c>
      <c r="E297" s="4">
        <v>7308</v>
      </c>
      <c r="F297" s="5">
        <v>327</v>
      </c>
      <c r="G297" s="18">
        <f>Prodata[[#This Row],[Price]]*Prodata[[#This Row],[Units Sold]]</f>
        <v>2389716</v>
      </c>
    </row>
    <row r="298" spans="2:7" x14ac:dyDescent="0.35">
      <c r="B298" t="s">
        <v>39</v>
      </c>
      <c r="C298" t="s">
        <v>34</v>
      </c>
      <c r="D298" t="s">
        <v>21</v>
      </c>
      <c r="E298" s="4">
        <v>6853</v>
      </c>
      <c r="F298" s="5">
        <v>372</v>
      </c>
      <c r="G298" s="18">
        <f>Prodata[[#This Row],[Price]]*Prodata[[#This Row],[Units Sold]]</f>
        <v>2549316</v>
      </c>
    </row>
    <row r="299" spans="2:7" x14ac:dyDescent="0.35">
      <c r="B299" t="s">
        <v>2</v>
      </c>
      <c r="C299" t="s">
        <v>37</v>
      </c>
      <c r="D299" t="s">
        <v>25</v>
      </c>
      <c r="E299" s="4">
        <v>8841</v>
      </c>
      <c r="F299" s="5">
        <v>303</v>
      </c>
      <c r="G299" s="18">
        <f>Prodata[[#This Row],[Price]]*Prodata[[#This Row],[Units Sold]]</f>
        <v>2678823</v>
      </c>
    </row>
    <row r="300" spans="2:7" x14ac:dyDescent="0.35">
      <c r="B300" t="s">
        <v>4</v>
      </c>
      <c r="C300" t="s">
        <v>34</v>
      </c>
      <c r="D300" t="s">
        <v>14</v>
      </c>
      <c r="E300" s="4">
        <v>13391</v>
      </c>
      <c r="F300" s="5">
        <v>201</v>
      </c>
      <c r="G300" s="18">
        <f>Prodata[[#This Row],[Price]]*Prodata[[#This Row],[Units Sold]]</f>
        <v>2691591</v>
      </c>
    </row>
    <row r="301" spans="2:7" x14ac:dyDescent="0.35">
      <c r="B301" t="s">
        <v>40</v>
      </c>
      <c r="C301" t="s">
        <v>35</v>
      </c>
      <c r="D301" t="s">
        <v>17</v>
      </c>
      <c r="E301" s="4">
        <v>9632</v>
      </c>
      <c r="F301" s="5">
        <v>288</v>
      </c>
      <c r="G301" s="18">
        <f>Prodata[[#This Row],[Price]]*Prodata[[#This Row],[Units Sold]]</f>
        <v>2774016</v>
      </c>
    </row>
    <row r="302" spans="2:7" x14ac:dyDescent="0.35">
      <c r="B302" t="s">
        <v>39</v>
      </c>
      <c r="C302" t="s">
        <v>34</v>
      </c>
      <c r="D302" t="s">
        <v>31</v>
      </c>
      <c r="E302" s="4">
        <v>12348</v>
      </c>
      <c r="F302" s="5">
        <v>234</v>
      </c>
      <c r="G302" s="18">
        <f>Prodata[[#This Row],[Price]]*Prodata[[#This Row],[Units Sold]]</f>
        <v>2889432</v>
      </c>
    </row>
    <row r="303" spans="2:7" x14ac:dyDescent="0.35">
      <c r="B303" t="s">
        <v>9</v>
      </c>
      <c r="C303" t="s">
        <v>37</v>
      </c>
      <c r="D303" t="s">
        <v>13</v>
      </c>
      <c r="E303" s="4">
        <v>5586</v>
      </c>
      <c r="F303" s="5">
        <v>525</v>
      </c>
      <c r="G303" s="18">
        <f>Prodata[[#This Row],[Price]]*Prodata[[#This Row],[Units Sold]]</f>
        <v>2932650</v>
      </c>
    </row>
    <row r="304" spans="2:7" x14ac:dyDescent="0.35">
      <c r="B304" t="s">
        <v>7</v>
      </c>
      <c r="C304" t="s">
        <v>34</v>
      </c>
      <c r="D304" t="s">
        <v>31</v>
      </c>
      <c r="E304" s="4">
        <v>6706</v>
      </c>
      <c r="F304" s="5">
        <v>459</v>
      </c>
      <c r="G304" s="18">
        <f>Prodata[[#This Row],[Price]]*Prodata[[#This Row],[Units Sold]]</f>
        <v>3078054</v>
      </c>
    </row>
    <row r="305" spans="2:7" x14ac:dyDescent="0.35">
      <c r="B305" t="s">
        <v>6</v>
      </c>
      <c r="C305" t="s">
        <v>37</v>
      </c>
      <c r="D305" t="s">
        <v>29</v>
      </c>
      <c r="E305" s="4">
        <v>10129</v>
      </c>
      <c r="F305" s="5">
        <v>312</v>
      </c>
      <c r="G305" s="18">
        <f>Prodata[[#This Row],[Price]]*Prodata[[#This Row],[Units Sold]]</f>
        <v>3160248</v>
      </c>
    </row>
    <row r="306" spans="2:7" x14ac:dyDescent="0.35">
      <c r="B306" t="s">
        <v>5</v>
      </c>
      <c r="C306" t="s">
        <v>33</v>
      </c>
      <c r="D306" t="s">
        <v>25</v>
      </c>
      <c r="E306" s="4">
        <v>8008</v>
      </c>
      <c r="F306" s="5">
        <v>456</v>
      </c>
      <c r="G306" s="18">
        <f>Prodata[[#This Row],[Price]]*Prodata[[#This Row],[Units Sold]]</f>
        <v>3651648</v>
      </c>
    </row>
    <row r="307" spans="2:7" x14ac:dyDescent="0.35">
      <c r="B307" t="s">
        <v>39</v>
      </c>
      <c r="C307" t="s">
        <v>34</v>
      </c>
      <c r="D307" t="s">
        <v>32</v>
      </c>
      <c r="E307" s="4">
        <v>8869</v>
      </c>
      <c r="F307" s="5">
        <v>432</v>
      </c>
      <c r="G307" s="18">
        <f>Prodata[[#This Row],[Price]]*Prodata[[#This Row],[Units Sold]]</f>
        <v>3831408</v>
      </c>
    </row>
    <row r="308" spans="2:7" x14ac:dyDescent="0.35">
      <c r="B308" t="s">
        <v>2</v>
      </c>
      <c r="C308" t="s">
        <v>33</v>
      </c>
      <c r="D308" t="s">
        <v>31</v>
      </c>
      <c r="E308" s="4">
        <v>7777</v>
      </c>
      <c r="F308" s="5">
        <v>504</v>
      </c>
      <c r="G308" s="18">
        <f>Prodata[[#This Row],[Price]]*Prodata[[#This Row],[Units Sold]]</f>
        <v>3919608</v>
      </c>
    </row>
    <row r="309" spans="2:7" x14ac:dyDescent="0.35">
      <c r="B309" t="s">
        <v>8</v>
      </c>
      <c r="C309" t="s">
        <v>33</v>
      </c>
      <c r="D309" t="s">
        <v>19</v>
      </c>
      <c r="E309" s="4">
        <v>8463</v>
      </c>
      <c r="F309" s="5">
        <v>492</v>
      </c>
      <c r="G309" s="18">
        <f>Prodata[[#This Row],[Price]]*Prodata[[#This Row],[Units Sold]]</f>
        <v>4163796</v>
      </c>
    </row>
    <row r="310" spans="2:7" x14ac:dyDescent="0.35">
      <c r="B310" t="s">
        <v>4</v>
      </c>
      <c r="C310" t="s">
        <v>33</v>
      </c>
      <c r="D310" t="s">
        <v>19</v>
      </c>
      <c r="E310" s="4">
        <v>15610</v>
      </c>
      <c r="F310" s="5">
        <v>339</v>
      </c>
      <c r="G310" s="18">
        <f>Prodata[[#This Row],[Price]]*Prodata[[#This Row],[Units Sold]]</f>
        <v>5291790</v>
      </c>
    </row>
  </sheetData>
  <dataConsolidate/>
  <conditionalFormatting sqref="G10:G310">
    <cfRule type="colorScale" priority="10">
      <colorScale>
        <cfvo type="min"/>
        <cfvo type="percentile" val="50"/>
        <cfvo type="max"/>
        <color rgb="FFF8696B"/>
        <color rgb="FFFFEB84"/>
        <color rgb="FF63BE7B"/>
      </colorScale>
    </cfRule>
  </conditionalFormatting>
  <conditionalFormatting pivot="1" sqref="K23:K32">
    <cfRule type="dataBar" priority="9">
      <dataBar>
        <cfvo type="min"/>
        <cfvo type="max"/>
        <color rgb="FFFF555A"/>
      </dataBar>
      <extLst>
        <ext xmlns:x14="http://schemas.microsoft.com/office/spreadsheetml/2009/9/main" uri="{B025F937-C7B1-47D3-B67F-A62EFF666E3E}">
          <x14:id>{2AA5A36D-C779-4784-BCA2-BB0A636D81C4}</x14:id>
        </ext>
      </extLst>
    </cfRule>
  </conditionalFormatting>
  <conditionalFormatting pivot="1" sqref="T24:T33">
    <cfRule type="dataBar" priority="5">
      <dataBar>
        <cfvo type="min"/>
        <cfvo type="max"/>
        <color rgb="FF638EC6"/>
      </dataBar>
      <extLst>
        <ext xmlns:x14="http://schemas.microsoft.com/office/spreadsheetml/2009/9/main" uri="{B025F937-C7B1-47D3-B67F-A62EFF666E3E}">
          <x14:id>{C5C9174C-7997-4F89-806D-412BA115E288}</x14:id>
        </ext>
      </extLst>
    </cfRule>
  </conditionalFormatting>
  <conditionalFormatting pivot="1" sqref="N24:S33">
    <cfRule type="colorScale" priority="4">
      <colorScale>
        <cfvo type="min"/>
        <cfvo type="max"/>
        <color rgb="FFFCFCFF"/>
        <color rgb="FF63BE7B"/>
      </colorScale>
    </cfRule>
  </conditionalFormatting>
  <conditionalFormatting pivot="1" sqref="J23:J32">
    <cfRule type="colorScale" priority="3">
      <colorScale>
        <cfvo type="min"/>
        <cfvo type="max"/>
        <color rgb="FFFCFCFF"/>
        <color rgb="FFF8696B"/>
      </colorScale>
    </cfRule>
  </conditionalFormatting>
  <conditionalFormatting pivot="1" sqref="T11:T16">
    <cfRule type="colorScale" priority="2">
      <colorScale>
        <cfvo type="min"/>
        <cfvo type="percentile" val="50"/>
        <cfvo type="max"/>
        <color rgb="FF63BE7B"/>
        <color rgb="FFFFEB84"/>
        <color rgb="FFF8696B"/>
      </colorScale>
    </cfRule>
  </conditionalFormatting>
  <conditionalFormatting sqref="R11:S1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4"/>
  <drawing r:id="rId5"/>
  <tableParts count="1">
    <tablePart r:id="rId6"/>
  </tableParts>
  <extLst>
    <ext xmlns:x14="http://schemas.microsoft.com/office/spreadsheetml/2009/9/main" uri="{78C0D931-6437-407d-A8EE-F0AAD7539E65}">
      <x14:conditionalFormattings>
        <x14:conditionalFormatting xmlns:xm="http://schemas.microsoft.com/office/excel/2006/main" pivot="1">
          <x14:cfRule type="dataBar" id="{2AA5A36D-C779-4784-BCA2-BB0A636D81C4}">
            <x14:dataBar minLength="0" maxLength="100" gradient="0">
              <x14:cfvo type="autoMin"/>
              <x14:cfvo type="autoMax"/>
              <x14:negativeFillColor rgb="FFFF0000"/>
              <x14:axisColor rgb="FF000000"/>
            </x14:dataBar>
          </x14:cfRule>
          <xm:sqref>K23:K32</xm:sqref>
        </x14:conditionalFormatting>
        <x14:conditionalFormatting xmlns:xm="http://schemas.microsoft.com/office/excel/2006/main" pivot="1">
          <x14:cfRule type="dataBar" id="{C5C9174C-7997-4F89-806D-412BA115E288}">
            <x14:dataBar minLength="0" maxLength="100" border="1" negativeBarBorderColorSameAsPositive="0">
              <x14:cfvo type="autoMin"/>
              <x14:cfvo type="autoMax"/>
              <x14:borderColor rgb="FF638EC6"/>
              <x14:negativeFillColor rgb="FFFF0000"/>
              <x14:negativeBorderColor rgb="FFFF0000"/>
              <x14:axisColor rgb="FF000000"/>
            </x14:dataBar>
          </x14:cfRule>
          <xm:sqref>T24:T33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4"/>
  <sheetViews>
    <sheetView showGridLines="0" topLeftCell="A26" zoomScale="40" zoomScaleNormal="40" workbookViewId="0">
      <selection activeCell="K14" sqref="K14"/>
    </sheetView>
  </sheetViews>
  <sheetFormatPr defaultRowHeight="14.5" x14ac:dyDescent="0.35"/>
  <cols>
    <col min="2" max="2" width="36.1796875" bestFit="1" customWidth="1"/>
    <col min="3" max="3" width="30.36328125" customWidth="1"/>
    <col min="4" max="4" width="35.36328125" bestFit="1" customWidth="1"/>
    <col min="5" max="5" width="24.90625" customWidth="1"/>
    <col min="6" max="6" width="16.7265625" bestFit="1" customWidth="1"/>
    <col min="7" max="7" width="21.7265625" bestFit="1" customWidth="1"/>
    <col min="8" max="8" width="26.7265625" bestFit="1" customWidth="1"/>
    <col min="9" max="9" width="28.26953125" bestFit="1" customWidth="1"/>
    <col min="10" max="11" width="28.08984375" bestFit="1" customWidth="1"/>
    <col min="12" max="12" width="13.90625" customWidth="1"/>
    <col min="13" max="13" width="11.6328125" bestFit="1" customWidth="1"/>
    <col min="14" max="14" width="15.54296875" bestFit="1" customWidth="1"/>
    <col min="15" max="15" width="15.26953125" bestFit="1" customWidth="1"/>
  </cols>
  <sheetData>
    <row r="1" spans="1:46" x14ac:dyDescent="0.35">
      <c r="A1" s="121" t="s">
        <v>67</v>
      </c>
      <c r="B1" s="121"/>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row>
    <row r="2" spans="1:46" x14ac:dyDescent="0.35">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row>
    <row r="3" spans="1:46" x14ac:dyDescent="0.35">
      <c r="A3" s="121"/>
      <c r="B3" s="121"/>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row>
    <row r="4" spans="1:46" x14ac:dyDescent="0.35">
      <c r="A4" s="121"/>
      <c r="B4" s="121"/>
      <c r="C4" s="121"/>
      <c r="D4" s="121"/>
      <c r="E4" s="121"/>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row>
    <row r="5" spans="1:46" x14ac:dyDescent="0.35">
      <c r="A5" s="121"/>
      <c r="B5" s="121"/>
      <c r="C5" s="121"/>
      <c r="D5" s="121"/>
      <c r="E5" s="121"/>
      <c r="F5" s="121"/>
      <c r="G5" s="121"/>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row>
    <row r="6" spans="1:46" x14ac:dyDescent="0.35">
      <c r="A6" s="121"/>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row>
    <row r="7" spans="1:46" ht="16.5" customHeight="1" thickBot="1" x14ac:dyDescent="0.4">
      <c r="A7" s="121"/>
      <c r="B7" s="121"/>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row>
    <row r="8" spans="1:46" ht="15" hidden="1" thickBot="1" x14ac:dyDescent="0.4"/>
    <row r="9" spans="1:46" ht="15" hidden="1" thickBot="1" x14ac:dyDescent="0.4"/>
    <row r="10" spans="1:46" ht="15" hidden="1" thickBot="1" x14ac:dyDescent="0.4"/>
    <row r="11" spans="1:46" ht="15" hidden="1" thickBot="1" x14ac:dyDescent="0.4"/>
    <row r="12" spans="1:46" ht="15" hidden="1" thickBot="1" x14ac:dyDescent="0.4"/>
    <row r="13" spans="1:46" ht="15" hidden="1" thickBot="1" x14ac:dyDescent="0.4"/>
    <row r="14" spans="1:46" ht="19" thickBot="1" x14ac:dyDescent="0.5">
      <c r="B14" s="72" t="s">
        <v>53</v>
      </c>
      <c r="C14" s="73" t="s">
        <v>57</v>
      </c>
      <c r="D14" s="74" t="s">
        <v>54</v>
      </c>
      <c r="E14" s="75" t="s">
        <v>55</v>
      </c>
      <c r="F14" s="89" t="s">
        <v>58</v>
      </c>
      <c r="G14" s="90" t="s">
        <v>60</v>
      </c>
      <c r="H14" s="108" t="s">
        <v>58</v>
      </c>
      <c r="I14" s="98" t="s">
        <v>60</v>
      </c>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c r="AQ14" s="122"/>
      <c r="AR14" s="122"/>
      <c r="AS14" s="122"/>
      <c r="AT14" s="122"/>
    </row>
    <row r="15" spans="1:46" ht="18.5" x14ac:dyDescent="0.45">
      <c r="B15" s="76" t="s">
        <v>47</v>
      </c>
      <c r="C15" s="77">
        <f>AVERAGE(Prodata[Price])</f>
        <v>4136.2299999999996</v>
      </c>
      <c r="D15" s="78">
        <f>AVEDEV(Prodata[Units Sold])</f>
        <v>95.417333333333247</v>
      </c>
      <c r="E15" s="110">
        <f>AVERAGE(Prodata[Collection])</f>
        <v>639298.17000000004</v>
      </c>
      <c r="F15" s="91" t="s">
        <v>37</v>
      </c>
      <c r="G15" s="114">
        <v>6264</v>
      </c>
      <c r="H15" s="88" t="s">
        <v>1</v>
      </c>
      <c r="I15" s="109">
        <v>4110</v>
      </c>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row>
    <row r="16" spans="1:46" ht="18.5" x14ac:dyDescent="0.45">
      <c r="B16" s="76" t="s">
        <v>48</v>
      </c>
      <c r="C16" s="79">
        <f>MEDIAN(Prodata[Price])</f>
        <v>3437</v>
      </c>
      <c r="D16" s="80">
        <f>MEDIAN(Prodata[Units Sold])</f>
        <v>124.5</v>
      </c>
      <c r="E16" s="111">
        <f>MEDIAN(Prodata[Collection])</f>
        <v>326172</v>
      </c>
      <c r="F16" s="91" t="s">
        <v>35</v>
      </c>
      <c r="G16" s="114">
        <v>7302</v>
      </c>
      <c r="H16" s="88" t="s">
        <v>7</v>
      </c>
      <c r="I16" s="109">
        <v>4704</v>
      </c>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c r="AQ16" s="122"/>
      <c r="AR16" s="122"/>
      <c r="AS16" s="122"/>
      <c r="AT16" s="122"/>
    </row>
    <row r="17" spans="2:46" ht="18.5" x14ac:dyDescent="0.45">
      <c r="B17" s="76" t="s">
        <v>49</v>
      </c>
      <c r="C17" s="81">
        <f>MIN(Prodata[Price])</f>
        <v>0</v>
      </c>
      <c r="D17" s="80">
        <f>MIN(Prodata[Units Sold])</f>
        <v>0</v>
      </c>
      <c r="E17" s="111">
        <f>MIN(Prodata[Collection])</f>
        <v>0</v>
      </c>
      <c r="F17" s="91" t="s">
        <v>33</v>
      </c>
      <c r="G17" s="114">
        <v>8760</v>
      </c>
      <c r="H17" s="88" t="s">
        <v>40</v>
      </c>
      <c r="I17" s="109">
        <v>3867</v>
      </c>
      <c r="J17" s="122"/>
      <c r="K17" s="122"/>
      <c r="L17" s="122"/>
      <c r="M17" s="122"/>
      <c r="N17" s="122"/>
      <c r="O17" s="122"/>
      <c r="P17" s="122"/>
      <c r="Q17" s="122"/>
      <c r="R17" s="12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c r="AQ17" s="122"/>
      <c r="AR17" s="122"/>
      <c r="AS17" s="122"/>
      <c r="AT17" s="122"/>
    </row>
    <row r="18" spans="2:46" ht="18.5" x14ac:dyDescent="0.45">
      <c r="B18" s="76" t="s">
        <v>50</v>
      </c>
      <c r="C18" s="79">
        <f>MAX(Prodata[Price])</f>
        <v>16184</v>
      </c>
      <c r="D18" s="80">
        <f>MAX(Prodata[Units Sold])</f>
        <v>525</v>
      </c>
      <c r="E18" s="111">
        <f>MAX(Prodata[Collection])</f>
        <v>5291790</v>
      </c>
      <c r="F18" s="91" t="s">
        <v>36</v>
      </c>
      <c r="G18" s="114">
        <v>7431</v>
      </c>
      <c r="H18" s="88" t="s">
        <v>6</v>
      </c>
      <c r="I18" s="109">
        <v>5295</v>
      </c>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2"/>
      <c r="AT18" s="122"/>
    </row>
    <row r="19" spans="2:46" ht="19" thickBot="1" x14ac:dyDescent="0.5">
      <c r="B19" s="82" t="s">
        <v>51</v>
      </c>
      <c r="C19" s="83">
        <f>C18-C17</f>
        <v>16184</v>
      </c>
      <c r="D19" s="84">
        <f>D18-D17</f>
        <v>525</v>
      </c>
      <c r="E19" s="112">
        <f>E18-E17</f>
        <v>5291790</v>
      </c>
      <c r="F19" s="91" t="s">
        <v>38</v>
      </c>
      <c r="G19" s="114">
        <v>5745</v>
      </c>
      <c r="H19" s="88" t="s">
        <v>5</v>
      </c>
      <c r="I19" s="109">
        <v>5925</v>
      </c>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2"/>
      <c r="AT19" s="122"/>
    </row>
    <row r="20" spans="2:46" ht="19" thickBot="1" x14ac:dyDescent="0.5">
      <c r="B20" s="85" t="s">
        <v>56</v>
      </c>
      <c r="C20" s="74"/>
      <c r="D20" s="86">
        <f>SUM(Prodata[Units Sold])</f>
        <v>45660</v>
      </c>
      <c r="E20" s="113">
        <f>SUM(Prodata[Collection])</f>
        <v>191789451</v>
      </c>
      <c r="F20" s="91" t="s">
        <v>34</v>
      </c>
      <c r="G20" s="114">
        <v>10158</v>
      </c>
      <c r="H20" s="88" t="s">
        <v>4</v>
      </c>
      <c r="I20" s="109">
        <v>3669</v>
      </c>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c r="AR20" s="122"/>
      <c r="AS20" s="122"/>
      <c r="AT20" s="122"/>
    </row>
    <row r="21" spans="2:46" ht="19" thickBot="1" x14ac:dyDescent="0.5">
      <c r="F21" s="92" t="s">
        <v>59</v>
      </c>
      <c r="G21" s="93">
        <v>45660</v>
      </c>
      <c r="H21" s="88" t="s">
        <v>2</v>
      </c>
      <c r="I21" s="109">
        <v>5007</v>
      </c>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c r="AQ21" s="122"/>
      <c r="AR21" s="122"/>
      <c r="AS21" s="122"/>
      <c r="AT21" s="122"/>
    </row>
    <row r="22" spans="2:46" ht="18.5" x14ac:dyDescent="0.45">
      <c r="H22" s="88" t="s">
        <v>8</v>
      </c>
      <c r="I22" s="109">
        <v>4554</v>
      </c>
      <c r="J22" s="122"/>
      <c r="K22" s="122"/>
      <c r="L22" s="122"/>
      <c r="M22" s="122"/>
      <c r="N22" s="122"/>
      <c r="O22" s="123"/>
      <c r="P22" s="123"/>
      <c r="Q22" s="123"/>
      <c r="R22" s="12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c r="AQ22" s="122"/>
      <c r="AR22" s="122"/>
      <c r="AS22" s="122"/>
      <c r="AT22" s="122"/>
    </row>
    <row r="23" spans="2:46" ht="18.5" x14ac:dyDescent="0.45">
      <c r="H23" s="88" t="s">
        <v>9</v>
      </c>
      <c r="I23" s="109">
        <v>3843</v>
      </c>
      <c r="J23" s="122"/>
      <c r="K23" s="122"/>
      <c r="L23" s="122"/>
      <c r="M23" s="122"/>
      <c r="N23" s="122"/>
      <c r="O23" s="123"/>
      <c r="P23" s="123"/>
      <c r="Q23" s="123"/>
      <c r="R23" s="12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c r="AQ23" s="122"/>
      <c r="AR23" s="122"/>
      <c r="AS23" s="122"/>
      <c r="AT23" s="122"/>
    </row>
    <row r="24" spans="2:46" ht="18.5" x14ac:dyDescent="0.45">
      <c r="H24" s="88" t="s">
        <v>39</v>
      </c>
      <c r="I24" s="109">
        <v>4686</v>
      </c>
      <c r="J24" s="122"/>
      <c r="K24" s="122"/>
      <c r="L24" s="122"/>
      <c r="M24" s="122"/>
      <c r="N24" s="122"/>
      <c r="O24" s="123"/>
      <c r="P24" s="123"/>
      <c r="Q24" s="123"/>
      <c r="R24" s="12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c r="AQ24" s="122"/>
      <c r="AR24" s="122"/>
      <c r="AS24" s="122"/>
      <c r="AT24" s="122"/>
    </row>
    <row r="25" spans="2:46" ht="18.5" x14ac:dyDescent="0.45">
      <c r="H25" s="94" t="s">
        <v>59</v>
      </c>
      <c r="I25" s="107">
        <v>45660</v>
      </c>
      <c r="J25" s="122"/>
      <c r="K25" s="122"/>
      <c r="L25" s="122"/>
      <c r="M25" s="122"/>
      <c r="N25" s="122"/>
      <c r="O25" s="123"/>
      <c r="P25" s="123"/>
      <c r="Q25" s="123"/>
      <c r="R25" s="122"/>
      <c r="S25" s="122"/>
      <c r="T25" s="122"/>
      <c r="U25" s="122"/>
      <c r="V25" s="122"/>
      <c r="W25" s="122"/>
      <c r="X25" s="122"/>
      <c r="Y25" s="122"/>
      <c r="Z25" s="122"/>
      <c r="AA25" s="122"/>
      <c r="AB25" s="122"/>
      <c r="AC25" s="122"/>
      <c r="AD25" s="122"/>
      <c r="AE25" s="122"/>
      <c r="AF25" s="122"/>
      <c r="AG25" s="122"/>
      <c r="AH25" s="122"/>
      <c r="AI25" s="122"/>
      <c r="AJ25" s="122"/>
      <c r="AK25" s="122"/>
      <c r="AL25" s="122"/>
      <c r="AM25" s="122"/>
      <c r="AN25" s="122"/>
      <c r="AO25" s="122"/>
      <c r="AP25" s="122"/>
      <c r="AQ25" s="122"/>
      <c r="AR25" s="122"/>
      <c r="AS25" s="122"/>
      <c r="AT25" s="122"/>
    </row>
    <row r="26" spans="2:46" ht="18.5" x14ac:dyDescent="0.45">
      <c r="H26" s="87"/>
      <c r="I26" s="87"/>
      <c r="J26" s="122"/>
      <c r="K26" s="122"/>
      <c r="L26" s="122"/>
      <c r="M26" s="122"/>
      <c r="N26" s="122"/>
      <c r="O26" s="123"/>
      <c r="P26" s="123"/>
      <c r="Q26" s="123"/>
      <c r="R26" s="12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c r="AQ26" s="122"/>
      <c r="AR26" s="122"/>
      <c r="AS26" s="122"/>
      <c r="AT26" s="122"/>
    </row>
    <row r="27" spans="2:46" ht="18.5" x14ac:dyDescent="0.45">
      <c r="B27" s="115" t="s">
        <v>60</v>
      </c>
      <c r="C27" s="115" t="s">
        <v>63</v>
      </c>
      <c r="D27" s="116"/>
      <c r="E27" s="116"/>
      <c r="F27" s="116"/>
      <c r="G27" s="116"/>
      <c r="H27" s="116"/>
      <c r="I27" s="116"/>
      <c r="J27" s="122"/>
      <c r="K27" s="122"/>
      <c r="L27" s="122"/>
      <c r="M27" s="122"/>
      <c r="N27" s="122"/>
      <c r="O27" s="123"/>
      <c r="P27" s="123"/>
      <c r="Q27" s="123"/>
      <c r="R27" s="12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c r="AQ27" s="122"/>
      <c r="AR27" s="122"/>
      <c r="AS27" s="122"/>
      <c r="AT27" s="122"/>
    </row>
    <row r="28" spans="2:46" ht="18.5" x14ac:dyDescent="0.45">
      <c r="B28" s="115" t="s">
        <v>58</v>
      </c>
      <c r="C28" s="116" t="s">
        <v>37</v>
      </c>
      <c r="D28" s="116" t="s">
        <v>35</v>
      </c>
      <c r="E28" s="116" t="s">
        <v>33</v>
      </c>
      <c r="F28" s="116" t="s">
        <v>36</v>
      </c>
      <c r="G28" s="116" t="s">
        <v>38</v>
      </c>
      <c r="H28" s="116" t="s">
        <v>34</v>
      </c>
      <c r="I28" s="116" t="s">
        <v>59</v>
      </c>
      <c r="J28" s="122"/>
      <c r="K28" s="122"/>
      <c r="L28" s="122"/>
      <c r="M28" s="122"/>
      <c r="N28" s="122"/>
      <c r="O28" s="123"/>
      <c r="P28" s="123"/>
      <c r="Q28" s="123"/>
      <c r="R28" s="12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c r="AQ28" s="122"/>
      <c r="AR28" s="122"/>
      <c r="AS28" s="122"/>
      <c r="AT28" s="122"/>
    </row>
    <row r="29" spans="2:46" ht="18.5" x14ac:dyDescent="0.45">
      <c r="B29" s="120" t="s">
        <v>29</v>
      </c>
      <c r="C29" s="118">
        <v>312</v>
      </c>
      <c r="D29" s="118">
        <v>336</v>
      </c>
      <c r="E29" s="118">
        <v>366</v>
      </c>
      <c r="F29" s="118">
        <v>639</v>
      </c>
      <c r="G29" s="118">
        <v>246</v>
      </c>
      <c r="H29" s="118">
        <v>903</v>
      </c>
      <c r="I29" s="119">
        <v>2802</v>
      </c>
      <c r="J29" s="122"/>
      <c r="K29" s="122"/>
      <c r="L29" s="122"/>
      <c r="M29" s="122"/>
      <c r="N29" s="122"/>
      <c r="O29" s="123"/>
      <c r="P29" s="123"/>
      <c r="Q29" s="123"/>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2"/>
      <c r="AQ29" s="122"/>
      <c r="AR29" s="122"/>
      <c r="AS29" s="122"/>
      <c r="AT29" s="122"/>
    </row>
    <row r="30" spans="2:46" ht="18.5" x14ac:dyDescent="0.45">
      <c r="B30" s="120" t="s">
        <v>25</v>
      </c>
      <c r="C30" s="118">
        <v>489</v>
      </c>
      <c r="D30" s="118">
        <v>204</v>
      </c>
      <c r="E30" s="118">
        <v>567</v>
      </c>
      <c r="F30" s="118">
        <v>474</v>
      </c>
      <c r="G30" s="118">
        <v>249</v>
      </c>
      <c r="H30" s="118">
        <v>159</v>
      </c>
      <c r="I30" s="119">
        <v>2142</v>
      </c>
      <c r="J30" s="122"/>
      <c r="K30" s="122"/>
      <c r="L30" s="122"/>
      <c r="M30" s="122"/>
      <c r="N30" s="122"/>
      <c r="O30" s="123"/>
      <c r="P30" s="123"/>
      <c r="Q30" s="123"/>
      <c r="R30" s="122"/>
      <c r="S30" s="122"/>
      <c r="T30" s="122"/>
      <c r="U30" s="122"/>
      <c r="V30" s="122"/>
      <c r="W30" s="122"/>
      <c r="X30" s="122"/>
      <c r="Y30" s="122"/>
      <c r="Z30" s="122"/>
      <c r="AA30" s="122"/>
      <c r="AB30" s="122"/>
      <c r="AC30" s="122"/>
      <c r="AD30" s="122"/>
      <c r="AE30" s="122"/>
      <c r="AF30" s="122"/>
      <c r="AG30" s="122"/>
      <c r="AH30" s="122"/>
      <c r="AI30" s="122"/>
      <c r="AJ30" s="122"/>
      <c r="AK30" s="122"/>
      <c r="AL30" s="122"/>
      <c r="AM30" s="122"/>
      <c r="AN30" s="122"/>
      <c r="AO30" s="122"/>
      <c r="AP30" s="122"/>
      <c r="AQ30" s="122"/>
      <c r="AR30" s="122"/>
      <c r="AS30" s="122"/>
      <c r="AT30" s="122"/>
    </row>
    <row r="31" spans="2:46" ht="18.5" x14ac:dyDescent="0.45">
      <c r="B31" s="120" t="s">
        <v>27</v>
      </c>
      <c r="C31" s="118">
        <v>441</v>
      </c>
      <c r="D31" s="118">
        <v>471</v>
      </c>
      <c r="E31" s="118">
        <v>462</v>
      </c>
      <c r="F31" s="118">
        <v>858</v>
      </c>
      <c r="G31" s="118">
        <v>471</v>
      </c>
      <c r="H31" s="118">
        <v>504</v>
      </c>
      <c r="I31" s="119">
        <v>3207</v>
      </c>
      <c r="J31" s="122"/>
      <c r="K31" s="122"/>
      <c r="L31" s="122"/>
      <c r="M31" s="122"/>
      <c r="N31" s="122"/>
      <c r="O31" s="123"/>
      <c r="P31" s="123"/>
      <c r="Q31" s="123"/>
      <c r="R31" s="122"/>
      <c r="S31" s="122"/>
      <c r="T31" s="122"/>
      <c r="U31" s="122"/>
      <c r="V31" s="122"/>
      <c r="W31" s="122"/>
      <c r="X31" s="122"/>
      <c r="Y31" s="122"/>
      <c r="Z31" s="122"/>
      <c r="AA31" s="122"/>
      <c r="AB31" s="122"/>
      <c r="AC31" s="122"/>
      <c r="AD31" s="122"/>
      <c r="AE31" s="122"/>
      <c r="AF31" s="122"/>
      <c r="AG31" s="122"/>
      <c r="AH31" s="122"/>
      <c r="AI31" s="122"/>
      <c r="AJ31" s="122"/>
      <c r="AK31" s="122"/>
      <c r="AL31" s="122"/>
      <c r="AM31" s="122"/>
      <c r="AN31" s="122"/>
      <c r="AO31" s="122"/>
      <c r="AP31" s="122"/>
      <c r="AQ31" s="122"/>
      <c r="AR31" s="122"/>
      <c r="AS31" s="122"/>
      <c r="AT31" s="122"/>
    </row>
    <row r="32" spans="2:46" ht="18.5" x14ac:dyDescent="0.45">
      <c r="B32" s="120" t="s">
        <v>31</v>
      </c>
      <c r="C32" s="118">
        <v>234</v>
      </c>
      <c r="D32" s="118">
        <v>672</v>
      </c>
      <c r="E32" s="118">
        <v>702</v>
      </c>
      <c r="F32" s="118"/>
      <c r="G32" s="118"/>
      <c r="H32" s="118">
        <v>693</v>
      </c>
      <c r="I32" s="119">
        <v>2301</v>
      </c>
      <c r="J32" s="122"/>
      <c r="K32" s="122"/>
      <c r="L32" s="122"/>
      <c r="M32" s="122"/>
      <c r="N32" s="122"/>
      <c r="O32" s="123"/>
      <c r="P32" s="123"/>
      <c r="Q32" s="123"/>
      <c r="R32" s="122"/>
      <c r="S32" s="122"/>
      <c r="T32" s="122"/>
      <c r="U32" s="122"/>
      <c r="V32" s="122"/>
      <c r="W32" s="122"/>
      <c r="X32" s="122"/>
      <c r="Y32" s="122"/>
      <c r="Z32" s="122"/>
      <c r="AA32" s="122"/>
      <c r="AB32" s="122"/>
      <c r="AC32" s="122"/>
      <c r="AD32" s="122"/>
      <c r="AE32" s="122"/>
      <c r="AF32" s="122"/>
      <c r="AG32" s="122"/>
      <c r="AH32" s="122"/>
      <c r="AI32" s="122"/>
      <c r="AJ32" s="122"/>
      <c r="AK32" s="122"/>
      <c r="AL32" s="122"/>
      <c r="AM32" s="122"/>
      <c r="AN32" s="122"/>
      <c r="AO32" s="122"/>
      <c r="AP32" s="122"/>
      <c r="AQ32" s="122"/>
      <c r="AR32" s="122"/>
      <c r="AS32" s="122"/>
      <c r="AT32" s="122"/>
    </row>
    <row r="33" spans="2:46" ht="18.5" x14ac:dyDescent="0.45">
      <c r="B33" s="120" t="s">
        <v>16</v>
      </c>
      <c r="C33" s="118">
        <v>9</v>
      </c>
      <c r="D33" s="118">
        <v>552</v>
      </c>
      <c r="E33" s="118">
        <v>738</v>
      </c>
      <c r="F33" s="118">
        <v>456</v>
      </c>
      <c r="G33" s="118">
        <v>273</v>
      </c>
      <c r="H33" s="118">
        <v>303</v>
      </c>
      <c r="I33" s="119">
        <v>2331</v>
      </c>
      <c r="J33" s="122"/>
      <c r="K33" s="122"/>
      <c r="L33" s="122"/>
      <c r="M33" s="122"/>
      <c r="N33" s="122"/>
      <c r="O33" s="123"/>
      <c r="P33" s="123"/>
      <c r="Q33" s="123"/>
      <c r="R33" s="122"/>
      <c r="S33" s="122"/>
      <c r="T33" s="122"/>
      <c r="U33" s="122"/>
      <c r="V33" s="122"/>
      <c r="W33" s="122"/>
      <c r="X33" s="122"/>
      <c r="Y33" s="122"/>
      <c r="Z33" s="122"/>
      <c r="AA33" s="122"/>
      <c r="AB33" s="122"/>
      <c r="AC33" s="122"/>
      <c r="AD33" s="122"/>
      <c r="AE33" s="122"/>
      <c r="AF33" s="122"/>
      <c r="AG33" s="122"/>
      <c r="AH33" s="122"/>
      <c r="AI33" s="122"/>
      <c r="AJ33" s="122"/>
      <c r="AK33" s="122"/>
      <c r="AL33" s="122"/>
      <c r="AM33" s="122"/>
      <c r="AN33" s="122"/>
      <c r="AO33" s="122"/>
      <c r="AP33" s="122"/>
      <c r="AQ33" s="122"/>
      <c r="AR33" s="122"/>
      <c r="AS33" s="122"/>
      <c r="AT33" s="122"/>
    </row>
    <row r="34" spans="2:46" ht="18.5" x14ac:dyDescent="0.45">
      <c r="B34" s="120" t="s">
        <v>28</v>
      </c>
      <c r="C34" s="118">
        <v>45</v>
      </c>
      <c r="D34" s="118">
        <v>804</v>
      </c>
      <c r="E34" s="118">
        <v>177</v>
      </c>
      <c r="F34" s="118">
        <v>669</v>
      </c>
      <c r="G34" s="118">
        <v>564</v>
      </c>
      <c r="H34" s="118">
        <v>717</v>
      </c>
      <c r="I34" s="119">
        <v>2976</v>
      </c>
      <c r="J34" s="122"/>
      <c r="K34" s="122"/>
      <c r="L34" s="122"/>
      <c r="M34" s="122"/>
      <c r="N34" s="122"/>
      <c r="O34" s="123"/>
      <c r="P34" s="123"/>
      <c r="Q34" s="123"/>
      <c r="R34" s="122"/>
      <c r="S34" s="122"/>
      <c r="T34" s="122"/>
      <c r="U34" s="122"/>
      <c r="V34" s="122"/>
      <c r="W34" s="122"/>
      <c r="X34" s="122"/>
      <c r="Y34" s="122"/>
      <c r="Z34" s="122"/>
      <c r="AA34" s="122"/>
      <c r="AB34" s="122"/>
      <c r="AC34" s="122"/>
      <c r="AD34" s="122"/>
      <c r="AE34" s="122"/>
      <c r="AF34" s="122"/>
      <c r="AG34" s="122"/>
      <c r="AH34" s="122"/>
      <c r="AI34" s="122"/>
      <c r="AJ34" s="122"/>
      <c r="AK34" s="122"/>
      <c r="AL34" s="122"/>
      <c r="AM34" s="122"/>
      <c r="AN34" s="122"/>
      <c r="AO34" s="122"/>
      <c r="AP34" s="122"/>
      <c r="AQ34" s="122"/>
      <c r="AR34" s="122"/>
      <c r="AS34" s="122"/>
      <c r="AT34" s="122"/>
    </row>
    <row r="35" spans="2:46" ht="18.5" x14ac:dyDescent="0.45">
      <c r="B35" s="120" t="s">
        <v>15</v>
      </c>
      <c r="C35" s="118">
        <v>126</v>
      </c>
      <c r="D35" s="118">
        <v>96</v>
      </c>
      <c r="E35" s="118">
        <v>708</v>
      </c>
      <c r="F35" s="118">
        <v>738</v>
      </c>
      <c r="G35" s="118">
        <v>285</v>
      </c>
      <c r="H35" s="118">
        <v>201</v>
      </c>
      <c r="I35" s="119">
        <v>2154</v>
      </c>
      <c r="J35" s="122"/>
      <c r="K35" s="122"/>
      <c r="L35" s="122"/>
      <c r="M35" s="122"/>
      <c r="N35" s="122"/>
      <c r="O35" s="123"/>
      <c r="P35" s="123"/>
      <c r="Q35" s="123"/>
      <c r="R35" s="122"/>
      <c r="S35" s="122"/>
      <c r="T35" s="122"/>
      <c r="U35" s="122"/>
      <c r="V35" s="122"/>
      <c r="W35" s="122"/>
      <c r="X35" s="122"/>
      <c r="Y35" s="122"/>
      <c r="Z35" s="122"/>
      <c r="AA35" s="122"/>
      <c r="AB35" s="122"/>
      <c r="AC35" s="122"/>
      <c r="AD35" s="122"/>
      <c r="AE35" s="122"/>
      <c r="AF35" s="122"/>
      <c r="AG35" s="122"/>
      <c r="AH35" s="122"/>
      <c r="AI35" s="122"/>
      <c r="AJ35" s="122"/>
      <c r="AK35" s="122"/>
      <c r="AL35" s="122"/>
      <c r="AM35" s="122"/>
      <c r="AN35" s="122"/>
      <c r="AO35" s="122"/>
      <c r="AP35" s="122"/>
      <c r="AQ35" s="122"/>
      <c r="AR35" s="122"/>
      <c r="AS35" s="122"/>
      <c r="AT35" s="122"/>
    </row>
    <row r="36" spans="2:46" ht="18.5" x14ac:dyDescent="0.45">
      <c r="B36" s="120" t="s">
        <v>19</v>
      </c>
      <c r="C36" s="118"/>
      <c r="D36" s="118"/>
      <c r="E36" s="118">
        <v>987</v>
      </c>
      <c r="F36" s="118">
        <v>219</v>
      </c>
      <c r="G36" s="118">
        <v>162</v>
      </c>
      <c r="H36" s="118">
        <v>828</v>
      </c>
      <c r="I36" s="119">
        <v>2196</v>
      </c>
      <c r="J36" s="122"/>
      <c r="K36" s="122"/>
      <c r="L36" s="122"/>
      <c r="M36" s="122"/>
      <c r="N36" s="122"/>
      <c r="O36" s="123"/>
      <c r="P36" s="123"/>
      <c r="Q36" s="123"/>
      <c r="R36" s="122"/>
      <c r="S36" s="122"/>
      <c r="T36" s="122"/>
      <c r="U36" s="122"/>
      <c r="V36" s="122"/>
      <c r="W36" s="122"/>
      <c r="X36" s="122"/>
      <c r="Y36" s="122"/>
      <c r="Z36" s="122"/>
      <c r="AA36" s="122"/>
      <c r="AB36" s="122"/>
      <c r="AC36" s="122"/>
      <c r="AD36" s="122"/>
      <c r="AE36" s="122"/>
      <c r="AF36" s="122"/>
      <c r="AG36" s="122"/>
      <c r="AH36" s="122"/>
      <c r="AI36" s="122"/>
      <c r="AJ36" s="122"/>
      <c r="AK36" s="122"/>
      <c r="AL36" s="122"/>
      <c r="AM36" s="122"/>
      <c r="AN36" s="122"/>
      <c r="AO36" s="122"/>
      <c r="AP36" s="122"/>
      <c r="AQ36" s="122"/>
      <c r="AR36" s="122"/>
      <c r="AS36" s="122"/>
      <c r="AT36" s="122"/>
    </row>
    <row r="37" spans="2:46" ht="18.5" x14ac:dyDescent="0.45">
      <c r="B37" s="120" t="s">
        <v>26</v>
      </c>
      <c r="C37" s="118">
        <v>345</v>
      </c>
      <c r="D37" s="118">
        <v>1101</v>
      </c>
      <c r="E37" s="118">
        <v>363</v>
      </c>
      <c r="F37" s="118">
        <v>93</v>
      </c>
      <c r="G37" s="118">
        <v>309</v>
      </c>
      <c r="H37" s="118">
        <v>771</v>
      </c>
      <c r="I37" s="119">
        <v>2982</v>
      </c>
      <c r="J37" s="122"/>
      <c r="K37" s="122"/>
      <c r="L37" s="122"/>
      <c r="M37" s="122"/>
      <c r="N37" s="122"/>
      <c r="O37" s="123"/>
      <c r="P37" s="123"/>
      <c r="Q37" s="123"/>
      <c r="R37" s="122"/>
      <c r="S37" s="122"/>
      <c r="T37" s="122"/>
      <c r="U37" s="122"/>
      <c r="V37" s="122"/>
      <c r="W37" s="122"/>
      <c r="X37" s="122"/>
      <c r="Y37" s="122"/>
      <c r="Z37" s="122"/>
      <c r="AA37" s="122"/>
      <c r="AB37" s="122"/>
      <c r="AC37" s="122"/>
      <c r="AD37" s="122"/>
      <c r="AE37" s="122"/>
      <c r="AF37" s="122"/>
      <c r="AG37" s="122"/>
      <c r="AH37" s="122"/>
      <c r="AI37" s="122"/>
      <c r="AJ37" s="122"/>
      <c r="AK37" s="122"/>
      <c r="AL37" s="122"/>
      <c r="AM37" s="122"/>
      <c r="AN37" s="122"/>
      <c r="AO37" s="122"/>
      <c r="AP37" s="122"/>
      <c r="AQ37" s="122"/>
      <c r="AR37" s="122"/>
      <c r="AS37" s="122"/>
      <c r="AT37" s="122"/>
    </row>
    <row r="38" spans="2:46" ht="18.5" x14ac:dyDescent="0.45">
      <c r="B38" s="120" t="s">
        <v>24</v>
      </c>
      <c r="C38" s="118">
        <v>333</v>
      </c>
      <c r="D38" s="118">
        <v>183</v>
      </c>
      <c r="E38" s="118">
        <v>231</v>
      </c>
      <c r="F38" s="118">
        <v>177</v>
      </c>
      <c r="G38" s="118">
        <v>948</v>
      </c>
      <c r="H38" s="118">
        <v>234</v>
      </c>
      <c r="I38" s="119">
        <v>2106</v>
      </c>
      <c r="J38" s="122"/>
      <c r="K38" s="122"/>
      <c r="L38" s="122"/>
      <c r="M38" s="122"/>
      <c r="N38" s="122"/>
      <c r="O38" s="123"/>
      <c r="P38" s="123"/>
      <c r="Q38" s="123"/>
      <c r="R38" s="122"/>
      <c r="S38" s="122"/>
      <c r="T38" s="122"/>
      <c r="U38" s="122"/>
      <c r="V38" s="122"/>
      <c r="W38" s="122"/>
      <c r="X38" s="122"/>
      <c r="Y38" s="122"/>
      <c r="Z38" s="122"/>
      <c r="AA38" s="122"/>
      <c r="AB38" s="122"/>
      <c r="AC38" s="122"/>
      <c r="AD38" s="122"/>
      <c r="AE38" s="122"/>
      <c r="AF38" s="122"/>
      <c r="AG38" s="122"/>
      <c r="AH38" s="122"/>
      <c r="AI38" s="122"/>
      <c r="AJ38" s="122"/>
      <c r="AK38" s="122"/>
      <c r="AL38" s="122"/>
      <c r="AM38" s="122"/>
      <c r="AN38" s="122"/>
      <c r="AO38" s="122"/>
      <c r="AP38" s="122"/>
      <c r="AQ38" s="122"/>
      <c r="AR38" s="122"/>
      <c r="AS38" s="122"/>
      <c r="AT38" s="122"/>
    </row>
    <row r="39" spans="2:46" ht="18.5" x14ac:dyDescent="0.45">
      <c r="B39" s="117" t="s">
        <v>59</v>
      </c>
      <c r="C39" s="118">
        <v>2334</v>
      </c>
      <c r="D39" s="118">
        <v>4419</v>
      </c>
      <c r="E39" s="118">
        <v>5301</v>
      </c>
      <c r="F39" s="118">
        <v>4323</v>
      </c>
      <c r="G39" s="118">
        <v>3507</v>
      </c>
      <c r="H39" s="118">
        <v>5313</v>
      </c>
      <c r="I39" s="118">
        <v>25197</v>
      </c>
      <c r="J39" s="122"/>
      <c r="K39" s="122"/>
      <c r="L39" s="122"/>
      <c r="M39" s="122"/>
      <c r="N39" s="122"/>
      <c r="O39" s="123"/>
      <c r="P39" s="123"/>
      <c r="Q39" s="123"/>
      <c r="R39" s="122"/>
      <c r="S39" s="122"/>
      <c r="T39" s="122"/>
      <c r="U39" s="122"/>
      <c r="V39" s="122"/>
      <c r="W39" s="122"/>
      <c r="X39" s="122"/>
      <c r="Y39" s="122"/>
      <c r="Z39" s="122"/>
      <c r="AA39" s="122"/>
      <c r="AB39" s="122"/>
      <c r="AC39" s="122"/>
      <c r="AD39" s="122"/>
      <c r="AE39" s="122"/>
      <c r="AF39" s="122"/>
      <c r="AG39" s="122"/>
      <c r="AH39" s="122"/>
      <c r="AI39" s="122"/>
      <c r="AJ39" s="122"/>
      <c r="AK39" s="122"/>
      <c r="AL39" s="122"/>
      <c r="AM39" s="122"/>
      <c r="AN39" s="122"/>
      <c r="AO39" s="122"/>
      <c r="AP39" s="122"/>
      <c r="AQ39" s="122"/>
      <c r="AR39" s="122"/>
      <c r="AS39" s="122"/>
      <c r="AT39" s="122"/>
    </row>
    <row r="40" spans="2:46" ht="18.5" x14ac:dyDescent="0.45">
      <c r="B40" s="87"/>
      <c r="C40" s="87"/>
      <c r="D40" s="87"/>
      <c r="E40" s="87"/>
      <c r="F40" s="87"/>
      <c r="G40" s="87"/>
      <c r="H40" s="87"/>
      <c r="I40" s="87"/>
      <c r="J40" s="122"/>
      <c r="K40" s="122"/>
      <c r="L40" s="122"/>
      <c r="M40" s="122"/>
      <c r="N40" s="122"/>
      <c r="O40" s="122"/>
      <c r="P40" s="122"/>
      <c r="Q40" s="122"/>
      <c r="R40" s="122"/>
      <c r="S40" s="122"/>
      <c r="T40" s="122"/>
      <c r="U40" s="122"/>
      <c r="V40" s="122"/>
      <c r="W40" s="122"/>
      <c r="X40" s="122"/>
      <c r="Y40" s="122"/>
      <c r="Z40" s="122"/>
      <c r="AA40" s="122"/>
      <c r="AB40" s="122"/>
      <c r="AC40" s="122"/>
      <c r="AD40" s="122"/>
      <c r="AE40" s="122"/>
      <c r="AF40" s="122"/>
      <c r="AG40" s="122"/>
      <c r="AH40" s="122"/>
      <c r="AI40" s="122"/>
      <c r="AJ40" s="122"/>
      <c r="AK40" s="122"/>
      <c r="AL40" s="122"/>
      <c r="AM40" s="122"/>
      <c r="AN40" s="122"/>
      <c r="AO40" s="122"/>
      <c r="AP40" s="122"/>
      <c r="AQ40" s="122"/>
      <c r="AR40" s="122"/>
      <c r="AS40" s="122"/>
      <c r="AT40" s="122"/>
    </row>
    <row r="41" spans="2:46" ht="18.5" x14ac:dyDescent="0.45">
      <c r="B41" s="95" t="s">
        <v>60</v>
      </c>
      <c r="C41" s="96" t="s">
        <v>63</v>
      </c>
      <c r="D41" s="97"/>
      <c r="E41" s="97"/>
      <c r="F41" s="97"/>
      <c r="G41" s="97"/>
      <c r="H41" s="97"/>
      <c r="I41" s="98"/>
      <c r="J41" s="122"/>
      <c r="K41" s="122"/>
      <c r="L41" s="122"/>
      <c r="M41" s="122"/>
      <c r="N41" s="122"/>
      <c r="O41" s="122"/>
      <c r="P41" s="122"/>
      <c r="Q41" s="122"/>
      <c r="R41" s="122"/>
      <c r="S41" s="122"/>
      <c r="T41" s="122"/>
      <c r="U41" s="122"/>
      <c r="V41" s="122"/>
      <c r="W41" s="122"/>
      <c r="X41" s="122"/>
      <c r="Y41" s="122"/>
      <c r="Z41" s="122"/>
      <c r="AA41" s="122"/>
      <c r="AB41" s="122"/>
      <c r="AC41" s="122"/>
      <c r="AD41" s="122"/>
      <c r="AE41" s="122"/>
      <c r="AF41" s="122"/>
      <c r="AG41" s="122"/>
      <c r="AH41" s="122"/>
      <c r="AI41" s="122"/>
      <c r="AJ41" s="122"/>
      <c r="AK41" s="122"/>
      <c r="AL41" s="122"/>
      <c r="AM41" s="122"/>
      <c r="AN41" s="122"/>
      <c r="AO41" s="122"/>
      <c r="AP41" s="122"/>
      <c r="AQ41" s="122"/>
      <c r="AR41" s="122"/>
      <c r="AS41" s="122"/>
      <c r="AT41" s="122"/>
    </row>
    <row r="42" spans="2:46" ht="18.5" x14ac:dyDescent="0.45">
      <c r="B42" s="99" t="s">
        <v>58</v>
      </c>
      <c r="C42" s="100" t="s">
        <v>37</v>
      </c>
      <c r="D42" s="100" t="s">
        <v>35</v>
      </c>
      <c r="E42" s="100" t="s">
        <v>33</v>
      </c>
      <c r="F42" s="100" t="s">
        <v>36</v>
      </c>
      <c r="G42" s="100" t="s">
        <v>38</v>
      </c>
      <c r="H42" s="100" t="s">
        <v>34</v>
      </c>
      <c r="I42" s="101" t="s">
        <v>59</v>
      </c>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c r="AJ42" s="122"/>
      <c r="AK42" s="122"/>
      <c r="AL42" s="122"/>
      <c r="AM42" s="122"/>
      <c r="AN42" s="122"/>
      <c r="AO42" s="122"/>
      <c r="AP42" s="122"/>
      <c r="AQ42" s="122"/>
      <c r="AR42" s="122"/>
      <c r="AS42" s="122"/>
      <c r="AT42" s="122"/>
    </row>
    <row r="43" spans="2:46" ht="18.5" x14ac:dyDescent="0.45">
      <c r="B43" s="102" t="s">
        <v>1</v>
      </c>
      <c r="C43" s="103">
        <v>738</v>
      </c>
      <c r="D43" s="103">
        <v>909</v>
      </c>
      <c r="E43" s="103">
        <v>174</v>
      </c>
      <c r="F43" s="103">
        <v>453</v>
      </c>
      <c r="G43" s="103">
        <v>1518</v>
      </c>
      <c r="H43" s="103">
        <v>318</v>
      </c>
      <c r="I43" s="104">
        <v>4110</v>
      </c>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c r="AI43" s="122"/>
      <c r="AJ43" s="122"/>
      <c r="AK43" s="122"/>
      <c r="AL43" s="122"/>
      <c r="AM43" s="122"/>
      <c r="AN43" s="122"/>
      <c r="AO43" s="122"/>
      <c r="AP43" s="122"/>
      <c r="AQ43" s="122"/>
      <c r="AR43" s="122"/>
      <c r="AS43" s="122"/>
      <c r="AT43" s="122"/>
    </row>
    <row r="44" spans="2:46" ht="18.5" x14ac:dyDescent="0.45">
      <c r="B44" s="102" t="s">
        <v>7</v>
      </c>
      <c r="C44" s="103">
        <v>1182</v>
      </c>
      <c r="D44" s="103">
        <v>150</v>
      </c>
      <c r="E44" s="103">
        <v>507</v>
      </c>
      <c r="F44" s="103">
        <v>711</v>
      </c>
      <c r="G44" s="103">
        <v>447</v>
      </c>
      <c r="H44" s="103">
        <v>1707</v>
      </c>
      <c r="I44" s="104">
        <v>4704</v>
      </c>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c r="AI44" s="122"/>
      <c r="AJ44" s="122"/>
      <c r="AK44" s="122"/>
      <c r="AL44" s="122"/>
      <c r="AM44" s="122"/>
      <c r="AN44" s="122"/>
      <c r="AO44" s="122"/>
      <c r="AP44" s="122"/>
      <c r="AQ44" s="122"/>
      <c r="AR44" s="122"/>
      <c r="AS44" s="122"/>
      <c r="AT44" s="122"/>
    </row>
    <row r="45" spans="2:46" ht="18.5" x14ac:dyDescent="0.45">
      <c r="B45" s="102" t="s">
        <v>40</v>
      </c>
      <c r="C45" s="103">
        <v>24</v>
      </c>
      <c r="D45" s="103">
        <v>1482</v>
      </c>
      <c r="E45" s="103">
        <v>708</v>
      </c>
      <c r="F45" s="103">
        <v>882</v>
      </c>
      <c r="G45" s="103">
        <v>72</v>
      </c>
      <c r="H45" s="103">
        <v>699</v>
      </c>
      <c r="I45" s="104">
        <v>3867</v>
      </c>
      <c r="J45" s="122"/>
      <c r="K45" s="122"/>
      <c r="L45" s="122"/>
      <c r="M45" s="122"/>
      <c r="N45" s="122"/>
      <c r="O45" s="122"/>
      <c r="P45" s="122"/>
      <c r="Q45" s="122"/>
      <c r="R45" s="122"/>
      <c r="S45" s="122"/>
      <c r="T45" s="122"/>
      <c r="U45" s="122"/>
      <c r="V45" s="122"/>
      <c r="W45" s="122"/>
      <c r="X45" s="122"/>
      <c r="Y45" s="122"/>
      <c r="Z45" s="122"/>
      <c r="AA45" s="122"/>
      <c r="AB45" s="122"/>
      <c r="AC45" s="122"/>
      <c r="AD45" s="122"/>
      <c r="AE45" s="122"/>
      <c r="AF45" s="122"/>
      <c r="AG45" s="122"/>
      <c r="AH45" s="122"/>
      <c r="AI45" s="122"/>
      <c r="AJ45" s="122"/>
      <c r="AK45" s="122"/>
      <c r="AL45" s="122"/>
      <c r="AM45" s="122"/>
      <c r="AN45" s="122"/>
      <c r="AO45" s="122"/>
      <c r="AP45" s="122"/>
      <c r="AQ45" s="122"/>
      <c r="AR45" s="122"/>
      <c r="AS45" s="122"/>
      <c r="AT45" s="122"/>
    </row>
    <row r="46" spans="2:46" ht="18.5" x14ac:dyDescent="0.45">
      <c r="B46" s="102" t="s">
        <v>6</v>
      </c>
      <c r="C46" s="103">
        <v>915</v>
      </c>
      <c r="D46" s="103">
        <v>975</v>
      </c>
      <c r="E46" s="103">
        <v>978</v>
      </c>
      <c r="F46" s="103">
        <v>978</v>
      </c>
      <c r="G46" s="103">
        <v>444</v>
      </c>
      <c r="H46" s="103">
        <v>1005</v>
      </c>
      <c r="I46" s="104">
        <v>5295</v>
      </c>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c r="AI46" s="122"/>
      <c r="AJ46" s="122"/>
      <c r="AK46" s="122"/>
      <c r="AL46" s="122"/>
      <c r="AM46" s="122"/>
      <c r="AN46" s="122"/>
      <c r="AO46" s="122"/>
      <c r="AP46" s="122"/>
      <c r="AQ46" s="122"/>
      <c r="AR46" s="122"/>
      <c r="AS46" s="122"/>
      <c r="AT46" s="122"/>
    </row>
    <row r="47" spans="2:46" ht="18.5" x14ac:dyDescent="0.45">
      <c r="B47" s="102" t="s">
        <v>5</v>
      </c>
      <c r="C47" s="103">
        <v>711</v>
      </c>
      <c r="D47" s="103">
        <v>513</v>
      </c>
      <c r="E47" s="103">
        <v>1515</v>
      </c>
      <c r="F47" s="103">
        <v>1329</v>
      </c>
      <c r="G47" s="103">
        <v>885</v>
      </c>
      <c r="H47" s="103">
        <v>972</v>
      </c>
      <c r="I47" s="104">
        <v>5925</v>
      </c>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c r="AI47" s="122"/>
      <c r="AJ47" s="122"/>
      <c r="AK47" s="122"/>
      <c r="AL47" s="122"/>
      <c r="AM47" s="122"/>
      <c r="AN47" s="122"/>
      <c r="AO47" s="122"/>
      <c r="AP47" s="122"/>
      <c r="AQ47" s="122"/>
      <c r="AR47" s="122"/>
      <c r="AS47" s="122"/>
      <c r="AT47" s="122"/>
    </row>
    <row r="48" spans="2:46" ht="18.5" x14ac:dyDescent="0.45">
      <c r="B48" s="102" t="s">
        <v>4</v>
      </c>
      <c r="C48" s="103">
        <v>288</v>
      </c>
      <c r="D48" s="103">
        <v>573</v>
      </c>
      <c r="E48" s="103">
        <v>1188</v>
      </c>
      <c r="F48" s="103">
        <v>156</v>
      </c>
      <c r="G48" s="103">
        <v>552</v>
      </c>
      <c r="H48" s="103">
        <v>912</v>
      </c>
      <c r="I48" s="104">
        <v>3669</v>
      </c>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c r="AI48" s="122"/>
      <c r="AJ48" s="122"/>
      <c r="AK48" s="122"/>
      <c r="AL48" s="122"/>
      <c r="AM48" s="122"/>
      <c r="AN48" s="122"/>
      <c r="AO48" s="122"/>
      <c r="AP48" s="122"/>
      <c r="AQ48" s="122"/>
      <c r="AR48" s="122"/>
      <c r="AS48" s="122"/>
      <c r="AT48" s="122"/>
    </row>
    <row r="49" spans="2:46" ht="18.5" x14ac:dyDescent="0.45">
      <c r="B49" s="102" t="s">
        <v>2</v>
      </c>
      <c r="C49" s="103">
        <v>303</v>
      </c>
      <c r="D49" s="103">
        <v>420</v>
      </c>
      <c r="E49" s="103">
        <v>1416</v>
      </c>
      <c r="F49" s="103">
        <v>1161</v>
      </c>
      <c r="G49" s="103">
        <v>492</v>
      </c>
      <c r="H49" s="103">
        <v>1215</v>
      </c>
      <c r="I49" s="104">
        <v>5007</v>
      </c>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row>
    <row r="50" spans="2:46" ht="18.5" x14ac:dyDescent="0.45">
      <c r="B50" s="102" t="s">
        <v>8</v>
      </c>
      <c r="C50" s="103">
        <v>477</v>
      </c>
      <c r="D50" s="103">
        <v>564</v>
      </c>
      <c r="E50" s="103">
        <v>1122</v>
      </c>
      <c r="F50" s="103">
        <v>1116</v>
      </c>
      <c r="G50" s="103">
        <v>582</v>
      </c>
      <c r="H50" s="103">
        <v>693</v>
      </c>
      <c r="I50" s="104">
        <v>4554</v>
      </c>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row>
    <row r="51" spans="2:46" ht="18.5" x14ac:dyDescent="0.45">
      <c r="B51" s="102" t="s">
        <v>9</v>
      </c>
      <c r="C51" s="103">
        <v>915</v>
      </c>
      <c r="D51" s="103">
        <v>1053</v>
      </c>
      <c r="E51" s="103">
        <v>417</v>
      </c>
      <c r="F51" s="103">
        <v>345</v>
      </c>
      <c r="G51" s="103">
        <v>309</v>
      </c>
      <c r="H51" s="103">
        <v>804</v>
      </c>
      <c r="I51" s="104">
        <v>3843</v>
      </c>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c r="AI51" s="122"/>
      <c r="AJ51" s="122"/>
      <c r="AK51" s="122"/>
      <c r="AL51" s="122"/>
      <c r="AM51" s="122"/>
      <c r="AN51" s="122"/>
      <c r="AO51" s="122"/>
      <c r="AP51" s="122"/>
      <c r="AQ51" s="122"/>
      <c r="AR51" s="122"/>
      <c r="AS51" s="122"/>
      <c r="AT51" s="122"/>
    </row>
    <row r="52" spans="2:46" ht="18.5" x14ac:dyDescent="0.45">
      <c r="B52" s="102" t="s">
        <v>39</v>
      </c>
      <c r="C52" s="103">
        <v>711</v>
      </c>
      <c r="D52" s="103">
        <v>663</v>
      </c>
      <c r="E52" s="103">
        <v>735</v>
      </c>
      <c r="F52" s="103">
        <v>300</v>
      </c>
      <c r="G52" s="103">
        <v>444</v>
      </c>
      <c r="H52" s="103">
        <v>1833</v>
      </c>
      <c r="I52" s="104">
        <v>4686</v>
      </c>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c r="AI52" s="122"/>
      <c r="AJ52" s="122"/>
      <c r="AK52" s="122"/>
      <c r="AL52" s="122"/>
      <c r="AM52" s="122"/>
      <c r="AN52" s="122"/>
      <c r="AO52" s="122"/>
      <c r="AP52" s="122"/>
      <c r="AQ52" s="122"/>
      <c r="AR52" s="122"/>
      <c r="AS52" s="122"/>
      <c r="AT52" s="122"/>
    </row>
    <row r="53" spans="2:46" ht="18.5" x14ac:dyDescent="0.45">
      <c r="B53" s="105" t="s">
        <v>59</v>
      </c>
      <c r="C53" s="106">
        <v>6264</v>
      </c>
      <c r="D53" s="106">
        <v>7302</v>
      </c>
      <c r="E53" s="106">
        <v>8760</v>
      </c>
      <c r="F53" s="106">
        <v>7431</v>
      </c>
      <c r="G53" s="106">
        <v>5745</v>
      </c>
      <c r="H53" s="106">
        <v>10158</v>
      </c>
      <c r="I53" s="107">
        <v>45660</v>
      </c>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c r="AI53" s="122"/>
      <c r="AJ53" s="122"/>
      <c r="AK53" s="122"/>
      <c r="AL53" s="122"/>
      <c r="AM53" s="122"/>
      <c r="AN53" s="122"/>
      <c r="AO53" s="122"/>
      <c r="AP53" s="122"/>
      <c r="AQ53" s="122"/>
      <c r="AR53" s="122"/>
      <c r="AS53" s="122"/>
      <c r="AT53" s="122"/>
    </row>
    <row r="54" spans="2:46" x14ac:dyDescent="0.35">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c r="AI54" s="122"/>
      <c r="AJ54" s="122"/>
      <c r="AK54" s="122"/>
      <c r="AL54" s="122"/>
      <c r="AM54" s="122"/>
      <c r="AN54" s="122"/>
      <c r="AO54" s="122"/>
      <c r="AP54" s="122"/>
      <c r="AQ54" s="122"/>
      <c r="AR54" s="122"/>
      <c r="AS54" s="122"/>
      <c r="AT54" s="122"/>
    </row>
  </sheetData>
  <mergeCells count="1">
    <mergeCell ref="A1:AT7"/>
  </mergeCells>
  <conditionalFormatting pivot="1" sqref="I43:I52">
    <cfRule type="dataBar" priority="9">
      <dataBar>
        <cfvo type="min"/>
        <cfvo type="max"/>
        <color rgb="FF638EC6"/>
      </dataBar>
      <extLst>
        <ext xmlns:x14="http://schemas.microsoft.com/office/spreadsheetml/2009/9/main" uri="{B025F937-C7B1-47D3-B67F-A62EFF666E3E}">
          <x14:id>{8DD47BCD-D7BF-4F70-8542-A0400254367A}</x14:id>
        </ext>
      </extLst>
    </cfRule>
  </conditionalFormatting>
  <conditionalFormatting pivot="1" sqref="C43:H52">
    <cfRule type="colorScale" priority="8">
      <colorScale>
        <cfvo type="min"/>
        <cfvo type="max"/>
        <color rgb="FFFCFCFF"/>
        <color rgb="FF63BE7B"/>
      </colorScale>
    </cfRule>
  </conditionalFormatting>
  <conditionalFormatting pivot="1" sqref="I15:I24">
    <cfRule type="colorScale" priority="7">
      <colorScale>
        <cfvo type="min"/>
        <cfvo type="max"/>
        <color rgb="FFFCFCFF"/>
        <color rgb="FFF8696B"/>
      </colorScale>
    </cfRule>
  </conditionalFormatting>
  <conditionalFormatting sqref="F15:F20">
    <cfRule type="colorScale" priority="5">
      <colorScale>
        <cfvo type="min"/>
        <cfvo type="percentile" val="50"/>
        <cfvo type="max"/>
        <color rgb="FF63BE7B"/>
        <color rgb="FFFFEB84"/>
        <color rgb="FFF8696B"/>
      </colorScale>
    </cfRule>
  </conditionalFormatting>
  <conditionalFormatting sqref="B29:H38">
    <cfRule type="colorScale" priority="2">
      <colorScale>
        <cfvo type="min"/>
        <cfvo type="max"/>
        <color rgb="FFFCFCFF"/>
        <color rgb="FFF8696B"/>
      </colorScale>
    </cfRule>
  </conditionalFormatting>
  <conditionalFormatting pivot="1" sqref="I29:I38">
    <cfRule type="dataBar" priority="1">
      <dataBar>
        <cfvo type="min"/>
        <cfvo type="max"/>
        <color rgb="FFF5714D"/>
      </dataBar>
      <extLst>
        <ext xmlns:x14="http://schemas.microsoft.com/office/spreadsheetml/2009/9/main" uri="{B025F937-C7B1-47D3-B67F-A62EFF666E3E}">
          <x14:id>{DFBD120D-5698-423D-9547-372DF9452493}</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pivot="1">
          <x14:cfRule type="dataBar" id="{8DD47BCD-D7BF-4F70-8542-A0400254367A}">
            <x14:dataBar minLength="0" maxLength="100" border="1" negativeBarBorderColorSameAsPositive="0">
              <x14:cfvo type="autoMin"/>
              <x14:cfvo type="autoMax"/>
              <x14:borderColor rgb="FF638EC6"/>
              <x14:negativeFillColor rgb="FFFF0000"/>
              <x14:negativeBorderColor rgb="FFFF0000"/>
              <x14:axisColor rgb="FF000000"/>
            </x14:dataBar>
          </x14:cfRule>
          <xm:sqref>I43:I52</xm:sqref>
        </x14:conditionalFormatting>
        <x14:conditionalFormatting xmlns:xm="http://schemas.microsoft.com/office/excel/2006/main" pivot="1">
          <x14:cfRule type="dataBar" id="{DFBD120D-5698-423D-9547-372DF9452493}">
            <x14:dataBar minLength="0" maxLength="100" gradient="0">
              <x14:cfvo type="autoMin"/>
              <x14:cfvo type="autoMax"/>
              <x14:negativeFillColor rgb="FFFF0000"/>
              <x14:axisColor rgb="FF000000"/>
            </x14:dataBar>
          </x14:cfRule>
          <xm:sqref>I29:I38</xm:sqref>
        </x14:conditionalFormatting>
      </x14:conditionalFormattings>
    </ex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Prodata</vt:lpstr>
      <vt:lpstr>Dashboards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2021-03-14T20:21:32Z</dcterms:created>
  <dcterms:modified xsi:type="dcterms:W3CDTF">2022-09-24T09:12:10Z</dcterms:modified>
</cp:coreProperties>
</file>