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s/slicer1.xml" ContentType="application/vnd.ms-excel.slicer+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tabRatio="758" activeTab="7"/>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SPORTSMEN!$I$1:$I$51</definedName>
    <definedName name="Slicer_SPORT_LOCATION">#N/A</definedName>
    <definedName name="_xlnm.Extract" localSheetId="3">ANALYSIS!$G$4:$G$14</definedName>
  </definedNames>
  <calcPr calcId="144525"/>
  <pivotCaches>
    <pivotCache cacheId="0" r:id="rId9"/>
    <pivotCache cacheId="1" r:id="rId10"/>
  </pivotCaches>
  <extLst>
    <ext xmlns:x14="http://schemas.microsoft.com/office/spreadsheetml/2009/9/main" uri="{BBE1A952-AA13-448e-AADC-164F8A28A991}">
      <x14:slicerCaches>
        <x14:slicerCache r:id="rId11"/>
      </x14:slicerCaches>
    </ext>
  </extLst>
</workbook>
</file>

<file path=xl/sharedStrings.xml><?xml version="1.0" encoding="utf-8"?>
<sst xmlns="http://schemas.openxmlformats.org/spreadsheetml/2006/main" count="841" uniqueCount="320">
  <si>
    <t>STAGE 1
(Data Cleaning)</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</si>
  <si>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</si>
  <si>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SHEET</t>
  </si>
  <si>
    <t>COLUMN</t>
  </si>
  <si>
    <t>TASK</t>
  </si>
  <si>
    <t>S No</t>
  </si>
  <si>
    <t>TASK 1: STANDARDIZING THE DATASET</t>
  </si>
  <si>
    <t>SPORTSMEN</t>
  </si>
  <si>
    <t>Col B</t>
  </si>
  <si>
    <t>Populate the FULLNAME consisting of the following fields ONLY, in the prescribed format: PREFIX FIRSTNAME LASTNAME. (Note: All UPPERCASE)</t>
  </si>
  <si>
    <t>Col K</t>
  </si>
  <si>
    <t>Get the COUNTRY NAME to which these sportsmen belong to. Make use of LOCATION sheet to get the required data</t>
  </si>
  <si>
    <t>Col L</t>
  </si>
  <si>
    <t>Populate the LANGUAGE spoken by the sportsmen.  Make use of LOCATION sheet to get the required data</t>
  </si>
  <si>
    <t>Col M</t>
  </si>
  <si>
    <r>
      <rPr>
        <sz val="10"/>
        <color theme="2" tint="-0.899990844447157"/>
        <rFont val="Calibri"/>
        <charset val="134"/>
      </rPr>
      <t xml:space="preserve">Generate the EMAIL ADDRESS for those members, who speak English, in the prescribed format : </t>
    </r>
    <r>
      <rPr>
        <b/>
        <sz val="10"/>
        <color theme="2" tint="-0.899990844447157"/>
        <rFont val="Calibri"/>
        <charset val="134"/>
      </rPr>
      <t>lastname.firstname@xyz.org</t>
    </r>
    <r>
      <rPr>
        <sz val="10"/>
        <color theme="2" tint="-0.899990844447157"/>
        <rFont val="Calibri"/>
        <charset val="134"/>
      </rPr>
      <t xml:space="preserve"> (Note: All lowercase) and for all other members, format should be </t>
    </r>
    <r>
      <rPr>
        <b/>
        <sz val="10"/>
        <color theme="2" tint="-0.899990844447157"/>
        <rFont val="Calibri"/>
        <charset val="134"/>
      </rPr>
      <t xml:space="preserve">lastname.firstname@xyz.com </t>
    </r>
    <r>
      <rPr>
        <sz val="10"/>
        <color theme="2" tint="-0.899990844447157"/>
        <rFont val="Calibri"/>
        <charset val="134"/>
      </rPr>
      <t>(Note: All lowercase)</t>
    </r>
  </si>
  <si>
    <t>Col Q</t>
  </si>
  <si>
    <t>Populate the SPORT LOCATION of the sport played by each player.  Make use of SPORT sheet to get the required data</t>
  </si>
  <si>
    <t>TASK 2: DATA FORMATTING</t>
  </si>
  <si>
    <t>Col A</t>
  </si>
  <si>
    <t>Display MEMBER ID as always 3 digit number (Note: 001, 002…, 020,… etc)</t>
  </si>
  <si>
    <t>Col G</t>
  </si>
  <si>
    <t>Format the BIRTHDATE as dd mmm' yyyy (Prescribed format example: 09 May' 1986)</t>
  </si>
  <si>
    <t>Col N</t>
  </si>
  <si>
    <t>Display the units for the WEIGHT column (Prescribed format example: 80 kg)</t>
  </si>
  <si>
    <t>Col S</t>
  </si>
  <si>
    <r>
      <rPr>
        <sz val="10"/>
        <color theme="2" tint="-0.899990844447157"/>
        <rFont val="Calibri"/>
        <charset val="134"/>
      </rPr>
      <t xml:space="preserve">Format the SALARY to show the data in thousands. If SALARY is less than 100,000 then display data with 2 decimal places else display data with one decimal place. In both cases units should be thousands (k)
</t>
    </r>
    <r>
      <rPr>
        <u/>
        <sz val="10"/>
        <color theme="2" tint="-0.899990844447157"/>
        <rFont val="Calibri"/>
        <charset val="134"/>
      </rPr>
      <t>e.g.</t>
    </r>
    <r>
      <rPr>
        <sz val="10"/>
        <color theme="2" tint="-0.899990844447157"/>
        <rFont val="Calibri"/>
        <charset val="134"/>
      </rPr>
      <t xml:space="preserve">
87670 --&gt; </t>
    </r>
    <r>
      <rPr>
        <b/>
        <sz val="10"/>
        <color theme="2" tint="-0.899990844447157"/>
        <rFont val="Calibri"/>
        <charset val="134"/>
      </rPr>
      <t>87.67 k</t>
    </r>
    <r>
      <rPr>
        <sz val="10"/>
        <color theme="2" tint="-0.899990844447157"/>
        <rFont val="Calibri"/>
        <charset val="134"/>
      </rPr>
      <t xml:space="preserve"> and 123250 --&gt; </t>
    </r>
    <r>
      <rPr>
        <b/>
        <sz val="10"/>
        <color theme="2" tint="-0.899990844447157"/>
        <rFont val="Calibri"/>
        <charset val="134"/>
      </rPr>
      <t>123.2 k</t>
    </r>
  </si>
  <si>
    <t>STAGE 2
(Data Analysis)</t>
  </si>
  <si>
    <t>Instructions: Make use of data from SPORTSMEN worksheet after attempting Question 1</t>
  </si>
  <si>
    <t>RANGE</t>
  </si>
  <si>
    <t>TASK 1: SUMMARIZE DATA - PIVOT TABLE</t>
  </si>
  <si>
    <t>ANALYSIS</t>
  </si>
  <si>
    <t>Range B3</t>
  </si>
  <si>
    <t xml:space="preserve">Create a PIVOT table in the worksheet ANALYSIS, starting at cell B3, with the following details: </t>
  </si>
  <si>
    <t>In COLUMNS; Group : GENDER.</t>
  </si>
  <si>
    <t>In ROWS; Group : COUNTRY (Note: use COUNTRY NAMES)</t>
  </si>
  <si>
    <t>In VALUES; Calculate the count of candidates from each COUNTRY and GENDER type</t>
  </si>
  <si>
    <t>Remove GRAND TOTALs</t>
  </si>
  <si>
    <t>TASK 2: SUMMARIZE DATA - EXCEL FUNCTIONS</t>
  </si>
  <si>
    <t>Range G4</t>
  </si>
  <si>
    <t>Create a SUMMARY table in the worksheet ANALYSIS, starting at cell G4, with the following details.</t>
  </si>
  <si>
    <t>Range H4:I4</t>
  </si>
  <si>
    <t>Starting from range RANGE H4; get the distinct GENDER. Use remove duplicates option and transpose the data</t>
  </si>
  <si>
    <t>Range G5:G16</t>
  </si>
  <si>
    <t>Starting from range RANGE G5; get the distinct COUNTRY (Note: use COUNTRY NAMES)</t>
  </si>
  <si>
    <t>Range H5:I16</t>
  </si>
  <si>
    <t>In the cross table, get the count of candidates from each COUNTRY and GENDER type</t>
  </si>
  <si>
    <t>STAGE 3
(Generate Report)</t>
  </si>
  <si>
    <t>GENERATE REPORT - PIVOT TABLE</t>
  </si>
  <si>
    <t>REPORT</t>
  </si>
  <si>
    <t>Range A3</t>
  </si>
  <si>
    <t>Create a PIVOT table report in the worksheet REPORT, starting at cell A3, with the following information.</t>
  </si>
  <si>
    <t>Report should contain MEMBER ID, FULL NAME, EMAIL, GENDER, YEAR OF BIRTH (Note: don't display quarters, months and dates), COUNTRY NAME, LANGUAGE and SPORT played by them</t>
  </si>
  <si>
    <t>Change the report layout to TABULAR form</t>
  </si>
  <si>
    <t>Remove expand and collapse buttons</t>
  </si>
  <si>
    <t>Range A1</t>
  </si>
  <si>
    <t>Allow user to filter the data by SPORT LOCATION</t>
  </si>
  <si>
    <t>SUMMARY</t>
  </si>
  <si>
    <t>Count of MEMBER ID</t>
  </si>
  <si>
    <t>GENDER</t>
  </si>
  <si>
    <t>COUNTRY NAME</t>
  </si>
  <si>
    <t>Female</t>
  </si>
  <si>
    <t>Male</t>
  </si>
  <si>
    <t>ARGENTINA</t>
  </si>
  <si>
    <t>AUSTRALIA</t>
  </si>
  <si>
    <t>AUSTRIA</t>
  </si>
  <si>
    <t>BRAZIL</t>
  </si>
  <si>
    <t>FRANCE</t>
  </si>
  <si>
    <t>GERMANY</t>
  </si>
  <si>
    <t>NETHERLANDS</t>
  </si>
  <si>
    <t>SPAIN</t>
  </si>
  <si>
    <t>SWEDEN</t>
  </si>
  <si>
    <t>UK</t>
  </si>
  <si>
    <t>USA</t>
  </si>
  <si>
    <t>MEMBER ID</t>
  </si>
  <si>
    <t>FULL NAME</t>
  </si>
  <si>
    <t>EMAIL</t>
  </si>
  <si>
    <t>YEAR OF BIRTH</t>
  </si>
  <si>
    <t>LANGUAGE</t>
  </si>
  <si>
    <t>SPORTS</t>
  </si>
  <si>
    <t>MS. ANNIE ABBOTT</t>
  </si>
  <si>
    <t>abbott.annie@xyz.org</t>
  </si>
  <si>
    <t>English</t>
  </si>
  <si>
    <t>Cycling Track</t>
  </si>
  <si>
    <t>MS. AURELIE LIESUCHKE</t>
  </si>
  <si>
    <t>liesuchke.aurelie@xyz.org</t>
  </si>
  <si>
    <t>Boxing</t>
  </si>
  <si>
    <t>DR. JAYDON BORER</t>
  </si>
  <si>
    <t>borer.jaydon@xyz.org</t>
  </si>
  <si>
    <t>Water Polo</t>
  </si>
  <si>
    <t>MR. MORIAH  LYNCH</t>
  </si>
  <si>
    <t>lynch.moriah @xyz.org</t>
  </si>
  <si>
    <t>Fencing</t>
  </si>
  <si>
    <t>MR. PIERCE RAU</t>
  </si>
  <si>
    <t>rau.pierce@xyz.org</t>
  </si>
  <si>
    <t>Curling</t>
  </si>
  <si>
    <t>MS. AMELIA STEVENS</t>
  </si>
  <si>
    <t>stevens.amelia@xyz.org</t>
  </si>
  <si>
    <t>Shooting</t>
  </si>
  <si>
    <t>PROF. MILENA SCHOTIN</t>
  </si>
  <si>
    <t>schotin.milena@xyz.com</t>
  </si>
  <si>
    <t>German</t>
  </si>
  <si>
    <t>Cycling BMX</t>
  </si>
  <si>
    <t>HR. PIETRO STOLZE</t>
  </si>
  <si>
    <t>stolze.pietro@xyz.com</t>
  </si>
  <si>
    <t>Handball</t>
  </si>
  <si>
    <t>DR. EARNESTINE RAYNOR</t>
  </si>
  <si>
    <t>raynor.earnestine@xyz.org</t>
  </si>
  <si>
    <t>Short Track Speed Skating</t>
  </si>
  <si>
    <t>MR. JASON GAYLORD</t>
  </si>
  <si>
    <t>gaylord.jason@xyz.org</t>
  </si>
  <si>
    <t>Basketball</t>
  </si>
  <si>
    <t>MS. ISABEL RUNOLFSDOTTIR</t>
  </si>
  <si>
    <t>runolfsdottir.isabel@xyz.org</t>
  </si>
  <si>
    <t>HR. BARNEY WESACK</t>
  </si>
  <si>
    <t>wesack.barney@xyz.com</t>
  </si>
  <si>
    <t>Volleyball</t>
  </si>
  <si>
    <t>PROF. LIESBETH ROSEMANN</t>
  </si>
  <si>
    <t>Cycling Road</t>
  </si>
  <si>
    <t>MME. VALENTINE MOREAU</t>
  </si>
  <si>
    <t>French</t>
  </si>
  <si>
    <t>Golf</t>
  </si>
  <si>
    <t>M. CLAUDE TOUSSAINT</t>
  </si>
  <si>
    <t>Diving</t>
  </si>
  <si>
    <t>M. VICTOR LENOIR</t>
  </si>
  <si>
    <t>Triathlon</t>
  </si>
  <si>
    <t>M. BENJAMIN LEBRUN-BRUN</t>
  </si>
  <si>
    <t>M. ANTOINE MAILLARD</t>
  </si>
  <si>
    <t>Sailing</t>
  </si>
  <si>
    <t>SRA. ISABEL BANDA</t>
  </si>
  <si>
    <t>Spanish</t>
  </si>
  <si>
    <t>Canoe Slalom</t>
  </si>
  <si>
    <t>MW. ELIZE PRINS</t>
  </si>
  <si>
    <t>Dutch</t>
  </si>
  <si>
    <t>Judo</t>
  </si>
  <si>
    <t>MW ELISE ROTTEVEEL</t>
  </si>
  <si>
    <t>Beach Volleyball</t>
  </si>
  <si>
    <t>FRU. MIRJAM SODERBERG</t>
  </si>
  <si>
    <t>Swedish</t>
  </si>
  <si>
    <t>Football</t>
  </si>
  <si>
    <t>PREFIX</t>
  </si>
  <si>
    <t>FIRSTNAME</t>
  </si>
  <si>
    <t>MIDDLENAME</t>
  </si>
  <si>
    <t>LASTNAME</t>
  </si>
  <si>
    <t>BIRTHDATE</t>
  </si>
  <si>
    <t>ZODIAC</t>
  </si>
  <si>
    <t>COUNTRYCODE</t>
  </si>
  <si>
    <t>WEIGHT</t>
  </si>
  <si>
    <t>EYECOLOR</t>
  </si>
  <si>
    <t>BLOODTYPE</t>
  </si>
  <si>
    <t>SPORT LOCATION</t>
  </si>
  <si>
    <t>SALARY</t>
  </si>
  <si>
    <t>Ms.</t>
  </si>
  <si>
    <t>Annie</t>
  </si>
  <si>
    <t>Abbott</t>
  </si>
  <si>
    <t>Libra</t>
  </si>
  <si>
    <t>US</t>
  </si>
  <si>
    <t>Green</t>
  </si>
  <si>
    <t>A−</t>
  </si>
  <si>
    <t>Aurelie</t>
  </si>
  <si>
    <t>Liesuchke</t>
  </si>
  <si>
    <t>Aquarius</t>
  </si>
  <si>
    <t>Brown</t>
  </si>
  <si>
    <t>O−</t>
  </si>
  <si>
    <t>Sr.</t>
  </si>
  <si>
    <t>Tomas</t>
  </si>
  <si>
    <t>Ferreira</t>
  </si>
  <si>
    <t>Filho</t>
  </si>
  <si>
    <t>Cancer</t>
  </si>
  <si>
    <t>BR</t>
  </si>
  <si>
    <t>Amber</t>
  </si>
  <si>
    <t>Darby</t>
  </si>
  <si>
    <t>Cruickshank</t>
  </si>
  <si>
    <t>Taurus</t>
  </si>
  <si>
    <t>Alpine Skiing</t>
  </si>
  <si>
    <t>Dr.</t>
  </si>
  <si>
    <t>Jaydon</t>
  </si>
  <si>
    <t>Borer</t>
  </si>
  <si>
    <t>Blue</t>
  </si>
  <si>
    <t>B−</t>
  </si>
  <si>
    <t>Mr.</t>
  </si>
  <si>
    <t xml:space="preserve">Moriah </t>
  </si>
  <si>
    <t>Lynch</t>
  </si>
  <si>
    <t>Sagittarius</t>
  </si>
  <si>
    <t>Amiya</t>
  </si>
  <si>
    <t>Eichmann</t>
  </si>
  <si>
    <t>Leo</t>
  </si>
  <si>
    <t>Pierce</t>
  </si>
  <si>
    <t>Rau</t>
  </si>
  <si>
    <t>A+</t>
  </si>
  <si>
    <t>Amelia</t>
  </si>
  <si>
    <t>Stevens</t>
  </si>
  <si>
    <t>GB</t>
  </si>
  <si>
    <t>Toby</t>
  </si>
  <si>
    <t>Simpson</t>
  </si>
  <si>
    <t>O+</t>
  </si>
  <si>
    <t>Sir</t>
  </si>
  <si>
    <t>Ethan</t>
  </si>
  <si>
    <t>Murphy</t>
  </si>
  <si>
    <t>Scorpio</t>
  </si>
  <si>
    <t>Freestyle Skiing</t>
  </si>
  <si>
    <t>Mrs.</t>
  </si>
  <si>
    <t>Ashley</t>
  </si>
  <si>
    <t>Wood</t>
  </si>
  <si>
    <t>Archery</t>
  </si>
  <si>
    <t>Megan</t>
  </si>
  <si>
    <t>Scott</t>
  </si>
  <si>
    <t>Rugby</t>
  </si>
  <si>
    <t>Hr.</t>
  </si>
  <si>
    <t>Helmut</t>
  </si>
  <si>
    <t>Weinhae</t>
  </si>
  <si>
    <t>Virgo</t>
  </si>
  <si>
    <t>DE</t>
  </si>
  <si>
    <t>Gray</t>
  </si>
  <si>
    <t>Canoe Sprint</t>
  </si>
  <si>
    <t>Prof.</t>
  </si>
  <si>
    <t>Milena</t>
  </si>
  <si>
    <t>Schotin</t>
  </si>
  <si>
    <t>Pisces</t>
  </si>
  <si>
    <t>Lothar</t>
  </si>
  <si>
    <t>Birnbaum</t>
  </si>
  <si>
    <t>Pietro</t>
  </si>
  <si>
    <t>Stolze</t>
  </si>
  <si>
    <t xml:space="preserve">Richard </t>
  </si>
  <si>
    <t>Tlustek</t>
  </si>
  <si>
    <t>Cycling Mountain Bike</t>
  </si>
  <si>
    <t>Earnestine</t>
  </si>
  <si>
    <t>Raynor</t>
  </si>
  <si>
    <t>OZ</t>
  </si>
  <si>
    <t>Jason</t>
  </si>
  <si>
    <t>Gaylord</t>
  </si>
  <si>
    <t>Capricorn</t>
  </si>
  <si>
    <t>Kendrick</t>
  </si>
  <si>
    <t>Sauer</t>
  </si>
  <si>
    <t>Annabell</t>
  </si>
  <si>
    <t>Olson</t>
  </si>
  <si>
    <t>Aries</t>
  </si>
  <si>
    <t>Equestrian / Dressage</t>
  </si>
  <si>
    <t>Jena</t>
  </si>
  <si>
    <t>Upton</t>
  </si>
  <si>
    <t>Shanny</t>
  </si>
  <si>
    <t>Bins</t>
  </si>
  <si>
    <t>Tia</t>
  </si>
  <si>
    <t>Abshire</t>
  </si>
  <si>
    <t>Isabel</t>
  </si>
  <si>
    <t>Runolfsdottir</t>
  </si>
  <si>
    <t>B+</t>
  </si>
  <si>
    <t>Barney</t>
  </si>
  <si>
    <t>Wesack</t>
  </si>
  <si>
    <t>AU</t>
  </si>
  <si>
    <t>Baruch</t>
  </si>
  <si>
    <t>Kade</t>
  </si>
  <si>
    <t>Liesbeth</t>
  </si>
  <si>
    <t>Rosemann</t>
  </si>
  <si>
    <t>Mme.</t>
  </si>
  <si>
    <t>Valentine</t>
  </si>
  <si>
    <t>Moreau</t>
  </si>
  <si>
    <t>FR</t>
  </si>
  <si>
    <t>Paulette</t>
  </si>
  <si>
    <t>Durand</t>
  </si>
  <si>
    <t>Laure-Alix</t>
  </si>
  <si>
    <t>Chevalier</t>
  </si>
  <si>
    <t>M.</t>
  </si>
  <si>
    <t>Claude</t>
  </si>
  <si>
    <t>Toussaint</t>
  </si>
  <si>
    <t>Victor</t>
  </si>
  <si>
    <t>Lenoir</t>
  </si>
  <si>
    <t>Arthur</t>
  </si>
  <si>
    <t>Hockey</t>
  </si>
  <si>
    <t>Benjamin</t>
  </si>
  <si>
    <t>Lebrun-Brun</t>
  </si>
  <si>
    <t>Antoine</t>
  </si>
  <si>
    <t>Maillard</t>
  </si>
  <si>
    <t>Bernard</t>
  </si>
  <si>
    <t>Hoarau-Guyon</t>
  </si>
  <si>
    <t>Hidalgo</t>
  </si>
  <si>
    <t>Cantu</t>
  </si>
  <si>
    <t>Tercero</t>
  </si>
  <si>
    <t>AG</t>
  </si>
  <si>
    <t>Hadalgo</t>
  </si>
  <si>
    <t>Polanco</t>
  </si>
  <si>
    <t>Gemini</t>
  </si>
  <si>
    <t>Sra.</t>
  </si>
  <si>
    <t>Laura</t>
  </si>
  <si>
    <t>Oliviera</t>
  </si>
  <si>
    <t>Athletics</t>
  </si>
  <si>
    <t>Ainhoa</t>
  </si>
  <si>
    <t>Garza</t>
  </si>
  <si>
    <t>ES</t>
  </si>
  <si>
    <t>Gymnastics Artistic</t>
  </si>
  <si>
    <t>Banda</t>
  </si>
  <si>
    <t>Carolota</t>
  </si>
  <si>
    <t>Mateos</t>
  </si>
  <si>
    <t>Mw.</t>
  </si>
  <si>
    <t>Elize</t>
  </si>
  <si>
    <t>Prins</t>
  </si>
  <si>
    <t>DU</t>
  </si>
  <si>
    <t>dhr.</t>
  </si>
  <si>
    <t>Ryan</t>
  </si>
  <si>
    <t>Pham</t>
  </si>
  <si>
    <t>Mw</t>
  </si>
  <si>
    <t>Elise</t>
  </si>
  <si>
    <t>Rotteveel</t>
  </si>
  <si>
    <t>Fru.</t>
  </si>
  <si>
    <t>Mirjam</t>
  </si>
  <si>
    <t>Soderberg</t>
  </si>
  <si>
    <t>SV</t>
  </si>
  <si>
    <t>H.</t>
  </si>
  <si>
    <t>Berndt</t>
  </si>
  <si>
    <t>Palsson</t>
  </si>
  <si>
    <t>Biathlon</t>
  </si>
  <si>
    <t>Adriano</t>
  </si>
  <si>
    <t>Pontes</t>
  </si>
  <si>
    <t>Sobrinho</t>
  </si>
  <si>
    <t>PR</t>
  </si>
  <si>
    <t>Swimming</t>
  </si>
  <si>
    <t>SPORTS LOCATION</t>
  </si>
  <si>
    <t>INDOOR</t>
  </si>
  <si>
    <t>OUTDOOR</t>
  </si>
  <si>
    <t>Portuguese</t>
  </si>
</sst>
</file>

<file path=xl/styles.xml><?xml version="1.0" encoding="utf-8"?>
<styleSheet xmlns="http://schemas.openxmlformats.org/spreadsheetml/2006/main" xmlns:xr9="http://schemas.microsoft.com/office/spreadsheetml/2016/revision9">
  <numFmts count="9">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 mmm\'\ yyyy"/>
    <numFmt numFmtId="179" formatCode="0\ &quot;KG&quot;"/>
    <numFmt numFmtId="180" formatCode="[&gt;=100000]###.00,&quot;K&quot;;[&lt;100000]###.0,&quot;K&quot;"/>
    <numFmt numFmtId="181" formatCode="000"/>
    <numFmt numFmtId="182" formatCode="yyyy"/>
  </numFmts>
  <fonts count="33">
    <font>
      <sz val="11"/>
      <color theme="1"/>
      <name val="Calibri"/>
      <charset val="134"/>
      <scheme val="minor"/>
    </font>
    <font>
      <b/>
      <sz val="10"/>
      <color theme="1"/>
      <name val="Calibri"/>
      <charset val="134"/>
    </font>
    <font>
      <sz val="11"/>
      <color rgb="FF000000"/>
      <name val="Consolas"/>
      <charset val="134"/>
    </font>
    <font>
      <b/>
      <sz val="11"/>
      <color theme="1"/>
      <name val="Calibri"/>
      <charset val="134"/>
      <scheme val="minor"/>
    </font>
    <font>
      <b/>
      <sz val="16"/>
      <color theme="0"/>
      <name val="Calibri"/>
      <charset val="134"/>
      <scheme val="minor"/>
    </font>
    <font>
      <b/>
      <i/>
      <sz val="12"/>
      <color theme="1"/>
      <name val="Calibri"/>
      <charset val="134"/>
      <scheme val="minor"/>
    </font>
    <font>
      <b/>
      <sz val="10"/>
      <color theme="1"/>
      <name val="Calibri"/>
      <charset val="134"/>
      <scheme val="minor"/>
    </font>
    <font>
      <b/>
      <sz val="10"/>
      <color theme="9" tint="-0.499984740745262"/>
      <name val="Calibri"/>
      <charset val="134"/>
    </font>
    <font>
      <b/>
      <sz val="12"/>
      <color theme="2" tint="-0.899990844447157"/>
      <name val="Calibri"/>
      <charset val="134"/>
      <scheme val="minor"/>
    </font>
    <font>
      <b/>
      <sz val="12"/>
      <color theme="1" tint="0.249977111117893"/>
      <name val="Calibri"/>
      <charset val="134"/>
    </font>
    <font>
      <sz val="10"/>
      <color theme="2" tint="-0.899990844447157"/>
      <name val="Calibri"/>
      <charset val="134"/>
      <scheme val="minor"/>
    </font>
    <font>
      <sz val="10"/>
      <color theme="2" tint="-0.899990844447157"/>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0"/>
      <color theme="2" tint="-0.899990844447157"/>
      <name val="Calibri"/>
      <charset val="134"/>
    </font>
    <font>
      <u/>
      <sz val="10"/>
      <color theme="2" tint="-0.899990844447157"/>
      <name val="Calibri"/>
      <charset val="134"/>
    </font>
  </fonts>
  <fills count="38">
    <fill>
      <patternFill patternType="none"/>
    </fill>
    <fill>
      <patternFill patternType="gray125"/>
    </fill>
    <fill>
      <patternFill patternType="solid">
        <fgColor theme="4" tint="0.599993896298105"/>
        <bgColor indexed="64"/>
      </patternFill>
    </fill>
    <fill>
      <patternFill patternType="solid">
        <fgColor theme="8" tint="0.6"/>
        <bgColor indexed="64"/>
      </patternFill>
    </fill>
    <fill>
      <patternFill patternType="solid">
        <fgColor theme="4" tint="0.8"/>
        <bgColor indexed="64"/>
      </patternFill>
    </fill>
    <fill>
      <patternFill patternType="solid">
        <fgColor theme="1" tint="0.499984740745262"/>
        <bgColor indexed="64"/>
      </patternFill>
    </fill>
    <fill>
      <patternFill patternType="solid">
        <fgColor theme="0" tint="-0.149998474074526"/>
        <bgColor indexed="64"/>
      </patternFill>
    </fill>
    <fill>
      <patternFill patternType="solid">
        <fgColor theme="7" tint="0.399975585192419"/>
        <bgColor indexed="64"/>
      </patternFill>
    </fill>
    <fill>
      <patternFill patternType="solid">
        <fgColor theme="3"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auto="1"/>
      </left>
      <right style="thin">
        <color auto="1"/>
      </right>
      <top/>
      <bottom/>
      <diagonal/>
    </border>
    <border>
      <left style="medium">
        <color theme="0" tint="-0.349986266670736"/>
      </left>
      <right/>
      <top style="medium">
        <color theme="0" tint="-0.349986266670736"/>
      </top>
      <bottom/>
      <diagonal/>
    </border>
    <border>
      <left/>
      <right/>
      <top style="medium">
        <color theme="0" tint="-0.349986266670736"/>
      </top>
      <bottom/>
      <diagonal/>
    </border>
    <border>
      <left/>
      <right style="medium">
        <color theme="0" tint="-0.349986266670736"/>
      </right>
      <top style="medium">
        <color theme="0" tint="-0.349986266670736"/>
      </top>
      <bottom/>
      <diagonal/>
    </border>
    <border>
      <left/>
      <right style="medium">
        <color auto="1"/>
      </right>
      <top style="medium">
        <color auto="1"/>
      </top>
      <bottom/>
      <diagonal/>
    </border>
    <border>
      <left style="medium">
        <color theme="0" tint="-0.349986266670736"/>
      </left>
      <right/>
      <top/>
      <bottom style="medium">
        <color theme="0" tint="-0.349986266670736"/>
      </bottom>
      <diagonal/>
    </border>
    <border>
      <left/>
      <right/>
      <top/>
      <bottom style="medium">
        <color theme="0" tint="-0.349986266670736"/>
      </bottom>
      <diagonal/>
    </border>
    <border>
      <left/>
      <right style="medium">
        <color theme="0" tint="-0.349986266670736"/>
      </right>
      <top/>
      <bottom style="medium">
        <color theme="0" tint="-0.349986266670736"/>
      </bottom>
      <diagonal/>
    </border>
    <border>
      <left/>
      <right style="medium">
        <color auto="1"/>
      </right>
      <top/>
      <bottom style="medium">
        <color auto="1"/>
      </bottom>
      <diagonal/>
    </border>
    <border>
      <left style="medium">
        <color theme="0" tint="-0.349986266670736"/>
      </left>
      <right style="medium">
        <color theme="0" tint="-0.349986266670736"/>
      </right>
      <top style="medium">
        <color theme="0" tint="-0.349986266670736"/>
      </top>
      <bottom style="medium">
        <color theme="0" tint="-0.349986266670736"/>
      </bottom>
      <diagonal/>
    </border>
    <border>
      <left/>
      <right style="medium">
        <color theme="1"/>
      </right>
      <top/>
      <bottom/>
      <diagonal/>
    </border>
    <border>
      <left style="thin">
        <color theme="0" tint="-0.349986266670736"/>
      </left>
      <right style="thin">
        <color theme="0" tint="-0.349986266670736"/>
      </right>
      <top/>
      <bottom style="thin">
        <color theme="0" tint="-0.349986266670736"/>
      </bottom>
      <diagonal/>
    </border>
    <border>
      <left style="medium">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diagonal/>
    </border>
    <border>
      <left style="medium">
        <color theme="0" tint="-0.349986266670736"/>
      </left>
      <right style="thin">
        <color theme="0" tint="-0.349986266670736"/>
      </right>
      <top style="thin">
        <color theme="0" tint="-0.349986266670736"/>
      </top>
      <bottom/>
      <diagonal/>
    </border>
    <border>
      <left style="thin">
        <color theme="0" tint="-0.349986266670736"/>
      </left>
      <right style="thin">
        <color theme="0" tint="-0.349986266670736"/>
      </right>
      <top style="thin">
        <color theme="0" tint="-0.349986266670736"/>
      </top>
      <bottom style="double">
        <color theme="0" tint="-0.349986266670736"/>
      </bottom>
      <diagonal/>
    </border>
    <border>
      <left style="medium">
        <color theme="0" tint="-0.349986266670736"/>
      </left>
      <right style="thin">
        <color theme="0" tint="-0.349986266670736"/>
      </right>
      <top style="thin">
        <color theme="0" tint="-0.349986266670736"/>
      </top>
      <bottom style="double">
        <color theme="0" tint="-0.349986266670736"/>
      </bottom>
      <diagonal/>
    </border>
    <border>
      <left style="thin">
        <color theme="0" tint="-0.349986266670736"/>
      </left>
      <right style="medium">
        <color theme="0" tint="-0.349986266670736"/>
      </right>
      <top style="thin">
        <color theme="0" tint="-0.349986266670736"/>
      </top>
      <bottom style="thin">
        <color theme="0" tint="-0.349986266670736"/>
      </bottom>
      <diagonal/>
    </border>
    <border>
      <left style="thin">
        <color theme="0" tint="-0.349986266670736"/>
      </left>
      <right style="medium">
        <color theme="0" tint="-0.349986266670736"/>
      </right>
      <top style="thin">
        <color theme="0" tint="-0.349986266670736"/>
      </top>
      <bottom style="double">
        <color theme="0" tint="-0.349986266670736"/>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9" borderId="22"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3" applyNumberFormat="0" applyFill="0" applyAlignment="0" applyProtection="0">
      <alignment vertical="center"/>
    </xf>
    <xf numFmtId="0" fontId="18" fillId="0" borderId="23" applyNumberFormat="0" applyFill="0" applyAlignment="0" applyProtection="0">
      <alignment vertical="center"/>
    </xf>
    <xf numFmtId="0" fontId="19" fillId="0" borderId="24" applyNumberFormat="0" applyFill="0" applyAlignment="0" applyProtection="0">
      <alignment vertical="center"/>
    </xf>
    <xf numFmtId="0" fontId="19" fillId="0" borderId="0" applyNumberFormat="0" applyFill="0" applyBorder="0" applyAlignment="0" applyProtection="0">
      <alignment vertical="center"/>
    </xf>
    <xf numFmtId="0" fontId="20" fillId="10" borderId="25" applyNumberFormat="0" applyAlignment="0" applyProtection="0">
      <alignment vertical="center"/>
    </xf>
    <xf numFmtId="0" fontId="21" fillId="11" borderId="26" applyNumberFormat="0" applyAlignment="0" applyProtection="0">
      <alignment vertical="center"/>
    </xf>
    <xf numFmtId="0" fontId="22" fillId="11" borderId="25" applyNumberFormat="0" applyAlignment="0" applyProtection="0">
      <alignment vertical="center"/>
    </xf>
    <xf numFmtId="0" fontId="23" fillId="12" borderId="27" applyNumberFormat="0" applyAlignment="0" applyProtection="0">
      <alignment vertical="center"/>
    </xf>
    <xf numFmtId="0" fontId="24" fillId="0" borderId="28" applyNumberFormat="0" applyFill="0" applyAlignment="0" applyProtection="0">
      <alignment vertical="center"/>
    </xf>
    <xf numFmtId="0" fontId="25" fillId="0" borderId="29" applyNumberFormat="0" applyFill="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2"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7"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cellStyleXfs>
  <cellXfs count="58">
    <xf numFmtId="0" fontId="0" fillId="0" borderId="0" xfId="0"/>
    <xf numFmtId="0" fontId="0" fillId="0" borderId="0" xfId="0" applyAlignment="1">
      <alignment horizontal="left"/>
    </xf>
    <xf numFmtId="0" fontId="1" fillId="2" borderId="1" xfId="0" applyFont="1" applyFill="1" applyBorder="1" applyAlignment="1">
      <alignment horizontal="left"/>
    </xf>
    <xf numFmtId="0" fontId="0" fillId="0" borderId="1" xfId="0" applyFill="1" applyBorder="1" applyAlignment="1">
      <alignment horizontal="left"/>
    </xf>
    <xf numFmtId="0" fontId="0" fillId="0" borderId="1" xfId="0" applyBorder="1" applyAlignment="1">
      <alignment horizontal="left"/>
    </xf>
    <xf numFmtId="0" fontId="1" fillId="2" borderId="2" xfId="0" applyFont="1" applyFill="1" applyBorder="1" applyAlignment="1"/>
    <xf numFmtId="0" fontId="0" fillId="0" borderId="2" xfId="0" applyBorder="1" applyAlignment="1">
      <alignment horizontal="left"/>
    </xf>
    <xf numFmtId="0" fontId="0" fillId="0" borderId="2" xfId="0" applyBorder="1"/>
    <xf numFmtId="178" fontId="0" fillId="0" borderId="0" xfId="0" applyNumberFormat="1"/>
    <xf numFmtId="179" fontId="0" fillId="0" borderId="0" xfId="0" applyNumberFormat="1"/>
    <xf numFmtId="180" fontId="0" fillId="0" borderId="0" xfId="0" applyNumberFormat="1"/>
    <xf numFmtId="0" fontId="1" fillId="2" borderId="3" xfId="0" applyFont="1" applyFill="1" applyBorder="1" applyAlignment="1">
      <alignment horizontal="left"/>
    </xf>
    <xf numFmtId="178" fontId="1" fillId="2" borderId="1" xfId="0" applyNumberFormat="1" applyFont="1" applyFill="1" applyBorder="1" applyAlignment="1">
      <alignment horizontal="left"/>
    </xf>
    <xf numFmtId="181" fontId="0" fillId="0" borderId="1" xfId="0" applyNumberFormat="1" applyBorder="1"/>
    <xf numFmtId="178" fontId="0" fillId="0" borderId="1" xfId="0" applyNumberFormat="1" applyBorder="1" applyAlignment="1">
      <alignment horizontal="right"/>
    </xf>
    <xf numFmtId="0" fontId="0" fillId="0" borderId="1" xfId="0" applyBorder="1"/>
    <xf numFmtId="179" fontId="1" fillId="2" borderId="1" xfId="0" applyNumberFormat="1" applyFont="1" applyFill="1" applyBorder="1" applyAlignment="1">
      <alignment horizontal="left"/>
    </xf>
    <xf numFmtId="0" fontId="0" fillId="0" borderId="1" xfId="0" applyBorder="1" applyAlignment="1">
      <alignment horizontal="right"/>
    </xf>
    <xf numFmtId="0" fontId="2" fillId="0" borderId="1" xfId="0" applyFont="1" applyBorder="1"/>
    <xf numFmtId="179" fontId="0" fillId="0" borderId="1" xfId="0" applyNumberFormat="1" applyBorder="1"/>
    <xf numFmtId="180" fontId="1" fillId="2" borderId="1" xfId="0" applyNumberFormat="1" applyFont="1" applyFill="1" applyBorder="1" applyAlignment="1">
      <alignment horizontal="left"/>
    </xf>
    <xf numFmtId="180" fontId="0" fillId="0" borderId="1" xfId="0" applyNumberFormat="1" applyBorder="1"/>
    <xf numFmtId="0" fontId="3" fillId="3" borderId="0" xfId="0" applyFont="1" applyFill="1" applyAlignment="1">
      <alignment horizontal="center"/>
    </xf>
    <xf numFmtId="0" fontId="0" fillId="3" borderId="0" xfId="0" applyFill="1" applyAlignment="1">
      <alignment horizontal="center"/>
    </xf>
    <xf numFmtId="181" fontId="0" fillId="0" borderId="0" xfId="0" applyNumberFormat="1"/>
    <xf numFmtId="182" fontId="0" fillId="0" borderId="0" xfId="0" applyNumberFormat="1"/>
    <xf numFmtId="0" fontId="0" fillId="4" borderId="0" xfId="0" applyFont="1" applyFill="1"/>
    <xf numFmtId="0" fontId="0" fillId="0" borderId="0" xfId="0" applyAlignment="1">
      <alignment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6" borderId="7" xfId="0" applyFont="1" applyFill="1" applyBorder="1" applyAlignment="1">
      <alignment horizontal="left" vertical="center" wrapText="1" indent="1"/>
    </xf>
    <xf numFmtId="0" fontId="4" fillId="5" borderId="8"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5" fillId="6" borderId="11" xfId="0" applyFont="1" applyFill="1" applyBorder="1" applyAlignment="1">
      <alignment horizontal="left" vertical="center" wrapText="1" indent="1"/>
    </xf>
    <xf numFmtId="0" fontId="5" fillId="7" borderId="0" xfId="0" applyFont="1" applyFill="1" applyAlignment="1">
      <alignment horizontal="left" vertical="center" indent="1"/>
    </xf>
    <xf numFmtId="0" fontId="0" fillId="7" borderId="0" xfId="0" applyFill="1" applyAlignment="1">
      <alignment horizontal="left"/>
    </xf>
    <xf numFmtId="0" fontId="0" fillId="7" borderId="0" xfId="0" applyFill="1"/>
    <xf numFmtId="0" fontId="6" fillId="0" borderId="9" xfId="0" applyFont="1" applyBorder="1"/>
    <xf numFmtId="0" fontId="7" fillId="0" borderId="9" xfId="0" applyFont="1" applyBorder="1" applyAlignment="1"/>
    <xf numFmtId="0" fontId="8" fillId="8" borderId="12" xfId="0" applyFont="1" applyFill="1" applyBorder="1"/>
    <xf numFmtId="0" fontId="9" fillId="8" borderId="0" xfId="0" applyFont="1" applyFill="1" applyBorder="1" applyAlignment="1">
      <alignment horizontal="left"/>
    </xf>
    <xf numFmtId="0" fontId="9" fillId="8" borderId="13" xfId="0" applyFont="1" applyFill="1" applyBorder="1" applyAlignment="1">
      <alignment horizontal="left"/>
    </xf>
    <xf numFmtId="0" fontId="10" fillId="0" borderId="14" xfId="0" applyFont="1" applyBorder="1"/>
    <xf numFmtId="0" fontId="10" fillId="0" borderId="15" xfId="0" applyFont="1" applyBorder="1"/>
    <xf numFmtId="0" fontId="10" fillId="0" borderId="2" xfId="0" applyFont="1" applyBorder="1"/>
    <xf numFmtId="0" fontId="11" fillId="0" borderId="2" xfId="0" applyFont="1" applyBorder="1" applyAlignment="1"/>
    <xf numFmtId="0" fontId="11" fillId="0" borderId="2" xfId="0" applyFont="1" applyBorder="1" applyAlignment="1">
      <alignment wrapText="1"/>
    </xf>
    <xf numFmtId="0" fontId="10" fillId="0" borderId="16" xfId="0" applyFont="1" applyBorder="1"/>
    <xf numFmtId="0" fontId="10" fillId="0" borderId="17" xfId="0" applyFont="1" applyBorder="1"/>
    <xf numFmtId="0" fontId="11" fillId="0" borderId="16" xfId="0" applyFont="1" applyBorder="1" applyAlignment="1"/>
    <xf numFmtId="0" fontId="10" fillId="0" borderId="18" xfId="0" applyFont="1" applyFill="1" applyBorder="1"/>
    <xf numFmtId="0" fontId="10" fillId="0" borderId="19" xfId="0" applyFont="1" applyFill="1" applyBorder="1"/>
    <xf numFmtId="0" fontId="11" fillId="0" borderId="18" xfId="0" applyFont="1" applyBorder="1" applyAlignment="1">
      <alignment horizontal="left" vertical="center" wrapText="1"/>
    </xf>
    <xf numFmtId="0" fontId="11" fillId="0" borderId="20" xfId="0" applyFont="1" applyBorder="1" applyAlignment="1"/>
    <xf numFmtId="0" fontId="11" fillId="0" borderId="20" xfId="0" applyFont="1" applyBorder="1" applyAlignment="1">
      <alignment vertical="center" wrapText="1"/>
    </xf>
    <xf numFmtId="0" fontId="11" fillId="0" borderId="21" xfId="0" applyFont="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microsoft.com/office/2007/relationships/slicerCache" Target="slicerCaches/slicerCache1.xml"/><Relationship Id="rId10" Type="http://schemas.openxmlformats.org/officeDocument/2006/relationships/pivotCacheDefinition" Target="pivotCache/pivotCacheDefinition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135255</xdr:colOff>
      <xdr:row>5</xdr:row>
      <xdr:rowOff>144145</xdr:rowOff>
    </xdr:from>
    <xdr:to>
      <xdr:col>9</xdr:col>
      <xdr:colOff>763270</xdr:colOff>
      <xdr:row>10</xdr:row>
      <xdr:rowOff>54610</xdr:rowOff>
    </xdr:to>
    <mc:AlternateContent xmlns:mc="http://schemas.openxmlformats.org/markup-compatibility/2006">
      <mc:Choice xmlns:a14="http://schemas.microsoft.com/office/drawing/2010/main" Requires="a14">
        <xdr:graphicFrame>
          <xdr:nvGraphicFramePr>
            <xdr:cNvPr id="2" name="SPORT LOCATION"/>
            <xdr:cNvGraphicFramePr/>
          </xdr:nvGraphicFramePr>
          <xdr:xfrm>
            <a:off x="0" y="0"/>
            <a:ext cx="0" cy="0"/>
          </xdr:xfrm>
          <a:graphic>
            <a:graphicData uri="http://schemas.microsoft.com/office/drawing/2010/slicer">
              <sle:slicer xmlns:sle="http://schemas.microsoft.com/office/drawing/2010/slicer" name="SPORT LOCATION"/>
            </a:graphicData>
          </a:graphic>
        </xdr:graphicFrame>
      </mc:Choice>
      <mc:Fallback xmlns="">
        <xdr:sp macro="" textlink="">
          <xdr:nvSpPr>
            <xdr:cNvPr id="0" name=""/>
            <xdr:cNvSpPr>
              <a:spLocks noTextEdit="1"/>
            </xdr:cNvSpPr>
          </xdr:nvSpPr>
          <xdr:spPr>
            <a:xfrm>
              <a:off x="10403205" y="1096645"/>
              <a:ext cx="1761490" cy="86296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369.765162037" refreshedBy="admin" recordCount="51">
  <cacheSource type="worksheet">
    <worksheetSource ref="A1:S1048576" sheet="SPORTSMEN"/>
  </cacheSource>
  <cacheFields count="19">
    <cacheField name="MEMBER ID" numFmtId="0">
      <sharedItems containsString="0" containsBlank="1" containsNumber="1" containsInteger="1" minValue="0" maxValue="50" count="5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m/>
      </sharedItems>
    </cacheField>
    <cacheField name="FULL NAME" numFmtId="0">
      <sharedItems containsBlank="1" count="51">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m/>
      </sharedItems>
    </cacheField>
    <cacheField name="PREFIX" numFmtId="0">
      <sharedItems containsBlank="1" count="17">
        <s v="Ms."/>
        <s v="Sr."/>
        <s v="Dr."/>
        <s v="Mr."/>
        <s v="Sir"/>
        <s v="Mrs."/>
        <s v="Hr."/>
        <s v="Prof."/>
        <s v="Mme."/>
        <s v="M."/>
        <s v="Sra."/>
        <s v="Mw."/>
        <s v="dhr."/>
        <s v="Mw"/>
        <s v="Fru."/>
        <s v="H."/>
        <m/>
      </sharedItems>
    </cacheField>
    <cacheField name="FIRSTNAME" numFmtId="0">
      <sharedItems containsBlank="1" count="50">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m/>
      </sharedItems>
    </cacheField>
    <cacheField name="MIDDLENAME" numFmtId="0">
      <sharedItems containsBlank="1" count="4">
        <m/>
        <s v="Ferreira"/>
        <s v="Cantu"/>
        <s v="Pontes"/>
      </sharedItems>
    </cacheField>
    <cacheField name="LASTNAME" numFmtId="0">
      <sharedItems containsBlank="1" count="50">
        <s v="Abbott"/>
        <s v="Liesuchke"/>
        <s v="Filho"/>
        <s v="Cruickshank"/>
        <s v="Borer"/>
        <s v="Lynch"/>
        <s v="Eichmann"/>
        <s v="Rau"/>
        <s v="Stevens"/>
        <s v="Simpson"/>
        <s v="Murphy"/>
        <s v="Wood"/>
        <s v="Scott"/>
        <s v="Weinhae"/>
        <s v="Schotin"/>
        <s v="Birnbaum"/>
        <s v="Stolze"/>
        <s v="Tlustek"/>
        <s v="Raynor"/>
        <s v="Gaylord"/>
        <s v="Sauer"/>
        <s v="Olson"/>
        <s v="Upton"/>
        <s v="Bins"/>
        <s v="Abshire"/>
        <s v="Runolfsdottir"/>
        <s v="Wesack"/>
        <s v="Kade"/>
        <s v="Rosemann"/>
        <s v="Moreau"/>
        <s v="Durand"/>
        <s v="Chevalier"/>
        <s v="Toussaint"/>
        <s v="Lenoir"/>
        <s v="Lebrun-Brun"/>
        <s v="Maillard"/>
        <s v="Hoarau-Guyon"/>
        <s v="Tercero"/>
        <s v="Polanco"/>
        <s v="Oliviera"/>
        <s v="Garza"/>
        <s v="Banda"/>
        <s v="Mateos"/>
        <s v="Prins"/>
        <s v="Pham"/>
        <s v="Rotteveel"/>
        <s v="Soderberg"/>
        <s v="Palsson"/>
        <s v="Sobrinho"/>
        <m/>
      </sharedItems>
    </cacheField>
    <cacheField name="BIRTHDATE" numFmtId="0">
      <sharedItems containsString="0" containsBlank="1" containsNonDate="0" containsDate="1" minDate="1955-07-30T00:00:00" maxDate="1999-08-28T00:00:00" count="51">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m/>
      </sharedItems>
    </cacheField>
    <cacheField name="ZODIAC" numFmtId="0">
      <sharedItems containsBlank="1" count="13">
        <s v="Libra"/>
        <s v="Aquarius"/>
        <s v="Cancer"/>
        <s v="Taurus"/>
        <s v="Sagittarius"/>
        <s v="Leo"/>
        <s v="Scorpio"/>
        <s v="Virgo"/>
        <s v="Pisces"/>
        <s v="Capricorn"/>
        <s v="Aries"/>
        <s v="Gemini"/>
        <m/>
      </sharedItems>
    </cacheField>
    <cacheField name="GENDER" numFmtId="0">
      <sharedItems containsBlank="1" count="3">
        <s v="Female"/>
        <s v="Male"/>
        <m/>
      </sharedItems>
    </cacheField>
    <cacheField name="COUNTRYCODE" numFmtId="0">
      <sharedItems containsBlank="1" count="13">
        <s v="US"/>
        <s v="BR"/>
        <s v="GB"/>
        <s v="DE"/>
        <s v="OZ"/>
        <s v="AU"/>
        <s v="FR"/>
        <s v="AG"/>
        <s v="ES"/>
        <s v="DU"/>
        <s v="SV"/>
        <s v="PR"/>
        <m/>
      </sharedItems>
    </cacheField>
    <cacheField name="COUNTRY NAME" numFmtId="0">
      <sharedItems containsBlank="1" count="12">
        <s v="USA"/>
        <s v="BRAZIL"/>
        <s v="UK"/>
        <s v="GERMANY"/>
        <s v="AUSTRALIA"/>
        <s v="AUSTRIA"/>
        <s v="FRANCE"/>
        <s v="ARGENTINA"/>
        <s v="SPAIN"/>
        <s v="NETHERLANDS"/>
        <s v="SWEDEN"/>
        <m/>
      </sharedItems>
    </cacheField>
    <cacheField name="LANGUAGE" numFmtId="0">
      <sharedItems containsBlank="1" count="8">
        <s v="English"/>
        <s v="Portuguese"/>
        <s v="German"/>
        <s v="French"/>
        <s v="Spanish"/>
        <s v="Dutch"/>
        <s v="Swedish"/>
        <m/>
      </sharedItems>
    </cacheField>
    <cacheField name="EMAIL" numFmtId="0">
      <sharedItems containsBlank="1" count="29">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m/>
      </sharedItems>
    </cacheField>
    <cacheField name="WEIGHT" numFmtId="179">
      <sharedItems containsString="0" containsBlank="1" containsNumber="1" minValue="0" maxValue="105.9" count="51">
        <n v="94"/>
        <n v="84.2"/>
        <n v="52.9"/>
        <n v="48.9"/>
        <n v="84.8"/>
        <n v="83.2"/>
        <n v="61.1"/>
        <n v="105.7"/>
        <n v="65.3"/>
        <n v="62.9"/>
        <n v="104.3"/>
        <n v="100.7"/>
        <n v="70.9"/>
        <n v="68.3"/>
        <n v="105.3"/>
        <n v="48.6"/>
        <n v="105.9"/>
        <n v="71.1"/>
        <n v="70.3"/>
        <n v="54.7"/>
        <n v="100.9"/>
        <n v="84.3"/>
        <n v="66.8"/>
        <n v="59.4"/>
        <n v="77.8"/>
        <n v="85.9"/>
        <n v="93.4"/>
        <n v="95.5"/>
        <n v="52.2"/>
        <n v="74.6"/>
        <n v="81.7"/>
        <n v="78.1"/>
        <n v="57.1"/>
        <n v="56"/>
        <n v="88.6"/>
        <n v="78.2"/>
        <n v="95.8"/>
        <n v="59.7"/>
        <n v="77.7"/>
        <n v="98"/>
        <n v="51.9"/>
        <n v="55.6"/>
        <n v="102.3"/>
        <n v="58.8"/>
        <n v="63.8"/>
        <n v="98.6"/>
        <n v="61.8"/>
        <n v="50"/>
        <n v="45.9"/>
        <n v="92.5"/>
        <m/>
      </sharedItems>
    </cacheField>
    <cacheField name="EYECOLOR" numFmtId="0">
      <sharedItems containsBlank="1" count="6">
        <s v="Green"/>
        <s v="Brown"/>
        <s v="Amber"/>
        <s v="Blue"/>
        <s v="Gray"/>
        <m/>
      </sharedItems>
    </cacheField>
    <cacheField name="BLOODTYPE" numFmtId="0">
      <sharedItems containsBlank="1" count="7">
        <s v="A−"/>
        <s v="O−"/>
        <s v="B−"/>
        <s v="A+"/>
        <s v="O+"/>
        <s v="B+"/>
        <m/>
      </sharedItems>
    </cacheField>
    <cacheField name="SPORT LOCATION" numFmtId="0">
      <sharedItems containsBlank="1" count="3">
        <s v="INDOOR"/>
        <s v="OUTDOOR"/>
        <m/>
      </sharedItems>
    </cacheField>
    <cacheField name="SPORTS" numFmtId="0">
      <sharedItems containsBlank="1" count="33">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m/>
      </sharedItems>
    </cacheField>
    <cacheField name="SALARY" numFmtId="180">
      <sharedItems containsString="0" containsBlank="1" containsNumber="1" containsInteger="1" minValue="0" maxValue="117408" count="51">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5369.9231944444" refreshedBy="admin" recordCount="50">
  <cacheSource type="worksheet">
    <worksheetSource ref="A1:S51" sheet="SPORTSMEN"/>
  </cacheSource>
  <cacheFields count="19">
    <cacheField name="MEMBER ID" numFmtId="181">
      <sharedItems containsSemiMixedTypes="0" containsString="0" containsNumber="1" containsInteger="1" minValue="0"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ount="16">
        <s v="Ms."/>
        <s v="Sr."/>
        <s v="Dr."/>
        <s v="Mr."/>
        <s v="Sir"/>
        <s v="Mrs."/>
        <s v="Hr."/>
        <s v="Prof."/>
        <s v="Mme."/>
        <s v="M."/>
        <s v="Sra."/>
        <s v="Mw."/>
        <s v="dhr."/>
        <s v="Mw"/>
        <s v="Fru."/>
        <s v="H."/>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ount="4">
        <m/>
        <s v="Ferreira"/>
        <s v="Cantu"/>
        <s v="Pontes"/>
      </sharedItems>
    </cacheField>
    <cacheField name="LASTNAME" numFmtId="0">
      <sharedItems count="49">
        <s v="Abbott"/>
        <s v="Liesuchke"/>
        <s v="Filho"/>
        <s v="Cruickshank"/>
        <s v="Borer"/>
        <s v="Lynch"/>
        <s v="Eichmann"/>
        <s v="Rau"/>
        <s v="Stevens"/>
        <s v="Simpson"/>
        <s v="Murphy"/>
        <s v="Wood"/>
        <s v="Scott"/>
        <s v="Weinhae"/>
        <s v="Schotin"/>
        <s v="Birnbaum"/>
        <s v="Stolze"/>
        <s v="Tlustek"/>
        <s v="Raynor"/>
        <s v="Gaylord"/>
        <s v="Sauer"/>
        <s v="Olson"/>
        <s v="Upton"/>
        <s v="Bins"/>
        <s v="Abshire"/>
        <s v="Runolfsdottir"/>
        <s v="Wesack"/>
        <s v="Kade"/>
        <s v="Rosemann"/>
        <s v="Moreau"/>
        <s v="Durand"/>
        <s v="Chevalier"/>
        <s v="Toussaint"/>
        <s v="Lenoir"/>
        <s v="Lebrun-Brun"/>
        <s v="Maillard"/>
        <s v="Hoarau-Guyon"/>
        <s v="Tercero"/>
        <s v="Polanco"/>
        <s v="Oliviera"/>
        <s v="Garza"/>
        <s v="Banda"/>
        <s v="Mateos"/>
        <s v="Prins"/>
        <s v="Pham"/>
        <s v="Rotteveel"/>
        <s v="Soderberg"/>
        <s v="Palsson"/>
        <s v="Sobrinho"/>
      </sharedItems>
    </cacheField>
    <cacheField name="BIRTHDATE" numFmtId="0">
      <sharedItems containsSemiMixedTypes="0" containsString="0" containsNonDate="0" containsDate="1" minDate="1955-07-30T00:00:00" maxDate="1999-08-28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ount="12">
        <s v="Libra"/>
        <s v="Aquarius"/>
        <s v="Cancer"/>
        <s v="Taurus"/>
        <s v="Sagittarius"/>
        <s v="Leo"/>
        <s v="Scorpio"/>
        <s v="Virgo"/>
        <s v="Pisces"/>
        <s v="Capricorn"/>
        <s v="Aries"/>
        <s v="Gemini"/>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28">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haredItems>
    </cacheField>
    <cacheField name="WEIGHT" numFmtId="179">
      <sharedItems containsSemiMixedTypes="0" containsString="0" containsNumber="1" minValue="0" maxValue="105.9" count="50">
        <n v="94"/>
        <n v="84.2"/>
        <n v="52.9"/>
        <n v="48.9"/>
        <n v="84.8"/>
        <n v="83.2"/>
        <n v="61.1"/>
        <n v="105.7"/>
        <n v="65.3"/>
        <n v="62.9"/>
        <n v="104.3"/>
        <n v="100.7"/>
        <n v="70.9"/>
        <n v="68.3"/>
        <n v="105.3"/>
        <n v="48.6"/>
        <n v="105.9"/>
        <n v="71.1"/>
        <n v="70.3"/>
        <n v="54.7"/>
        <n v="100.9"/>
        <n v="84.3"/>
        <n v="66.8"/>
        <n v="59.4"/>
        <n v="77.8"/>
        <n v="85.9"/>
        <n v="93.4"/>
        <n v="95.5"/>
        <n v="52.2"/>
        <n v="74.6"/>
        <n v="81.7"/>
        <n v="78.1"/>
        <n v="57.1"/>
        <n v="56"/>
        <n v="88.6"/>
        <n v="78.2"/>
        <n v="95.8"/>
        <n v="59.7"/>
        <n v="77.7"/>
        <n v="98"/>
        <n v="51.9"/>
        <n v="55.6"/>
        <n v="102.3"/>
        <n v="58.8"/>
        <n v="63.8"/>
        <n v="98.6"/>
        <n v="61.8"/>
        <n v="50"/>
        <n v="45.9"/>
        <n v="92.5"/>
      </sharedItems>
    </cacheField>
    <cacheField name="EYECOLOR" numFmtId="0">
      <sharedItems count="5">
        <s v="Green"/>
        <s v="Brown"/>
        <s v="Amber"/>
        <s v="Blue"/>
        <s v="Gray"/>
      </sharedItems>
    </cacheField>
    <cacheField name="BLOODTYPE" numFmtId="0">
      <sharedItems count="6">
        <s v="A−"/>
        <s v="O−"/>
        <s v="B−"/>
        <s v="A+"/>
        <s v="O+"/>
        <s v="B+"/>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80">
      <sharedItems containsSemiMixedTypes="0" containsString="0" containsNumber="1" containsInteger="1" minValue="0"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
  <r>
    <x v="0"/>
    <x v="0"/>
    <x v="0"/>
    <x v="0"/>
    <x v="0"/>
    <x v="0"/>
    <x v="0"/>
    <x v="0"/>
    <x v="0"/>
    <x v="0"/>
    <x v="0"/>
    <x v="0"/>
    <x v="0"/>
    <x v="0"/>
    <x v="0"/>
    <x v="0"/>
    <x v="0"/>
    <x v="0"/>
    <x v="0"/>
  </r>
  <r>
    <x v="1"/>
    <x v="1"/>
    <x v="0"/>
    <x v="1"/>
    <x v="0"/>
    <x v="1"/>
    <x v="1"/>
    <x v="1"/>
    <x v="0"/>
    <x v="0"/>
    <x v="0"/>
    <x v="0"/>
    <x v="1"/>
    <x v="1"/>
    <x v="1"/>
    <x v="1"/>
    <x v="0"/>
    <x v="1"/>
    <x v="1"/>
  </r>
  <r>
    <x v="2"/>
    <x v="2"/>
    <x v="1"/>
    <x v="2"/>
    <x v="1"/>
    <x v="2"/>
    <x v="2"/>
    <x v="2"/>
    <x v="1"/>
    <x v="1"/>
    <x v="1"/>
    <x v="1"/>
    <x v="2"/>
    <x v="2"/>
    <x v="2"/>
    <x v="0"/>
    <x v="1"/>
    <x v="2"/>
    <x v="2"/>
  </r>
  <r>
    <x v="3"/>
    <x v="3"/>
    <x v="0"/>
    <x v="3"/>
    <x v="0"/>
    <x v="3"/>
    <x v="3"/>
    <x v="3"/>
    <x v="0"/>
    <x v="0"/>
    <x v="0"/>
    <x v="0"/>
    <x v="3"/>
    <x v="3"/>
    <x v="0"/>
    <x v="1"/>
    <x v="1"/>
    <x v="3"/>
    <x v="3"/>
  </r>
  <r>
    <x v="4"/>
    <x v="4"/>
    <x v="2"/>
    <x v="4"/>
    <x v="0"/>
    <x v="4"/>
    <x v="4"/>
    <x v="3"/>
    <x v="1"/>
    <x v="0"/>
    <x v="0"/>
    <x v="0"/>
    <x v="4"/>
    <x v="4"/>
    <x v="3"/>
    <x v="2"/>
    <x v="0"/>
    <x v="4"/>
    <x v="4"/>
  </r>
  <r>
    <x v="5"/>
    <x v="5"/>
    <x v="3"/>
    <x v="5"/>
    <x v="0"/>
    <x v="5"/>
    <x v="5"/>
    <x v="4"/>
    <x v="1"/>
    <x v="0"/>
    <x v="0"/>
    <x v="0"/>
    <x v="5"/>
    <x v="5"/>
    <x v="3"/>
    <x v="1"/>
    <x v="0"/>
    <x v="5"/>
    <x v="5"/>
  </r>
  <r>
    <x v="6"/>
    <x v="6"/>
    <x v="0"/>
    <x v="6"/>
    <x v="0"/>
    <x v="6"/>
    <x v="6"/>
    <x v="5"/>
    <x v="0"/>
    <x v="0"/>
    <x v="0"/>
    <x v="0"/>
    <x v="6"/>
    <x v="6"/>
    <x v="3"/>
    <x v="2"/>
    <x v="1"/>
    <x v="6"/>
    <x v="6"/>
  </r>
  <r>
    <x v="7"/>
    <x v="7"/>
    <x v="3"/>
    <x v="7"/>
    <x v="0"/>
    <x v="7"/>
    <x v="7"/>
    <x v="3"/>
    <x v="1"/>
    <x v="0"/>
    <x v="0"/>
    <x v="0"/>
    <x v="7"/>
    <x v="7"/>
    <x v="2"/>
    <x v="3"/>
    <x v="0"/>
    <x v="7"/>
    <x v="7"/>
  </r>
  <r>
    <x v="8"/>
    <x v="8"/>
    <x v="0"/>
    <x v="8"/>
    <x v="0"/>
    <x v="8"/>
    <x v="8"/>
    <x v="1"/>
    <x v="0"/>
    <x v="2"/>
    <x v="2"/>
    <x v="0"/>
    <x v="8"/>
    <x v="8"/>
    <x v="3"/>
    <x v="3"/>
    <x v="0"/>
    <x v="8"/>
    <x v="8"/>
  </r>
  <r>
    <x v="9"/>
    <x v="9"/>
    <x v="3"/>
    <x v="9"/>
    <x v="0"/>
    <x v="9"/>
    <x v="9"/>
    <x v="4"/>
    <x v="1"/>
    <x v="2"/>
    <x v="2"/>
    <x v="0"/>
    <x v="9"/>
    <x v="9"/>
    <x v="2"/>
    <x v="4"/>
    <x v="1"/>
    <x v="6"/>
    <x v="9"/>
  </r>
  <r>
    <x v="10"/>
    <x v="10"/>
    <x v="4"/>
    <x v="10"/>
    <x v="0"/>
    <x v="10"/>
    <x v="10"/>
    <x v="6"/>
    <x v="1"/>
    <x v="2"/>
    <x v="2"/>
    <x v="0"/>
    <x v="10"/>
    <x v="10"/>
    <x v="1"/>
    <x v="4"/>
    <x v="1"/>
    <x v="9"/>
    <x v="10"/>
  </r>
  <r>
    <x v="11"/>
    <x v="11"/>
    <x v="5"/>
    <x v="11"/>
    <x v="0"/>
    <x v="11"/>
    <x v="11"/>
    <x v="0"/>
    <x v="0"/>
    <x v="2"/>
    <x v="2"/>
    <x v="0"/>
    <x v="11"/>
    <x v="11"/>
    <x v="1"/>
    <x v="4"/>
    <x v="1"/>
    <x v="10"/>
    <x v="11"/>
  </r>
  <r>
    <x v="12"/>
    <x v="12"/>
    <x v="0"/>
    <x v="12"/>
    <x v="0"/>
    <x v="12"/>
    <x v="12"/>
    <x v="1"/>
    <x v="0"/>
    <x v="2"/>
    <x v="2"/>
    <x v="0"/>
    <x v="12"/>
    <x v="12"/>
    <x v="0"/>
    <x v="0"/>
    <x v="1"/>
    <x v="11"/>
    <x v="12"/>
  </r>
  <r>
    <x v="13"/>
    <x v="13"/>
    <x v="6"/>
    <x v="13"/>
    <x v="0"/>
    <x v="13"/>
    <x v="13"/>
    <x v="7"/>
    <x v="1"/>
    <x v="3"/>
    <x v="3"/>
    <x v="2"/>
    <x v="13"/>
    <x v="13"/>
    <x v="4"/>
    <x v="3"/>
    <x v="1"/>
    <x v="12"/>
    <x v="13"/>
  </r>
  <r>
    <x v="14"/>
    <x v="14"/>
    <x v="7"/>
    <x v="14"/>
    <x v="0"/>
    <x v="14"/>
    <x v="14"/>
    <x v="8"/>
    <x v="0"/>
    <x v="3"/>
    <x v="3"/>
    <x v="2"/>
    <x v="14"/>
    <x v="14"/>
    <x v="4"/>
    <x v="4"/>
    <x v="0"/>
    <x v="13"/>
    <x v="14"/>
  </r>
  <r>
    <x v="15"/>
    <x v="15"/>
    <x v="6"/>
    <x v="15"/>
    <x v="0"/>
    <x v="15"/>
    <x v="15"/>
    <x v="2"/>
    <x v="1"/>
    <x v="3"/>
    <x v="3"/>
    <x v="2"/>
    <x v="15"/>
    <x v="15"/>
    <x v="3"/>
    <x v="4"/>
    <x v="1"/>
    <x v="3"/>
    <x v="15"/>
  </r>
  <r>
    <x v="16"/>
    <x v="16"/>
    <x v="6"/>
    <x v="16"/>
    <x v="0"/>
    <x v="16"/>
    <x v="16"/>
    <x v="0"/>
    <x v="1"/>
    <x v="3"/>
    <x v="3"/>
    <x v="2"/>
    <x v="16"/>
    <x v="16"/>
    <x v="3"/>
    <x v="0"/>
    <x v="0"/>
    <x v="14"/>
    <x v="16"/>
  </r>
  <r>
    <x v="17"/>
    <x v="17"/>
    <x v="6"/>
    <x v="17"/>
    <x v="0"/>
    <x v="17"/>
    <x v="17"/>
    <x v="7"/>
    <x v="1"/>
    <x v="3"/>
    <x v="3"/>
    <x v="2"/>
    <x v="17"/>
    <x v="17"/>
    <x v="3"/>
    <x v="0"/>
    <x v="1"/>
    <x v="15"/>
    <x v="17"/>
  </r>
  <r>
    <x v="18"/>
    <x v="18"/>
    <x v="2"/>
    <x v="18"/>
    <x v="0"/>
    <x v="18"/>
    <x v="18"/>
    <x v="3"/>
    <x v="0"/>
    <x v="4"/>
    <x v="4"/>
    <x v="0"/>
    <x v="18"/>
    <x v="18"/>
    <x v="3"/>
    <x v="3"/>
    <x v="0"/>
    <x v="16"/>
    <x v="18"/>
  </r>
  <r>
    <x v="19"/>
    <x v="19"/>
    <x v="3"/>
    <x v="19"/>
    <x v="0"/>
    <x v="19"/>
    <x v="19"/>
    <x v="9"/>
    <x v="1"/>
    <x v="4"/>
    <x v="4"/>
    <x v="0"/>
    <x v="19"/>
    <x v="19"/>
    <x v="1"/>
    <x v="1"/>
    <x v="0"/>
    <x v="17"/>
    <x v="19"/>
  </r>
  <r>
    <x v="20"/>
    <x v="20"/>
    <x v="3"/>
    <x v="20"/>
    <x v="0"/>
    <x v="20"/>
    <x v="20"/>
    <x v="2"/>
    <x v="1"/>
    <x v="4"/>
    <x v="4"/>
    <x v="0"/>
    <x v="20"/>
    <x v="20"/>
    <x v="3"/>
    <x v="2"/>
    <x v="1"/>
    <x v="18"/>
    <x v="20"/>
  </r>
  <r>
    <x v="21"/>
    <x v="21"/>
    <x v="2"/>
    <x v="21"/>
    <x v="0"/>
    <x v="21"/>
    <x v="21"/>
    <x v="10"/>
    <x v="0"/>
    <x v="4"/>
    <x v="4"/>
    <x v="0"/>
    <x v="21"/>
    <x v="21"/>
    <x v="0"/>
    <x v="3"/>
    <x v="1"/>
    <x v="19"/>
    <x v="21"/>
  </r>
  <r>
    <x v="22"/>
    <x v="22"/>
    <x v="2"/>
    <x v="22"/>
    <x v="0"/>
    <x v="22"/>
    <x v="22"/>
    <x v="4"/>
    <x v="0"/>
    <x v="4"/>
    <x v="4"/>
    <x v="0"/>
    <x v="22"/>
    <x v="22"/>
    <x v="3"/>
    <x v="4"/>
    <x v="1"/>
    <x v="20"/>
    <x v="22"/>
  </r>
  <r>
    <x v="23"/>
    <x v="23"/>
    <x v="2"/>
    <x v="23"/>
    <x v="0"/>
    <x v="23"/>
    <x v="23"/>
    <x v="7"/>
    <x v="0"/>
    <x v="4"/>
    <x v="4"/>
    <x v="0"/>
    <x v="23"/>
    <x v="23"/>
    <x v="2"/>
    <x v="2"/>
    <x v="1"/>
    <x v="21"/>
    <x v="23"/>
  </r>
  <r>
    <x v="24"/>
    <x v="24"/>
    <x v="2"/>
    <x v="24"/>
    <x v="0"/>
    <x v="24"/>
    <x v="24"/>
    <x v="2"/>
    <x v="0"/>
    <x v="4"/>
    <x v="4"/>
    <x v="0"/>
    <x v="24"/>
    <x v="24"/>
    <x v="2"/>
    <x v="3"/>
    <x v="1"/>
    <x v="6"/>
    <x v="24"/>
  </r>
  <r>
    <x v="25"/>
    <x v="25"/>
    <x v="0"/>
    <x v="25"/>
    <x v="0"/>
    <x v="25"/>
    <x v="25"/>
    <x v="10"/>
    <x v="0"/>
    <x v="4"/>
    <x v="4"/>
    <x v="0"/>
    <x v="25"/>
    <x v="25"/>
    <x v="3"/>
    <x v="5"/>
    <x v="0"/>
    <x v="0"/>
    <x v="25"/>
  </r>
  <r>
    <x v="26"/>
    <x v="26"/>
    <x v="6"/>
    <x v="26"/>
    <x v="0"/>
    <x v="26"/>
    <x v="26"/>
    <x v="2"/>
    <x v="1"/>
    <x v="5"/>
    <x v="5"/>
    <x v="2"/>
    <x v="26"/>
    <x v="26"/>
    <x v="2"/>
    <x v="5"/>
    <x v="0"/>
    <x v="22"/>
    <x v="26"/>
  </r>
  <r>
    <x v="27"/>
    <x v="27"/>
    <x v="6"/>
    <x v="27"/>
    <x v="0"/>
    <x v="27"/>
    <x v="27"/>
    <x v="8"/>
    <x v="1"/>
    <x v="5"/>
    <x v="5"/>
    <x v="2"/>
    <x v="27"/>
    <x v="27"/>
    <x v="4"/>
    <x v="1"/>
    <x v="1"/>
    <x v="11"/>
    <x v="27"/>
  </r>
  <r>
    <x v="28"/>
    <x v="28"/>
    <x v="7"/>
    <x v="28"/>
    <x v="0"/>
    <x v="28"/>
    <x v="28"/>
    <x v="1"/>
    <x v="0"/>
    <x v="5"/>
    <x v="5"/>
    <x v="2"/>
    <x v="0"/>
    <x v="28"/>
    <x v="3"/>
    <x v="4"/>
    <x v="0"/>
    <x v="6"/>
    <x v="28"/>
  </r>
  <r>
    <x v="29"/>
    <x v="29"/>
    <x v="8"/>
    <x v="29"/>
    <x v="0"/>
    <x v="29"/>
    <x v="29"/>
    <x v="0"/>
    <x v="0"/>
    <x v="6"/>
    <x v="6"/>
    <x v="3"/>
    <x v="1"/>
    <x v="29"/>
    <x v="3"/>
    <x v="5"/>
    <x v="0"/>
    <x v="23"/>
    <x v="29"/>
  </r>
  <r>
    <x v="30"/>
    <x v="30"/>
    <x v="8"/>
    <x v="30"/>
    <x v="0"/>
    <x v="30"/>
    <x v="30"/>
    <x v="9"/>
    <x v="0"/>
    <x v="6"/>
    <x v="6"/>
    <x v="3"/>
    <x v="2"/>
    <x v="30"/>
    <x v="2"/>
    <x v="1"/>
    <x v="1"/>
    <x v="22"/>
    <x v="30"/>
  </r>
  <r>
    <x v="31"/>
    <x v="31"/>
    <x v="8"/>
    <x v="31"/>
    <x v="0"/>
    <x v="31"/>
    <x v="31"/>
    <x v="9"/>
    <x v="0"/>
    <x v="6"/>
    <x v="6"/>
    <x v="3"/>
    <x v="3"/>
    <x v="31"/>
    <x v="3"/>
    <x v="4"/>
    <x v="1"/>
    <x v="20"/>
    <x v="31"/>
  </r>
  <r>
    <x v="32"/>
    <x v="32"/>
    <x v="9"/>
    <x v="32"/>
    <x v="0"/>
    <x v="32"/>
    <x v="32"/>
    <x v="6"/>
    <x v="1"/>
    <x v="6"/>
    <x v="6"/>
    <x v="3"/>
    <x v="4"/>
    <x v="32"/>
    <x v="0"/>
    <x v="4"/>
    <x v="0"/>
    <x v="24"/>
    <x v="32"/>
  </r>
  <r>
    <x v="33"/>
    <x v="33"/>
    <x v="9"/>
    <x v="33"/>
    <x v="0"/>
    <x v="33"/>
    <x v="33"/>
    <x v="0"/>
    <x v="1"/>
    <x v="6"/>
    <x v="6"/>
    <x v="3"/>
    <x v="5"/>
    <x v="33"/>
    <x v="3"/>
    <x v="5"/>
    <x v="0"/>
    <x v="18"/>
    <x v="33"/>
  </r>
  <r>
    <x v="34"/>
    <x v="34"/>
    <x v="9"/>
    <x v="34"/>
    <x v="0"/>
    <x v="33"/>
    <x v="34"/>
    <x v="5"/>
    <x v="1"/>
    <x v="6"/>
    <x v="6"/>
    <x v="3"/>
    <x v="6"/>
    <x v="34"/>
    <x v="2"/>
    <x v="4"/>
    <x v="1"/>
    <x v="25"/>
    <x v="34"/>
  </r>
  <r>
    <x v="35"/>
    <x v="35"/>
    <x v="9"/>
    <x v="35"/>
    <x v="0"/>
    <x v="34"/>
    <x v="35"/>
    <x v="1"/>
    <x v="1"/>
    <x v="6"/>
    <x v="6"/>
    <x v="3"/>
    <x v="7"/>
    <x v="35"/>
    <x v="1"/>
    <x v="1"/>
    <x v="0"/>
    <x v="18"/>
    <x v="35"/>
  </r>
  <r>
    <x v="36"/>
    <x v="36"/>
    <x v="9"/>
    <x v="36"/>
    <x v="0"/>
    <x v="35"/>
    <x v="36"/>
    <x v="2"/>
    <x v="1"/>
    <x v="6"/>
    <x v="6"/>
    <x v="3"/>
    <x v="8"/>
    <x v="36"/>
    <x v="3"/>
    <x v="2"/>
    <x v="0"/>
    <x v="26"/>
    <x v="36"/>
  </r>
  <r>
    <x v="37"/>
    <x v="37"/>
    <x v="9"/>
    <x v="37"/>
    <x v="0"/>
    <x v="36"/>
    <x v="37"/>
    <x v="9"/>
    <x v="1"/>
    <x v="6"/>
    <x v="6"/>
    <x v="3"/>
    <x v="9"/>
    <x v="37"/>
    <x v="4"/>
    <x v="1"/>
    <x v="1"/>
    <x v="0"/>
    <x v="37"/>
  </r>
  <r>
    <x v="38"/>
    <x v="38"/>
    <x v="1"/>
    <x v="38"/>
    <x v="2"/>
    <x v="37"/>
    <x v="38"/>
    <x v="4"/>
    <x v="1"/>
    <x v="7"/>
    <x v="7"/>
    <x v="4"/>
    <x v="10"/>
    <x v="38"/>
    <x v="4"/>
    <x v="2"/>
    <x v="1"/>
    <x v="21"/>
    <x v="38"/>
  </r>
  <r>
    <x v="39"/>
    <x v="39"/>
    <x v="1"/>
    <x v="39"/>
    <x v="0"/>
    <x v="38"/>
    <x v="39"/>
    <x v="11"/>
    <x v="1"/>
    <x v="7"/>
    <x v="7"/>
    <x v="4"/>
    <x v="11"/>
    <x v="39"/>
    <x v="3"/>
    <x v="0"/>
    <x v="1"/>
    <x v="20"/>
    <x v="39"/>
  </r>
  <r>
    <x v="40"/>
    <x v="40"/>
    <x v="10"/>
    <x v="40"/>
    <x v="0"/>
    <x v="39"/>
    <x v="40"/>
    <x v="1"/>
    <x v="0"/>
    <x v="7"/>
    <x v="7"/>
    <x v="4"/>
    <x v="12"/>
    <x v="40"/>
    <x v="2"/>
    <x v="1"/>
    <x v="1"/>
    <x v="27"/>
    <x v="40"/>
  </r>
  <r>
    <x v="41"/>
    <x v="41"/>
    <x v="10"/>
    <x v="41"/>
    <x v="0"/>
    <x v="40"/>
    <x v="41"/>
    <x v="8"/>
    <x v="0"/>
    <x v="8"/>
    <x v="8"/>
    <x v="4"/>
    <x v="13"/>
    <x v="41"/>
    <x v="1"/>
    <x v="4"/>
    <x v="1"/>
    <x v="28"/>
    <x v="41"/>
  </r>
  <r>
    <x v="42"/>
    <x v="42"/>
    <x v="10"/>
    <x v="25"/>
    <x v="0"/>
    <x v="41"/>
    <x v="42"/>
    <x v="9"/>
    <x v="0"/>
    <x v="8"/>
    <x v="8"/>
    <x v="4"/>
    <x v="14"/>
    <x v="42"/>
    <x v="2"/>
    <x v="4"/>
    <x v="0"/>
    <x v="21"/>
    <x v="42"/>
  </r>
  <r>
    <x v="43"/>
    <x v="43"/>
    <x v="10"/>
    <x v="42"/>
    <x v="0"/>
    <x v="42"/>
    <x v="43"/>
    <x v="5"/>
    <x v="0"/>
    <x v="8"/>
    <x v="8"/>
    <x v="4"/>
    <x v="15"/>
    <x v="43"/>
    <x v="4"/>
    <x v="1"/>
    <x v="1"/>
    <x v="27"/>
    <x v="43"/>
  </r>
  <r>
    <x v="44"/>
    <x v="44"/>
    <x v="11"/>
    <x v="43"/>
    <x v="0"/>
    <x v="43"/>
    <x v="44"/>
    <x v="3"/>
    <x v="0"/>
    <x v="9"/>
    <x v="9"/>
    <x v="5"/>
    <x v="16"/>
    <x v="44"/>
    <x v="3"/>
    <x v="4"/>
    <x v="0"/>
    <x v="29"/>
    <x v="44"/>
  </r>
  <r>
    <x v="45"/>
    <x v="45"/>
    <x v="12"/>
    <x v="44"/>
    <x v="0"/>
    <x v="44"/>
    <x v="45"/>
    <x v="0"/>
    <x v="1"/>
    <x v="9"/>
    <x v="9"/>
    <x v="5"/>
    <x v="17"/>
    <x v="45"/>
    <x v="2"/>
    <x v="5"/>
    <x v="1"/>
    <x v="20"/>
    <x v="45"/>
  </r>
  <r>
    <x v="46"/>
    <x v="46"/>
    <x v="13"/>
    <x v="45"/>
    <x v="0"/>
    <x v="45"/>
    <x v="46"/>
    <x v="10"/>
    <x v="0"/>
    <x v="9"/>
    <x v="9"/>
    <x v="5"/>
    <x v="18"/>
    <x v="46"/>
    <x v="4"/>
    <x v="1"/>
    <x v="0"/>
    <x v="20"/>
    <x v="46"/>
  </r>
  <r>
    <x v="47"/>
    <x v="47"/>
    <x v="14"/>
    <x v="46"/>
    <x v="0"/>
    <x v="46"/>
    <x v="47"/>
    <x v="3"/>
    <x v="0"/>
    <x v="10"/>
    <x v="10"/>
    <x v="6"/>
    <x v="19"/>
    <x v="47"/>
    <x v="2"/>
    <x v="4"/>
    <x v="0"/>
    <x v="2"/>
    <x v="47"/>
  </r>
  <r>
    <x v="48"/>
    <x v="48"/>
    <x v="15"/>
    <x v="47"/>
    <x v="0"/>
    <x v="47"/>
    <x v="48"/>
    <x v="8"/>
    <x v="1"/>
    <x v="10"/>
    <x v="10"/>
    <x v="6"/>
    <x v="20"/>
    <x v="48"/>
    <x v="3"/>
    <x v="0"/>
    <x v="1"/>
    <x v="30"/>
    <x v="48"/>
  </r>
  <r>
    <x v="49"/>
    <x v="49"/>
    <x v="1"/>
    <x v="48"/>
    <x v="3"/>
    <x v="48"/>
    <x v="49"/>
    <x v="5"/>
    <x v="1"/>
    <x v="11"/>
    <x v="1"/>
    <x v="1"/>
    <x v="21"/>
    <x v="49"/>
    <x v="0"/>
    <x v="3"/>
    <x v="1"/>
    <x v="31"/>
    <x v="49"/>
  </r>
  <r>
    <x v="50"/>
    <x v="50"/>
    <x v="16"/>
    <x v="49"/>
    <x v="0"/>
    <x v="49"/>
    <x v="50"/>
    <x v="12"/>
    <x v="2"/>
    <x v="12"/>
    <x v="11"/>
    <x v="7"/>
    <x v="28"/>
    <x v="50"/>
    <x v="5"/>
    <x v="6"/>
    <x v="2"/>
    <x v="32"/>
    <x v="50"/>
  </r>
</pivotCacheRecords>
</file>

<file path=xl/pivotCache/pivotCacheRecords2.xml><?xml version="1.0" encoding="utf-8"?>
<pivotCacheRecords xmlns="http://schemas.openxmlformats.org/spreadsheetml/2006/main" xmlns:r="http://schemas.openxmlformats.org/officeDocument/2006/relationships" count="50">
  <r>
    <x v="0"/>
    <x v="0"/>
    <x v="0"/>
    <x v="0"/>
    <x v="0"/>
    <x v="0"/>
    <x v="0"/>
    <x v="0"/>
    <x v="0"/>
    <x v="0"/>
    <x v="0"/>
    <x v="0"/>
    <x v="0"/>
    <x v="0"/>
    <x v="0"/>
    <x v="0"/>
    <x v="0"/>
    <x v="0"/>
    <x v="0"/>
  </r>
  <r>
    <x v="1"/>
    <x v="1"/>
    <x v="0"/>
    <x v="1"/>
    <x v="0"/>
    <x v="1"/>
    <x v="1"/>
    <x v="1"/>
    <x v="0"/>
    <x v="0"/>
    <x v="0"/>
    <x v="0"/>
    <x v="1"/>
    <x v="1"/>
    <x v="1"/>
    <x v="1"/>
    <x v="0"/>
    <x v="1"/>
    <x v="1"/>
  </r>
  <r>
    <x v="2"/>
    <x v="2"/>
    <x v="1"/>
    <x v="2"/>
    <x v="1"/>
    <x v="2"/>
    <x v="2"/>
    <x v="2"/>
    <x v="1"/>
    <x v="1"/>
    <x v="1"/>
    <x v="1"/>
    <x v="2"/>
    <x v="2"/>
    <x v="2"/>
    <x v="0"/>
    <x v="1"/>
    <x v="2"/>
    <x v="2"/>
  </r>
  <r>
    <x v="3"/>
    <x v="3"/>
    <x v="0"/>
    <x v="3"/>
    <x v="0"/>
    <x v="3"/>
    <x v="3"/>
    <x v="3"/>
    <x v="0"/>
    <x v="0"/>
    <x v="0"/>
    <x v="0"/>
    <x v="3"/>
    <x v="3"/>
    <x v="0"/>
    <x v="1"/>
    <x v="1"/>
    <x v="3"/>
    <x v="3"/>
  </r>
  <r>
    <x v="4"/>
    <x v="4"/>
    <x v="2"/>
    <x v="4"/>
    <x v="0"/>
    <x v="4"/>
    <x v="4"/>
    <x v="3"/>
    <x v="1"/>
    <x v="0"/>
    <x v="0"/>
    <x v="0"/>
    <x v="4"/>
    <x v="4"/>
    <x v="3"/>
    <x v="2"/>
    <x v="0"/>
    <x v="4"/>
    <x v="4"/>
  </r>
  <r>
    <x v="5"/>
    <x v="5"/>
    <x v="3"/>
    <x v="5"/>
    <x v="0"/>
    <x v="5"/>
    <x v="5"/>
    <x v="4"/>
    <x v="1"/>
    <x v="0"/>
    <x v="0"/>
    <x v="0"/>
    <x v="5"/>
    <x v="5"/>
    <x v="3"/>
    <x v="1"/>
    <x v="0"/>
    <x v="5"/>
    <x v="5"/>
  </r>
  <r>
    <x v="6"/>
    <x v="6"/>
    <x v="0"/>
    <x v="6"/>
    <x v="0"/>
    <x v="6"/>
    <x v="6"/>
    <x v="5"/>
    <x v="0"/>
    <x v="0"/>
    <x v="0"/>
    <x v="0"/>
    <x v="6"/>
    <x v="6"/>
    <x v="3"/>
    <x v="2"/>
    <x v="1"/>
    <x v="6"/>
    <x v="6"/>
  </r>
  <r>
    <x v="7"/>
    <x v="7"/>
    <x v="3"/>
    <x v="7"/>
    <x v="0"/>
    <x v="7"/>
    <x v="7"/>
    <x v="3"/>
    <x v="1"/>
    <x v="0"/>
    <x v="0"/>
    <x v="0"/>
    <x v="7"/>
    <x v="7"/>
    <x v="2"/>
    <x v="3"/>
    <x v="0"/>
    <x v="7"/>
    <x v="7"/>
  </r>
  <r>
    <x v="8"/>
    <x v="8"/>
    <x v="0"/>
    <x v="8"/>
    <x v="0"/>
    <x v="8"/>
    <x v="8"/>
    <x v="1"/>
    <x v="0"/>
    <x v="2"/>
    <x v="2"/>
    <x v="0"/>
    <x v="8"/>
    <x v="8"/>
    <x v="3"/>
    <x v="3"/>
    <x v="0"/>
    <x v="8"/>
    <x v="8"/>
  </r>
  <r>
    <x v="9"/>
    <x v="9"/>
    <x v="3"/>
    <x v="9"/>
    <x v="0"/>
    <x v="9"/>
    <x v="9"/>
    <x v="4"/>
    <x v="1"/>
    <x v="2"/>
    <x v="2"/>
    <x v="0"/>
    <x v="9"/>
    <x v="9"/>
    <x v="2"/>
    <x v="4"/>
    <x v="1"/>
    <x v="6"/>
    <x v="9"/>
  </r>
  <r>
    <x v="10"/>
    <x v="10"/>
    <x v="4"/>
    <x v="10"/>
    <x v="0"/>
    <x v="10"/>
    <x v="10"/>
    <x v="6"/>
    <x v="1"/>
    <x v="2"/>
    <x v="2"/>
    <x v="0"/>
    <x v="10"/>
    <x v="10"/>
    <x v="1"/>
    <x v="4"/>
    <x v="1"/>
    <x v="9"/>
    <x v="10"/>
  </r>
  <r>
    <x v="11"/>
    <x v="11"/>
    <x v="5"/>
    <x v="11"/>
    <x v="0"/>
    <x v="11"/>
    <x v="11"/>
    <x v="0"/>
    <x v="0"/>
    <x v="2"/>
    <x v="2"/>
    <x v="0"/>
    <x v="11"/>
    <x v="11"/>
    <x v="1"/>
    <x v="4"/>
    <x v="1"/>
    <x v="10"/>
    <x v="11"/>
  </r>
  <r>
    <x v="12"/>
    <x v="12"/>
    <x v="0"/>
    <x v="12"/>
    <x v="0"/>
    <x v="12"/>
    <x v="12"/>
    <x v="1"/>
    <x v="0"/>
    <x v="2"/>
    <x v="2"/>
    <x v="0"/>
    <x v="12"/>
    <x v="12"/>
    <x v="0"/>
    <x v="0"/>
    <x v="1"/>
    <x v="11"/>
    <x v="12"/>
  </r>
  <r>
    <x v="13"/>
    <x v="13"/>
    <x v="6"/>
    <x v="13"/>
    <x v="0"/>
    <x v="13"/>
    <x v="13"/>
    <x v="7"/>
    <x v="1"/>
    <x v="3"/>
    <x v="3"/>
    <x v="2"/>
    <x v="13"/>
    <x v="13"/>
    <x v="4"/>
    <x v="3"/>
    <x v="1"/>
    <x v="12"/>
    <x v="13"/>
  </r>
  <r>
    <x v="14"/>
    <x v="14"/>
    <x v="7"/>
    <x v="14"/>
    <x v="0"/>
    <x v="14"/>
    <x v="14"/>
    <x v="8"/>
    <x v="0"/>
    <x v="3"/>
    <x v="3"/>
    <x v="2"/>
    <x v="14"/>
    <x v="14"/>
    <x v="4"/>
    <x v="4"/>
    <x v="0"/>
    <x v="13"/>
    <x v="14"/>
  </r>
  <r>
    <x v="15"/>
    <x v="15"/>
    <x v="6"/>
    <x v="15"/>
    <x v="0"/>
    <x v="15"/>
    <x v="15"/>
    <x v="2"/>
    <x v="1"/>
    <x v="3"/>
    <x v="3"/>
    <x v="2"/>
    <x v="15"/>
    <x v="15"/>
    <x v="3"/>
    <x v="4"/>
    <x v="1"/>
    <x v="3"/>
    <x v="15"/>
  </r>
  <r>
    <x v="16"/>
    <x v="16"/>
    <x v="6"/>
    <x v="16"/>
    <x v="0"/>
    <x v="16"/>
    <x v="16"/>
    <x v="0"/>
    <x v="1"/>
    <x v="3"/>
    <x v="3"/>
    <x v="2"/>
    <x v="16"/>
    <x v="16"/>
    <x v="3"/>
    <x v="0"/>
    <x v="0"/>
    <x v="14"/>
    <x v="16"/>
  </r>
  <r>
    <x v="17"/>
    <x v="17"/>
    <x v="6"/>
    <x v="17"/>
    <x v="0"/>
    <x v="17"/>
    <x v="17"/>
    <x v="7"/>
    <x v="1"/>
    <x v="3"/>
    <x v="3"/>
    <x v="2"/>
    <x v="17"/>
    <x v="17"/>
    <x v="3"/>
    <x v="0"/>
    <x v="1"/>
    <x v="15"/>
    <x v="17"/>
  </r>
  <r>
    <x v="18"/>
    <x v="18"/>
    <x v="2"/>
    <x v="18"/>
    <x v="0"/>
    <x v="18"/>
    <x v="18"/>
    <x v="3"/>
    <x v="0"/>
    <x v="4"/>
    <x v="4"/>
    <x v="0"/>
    <x v="18"/>
    <x v="18"/>
    <x v="3"/>
    <x v="3"/>
    <x v="0"/>
    <x v="16"/>
    <x v="18"/>
  </r>
  <r>
    <x v="19"/>
    <x v="19"/>
    <x v="3"/>
    <x v="19"/>
    <x v="0"/>
    <x v="19"/>
    <x v="19"/>
    <x v="9"/>
    <x v="1"/>
    <x v="4"/>
    <x v="4"/>
    <x v="0"/>
    <x v="19"/>
    <x v="19"/>
    <x v="1"/>
    <x v="1"/>
    <x v="0"/>
    <x v="17"/>
    <x v="19"/>
  </r>
  <r>
    <x v="20"/>
    <x v="20"/>
    <x v="3"/>
    <x v="20"/>
    <x v="0"/>
    <x v="20"/>
    <x v="20"/>
    <x v="2"/>
    <x v="1"/>
    <x v="4"/>
    <x v="4"/>
    <x v="0"/>
    <x v="20"/>
    <x v="20"/>
    <x v="3"/>
    <x v="2"/>
    <x v="1"/>
    <x v="18"/>
    <x v="20"/>
  </r>
  <r>
    <x v="21"/>
    <x v="21"/>
    <x v="2"/>
    <x v="21"/>
    <x v="0"/>
    <x v="21"/>
    <x v="21"/>
    <x v="10"/>
    <x v="0"/>
    <x v="4"/>
    <x v="4"/>
    <x v="0"/>
    <x v="21"/>
    <x v="21"/>
    <x v="0"/>
    <x v="3"/>
    <x v="1"/>
    <x v="19"/>
    <x v="21"/>
  </r>
  <r>
    <x v="22"/>
    <x v="22"/>
    <x v="2"/>
    <x v="22"/>
    <x v="0"/>
    <x v="22"/>
    <x v="22"/>
    <x v="4"/>
    <x v="0"/>
    <x v="4"/>
    <x v="4"/>
    <x v="0"/>
    <x v="22"/>
    <x v="22"/>
    <x v="3"/>
    <x v="4"/>
    <x v="1"/>
    <x v="20"/>
    <x v="22"/>
  </r>
  <r>
    <x v="23"/>
    <x v="23"/>
    <x v="2"/>
    <x v="23"/>
    <x v="0"/>
    <x v="23"/>
    <x v="23"/>
    <x v="7"/>
    <x v="0"/>
    <x v="4"/>
    <x v="4"/>
    <x v="0"/>
    <x v="23"/>
    <x v="23"/>
    <x v="2"/>
    <x v="2"/>
    <x v="1"/>
    <x v="21"/>
    <x v="23"/>
  </r>
  <r>
    <x v="24"/>
    <x v="24"/>
    <x v="2"/>
    <x v="24"/>
    <x v="0"/>
    <x v="24"/>
    <x v="24"/>
    <x v="2"/>
    <x v="0"/>
    <x v="4"/>
    <x v="4"/>
    <x v="0"/>
    <x v="24"/>
    <x v="24"/>
    <x v="2"/>
    <x v="3"/>
    <x v="1"/>
    <x v="6"/>
    <x v="24"/>
  </r>
  <r>
    <x v="25"/>
    <x v="25"/>
    <x v="0"/>
    <x v="25"/>
    <x v="0"/>
    <x v="25"/>
    <x v="25"/>
    <x v="10"/>
    <x v="0"/>
    <x v="4"/>
    <x v="4"/>
    <x v="0"/>
    <x v="25"/>
    <x v="25"/>
    <x v="3"/>
    <x v="5"/>
    <x v="0"/>
    <x v="0"/>
    <x v="25"/>
  </r>
  <r>
    <x v="26"/>
    <x v="26"/>
    <x v="6"/>
    <x v="26"/>
    <x v="0"/>
    <x v="26"/>
    <x v="26"/>
    <x v="2"/>
    <x v="1"/>
    <x v="5"/>
    <x v="5"/>
    <x v="2"/>
    <x v="26"/>
    <x v="26"/>
    <x v="2"/>
    <x v="5"/>
    <x v="0"/>
    <x v="22"/>
    <x v="26"/>
  </r>
  <r>
    <x v="27"/>
    <x v="27"/>
    <x v="6"/>
    <x v="27"/>
    <x v="0"/>
    <x v="27"/>
    <x v="27"/>
    <x v="8"/>
    <x v="1"/>
    <x v="5"/>
    <x v="5"/>
    <x v="2"/>
    <x v="27"/>
    <x v="27"/>
    <x v="4"/>
    <x v="1"/>
    <x v="1"/>
    <x v="11"/>
    <x v="27"/>
  </r>
  <r>
    <x v="28"/>
    <x v="28"/>
    <x v="7"/>
    <x v="28"/>
    <x v="0"/>
    <x v="28"/>
    <x v="28"/>
    <x v="1"/>
    <x v="0"/>
    <x v="5"/>
    <x v="5"/>
    <x v="2"/>
    <x v="0"/>
    <x v="28"/>
    <x v="3"/>
    <x v="4"/>
    <x v="0"/>
    <x v="6"/>
    <x v="28"/>
  </r>
  <r>
    <x v="29"/>
    <x v="29"/>
    <x v="8"/>
    <x v="29"/>
    <x v="0"/>
    <x v="29"/>
    <x v="29"/>
    <x v="0"/>
    <x v="0"/>
    <x v="6"/>
    <x v="6"/>
    <x v="3"/>
    <x v="1"/>
    <x v="29"/>
    <x v="3"/>
    <x v="5"/>
    <x v="0"/>
    <x v="23"/>
    <x v="29"/>
  </r>
  <r>
    <x v="30"/>
    <x v="30"/>
    <x v="8"/>
    <x v="30"/>
    <x v="0"/>
    <x v="30"/>
    <x v="30"/>
    <x v="9"/>
    <x v="0"/>
    <x v="6"/>
    <x v="6"/>
    <x v="3"/>
    <x v="2"/>
    <x v="30"/>
    <x v="2"/>
    <x v="1"/>
    <x v="1"/>
    <x v="22"/>
    <x v="30"/>
  </r>
  <r>
    <x v="31"/>
    <x v="31"/>
    <x v="8"/>
    <x v="31"/>
    <x v="0"/>
    <x v="31"/>
    <x v="31"/>
    <x v="9"/>
    <x v="0"/>
    <x v="6"/>
    <x v="6"/>
    <x v="3"/>
    <x v="3"/>
    <x v="31"/>
    <x v="3"/>
    <x v="4"/>
    <x v="1"/>
    <x v="20"/>
    <x v="31"/>
  </r>
  <r>
    <x v="32"/>
    <x v="32"/>
    <x v="9"/>
    <x v="32"/>
    <x v="0"/>
    <x v="32"/>
    <x v="32"/>
    <x v="6"/>
    <x v="1"/>
    <x v="6"/>
    <x v="6"/>
    <x v="3"/>
    <x v="4"/>
    <x v="32"/>
    <x v="0"/>
    <x v="4"/>
    <x v="0"/>
    <x v="24"/>
    <x v="32"/>
  </r>
  <r>
    <x v="33"/>
    <x v="33"/>
    <x v="9"/>
    <x v="33"/>
    <x v="0"/>
    <x v="33"/>
    <x v="33"/>
    <x v="0"/>
    <x v="1"/>
    <x v="6"/>
    <x v="6"/>
    <x v="3"/>
    <x v="5"/>
    <x v="33"/>
    <x v="3"/>
    <x v="5"/>
    <x v="0"/>
    <x v="18"/>
    <x v="33"/>
  </r>
  <r>
    <x v="34"/>
    <x v="34"/>
    <x v="9"/>
    <x v="34"/>
    <x v="0"/>
    <x v="33"/>
    <x v="34"/>
    <x v="5"/>
    <x v="1"/>
    <x v="6"/>
    <x v="6"/>
    <x v="3"/>
    <x v="6"/>
    <x v="34"/>
    <x v="2"/>
    <x v="4"/>
    <x v="1"/>
    <x v="25"/>
    <x v="34"/>
  </r>
  <r>
    <x v="35"/>
    <x v="35"/>
    <x v="9"/>
    <x v="35"/>
    <x v="0"/>
    <x v="34"/>
    <x v="35"/>
    <x v="1"/>
    <x v="1"/>
    <x v="6"/>
    <x v="6"/>
    <x v="3"/>
    <x v="7"/>
    <x v="35"/>
    <x v="1"/>
    <x v="1"/>
    <x v="0"/>
    <x v="18"/>
    <x v="35"/>
  </r>
  <r>
    <x v="36"/>
    <x v="36"/>
    <x v="9"/>
    <x v="36"/>
    <x v="0"/>
    <x v="35"/>
    <x v="36"/>
    <x v="2"/>
    <x v="1"/>
    <x v="6"/>
    <x v="6"/>
    <x v="3"/>
    <x v="8"/>
    <x v="36"/>
    <x v="3"/>
    <x v="2"/>
    <x v="0"/>
    <x v="26"/>
    <x v="36"/>
  </r>
  <r>
    <x v="37"/>
    <x v="37"/>
    <x v="9"/>
    <x v="37"/>
    <x v="0"/>
    <x v="36"/>
    <x v="37"/>
    <x v="9"/>
    <x v="1"/>
    <x v="6"/>
    <x v="6"/>
    <x v="3"/>
    <x v="9"/>
    <x v="37"/>
    <x v="4"/>
    <x v="1"/>
    <x v="1"/>
    <x v="0"/>
    <x v="37"/>
  </r>
  <r>
    <x v="38"/>
    <x v="38"/>
    <x v="1"/>
    <x v="38"/>
    <x v="2"/>
    <x v="37"/>
    <x v="38"/>
    <x v="4"/>
    <x v="1"/>
    <x v="7"/>
    <x v="7"/>
    <x v="4"/>
    <x v="10"/>
    <x v="38"/>
    <x v="4"/>
    <x v="2"/>
    <x v="1"/>
    <x v="21"/>
    <x v="38"/>
  </r>
  <r>
    <x v="39"/>
    <x v="39"/>
    <x v="1"/>
    <x v="39"/>
    <x v="0"/>
    <x v="38"/>
    <x v="39"/>
    <x v="11"/>
    <x v="1"/>
    <x v="7"/>
    <x v="7"/>
    <x v="4"/>
    <x v="11"/>
    <x v="39"/>
    <x v="3"/>
    <x v="0"/>
    <x v="1"/>
    <x v="20"/>
    <x v="39"/>
  </r>
  <r>
    <x v="40"/>
    <x v="40"/>
    <x v="10"/>
    <x v="40"/>
    <x v="0"/>
    <x v="39"/>
    <x v="40"/>
    <x v="1"/>
    <x v="0"/>
    <x v="7"/>
    <x v="7"/>
    <x v="4"/>
    <x v="12"/>
    <x v="40"/>
    <x v="2"/>
    <x v="1"/>
    <x v="1"/>
    <x v="27"/>
    <x v="40"/>
  </r>
  <r>
    <x v="41"/>
    <x v="41"/>
    <x v="10"/>
    <x v="41"/>
    <x v="0"/>
    <x v="40"/>
    <x v="41"/>
    <x v="8"/>
    <x v="0"/>
    <x v="8"/>
    <x v="8"/>
    <x v="4"/>
    <x v="13"/>
    <x v="41"/>
    <x v="1"/>
    <x v="4"/>
    <x v="1"/>
    <x v="28"/>
    <x v="41"/>
  </r>
  <r>
    <x v="42"/>
    <x v="42"/>
    <x v="10"/>
    <x v="25"/>
    <x v="0"/>
    <x v="41"/>
    <x v="42"/>
    <x v="9"/>
    <x v="0"/>
    <x v="8"/>
    <x v="8"/>
    <x v="4"/>
    <x v="14"/>
    <x v="42"/>
    <x v="2"/>
    <x v="4"/>
    <x v="0"/>
    <x v="21"/>
    <x v="42"/>
  </r>
  <r>
    <x v="43"/>
    <x v="43"/>
    <x v="10"/>
    <x v="42"/>
    <x v="0"/>
    <x v="42"/>
    <x v="43"/>
    <x v="5"/>
    <x v="0"/>
    <x v="8"/>
    <x v="8"/>
    <x v="4"/>
    <x v="15"/>
    <x v="43"/>
    <x v="4"/>
    <x v="1"/>
    <x v="1"/>
    <x v="27"/>
    <x v="43"/>
  </r>
  <r>
    <x v="44"/>
    <x v="44"/>
    <x v="11"/>
    <x v="43"/>
    <x v="0"/>
    <x v="43"/>
    <x v="44"/>
    <x v="3"/>
    <x v="0"/>
    <x v="9"/>
    <x v="9"/>
    <x v="5"/>
    <x v="16"/>
    <x v="44"/>
    <x v="3"/>
    <x v="4"/>
    <x v="0"/>
    <x v="29"/>
    <x v="44"/>
  </r>
  <r>
    <x v="45"/>
    <x v="45"/>
    <x v="12"/>
    <x v="44"/>
    <x v="0"/>
    <x v="44"/>
    <x v="45"/>
    <x v="0"/>
    <x v="1"/>
    <x v="9"/>
    <x v="9"/>
    <x v="5"/>
    <x v="17"/>
    <x v="45"/>
    <x v="2"/>
    <x v="5"/>
    <x v="1"/>
    <x v="20"/>
    <x v="45"/>
  </r>
  <r>
    <x v="46"/>
    <x v="46"/>
    <x v="13"/>
    <x v="45"/>
    <x v="0"/>
    <x v="45"/>
    <x v="46"/>
    <x v="10"/>
    <x v="0"/>
    <x v="9"/>
    <x v="9"/>
    <x v="5"/>
    <x v="18"/>
    <x v="46"/>
    <x v="4"/>
    <x v="1"/>
    <x v="0"/>
    <x v="20"/>
    <x v="46"/>
  </r>
  <r>
    <x v="47"/>
    <x v="47"/>
    <x v="14"/>
    <x v="46"/>
    <x v="0"/>
    <x v="46"/>
    <x v="47"/>
    <x v="3"/>
    <x v="0"/>
    <x v="10"/>
    <x v="10"/>
    <x v="6"/>
    <x v="19"/>
    <x v="47"/>
    <x v="2"/>
    <x v="4"/>
    <x v="0"/>
    <x v="2"/>
    <x v="47"/>
  </r>
  <r>
    <x v="48"/>
    <x v="48"/>
    <x v="15"/>
    <x v="47"/>
    <x v="0"/>
    <x v="47"/>
    <x v="48"/>
    <x v="8"/>
    <x v="1"/>
    <x v="10"/>
    <x v="10"/>
    <x v="6"/>
    <x v="20"/>
    <x v="48"/>
    <x v="3"/>
    <x v="0"/>
    <x v="1"/>
    <x v="30"/>
    <x v="48"/>
  </r>
  <r>
    <x v="49"/>
    <x v="49"/>
    <x v="1"/>
    <x v="48"/>
    <x v="3"/>
    <x v="48"/>
    <x v="49"/>
    <x v="5"/>
    <x v="1"/>
    <x v="11"/>
    <x v="1"/>
    <x v="1"/>
    <x v="21"/>
    <x v="49"/>
    <x v="0"/>
    <x v="3"/>
    <x v="1"/>
    <x v="3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rowGrandTotals="0" colGrandTotals="0" compact="0" indent="0" outline="1" compactData="0" outlineData="1" showDrill="1" multipleFieldFilters="0">
  <location ref="B3:D15" firstHeaderRow="1" firstDataRow="2" firstDataCol="1"/>
  <pivotFields count="19">
    <pivotField dataField="1" compact="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compact="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compact="0" showAll="0">
      <items count="18">
        <item x="0"/>
        <item x="1"/>
        <item x="2"/>
        <item x="3"/>
        <item x="4"/>
        <item x="5"/>
        <item x="6"/>
        <item x="7"/>
        <item x="8"/>
        <item x="9"/>
        <item x="10"/>
        <item x="11"/>
        <item x="12"/>
        <item x="13"/>
        <item x="14"/>
        <item x="15"/>
        <item x="16"/>
        <item t="default"/>
      </items>
    </pivotField>
    <pivotField compact="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compact="0" showAll="0">
      <items count="5">
        <item x="0"/>
        <item x="1"/>
        <item x="2"/>
        <item x="3"/>
        <item t="default"/>
      </items>
    </pivotField>
    <pivotField compact="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compact="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compact="0" showAll="0">
      <items count="14">
        <item x="0"/>
        <item x="1"/>
        <item x="2"/>
        <item x="3"/>
        <item x="4"/>
        <item x="5"/>
        <item x="6"/>
        <item x="7"/>
        <item x="8"/>
        <item x="9"/>
        <item x="10"/>
        <item x="11"/>
        <item x="12"/>
        <item t="default"/>
      </items>
    </pivotField>
    <pivotField axis="axisCol" compact="0" multipleItemSelectionAllowed="1" showAll="0">
      <items count="4">
        <item x="0"/>
        <item x="1"/>
        <item h="1" x="2"/>
        <item t="default"/>
      </items>
    </pivotField>
    <pivotField compact="0" showAll="0">
      <items count="14">
        <item x="0"/>
        <item x="1"/>
        <item x="2"/>
        <item x="3"/>
        <item x="4"/>
        <item x="5"/>
        <item x="6"/>
        <item x="7"/>
        <item x="8"/>
        <item x="9"/>
        <item x="10"/>
        <item x="11"/>
        <item x="12"/>
        <item t="default"/>
      </items>
    </pivotField>
    <pivotField axis="axisRow" compact="0" showAll="0">
      <items count="13">
        <item x="7"/>
        <item x="4"/>
        <item x="5"/>
        <item x="1"/>
        <item x="6"/>
        <item x="3"/>
        <item x="9"/>
        <item x="8"/>
        <item x="10"/>
        <item x="2"/>
        <item x="0"/>
        <item x="11"/>
        <item t="default"/>
      </items>
    </pivotField>
    <pivotField compact="0" showAll="0">
      <items count="9">
        <item x="0"/>
        <item x="1"/>
        <item x="2"/>
        <item x="3"/>
        <item x="4"/>
        <item x="5"/>
        <item x="6"/>
        <item x="7"/>
        <item t="default"/>
      </items>
    </pivotField>
    <pivotField compact="0"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compact="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compact="0" showAll="0">
      <items count="7">
        <item x="0"/>
        <item x="1"/>
        <item x="2"/>
        <item x="3"/>
        <item x="4"/>
        <item x="5"/>
        <item t="default"/>
      </items>
    </pivotField>
    <pivotField compact="0" showAll="0">
      <items count="8">
        <item x="0"/>
        <item x="1"/>
        <item x="2"/>
        <item x="3"/>
        <item x="4"/>
        <item x="5"/>
        <item x="6"/>
        <item t="default"/>
      </items>
    </pivotField>
    <pivotField compact="0" showAll="0">
      <items count="4">
        <item x="0"/>
        <item x="1"/>
        <item x="2"/>
        <item t="default"/>
      </items>
    </pivotField>
    <pivotField compact="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utoFormatId="1" applyNumberFormats="0" applyBorderFormats="0" applyFontFormats="0" applyPatternFormats="0" applyAlignmentFormats="0" applyWidthHeightFormats="1" dataCaption="Values" updatedVersion="5" minRefreshableVersion="3" createdVersion="5" useAutoFormatting="1" rowGrandTotals="0" colGrandTotals="0" compact="0" indent="0" compactData="0" showDrill="0">
  <location ref="A3:H25" firstHeaderRow="1" firstDataRow="1" firstDataCol="8"/>
  <pivotFields count="19">
    <pivotField axis="axisRow" compact="0" defaultSubtotal="0" outline="0" numFmtId="18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axis="axisRow" compact="0" defaultSubtotal="0" outline="0" showAl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extLst>
        <ext xmlns:x14="http://schemas.microsoft.com/office/spreadsheetml/2009/9/main" uri="{2946ED86-A175-432a-8AC1-64E0C546D7DE}">
          <x14:pivotField fillDownLabels="1"/>
        </ext>
      </extLst>
    </pivotField>
    <pivotField compact="0" defaultSubtotal="0" outline="0" showAll="0">
      <items count="16">
        <item x="12"/>
        <item x="2"/>
        <item x="14"/>
        <item x="15"/>
        <item x="6"/>
        <item x="9"/>
        <item x="8"/>
        <item x="3"/>
        <item x="5"/>
        <item x="0"/>
        <item x="13"/>
        <item x="11"/>
        <item x="7"/>
        <item x="4"/>
        <item x="1"/>
        <item x="10"/>
      </items>
      <extLst>
        <ext xmlns:x14="http://schemas.microsoft.com/office/spreadsheetml/2009/9/main" uri="{2946ED86-A175-432a-8AC1-64E0C546D7DE}">
          <x14:pivotField fillDownLabels="1"/>
        </ext>
      </extLst>
    </pivotField>
    <pivotField compact="0" defaultSubtotal="0" outline="0" showAll="0">
      <items count="49">
        <item x="48"/>
        <item x="41"/>
        <item x="8"/>
        <item x="6"/>
        <item x="21"/>
        <item x="0"/>
        <item x="36"/>
        <item x="34"/>
        <item x="11"/>
        <item x="1"/>
        <item x="26"/>
        <item x="27"/>
        <item x="35"/>
        <item x="37"/>
        <item x="47"/>
        <item x="42"/>
        <item x="32"/>
        <item x="3"/>
        <item x="18"/>
        <item x="45"/>
        <item x="43"/>
        <item x="10"/>
        <item x="39"/>
        <item x="13"/>
        <item x="38"/>
        <item x="25"/>
        <item x="19"/>
        <item x="4"/>
        <item x="22"/>
        <item x="20"/>
        <item x="40"/>
        <item x="31"/>
        <item x="28"/>
        <item x="15"/>
        <item x="12"/>
        <item x="14"/>
        <item x="46"/>
        <item x="5"/>
        <item x="30"/>
        <item x="7"/>
        <item x="16"/>
        <item x="17"/>
        <item x="44"/>
        <item x="23"/>
        <item x="24"/>
        <item x="9"/>
        <item x="2"/>
        <item x="29"/>
        <item x="33"/>
      </items>
      <extLst>
        <ext xmlns:x14="http://schemas.microsoft.com/office/spreadsheetml/2009/9/main" uri="{2946ED86-A175-432a-8AC1-64E0C546D7DE}">
          <x14:pivotField fillDownLabels="1"/>
        </ext>
      </extLst>
    </pivotField>
    <pivotField compact="0" defaultSubtotal="0" outline="0" showAll="0">
      <items count="4">
        <item x="2"/>
        <item x="1"/>
        <item x="3"/>
        <item x="0"/>
      </items>
      <extLst>
        <ext xmlns:x14="http://schemas.microsoft.com/office/spreadsheetml/2009/9/main" uri="{2946ED86-A175-432a-8AC1-64E0C546D7DE}">
          <x14:pivotField fillDownLabels="1"/>
        </ext>
      </extLst>
    </pivotField>
    <pivotField compact="0" defaultSubtotal="0" outline="0" showAll="0">
      <items count="49">
        <item x="0"/>
        <item x="24"/>
        <item x="41"/>
        <item x="23"/>
        <item x="15"/>
        <item x="4"/>
        <item x="31"/>
        <item x="3"/>
        <item x="30"/>
        <item x="6"/>
        <item x="2"/>
        <item x="40"/>
        <item x="19"/>
        <item x="36"/>
        <item x="27"/>
        <item x="34"/>
        <item x="33"/>
        <item x="1"/>
        <item x="5"/>
        <item x="35"/>
        <item x="42"/>
        <item x="29"/>
        <item x="10"/>
        <item x="39"/>
        <item x="21"/>
        <item x="47"/>
        <item x="44"/>
        <item x="38"/>
        <item x="43"/>
        <item x="7"/>
        <item x="18"/>
        <item x="28"/>
        <item x="45"/>
        <item x="25"/>
        <item x="20"/>
        <item x="14"/>
        <item x="12"/>
        <item x="9"/>
        <item x="48"/>
        <item x="46"/>
        <item x="8"/>
        <item x="16"/>
        <item x="37"/>
        <item x="17"/>
        <item x="32"/>
        <item x="22"/>
        <item x="13"/>
        <item x="26"/>
        <item x="11"/>
      </items>
      <extLst>
        <ext xmlns:x14="http://schemas.microsoft.com/office/spreadsheetml/2009/9/main" uri="{2946ED86-A175-432a-8AC1-64E0C546D7DE}">
          <x14:pivotField fillDownLabels="1"/>
        </ext>
      </extLst>
    </pivotField>
    <pivotField axis="axisRow" name="YEAR OF BIRTH" compact="0" defaultSubtotal="0" outline="0" numFmtId="182" showAl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extLst>
        <ext xmlns:x14="http://schemas.microsoft.com/office/spreadsheetml/2009/9/main" uri="{2946ED86-A175-432a-8AC1-64E0C546D7DE}">
          <x14:pivotField fillDownLabels="1"/>
        </ext>
      </extLst>
    </pivotField>
    <pivotField compact="0" defaultSubtotal="0" outline="0" showAll="0">
      <items count="12">
        <item x="1"/>
        <item x="10"/>
        <item x="2"/>
        <item x="9"/>
        <item x="11"/>
        <item x="5"/>
        <item x="0"/>
        <item x="8"/>
        <item x="4"/>
        <item x="6"/>
        <item x="3"/>
        <item x="7"/>
      </items>
      <extLst>
        <ext xmlns:x14="http://schemas.microsoft.com/office/spreadsheetml/2009/9/main" uri="{2946ED86-A175-432a-8AC1-64E0C546D7DE}">
          <x14:pivotField fillDownLabels="1"/>
        </ext>
      </extLst>
    </pivotField>
    <pivotField axis="axisRow" compact="0" defaultSubtotal="0" outline="0" showAll="0">
      <items count="2">
        <item x="0"/>
        <item x="1"/>
      </items>
      <extLst>
        <ext xmlns:x14="http://schemas.microsoft.com/office/spreadsheetml/2009/9/main" uri="{2946ED86-A175-432a-8AC1-64E0C546D7DE}">
          <x14:pivotField fillDownLabels="1"/>
        </ext>
      </extLst>
    </pivotField>
    <pivotField compact="0" defaultSubtotal="0" outline="0" showAll="0">
      <items count="12">
        <item x="7"/>
        <item x="5"/>
        <item x="1"/>
        <item x="3"/>
        <item x="9"/>
        <item x="8"/>
        <item x="6"/>
        <item x="2"/>
        <item x="4"/>
        <item x="11"/>
        <item x="10"/>
        <item x="0"/>
      </items>
      <extLst>
        <ext xmlns:x14="http://schemas.microsoft.com/office/spreadsheetml/2009/9/main" uri="{2946ED86-A175-432a-8AC1-64E0C546D7DE}">
          <x14:pivotField fillDownLabels="1"/>
        </ext>
      </extLst>
    </pivotField>
    <pivotField axis="axisRow" compact="0" defaultSubtotal="0" outline="0" showAll="0">
      <items count="11">
        <item x="7"/>
        <item x="4"/>
        <item x="5"/>
        <item x="1"/>
        <item x="6"/>
        <item x="3"/>
        <item x="9"/>
        <item x="8"/>
        <item x="10"/>
        <item x="2"/>
        <item x="0"/>
      </items>
      <extLst>
        <ext xmlns:x14="http://schemas.microsoft.com/office/spreadsheetml/2009/9/main" uri="{2946ED86-A175-432a-8AC1-64E0C546D7DE}">
          <x14:pivotField fillDownLabels="1"/>
        </ext>
      </extLst>
    </pivotField>
    <pivotField axis="axisRow" compact="0" defaultSubtotal="0" outline="0" showAll="0">
      <items count="7">
        <item x="5"/>
        <item x="0"/>
        <item x="3"/>
        <item x="2"/>
        <item x="1"/>
        <item x="4"/>
        <item x="6"/>
      </items>
      <extLst>
        <ext xmlns:x14="http://schemas.microsoft.com/office/spreadsheetml/2009/9/main" uri="{2946ED86-A175-432a-8AC1-64E0C546D7DE}">
          <x14:pivotField fillDownLabels="1"/>
        </ext>
      </extLst>
    </pivotField>
    <pivotField axis="axisRow" compact="0" defaultSubtotal="0" outline="0" showAll="0">
      <items count="28">
        <item x="0"/>
        <item x="24"/>
        <item x="23"/>
        <item x="15"/>
        <item x="4"/>
        <item x="3"/>
        <item x="6"/>
        <item x="2"/>
        <item x="19"/>
        <item x="27"/>
        <item x="1"/>
        <item x="5"/>
        <item x="10"/>
        <item x="21"/>
        <item x="7"/>
        <item x="18"/>
        <item x="25"/>
        <item x="20"/>
        <item x="14"/>
        <item x="12"/>
        <item x="9"/>
        <item x="8"/>
        <item x="16"/>
        <item x="17"/>
        <item x="22"/>
        <item x="13"/>
        <item x="26"/>
        <item x="11"/>
      </items>
      <extLst>
        <ext xmlns:x14="http://schemas.microsoft.com/office/spreadsheetml/2009/9/main" uri="{2946ED86-A175-432a-8AC1-64E0C546D7DE}">
          <x14:pivotField fillDownLabels="1"/>
        </ext>
      </extLst>
    </pivotField>
    <pivotField compact="0" defaultSubtotal="0" outline="0" numFmtId="179" showAll="0">
      <items count="50">
        <item x="48"/>
        <item x="15"/>
        <item x="3"/>
        <item x="47"/>
        <item x="40"/>
        <item x="28"/>
        <item x="2"/>
        <item x="19"/>
        <item x="41"/>
        <item x="33"/>
        <item x="32"/>
        <item x="43"/>
        <item x="23"/>
        <item x="37"/>
        <item x="6"/>
        <item x="46"/>
        <item x="9"/>
        <item x="44"/>
        <item x="8"/>
        <item x="22"/>
        <item x="13"/>
        <item x="18"/>
        <item x="12"/>
        <item x="17"/>
        <item x="29"/>
        <item x="38"/>
        <item x="24"/>
        <item x="31"/>
        <item x="35"/>
        <item x="30"/>
        <item x="5"/>
        <item x="1"/>
        <item x="21"/>
        <item x="4"/>
        <item x="25"/>
        <item x="34"/>
        <item x="49"/>
        <item x="26"/>
        <item x="0"/>
        <item x="27"/>
        <item x="36"/>
        <item x="39"/>
        <item x="45"/>
        <item x="11"/>
        <item x="20"/>
        <item x="42"/>
        <item x="10"/>
        <item x="14"/>
        <item x="7"/>
        <item x="16"/>
      </items>
      <extLst>
        <ext xmlns:x14="http://schemas.microsoft.com/office/spreadsheetml/2009/9/main" uri="{2946ED86-A175-432a-8AC1-64E0C546D7DE}">
          <x14:pivotField fillDownLabels="1"/>
        </ext>
      </extLst>
    </pivotField>
    <pivotField compact="0" defaultSubtotal="0" outline="0" showAll="0">
      <items count="5">
        <item x="2"/>
        <item x="3"/>
        <item x="1"/>
        <item x="4"/>
        <item x="0"/>
      </items>
      <extLst>
        <ext xmlns:x14="http://schemas.microsoft.com/office/spreadsheetml/2009/9/main" uri="{2946ED86-A175-432a-8AC1-64E0C546D7DE}">
          <x14:pivotField fillDownLabels="1"/>
        </ext>
      </extLst>
    </pivotField>
    <pivotField compact="0" defaultSubtotal="0" outline="0" showAll="0">
      <items count="6">
        <item x="0"/>
        <item x="3"/>
        <item x="2"/>
        <item x="5"/>
        <item x="1"/>
        <item x="4"/>
      </items>
      <extLst>
        <ext xmlns:x14="http://schemas.microsoft.com/office/spreadsheetml/2009/9/main" uri="{2946ED86-A175-432a-8AC1-64E0C546D7DE}">
          <x14:pivotField fillDownLabels="1"/>
        </ext>
      </extLst>
    </pivotField>
    <pivotField compact="0" defaultSubtotal="0" outline="0" showAll="0">
      <items count="2">
        <item x="0"/>
        <item h="1" x="1"/>
      </items>
      <extLst>
        <ext xmlns:x14="http://schemas.microsoft.com/office/spreadsheetml/2009/9/main" uri="{2946ED86-A175-432a-8AC1-64E0C546D7DE}">
          <x14:pivotField fillDownLabels="1"/>
        </ext>
      </extLst>
    </pivotField>
    <pivotField axis="axisRow" compact="0" defaultSubtotal="0" outline="0" showAl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extLst>
        <ext xmlns:x14="http://schemas.microsoft.com/office/spreadsheetml/2009/9/main" uri="{2946ED86-A175-432a-8AC1-64E0C546D7DE}">
          <x14:pivotField fillDownLabels="1"/>
        </ext>
      </extLst>
    </pivotField>
    <pivotField compact="0" defaultSubtotal="0" outline="0" numFmtId="180" showAll="0">
      <items count="50">
        <item x="14"/>
        <item x="22"/>
        <item x="31"/>
        <item x="49"/>
        <item x="23"/>
        <item x="27"/>
        <item x="9"/>
        <item x="36"/>
        <item x="48"/>
        <item x="47"/>
        <item x="44"/>
        <item x="26"/>
        <item x="45"/>
        <item x="19"/>
        <item x="42"/>
        <item x="5"/>
        <item x="28"/>
        <item x="11"/>
        <item x="4"/>
        <item x="43"/>
        <item x="8"/>
        <item x="24"/>
        <item x="33"/>
        <item x="18"/>
        <item x="2"/>
        <item x="13"/>
        <item x="6"/>
        <item x="35"/>
        <item x="29"/>
        <item x="37"/>
        <item x="40"/>
        <item x="0"/>
        <item x="16"/>
        <item x="30"/>
        <item x="1"/>
        <item x="15"/>
        <item x="17"/>
        <item x="25"/>
        <item x="46"/>
        <item x="32"/>
        <item x="21"/>
        <item x="10"/>
        <item x="41"/>
        <item x="20"/>
        <item x="34"/>
        <item x="7"/>
        <item x="3"/>
        <item x="39"/>
        <item x="38"/>
        <item x="12"/>
      </items>
      <extLst>
        <ext xmlns:x14="http://schemas.microsoft.com/office/spreadsheetml/2009/9/main" uri="{2946ED86-A175-432a-8AC1-64E0C546D7DE}">
          <x14:pivotField fillDownLabels="1"/>
        </ext>
      </extLst>
    </pivotField>
  </pivotFields>
  <rowFields count="8">
    <field x="0"/>
    <field x="1"/>
    <field x="12"/>
    <field x="8"/>
    <field x="6"/>
    <field x="10"/>
    <field x="11"/>
    <field x="17"/>
  </rowFields>
  <rowItems count="22">
    <i>
      <x/>
      <x v="32"/>
      <x/>
      <x/>
      <x v="47"/>
      <x v="10"/>
      <x v="1"/>
      <x v="13"/>
    </i>
    <i>
      <x v="1"/>
      <x v="33"/>
      <x v="10"/>
      <x/>
      <x v="41"/>
      <x v="10"/>
      <x v="1"/>
      <x v="6"/>
    </i>
    <i>
      <x v="4"/>
      <x v="3"/>
      <x v="4"/>
      <x v="1"/>
      <x v="15"/>
      <x v="10"/>
      <x v="1"/>
      <x v="31"/>
    </i>
    <i>
      <x v="5"/>
      <x v="26"/>
      <x v="11"/>
      <x v="1"/>
      <x v="42"/>
      <x v="10"/>
      <x v="1"/>
      <x v="16"/>
    </i>
    <i>
      <x v="7"/>
      <x v="27"/>
      <x v="14"/>
      <x v="1"/>
      <x v="6"/>
      <x v="10"/>
      <x v="1"/>
      <x v="9"/>
    </i>
    <i>
      <x v="8"/>
      <x v="30"/>
      <x v="21"/>
      <x/>
      <x v="18"/>
      <x v="9"/>
      <x v="1"/>
      <x v="26"/>
    </i>
    <i>
      <x v="14"/>
      <x v="40"/>
      <x v="18"/>
      <x/>
      <x v="9"/>
      <x v="5"/>
      <x v="3"/>
      <x v="10"/>
    </i>
    <i>
      <x v="16"/>
      <x v="13"/>
      <x v="22"/>
      <x v="1"/>
      <x v="19"/>
      <x v="5"/>
      <x v="3"/>
      <x v="21"/>
    </i>
    <i>
      <x v="18"/>
      <x v="2"/>
      <x v="15"/>
      <x/>
      <x v="26"/>
      <x v="1"/>
      <x v="1"/>
      <x v="27"/>
    </i>
    <i>
      <x v="19"/>
      <x v="24"/>
      <x v="8"/>
      <x v="1"/>
      <x v="24"/>
      <x v="1"/>
      <x v="1"/>
      <x v="3"/>
    </i>
    <i>
      <x v="25"/>
      <x v="35"/>
      <x v="16"/>
      <x/>
      <x v="28"/>
      <x v="1"/>
      <x v="1"/>
      <x v="13"/>
    </i>
    <i>
      <x v="26"/>
      <x v="9"/>
      <x v="26"/>
      <x v="1"/>
      <x v="16"/>
      <x v="2"/>
      <x v="3"/>
      <x v="30"/>
    </i>
    <i>
      <x v="28"/>
      <x v="39"/>
      <x/>
      <x/>
      <x v="44"/>
      <x v="2"/>
      <x v="3"/>
      <x v="12"/>
    </i>
    <i>
      <x v="29"/>
      <x v="23"/>
      <x v="10"/>
      <x/>
      <x v="29"/>
      <x v="4"/>
      <x v="2"/>
      <x v="19"/>
    </i>
    <i>
      <x v="32"/>
      <x v="19"/>
      <x v="4"/>
      <x v="1"/>
      <x v="30"/>
      <x v="4"/>
      <x v="2"/>
      <x v="14"/>
    </i>
    <i>
      <x v="33"/>
      <x v="20"/>
      <x v="11"/>
      <x v="1"/>
      <x v="31"/>
      <x v="4"/>
      <x v="2"/>
      <x v="29"/>
    </i>
    <i>
      <x v="35"/>
      <x v="17"/>
      <x v="14"/>
      <x v="1"/>
      <x v="22"/>
      <x v="4"/>
      <x v="2"/>
      <x v="29"/>
    </i>
    <i>
      <x v="36"/>
      <x v="15"/>
      <x v="21"/>
      <x v="1"/>
      <x v="35"/>
      <x v="4"/>
      <x v="2"/>
      <x v="25"/>
    </i>
    <i>
      <x v="42"/>
      <x v="48"/>
      <x v="18"/>
      <x/>
      <x v="4"/>
      <x v="7"/>
      <x v="5"/>
      <x v="7"/>
    </i>
    <i>
      <x v="44"/>
      <x v="38"/>
      <x v="22"/>
      <x/>
      <x v="5"/>
      <x v="6"/>
      <x/>
      <x v="23"/>
    </i>
    <i>
      <x v="46"/>
      <x v="37"/>
      <x v="15"/>
      <x/>
      <x v="12"/>
      <x v="6"/>
      <x/>
      <x v="4"/>
    </i>
    <i>
      <x v="47"/>
      <x v="7"/>
      <x v="8"/>
      <x/>
      <x v="46"/>
      <x v="8"/>
      <x v="6"/>
      <x v="17"/>
    </i>
  </rowItems>
  <colItems count="1">
    <i/>
  </colItem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PORT_LOCATION" sourceName="SPORT LOCATION">
  <pivotTables>
    <pivotTable tabId="11" name="PivotTable5"/>
  </pivotTables>
  <data>
    <tabular pivotCacheId="1">
      <items count="2">
        <i x="0" s="1"/>
        <i x="1" s="0"/>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PORT LOCATION" cache="Slicer_SPORT_LOCATION" caption="SPORT LOCATI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8"/>
  <sheetViews>
    <sheetView showGridLines="0" workbookViewId="0">
      <selection activeCell="A1" sqref="A1"/>
    </sheetView>
  </sheetViews>
  <sheetFormatPr defaultColWidth="9" defaultRowHeight="15" outlineLevelCol="4"/>
  <cols>
    <col min="1" max="1" width="1" customWidth="1"/>
    <col min="2" max="2" width="5.57142857142857" customWidth="1"/>
    <col min="3" max="3" width="13.4285714285714" customWidth="1"/>
    <col min="4" max="4" width="14.4285714285714" customWidth="1"/>
    <col min="5" max="5" width="145.142857142857" customWidth="1"/>
  </cols>
  <sheetData>
    <row r="1" ht="5.25" customHeight="1"/>
    <row r="2" ht="16.5" customHeight="1" spans="2:5">
      <c r="B2" s="28" t="s">
        <v>0</v>
      </c>
      <c r="C2" s="29"/>
      <c r="D2" s="30"/>
      <c r="E2" s="31" t="s">
        <v>1</v>
      </c>
    </row>
    <row r="3" ht="42" customHeight="1" spans="2:5">
      <c r="B3" s="32"/>
      <c r="C3" s="33"/>
      <c r="D3" s="34"/>
      <c r="E3" s="35"/>
    </row>
    <row r="4" ht="8.25" customHeight="1"/>
    <row r="5" ht="19.5" customHeight="1" spans="3:5">
      <c r="C5" s="39" t="s">
        <v>2</v>
      </c>
      <c r="D5" s="39" t="s">
        <v>3</v>
      </c>
      <c r="E5" s="40" t="s">
        <v>4</v>
      </c>
    </row>
    <row r="6" ht="19.5" customHeight="1" spans="2:5">
      <c r="B6" s="41" t="s">
        <v>5</v>
      </c>
      <c r="C6" s="42" t="s">
        <v>6</v>
      </c>
      <c r="D6" s="42"/>
      <c r="E6" s="43"/>
    </row>
    <row r="7" spans="2:5">
      <c r="B7" s="44">
        <v>1</v>
      </c>
      <c r="C7" s="45" t="s">
        <v>7</v>
      </c>
      <c r="D7" s="46" t="s">
        <v>8</v>
      </c>
      <c r="E7" s="55" t="s">
        <v>9</v>
      </c>
    </row>
    <row r="8" spans="2:5">
      <c r="B8" s="46">
        <v>2</v>
      </c>
      <c r="C8" s="45" t="s">
        <v>7</v>
      </c>
      <c r="D8" s="46" t="s">
        <v>10</v>
      </c>
      <c r="E8" s="55" t="s">
        <v>11</v>
      </c>
    </row>
    <row r="9" spans="2:5">
      <c r="B9" s="46">
        <v>3</v>
      </c>
      <c r="C9" s="45" t="s">
        <v>7</v>
      </c>
      <c r="D9" s="46" t="s">
        <v>12</v>
      </c>
      <c r="E9" s="55" t="s">
        <v>13</v>
      </c>
    </row>
    <row r="10" ht="25.5" spans="2:5">
      <c r="B10" s="46">
        <v>4</v>
      </c>
      <c r="C10" s="45" t="s">
        <v>7</v>
      </c>
      <c r="D10" s="46" t="s">
        <v>14</v>
      </c>
      <c r="E10" s="56" t="s">
        <v>15</v>
      </c>
    </row>
    <row r="11" ht="15.75" spans="2:5">
      <c r="B11" s="52">
        <v>5</v>
      </c>
      <c r="C11" s="53" t="s">
        <v>7</v>
      </c>
      <c r="D11" s="52" t="s">
        <v>16</v>
      </c>
      <c r="E11" s="57" t="s">
        <v>17</v>
      </c>
    </row>
    <row r="12" ht="16.5"/>
    <row r="13" ht="19.5" customHeight="1" spans="2:5">
      <c r="B13" s="41" t="s">
        <v>5</v>
      </c>
      <c r="C13" s="42" t="s">
        <v>18</v>
      </c>
      <c r="D13" s="42"/>
      <c r="E13" s="43"/>
    </row>
    <row r="14" spans="2:5">
      <c r="B14" s="44">
        <v>1</v>
      </c>
      <c r="C14" s="46" t="s">
        <v>7</v>
      </c>
      <c r="D14" s="46" t="s">
        <v>19</v>
      </c>
      <c r="E14" s="47" t="s">
        <v>20</v>
      </c>
    </row>
    <row r="15" spans="2:5">
      <c r="B15" s="46">
        <v>2</v>
      </c>
      <c r="C15" s="46" t="s">
        <v>7</v>
      </c>
      <c r="D15" s="46" t="s">
        <v>21</v>
      </c>
      <c r="E15" s="47" t="s">
        <v>22</v>
      </c>
    </row>
    <row r="16" spans="2:5">
      <c r="B16" s="46">
        <v>3</v>
      </c>
      <c r="C16" s="46" t="s">
        <v>7</v>
      </c>
      <c r="D16" s="46" t="s">
        <v>23</v>
      </c>
      <c r="E16" s="47" t="s">
        <v>24</v>
      </c>
    </row>
    <row r="17" ht="51.75" spans="2:5">
      <c r="B17" s="52">
        <v>4</v>
      </c>
      <c r="C17" s="52" t="s">
        <v>7</v>
      </c>
      <c r="D17" s="52" t="s">
        <v>25</v>
      </c>
      <c r="E17" s="54" t="s">
        <v>26</v>
      </c>
    </row>
    <row r="18" ht="15.75"/>
  </sheetData>
  <sheetProtection sheet="1" selectLockedCells="1" selectUnlockedCells="1" objects="1" scenarios="1"/>
  <mergeCells count="4">
    <mergeCell ref="C6:E6"/>
    <mergeCell ref="C13:E13"/>
    <mergeCell ref="E2:E3"/>
    <mergeCell ref="B2:D3"/>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9"/>
  <sheetViews>
    <sheetView showGridLines="0" workbookViewId="0">
      <selection activeCell="A1" sqref="A1"/>
    </sheetView>
  </sheetViews>
  <sheetFormatPr defaultColWidth="9" defaultRowHeight="15" outlineLevelCol="4"/>
  <cols>
    <col min="1" max="1" width="1" customWidth="1"/>
    <col min="2" max="2" width="5.57142857142857" customWidth="1"/>
    <col min="3" max="3" width="13.4285714285714" customWidth="1"/>
    <col min="4" max="4" width="14.4285714285714" customWidth="1"/>
    <col min="5" max="5" width="145.142857142857" customWidth="1"/>
  </cols>
  <sheetData>
    <row r="1" ht="5.25" customHeight="1"/>
    <row r="2" ht="16.5" customHeight="1" spans="2:5">
      <c r="B2" s="28" t="s">
        <v>27</v>
      </c>
      <c r="C2" s="29"/>
      <c r="D2" s="30"/>
      <c r="E2" s="31" t="s">
        <v>1</v>
      </c>
    </row>
    <row r="3" ht="42" customHeight="1" spans="2:5">
      <c r="B3" s="32"/>
      <c r="C3" s="33"/>
      <c r="D3" s="34"/>
      <c r="E3" s="35"/>
    </row>
    <row r="4" ht="8.25" customHeight="1"/>
    <row r="5" ht="27" customHeight="1" spans="2:5">
      <c r="B5" s="36" t="s">
        <v>28</v>
      </c>
      <c r="C5" s="37"/>
      <c r="D5" s="38"/>
      <c r="E5" s="38"/>
    </row>
    <row r="6" ht="19.5" customHeight="1" spans="3:5">
      <c r="C6" s="39" t="s">
        <v>2</v>
      </c>
      <c r="D6" s="39" t="s">
        <v>29</v>
      </c>
      <c r="E6" s="40" t="s">
        <v>4</v>
      </c>
    </row>
    <row r="7" ht="19.5" customHeight="1" spans="2:5">
      <c r="B7" s="41" t="s">
        <v>5</v>
      </c>
      <c r="C7" s="42" t="s">
        <v>30</v>
      </c>
      <c r="D7" s="42"/>
      <c r="E7" s="43"/>
    </row>
    <row r="8" spans="2:5">
      <c r="B8" s="44">
        <v>1</v>
      </c>
      <c r="C8" s="45" t="s">
        <v>31</v>
      </c>
      <c r="D8" s="46" t="s">
        <v>32</v>
      </c>
      <c r="E8" s="47" t="s">
        <v>33</v>
      </c>
    </row>
    <row r="9" spans="2:5">
      <c r="B9" s="46">
        <v>2</v>
      </c>
      <c r="C9" s="45" t="s">
        <v>31</v>
      </c>
      <c r="D9" s="46"/>
      <c r="E9" s="47" t="s">
        <v>34</v>
      </c>
    </row>
    <row r="10" spans="2:5">
      <c r="B10" s="46">
        <v>3</v>
      </c>
      <c r="C10" s="45" t="s">
        <v>31</v>
      </c>
      <c r="D10" s="46"/>
      <c r="E10" s="47" t="s">
        <v>35</v>
      </c>
    </row>
    <row r="11" spans="2:5">
      <c r="B11" s="46">
        <v>4</v>
      </c>
      <c r="C11" s="45" t="s">
        <v>31</v>
      </c>
      <c r="D11" s="46"/>
      <c r="E11" s="47" t="s">
        <v>36</v>
      </c>
    </row>
    <row r="12" ht="15.75" spans="2:5">
      <c r="B12" s="52">
        <v>5</v>
      </c>
      <c r="C12" s="53" t="s">
        <v>31</v>
      </c>
      <c r="D12" s="52"/>
      <c r="E12" s="54" t="s">
        <v>37</v>
      </c>
    </row>
    <row r="13" ht="16.5"/>
    <row r="14" ht="19.5" customHeight="1" spans="2:5">
      <c r="B14" s="41" t="s">
        <v>5</v>
      </c>
      <c r="C14" s="42" t="s">
        <v>38</v>
      </c>
      <c r="D14" s="42"/>
      <c r="E14" s="43"/>
    </row>
    <row r="15" spans="2:5">
      <c r="B15" s="44">
        <v>1</v>
      </c>
      <c r="C15" s="45" t="s">
        <v>31</v>
      </c>
      <c r="D15" s="46" t="s">
        <v>39</v>
      </c>
      <c r="E15" s="47" t="s">
        <v>40</v>
      </c>
    </row>
    <row r="16" spans="2:5">
      <c r="B16" s="46">
        <v>2</v>
      </c>
      <c r="C16" s="45" t="s">
        <v>31</v>
      </c>
      <c r="D16" s="46" t="s">
        <v>41</v>
      </c>
      <c r="E16" s="47" t="s">
        <v>42</v>
      </c>
    </row>
    <row r="17" spans="2:5">
      <c r="B17" s="46">
        <v>3</v>
      </c>
      <c r="C17" s="45" t="s">
        <v>31</v>
      </c>
      <c r="D17" s="46" t="s">
        <v>43</v>
      </c>
      <c r="E17" s="47" t="s">
        <v>44</v>
      </c>
    </row>
    <row r="18" ht="15.75" spans="2:5">
      <c r="B18" s="52">
        <v>4</v>
      </c>
      <c r="C18" s="53" t="s">
        <v>31</v>
      </c>
      <c r="D18" s="52" t="s">
        <v>45</v>
      </c>
      <c r="E18" s="54" t="s">
        <v>46</v>
      </c>
    </row>
    <row r="19" ht="15.75"/>
  </sheetData>
  <sheetProtection sheet="1" selectLockedCells="1" selectUnlockedCells="1" objects="1" scenarios="1"/>
  <mergeCells count="4">
    <mergeCell ref="C7:E7"/>
    <mergeCell ref="C14:E14"/>
    <mergeCell ref="E2:E3"/>
    <mergeCell ref="B2:D3"/>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4"/>
  <sheetViews>
    <sheetView showGridLines="0" workbookViewId="0">
      <selection activeCell="A1" sqref="A1"/>
    </sheetView>
  </sheetViews>
  <sheetFormatPr defaultColWidth="9" defaultRowHeight="15" outlineLevelCol="4"/>
  <cols>
    <col min="1" max="1" width="1" customWidth="1"/>
    <col min="2" max="2" width="5.57142857142857" customWidth="1"/>
    <col min="3" max="3" width="13.4285714285714" customWidth="1"/>
    <col min="4" max="4" width="14.4285714285714" customWidth="1"/>
    <col min="5" max="5" width="145.142857142857" customWidth="1"/>
  </cols>
  <sheetData>
    <row r="1" ht="5.25" customHeight="1"/>
    <row r="2" ht="16.5" customHeight="1" spans="2:5">
      <c r="B2" s="28" t="s">
        <v>47</v>
      </c>
      <c r="C2" s="29"/>
      <c r="D2" s="30"/>
      <c r="E2" s="31" t="s">
        <v>1</v>
      </c>
    </row>
    <row r="3" ht="42" customHeight="1" spans="2:5">
      <c r="B3" s="32"/>
      <c r="C3" s="33"/>
      <c r="D3" s="34"/>
      <c r="E3" s="35"/>
    </row>
    <row r="4" ht="8.25" customHeight="1"/>
    <row r="5" ht="27" customHeight="1" spans="2:5">
      <c r="B5" s="36" t="s">
        <v>28</v>
      </c>
      <c r="C5" s="37"/>
      <c r="D5" s="38"/>
      <c r="E5" s="38"/>
    </row>
    <row r="6" ht="19.5" customHeight="1" spans="3:5">
      <c r="C6" s="39" t="s">
        <v>2</v>
      </c>
      <c r="D6" s="39" t="s">
        <v>29</v>
      </c>
      <c r="E6" s="40" t="s">
        <v>4</v>
      </c>
    </row>
    <row r="7" ht="19.5" customHeight="1" spans="2:5">
      <c r="B7" s="41" t="s">
        <v>5</v>
      </c>
      <c r="C7" s="42" t="s">
        <v>48</v>
      </c>
      <c r="D7" s="42"/>
      <c r="E7" s="43"/>
    </row>
    <row r="8" spans="2:5">
      <c r="B8" s="44">
        <v>1</v>
      </c>
      <c r="C8" s="45" t="s">
        <v>49</v>
      </c>
      <c r="D8" s="46" t="s">
        <v>50</v>
      </c>
      <c r="E8" s="47" t="s">
        <v>51</v>
      </c>
    </row>
    <row r="9" customHeight="1" spans="2:5">
      <c r="B9" s="46">
        <v>2</v>
      </c>
      <c r="C9" s="45" t="s">
        <v>49</v>
      </c>
      <c r="D9" s="46"/>
      <c r="E9" s="48" t="s">
        <v>52</v>
      </c>
    </row>
    <row r="10" spans="2:5">
      <c r="B10" s="46">
        <v>3</v>
      </c>
      <c r="C10" s="45" t="s">
        <v>49</v>
      </c>
      <c r="D10" s="46"/>
      <c r="E10" s="47" t="s">
        <v>53</v>
      </c>
    </row>
    <row r="11" spans="2:5">
      <c r="B11" s="46">
        <v>4</v>
      </c>
      <c r="C11" s="45" t="s">
        <v>49</v>
      </c>
      <c r="D11" s="46"/>
      <c r="E11" s="47" t="s">
        <v>54</v>
      </c>
    </row>
    <row r="12" spans="2:5">
      <c r="B12" s="49">
        <v>5</v>
      </c>
      <c r="C12" s="50" t="s">
        <v>49</v>
      </c>
      <c r="D12" s="49"/>
      <c r="E12" s="51" t="s">
        <v>37</v>
      </c>
    </row>
    <row r="13" ht="15.75" spans="2:5">
      <c r="B13" s="52">
        <v>5</v>
      </c>
      <c r="C13" s="53" t="s">
        <v>49</v>
      </c>
      <c r="D13" s="52" t="s">
        <v>55</v>
      </c>
      <c r="E13" s="54" t="s">
        <v>56</v>
      </c>
    </row>
    <row r="14" ht="15.75"/>
  </sheetData>
  <sheetProtection sheet="1" selectLockedCells="1" selectUnlockedCells="1" objects="1" scenarios="1"/>
  <mergeCells count="3">
    <mergeCell ref="C7:E7"/>
    <mergeCell ref="E2:E3"/>
    <mergeCell ref="B2:D3"/>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15"/>
  <sheetViews>
    <sheetView workbookViewId="0">
      <selection activeCell="A1" sqref="A1:I1"/>
    </sheetView>
  </sheetViews>
  <sheetFormatPr defaultColWidth="9" defaultRowHeight="15"/>
  <cols>
    <col min="2" max="2" width="21.1428571428571"/>
    <col min="3" max="3" width="10.8571428571429"/>
    <col min="4" max="4" width="6.14285714285714"/>
    <col min="5" max="5" width="11.8571428571429"/>
    <col min="6" max="6" width="25.5714285714286"/>
    <col min="7" max="7" width="19.4285714285714"/>
    <col min="8" max="8" width="10.8571428571429"/>
    <col min="9" max="9" width="12.4285714285714" customWidth="1"/>
    <col min="10" max="10" width="31"/>
  </cols>
  <sheetData>
    <row r="1" spans="1:9">
      <c r="A1" s="22" t="s">
        <v>57</v>
      </c>
      <c r="B1" s="23"/>
      <c r="C1" s="23"/>
      <c r="D1" s="23"/>
      <c r="E1" s="23"/>
      <c r="F1" s="23"/>
      <c r="G1" s="23"/>
      <c r="H1" s="23"/>
      <c r="I1" s="23"/>
    </row>
    <row r="3" spans="2:3">
      <c r="B3" t="s">
        <v>58</v>
      </c>
      <c r="C3" t="s">
        <v>59</v>
      </c>
    </row>
    <row r="4" spans="2:9">
      <c r="B4" t="s">
        <v>60</v>
      </c>
      <c r="C4" t="s">
        <v>61</v>
      </c>
      <c r="D4" t="s">
        <v>62</v>
      </c>
      <c r="G4" s="2" t="s">
        <v>60</v>
      </c>
      <c r="H4" s="26" t="s">
        <v>61</v>
      </c>
      <c r="I4" s="26" t="s">
        <v>62</v>
      </c>
    </row>
    <row r="5" spans="2:9">
      <c r="B5" t="s">
        <v>63</v>
      </c>
      <c r="C5">
        <v>1</v>
      </c>
      <c r="D5">
        <v>2</v>
      </c>
      <c r="G5" s="18" t="s">
        <v>63</v>
      </c>
      <c r="H5" s="27">
        <f>COUNTIFS(SPORTSMEN!$I:$I,H$4,SPORTSMEN!$K:$K,$G5)</f>
        <v>1</v>
      </c>
      <c r="I5">
        <f>COUNTIFS(SPORTSMEN!$I:$I,I$4,SPORTSMEN!$K:$K,$G5)</f>
        <v>2</v>
      </c>
    </row>
    <row r="6" spans="2:9">
      <c r="B6" t="s">
        <v>64</v>
      </c>
      <c r="C6">
        <v>6</v>
      </c>
      <c r="D6">
        <v>2</v>
      </c>
      <c r="G6" s="18" t="s">
        <v>64</v>
      </c>
      <c r="H6" s="27">
        <f>COUNTIFS(SPORTSMEN!$I:$I,H$4,SPORTSMEN!$K:$K,$G6)</f>
        <v>6</v>
      </c>
      <c r="I6">
        <f>COUNTIFS(SPORTSMEN!$I:$I,I$4,SPORTSMEN!$K:$K,$G6)</f>
        <v>2</v>
      </c>
    </row>
    <row r="7" spans="2:9">
      <c r="B7" t="s">
        <v>65</v>
      </c>
      <c r="C7">
        <v>1</v>
      </c>
      <c r="D7">
        <v>2</v>
      </c>
      <c r="G7" s="18" t="s">
        <v>65</v>
      </c>
      <c r="H7" s="27">
        <f>COUNTIFS(SPORTSMEN!$I:$I,H$4,SPORTSMEN!$K:$K,$G7)</f>
        <v>1</v>
      </c>
      <c r="I7">
        <f>COUNTIFS(SPORTSMEN!$I:$I,I$4,SPORTSMEN!$K:$K,$G7)</f>
        <v>2</v>
      </c>
    </row>
    <row r="8" spans="2:9">
      <c r="B8" t="s">
        <v>66</v>
      </c>
      <c r="D8">
        <v>2</v>
      </c>
      <c r="G8" s="18" t="s">
        <v>66</v>
      </c>
      <c r="H8" s="27">
        <f>COUNTIFS(SPORTSMEN!$I:$I,H$4,SPORTSMEN!$K:$K,$G8)</f>
        <v>0</v>
      </c>
      <c r="I8">
        <f>COUNTIFS(SPORTSMEN!$I:$I,I$4,SPORTSMEN!$K:$K,$G8)</f>
        <v>2</v>
      </c>
    </row>
    <row r="9" spans="2:9">
      <c r="B9" t="s">
        <v>67</v>
      </c>
      <c r="C9">
        <v>3</v>
      </c>
      <c r="D9">
        <v>6</v>
      </c>
      <c r="G9" s="18" t="s">
        <v>67</v>
      </c>
      <c r="H9" s="27">
        <f>COUNTIFS(SPORTSMEN!$I:$I,H$4,SPORTSMEN!$K:$K,$G9)</f>
        <v>3</v>
      </c>
      <c r="I9">
        <f>COUNTIFS(SPORTSMEN!$I:$I,I$4,SPORTSMEN!$K:$K,$G9)</f>
        <v>6</v>
      </c>
    </row>
    <row r="10" spans="2:9">
      <c r="B10" t="s">
        <v>68</v>
      </c>
      <c r="C10">
        <v>1</v>
      </c>
      <c r="D10">
        <v>4</v>
      </c>
      <c r="G10" s="18" t="s">
        <v>68</v>
      </c>
      <c r="H10" s="27">
        <f>COUNTIFS(SPORTSMEN!$I:$I,H$4,SPORTSMEN!$K:$K,$G10)</f>
        <v>1</v>
      </c>
      <c r="I10">
        <f>COUNTIFS(SPORTSMEN!$I:$I,I$4,SPORTSMEN!$K:$K,$G10)</f>
        <v>4</v>
      </c>
    </row>
    <row r="11" spans="2:9">
      <c r="B11" t="s">
        <v>69</v>
      </c>
      <c r="C11">
        <v>2</v>
      </c>
      <c r="D11">
        <v>1</v>
      </c>
      <c r="G11" s="18" t="s">
        <v>69</v>
      </c>
      <c r="H11" s="27">
        <f>COUNTIFS(SPORTSMEN!$I:$I,H$4,SPORTSMEN!$K:$K,$G11)</f>
        <v>2</v>
      </c>
      <c r="I11">
        <f>COUNTIFS(SPORTSMEN!$I:$I,I$4,SPORTSMEN!$K:$K,$G11)</f>
        <v>1</v>
      </c>
    </row>
    <row r="12" spans="2:9">
      <c r="B12" t="s">
        <v>70</v>
      </c>
      <c r="C12">
        <v>3</v>
      </c>
      <c r="G12" s="18" t="s">
        <v>70</v>
      </c>
      <c r="H12" s="27">
        <f>COUNTIFS(SPORTSMEN!$I:$I,H$4,SPORTSMEN!$K:$K,$G12)</f>
        <v>3</v>
      </c>
      <c r="I12">
        <f>COUNTIFS(SPORTSMEN!$I:$I,I$4,SPORTSMEN!$K:$K,$G12)</f>
        <v>0</v>
      </c>
    </row>
    <row r="13" spans="2:9">
      <c r="B13" t="s">
        <v>71</v>
      </c>
      <c r="C13">
        <v>1</v>
      </c>
      <c r="D13">
        <v>1</v>
      </c>
      <c r="G13" s="18" t="s">
        <v>71</v>
      </c>
      <c r="H13" s="27">
        <f>COUNTIFS(SPORTSMEN!$I:$I,H$4,SPORTSMEN!$K:$K,$G13)</f>
        <v>1</v>
      </c>
      <c r="I13">
        <f>COUNTIFS(SPORTSMEN!$I:$I,I$4,SPORTSMEN!$K:$K,$G13)</f>
        <v>1</v>
      </c>
    </row>
    <row r="14" spans="2:9">
      <c r="B14" t="s">
        <v>72</v>
      </c>
      <c r="C14">
        <v>3</v>
      </c>
      <c r="D14">
        <v>2</v>
      </c>
      <c r="G14" s="18" t="s">
        <v>72</v>
      </c>
      <c r="H14" s="27">
        <f>COUNTIFS(SPORTSMEN!$I:$I,H$4,SPORTSMEN!$K:$K,$G14)</f>
        <v>3</v>
      </c>
      <c r="I14">
        <f>COUNTIFS(SPORTSMEN!$I:$I,I$4,SPORTSMEN!$K:$K,$G14)</f>
        <v>2</v>
      </c>
    </row>
    <row r="15" spans="2:9">
      <c r="B15" t="s">
        <v>73</v>
      </c>
      <c r="C15">
        <v>4</v>
      </c>
      <c r="D15">
        <v>3</v>
      </c>
      <c r="G15" s="18" t="s">
        <v>73</v>
      </c>
      <c r="H15" s="27">
        <f>COUNTIFS(SPORTSMEN!$I:$I,H$4,SPORTSMEN!$K:$K,$G15)</f>
        <v>4</v>
      </c>
      <c r="I15">
        <f>COUNTIFS(SPORTSMEN!$I:$I,I$4,SPORTSMEN!$K:$K,$G15)</f>
        <v>3</v>
      </c>
    </row>
  </sheetData>
  <sortState ref="G5:G15">
    <sortCondition ref="G5"/>
  </sortState>
  <mergeCells count="1">
    <mergeCell ref="A1:I1"/>
  </mergeCells>
  <conditionalFormatting sqref="H16:I16">
    <cfRule type="duplicateValues" dxfId="0" priority="1"/>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N25"/>
  <sheetViews>
    <sheetView workbookViewId="0">
      <selection activeCell="J19" sqref="J19"/>
    </sheetView>
  </sheetViews>
  <sheetFormatPr defaultColWidth="9.14285714285714" defaultRowHeight="15"/>
  <cols>
    <col min="1" max="1" width="11.2857142857143" customWidth="1"/>
    <col min="2" max="2" width="29" customWidth="1"/>
    <col min="3" max="3" width="29"/>
    <col min="4" max="4" width="13.4285714285714"/>
    <col min="5" max="5" width="17.7142857142857" customWidth="1"/>
    <col min="6" max="6" width="16" customWidth="1"/>
    <col min="7" max="7" width="13.8571428571429"/>
    <col min="8" max="8" width="23.7142857142857" customWidth="1"/>
    <col min="9" max="9" width="17"/>
    <col min="10" max="10" width="18"/>
    <col min="11" max="11" width="16.4285714285714"/>
    <col min="12" max="12" width="26.4285714285714"/>
    <col min="13" max="13" width="20.5714285714286"/>
    <col min="14" max="14" width="21.4285714285714"/>
    <col min="15" max="15" width="18.5714285714286"/>
    <col min="16" max="16" width="22.8571428571429"/>
    <col min="17" max="17" width="24"/>
    <col min="18" max="18" width="19"/>
    <col min="19" max="19" width="22.5714285714286"/>
    <col min="20" max="20" width="23.7142857142857"/>
    <col min="21" max="21" width="19.5714285714286"/>
    <col min="22" max="22" width="29.2857142857143"/>
    <col min="23" max="23" width="31"/>
    <col min="24" max="24" width="23.4285714285714"/>
    <col min="25" max="25" width="18.8571428571429"/>
    <col min="26" max="26" width="29.7142857142857"/>
    <col min="27" max="27" width="26"/>
    <col min="28" max="28" width="27.7142857142857"/>
    <col min="29" max="29" width="21.7142857142857"/>
    <col min="30" max="30" width="22"/>
    <col min="31" max="31" width="21.1428571428571"/>
    <col min="32" max="32" width="16.5714285714286"/>
    <col min="33" max="33" width="20.2857142857143"/>
    <col min="34" max="34" width="20.8571428571429"/>
    <col min="35" max="35" width="21.7142857142857"/>
    <col min="36" max="36" width="23.4285714285714"/>
    <col min="37" max="37" width="19.5714285714286"/>
    <col min="38" max="38" width="24.1428571428571"/>
    <col min="39" max="39" width="26.4285714285714"/>
    <col min="40" max="40" width="28.4285714285714"/>
    <col min="41" max="41" width="19.4285714285714"/>
    <col min="42" max="42" width="21.7142857142857"/>
    <col min="43" max="43" width="17.4285714285714"/>
    <col min="44" max="44" width="28.1428571428571"/>
    <col min="45" max="45" width="24.1428571428571"/>
    <col min="46" max="46" width="20.2857142857143"/>
    <col min="47" max="47" width="24.5714285714286"/>
    <col min="48" max="48" width="24.2857142857143"/>
    <col min="49" max="49" width="22.5714285714286"/>
    <col min="50" max="50" width="17.7142857142857"/>
    <col min="51" max="51" width="21.1428571428571"/>
    <col min="52" max="52" width="25.2857142857143"/>
    <col min="53" max="53" width="19.8571428571429"/>
    <col min="54" max="54" width="21.8571428571429"/>
  </cols>
  <sheetData>
    <row r="1" spans="1:14">
      <c r="A1" s="22" t="s">
        <v>49</v>
      </c>
      <c r="B1" s="23"/>
      <c r="C1" s="23"/>
      <c r="D1" s="23"/>
      <c r="E1" s="23"/>
      <c r="F1" s="23"/>
      <c r="G1" s="23"/>
      <c r="H1" s="23" t="s">
        <v>49</v>
      </c>
      <c r="I1" s="23"/>
      <c r="J1" s="23"/>
      <c r="K1" s="23"/>
      <c r="L1" s="23"/>
      <c r="M1" s="23"/>
      <c r="N1" s="23"/>
    </row>
    <row r="3" spans="1:8">
      <c r="A3" t="s">
        <v>74</v>
      </c>
      <c r="B3" t="s">
        <v>75</v>
      </c>
      <c r="C3" t="s">
        <v>76</v>
      </c>
      <c r="D3" t="s">
        <v>59</v>
      </c>
      <c r="E3" t="s">
        <v>77</v>
      </c>
      <c r="F3" t="s">
        <v>60</v>
      </c>
      <c r="G3" t="s">
        <v>78</v>
      </c>
      <c r="H3" t="s">
        <v>79</v>
      </c>
    </row>
    <row r="4" spans="1:8">
      <c r="A4" s="24">
        <v>1</v>
      </c>
      <c r="B4" t="s">
        <v>80</v>
      </c>
      <c r="C4" t="s">
        <v>81</v>
      </c>
      <c r="D4" t="s">
        <v>61</v>
      </c>
      <c r="E4" s="25">
        <v>35699</v>
      </c>
      <c r="F4" t="s">
        <v>73</v>
      </c>
      <c r="G4" t="s">
        <v>82</v>
      </c>
      <c r="H4" t="s">
        <v>83</v>
      </c>
    </row>
    <row r="5" spans="1:8">
      <c r="A5" s="24">
        <v>2</v>
      </c>
      <c r="B5" t="s">
        <v>84</v>
      </c>
      <c r="C5" t="s">
        <v>85</v>
      </c>
      <c r="D5" t="s">
        <v>61</v>
      </c>
      <c r="E5" s="25">
        <v>33641</v>
      </c>
      <c r="F5" t="s">
        <v>73</v>
      </c>
      <c r="G5" t="s">
        <v>82</v>
      </c>
      <c r="H5" t="s">
        <v>86</v>
      </c>
    </row>
    <row r="6" spans="1:8">
      <c r="A6" s="24">
        <v>5</v>
      </c>
      <c r="B6" t="s">
        <v>87</v>
      </c>
      <c r="C6" t="s">
        <v>88</v>
      </c>
      <c r="D6" t="s">
        <v>62</v>
      </c>
      <c r="E6" s="25">
        <v>25706</v>
      </c>
      <c r="F6" t="s">
        <v>73</v>
      </c>
      <c r="G6" t="s">
        <v>82</v>
      </c>
      <c r="H6" t="s">
        <v>89</v>
      </c>
    </row>
    <row r="7" spans="1:8">
      <c r="A7" s="24">
        <v>6</v>
      </c>
      <c r="B7" t="s">
        <v>90</v>
      </c>
      <c r="C7" t="s">
        <v>91</v>
      </c>
      <c r="D7" t="s">
        <v>62</v>
      </c>
      <c r="E7" s="25">
        <v>33944</v>
      </c>
      <c r="F7" t="s">
        <v>73</v>
      </c>
      <c r="G7" t="s">
        <v>82</v>
      </c>
      <c r="H7" t="s">
        <v>92</v>
      </c>
    </row>
    <row r="8" spans="1:8">
      <c r="A8" s="24">
        <v>8</v>
      </c>
      <c r="B8" t="s">
        <v>93</v>
      </c>
      <c r="C8" t="s">
        <v>94</v>
      </c>
      <c r="D8" t="s">
        <v>62</v>
      </c>
      <c r="E8" s="25">
        <v>23141</v>
      </c>
      <c r="F8" t="s">
        <v>73</v>
      </c>
      <c r="G8" t="s">
        <v>82</v>
      </c>
      <c r="H8" t="s">
        <v>95</v>
      </c>
    </row>
    <row r="9" spans="1:8">
      <c r="A9" s="24">
        <v>9</v>
      </c>
      <c r="B9" t="s">
        <v>96</v>
      </c>
      <c r="C9" t="s">
        <v>97</v>
      </c>
      <c r="D9" t="s">
        <v>61</v>
      </c>
      <c r="E9" s="25">
        <v>25965</v>
      </c>
      <c r="F9" t="s">
        <v>72</v>
      </c>
      <c r="G9" t="s">
        <v>82</v>
      </c>
      <c r="H9" t="s">
        <v>98</v>
      </c>
    </row>
    <row r="10" spans="1:8">
      <c r="A10" s="24">
        <v>15</v>
      </c>
      <c r="B10" t="s">
        <v>99</v>
      </c>
      <c r="C10" t="s">
        <v>100</v>
      </c>
      <c r="D10" t="s">
        <v>61</v>
      </c>
      <c r="E10" s="25">
        <v>23804</v>
      </c>
      <c r="F10" t="s">
        <v>68</v>
      </c>
      <c r="G10" t="s">
        <v>101</v>
      </c>
      <c r="H10" t="s">
        <v>102</v>
      </c>
    </row>
    <row r="11" spans="1:8">
      <c r="A11" s="24">
        <v>17</v>
      </c>
      <c r="B11" t="s">
        <v>103</v>
      </c>
      <c r="C11" t="s">
        <v>104</v>
      </c>
      <c r="D11" t="s">
        <v>62</v>
      </c>
      <c r="E11" s="25">
        <v>26582</v>
      </c>
      <c r="F11" t="s">
        <v>68</v>
      </c>
      <c r="G11" t="s">
        <v>101</v>
      </c>
      <c r="H11" t="s">
        <v>105</v>
      </c>
    </row>
    <row r="12" spans="1:8">
      <c r="A12" s="24">
        <v>19</v>
      </c>
      <c r="B12" t="s">
        <v>106</v>
      </c>
      <c r="C12" t="s">
        <v>107</v>
      </c>
      <c r="D12" t="s">
        <v>61</v>
      </c>
      <c r="E12" s="25">
        <v>28262</v>
      </c>
      <c r="F12" t="s">
        <v>64</v>
      </c>
      <c r="G12" t="s">
        <v>82</v>
      </c>
      <c r="H12" t="s">
        <v>108</v>
      </c>
    </row>
    <row r="13" spans="1:8">
      <c r="A13" s="24">
        <v>20</v>
      </c>
      <c r="B13" t="s">
        <v>109</v>
      </c>
      <c r="C13" t="s">
        <v>110</v>
      </c>
      <c r="D13" t="s">
        <v>62</v>
      </c>
      <c r="E13" s="25">
        <v>27767</v>
      </c>
      <c r="F13" t="s">
        <v>64</v>
      </c>
      <c r="G13" t="s">
        <v>82</v>
      </c>
      <c r="H13" t="s">
        <v>111</v>
      </c>
    </row>
    <row r="14" spans="1:8">
      <c r="A14" s="24">
        <v>26</v>
      </c>
      <c r="B14" t="s">
        <v>112</v>
      </c>
      <c r="C14" t="s">
        <v>113</v>
      </c>
      <c r="D14" t="s">
        <v>61</v>
      </c>
      <c r="E14" s="25">
        <v>28570</v>
      </c>
      <c r="F14" t="s">
        <v>64</v>
      </c>
      <c r="G14" t="s">
        <v>82</v>
      </c>
      <c r="H14" t="s">
        <v>83</v>
      </c>
    </row>
    <row r="15" spans="1:8">
      <c r="A15" s="24">
        <v>27</v>
      </c>
      <c r="B15" t="s">
        <v>114</v>
      </c>
      <c r="C15" t="s">
        <v>115</v>
      </c>
      <c r="D15" t="s">
        <v>62</v>
      </c>
      <c r="E15" s="25">
        <v>25767</v>
      </c>
      <c r="F15" t="s">
        <v>65</v>
      </c>
      <c r="G15" t="s">
        <v>101</v>
      </c>
      <c r="H15" t="s">
        <v>116</v>
      </c>
    </row>
    <row r="16" spans="1:8">
      <c r="A16" s="24">
        <v>29</v>
      </c>
      <c r="B16" t="s">
        <v>117</v>
      </c>
      <c r="C16" t="s">
        <v>81</v>
      </c>
      <c r="D16" t="s">
        <v>61</v>
      </c>
      <c r="E16" s="25">
        <v>34361</v>
      </c>
      <c r="F16" t="s">
        <v>65</v>
      </c>
      <c r="G16" t="s">
        <v>101</v>
      </c>
      <c r="H16" t="s">
        <v>118</v>
      </c>
    </row>
    <row r="17" spans="1:8">
      <c r="A17" s="24">
        <v>30</v>
      </c>
      <c r="B17" t="s">
        <v>119</v>
      </c>
      <c r="C17" t="s">
        <v>85</v>
      </c>
      <c r="D17" t="s">
        <v>61</v>
      </c>
      <c r="E17" s="25">
        <v>29137</v>
      </c>
      <c r="F17" t="s">
        <v>67</v>
      </c>
      <c r="G17" t="s">
        <v>120</v>
      </c>
      <c r="H17" t="s">
        <v>121</v>
      </c>
    </row>
    <row r="18" spans="1:8">
      <c r="A18" s="24">
        <v>33</v>
      </c>
      <c r="B18" t="s">
        <v>122</v>
      </c>
      <c r="C18" t="s">
        <v>88</v>
      </c>
      <c r="D18" t="s">
        <v>62</v>
      </c>
      <c r="E18" s="25">
        <v>29529</v>
      </c>
      <c r="F18" t="s">
        <v>67</v>
      </c>
      <c r="G18" t="s">
        <v>120</v>
      </c>
      <c r="H18" t="s">
        <v>123</v>
      </c>
    </row>
    <row r="19" spans="1:8">
      <c r="A19" s="24">
        <v>34</v>
      </c>
      <c r="B19" t="s">
        <v>124</v>
      </c>
      <c r="C19" t="s">
        <v>91</v>
      </c>
      <c r="D19" t="s">
        <v>62</v>
      </c>
      <c r="E19" s="25">
        <v>29875</v>
      </c>
      <c r="F19" t="s">
        <v>67</v>
      </c>
      <c r="G19" t="s">
        <v>120</v>
      </c>
      <c r="H19" t="s">
        <v>125</v>
      </c>
    </row>
    <row r="20" spans="1:8">
      <c r="A20" s="24">
        <v>36</v>
      </c>
      <c r="B20" t="s">
        <v>126</v>
      </c>
      <c r="C20" t="s">
        <v>94</v>
      </c>
      <c r="D20" t="s">
        <v>62</v>
      </c>
      <c r="E20" s="25">
        <v>27428</v>
      </c>
      <c r="F20" t="s">
        <v>67</v>
      </c>
      <c r="G20" t="s">
        <v>120</v>
      </c>
      <c r="H20" t="s">
        <v>125</v>
      </c>
    </row>
    <row r="21" spans="1:8">
      <c r="A21" s="24">
        <v>37</v>
      </c>
      <c r="B21" t="s">
        <v>127</v>
      </c>
      <c r="C21" t="s">
        <v>97</v>
      </c>
      <c r="D21" t="s">
        <v>62</v>
      </c>
      <c r="E21" s="25">
        <v>31585</v>
      </c>
      <c r="F21" t="s">
        <v>67</v>
      </c>
      <c r="G21" t="s">
        <v>120</v>
      </c>
      <c r="H21" t="s">
        <v>128</v>
      </c>
    </row>
    <row r="22" spans="1:8">
      <c r="A22" s="24">
        <v>43</v>
      </c>
      <c r="B22" t="s">
        <v>129</v>
      </c>
      <c r="C22" t="s">
        <v>100</v>
      </c>
      <c r="D22" t="s">
        <v>61</v>
      </c>
      <c r="E22" s="25">
        <v>21927</v>
      </c>
      <c r="F22" t="s">
        <v>70</v>
      </c>
      <c r="G22" t="s">
        <v>130</v>
      </c>
      <c r="H22" t="s">
        <v>131</v>
      </c>
    </row>
    <row r="23" spans="1:8">
      <c r="A23" s="24">
        <v>45</v>
      </c>
      <c r="B23" t="s">
        <v>132</v>
      </c>
      <c r="C23" t="s">
        <v>104</v>
      </c>
      <c r="D23" t="s">
        <v>61</v>
      </c>
      <c r="E23" s="25">
        <v>22044</v>
      </c>
      <c r="F23" t="s">
        <v>69</v>
      </c>
      <c r="G23" t="s">
        <v>133</v>
      </c>
      <c r="H23" t="s">
        <v>134</v>
      </c>
    </row>
    <row r="24" spans="1:8">
      <c r="A24" s="24">
        <v>47</v>
      </c>
      <c r="B24" t="s">
        <v>135</v>
      </c>
      <c r="C24" t="s">
        <v>107</v>
      </c>
      <c r="D24" t="s">
        <v>61</v>
      </c>
      <c r="E24" s="25">
        <v>24936</v>
      </c>
      <c r="F24" t="s">
        <v>69</v>
      </c>
      <c r="G24" t="s">
        <v>133</v>
      </c>
      <c r="H24" t="s">
        <v>136</v>
      </c>
    </row>
    <row r="25" spans="1:8">
      <c r="A25" s="24">
        <v>48</v>
      </c>
      <c r="B25" t="s">
        <v>137</v>
      </c>
      <c r="C25" t="s">
        <v>110</v>
      </c>
      <c r="D25" t="s">
        <v>61</v>
      </c>
      <c r="E25" s="25">
        <v>35567</v>
      </c>
      <c r="F25" t="s">
        <v>71</v>
      </c>
      <c r="G25" t="s">
        <v>138</v>
      </c>
      <c r="H25" t="s">
        <v>139</v>
      </c>
    </row>
  </sheetData>
  <mergeCells count="2">
    <mergeCell ref="A1:G1"/>
    <mergeCell ref="H1:N1"/>
  </mergeCells>
  <pageMargins left="0.75" right="0.75" top="1" bottom="1" header="0.5" footer="0.5"/>
  <headerFooter/>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S51"/>
  <sheetViews>
    <sheetView workbookViewId="0">
      <pane xSplit="1" ySplit="1" topLeftCell="H39" activePane="bottomRight" state="frozen"/>
      <selection/>
      <selection pane="topRight"/>
      <selection pane="bottomLeft"/>
      <selection pane="bottomRight" activeCell="B1048555" sqref="B1048555"/>
    </sheetView>
  </sheetViews>
  <sheetFormatPr defaultColWidth="9" defaultRowHeight="15"/>
  <cols>
    <col min="1" max="1" width="9.85714285714286" customWidth="1"/>
    <col min="2" max="2" width="26" customWidth="1"/>
    <col min="3" max="3" width="8" customWidth="1"/>
    <col min="4" max="4" width="12" customWidth="1"/>
    <col min="5" max="5" width="11.8571428571429" customWidth="1"/>
    <col min="6" max="6" width="13.8571428571429" customWidth="1"/>
    <col min="7" max="7" width="17.2857142857143" style="8" customWidth="1"/>
    <col min="8" max="8" width="13.4285714285714" customWidth="1"/>
    <col min="9" max="9" width="9.14285714285714" customWidth="1"/>
    <col min="10" max="10" width="12.8571428571429" customWidth="1"/>
    <col min="11" max="11" width="15.5714285714286" customWidth="1"/>
    <col min="12" max="12" width="13.8571428571429" customWidth="1"/>
    <col min="13" max="13" width="26.8571428571429" customWidth="1"/>
    <col min="14" max="14" width="11.7142857142857" style="9" customWidth="1"/>
    <col min="15" max="15" width="10.4285714285714" customWidth="1"/>
    <col min="16" max="16" width="10.2857142857143" customWidth="1"/>
    <col min="17" max="17" width="16" customWidth="1"/>
    <col min="18" max="18" width="24" customWidth="1"/>
    <col min="19" max="19" width="10.8571428571429" style="10" customWidth="1"/>
  </cols>
  <sheetData>
    <row r="1" s="1" customFormat="1" spans="1:19">
      <c r="A1" s="2" t="s">
        <v>74</v>
      </c>
      <c r="B1" s="11" t="s">
        <v>75</v>
      </c>
      <c r="C1" s="2" t="s">
        <v>140</v>
      </c>
      <c r="D1" s="2" t="s">
        <v>141</v>
      </c>
      <c r="E1" s="2" t="s">
        <v>142</v>
      </c>
      <c r="F1" s="2" t="s">
        <v>143</v>
      </c>
      <c r="G1" s="12" t="s">
        <v>144</v>
      </c>
      <c r="H1" s="2" t="s">
        <v>145</v>
      </c>
      <c r="I1" s="2" t="s">
        <v>59</v>
      </c>
      <c r="J1" s="2" t="s">
        <v>146</v>
      </c>
      <c r="K1" s="2" t="s">
        <v>60</v>
      </c>
      <c r="L1" s="2" t="s">
        <v>78</v>
      </c>
      <c r="M1" s="2" t="s">
        <v>76</v>
      </c>
      <c r="N1" s="16" t="s">
        <v>147</v>
      </c>
      <c r="O1" s="2" t="s">
        <v>148</v>
      </c>
      <c r="P1" s="2" t="s">
        <v>149</v>
      </c>
      <c r="Q1" s="2" t="s">
        <v>150</v>
      </c>
      <c r="R1" s="2" t="s">
        <v>79</v>
      </c>
      <c r="S1" s="20" t="s">
        <v>151</v>
      </c>
    </row>
    <row r="2" spans="1:19">
      <c r="A2" s="13">
        <v>1</v>
      </c>
      <c r="B2" s="4" t="str">
        <f>UPPER(_xlfn.CONCAT($C2," ",$D2," ",$F2))</f>
        <v>MS. ANNIE ABBOTT</v>
      </c>
      <c r="C2" s="4" t="s">
        <v>152</v>
      </c>
      <c r="D2" s="4" t="s">
        <v>153</v>
      </c>
      <c r="E2" s="4"/>
      <c r="F2" s="4" t="s">
        <v>154</v>
      </c>
      <c r="G2" s="14">
        <v>35699</v>
      </c>
      <c r="H2" s="4" t="s">
        <v>155</v>
      </c>
      <c r="I2" s="4" t="s">
        <v>61</v>
      </c>
      <c r="J2" s="17" t="s">
        <v>156</v>
      </c>
      <c r="K2" s="18" t="str">
        <f>HLOOKUP(SPORTSMEN!$J2,LOCATION!$A$2:$M$3,2,FALSE)</f>
        <v>USA</v>
      </c>
      <c r="L2" s="17" t="str">
        <f>INDEX(LOCATION!$A$1:$M$1,MATCH($J2,LOCATION!$A$2:$M$2,0))</f>
        <v>English</v>
      </c>
      <c r="M2" s="17" t="str">
        <f>IF($L2="English",LOWER(_xlfn.CONCAT(F2,".",D2,"@xyz.org")),LOWER(_xlfn.CONCAT(F2,".",D2,"@xyz.com")))</f>
        <v>abbott.annie@xyz.org</v>
      </c>
      <c r="N2" s="19">
        <v>94</v>
      </c>
      <c r="O2" s="4" t="s">
        <v>157</v>
      </c>
      <c r="P2" s="4" t="s">
        <v>158</v>
      </c>
      <c r="Q2" s="4" t="str">
        <f>INDEX(SPORT!$A:$A,MATCH(R2,SPORT!$B:$B,0))</f>
        <v>INDOOR</v>
      </c>
      <c r="R2" s="4" t="s">
        <v>83</v>
      </c>
      <c r="S2" s="21">
        <v>80727</v>
      </c>
    </row>
    <row r="3" spans="1:19">
      <c r="A3" s="13">
        <v>2</v>
      </c>
      <c r="B3" s="4" t="str">
        <f t="shared" ref="B3:B34" si="0">UPPER(_xlfn.CONCAT($C3," ",$D3," ",$F3))</f>
        <v>MS. AURELIE LIESUCHKE</v>
      </c>
      <c r="C3" s="15" t="s">
        <v>152</v>
      </c>
      <c r="D3" s="15" t="s">
        <v>159</v>
      </c>
      <c r="E3" s="15"/>
      <c r="F3" s="15" t="s">
        <v>160</v>
      </c>
      <c r="G3" s="14">
        <v>33641</v>
      </c>
      <c r="H3" s="15" t="s">
        <v>161</v>
      </c>
      <c r="I3" s="15" t="s">
        <v>61</v>
      </c>
      <c r="J3" s="17" t="s">
        <v>156</v>
      </c>
      <c r="K3" s="18" t="str">
        <f>HLOOKUP(SPORTSMEN!$J3,LOCATION!$A$2:$M$3,2,FALSE)</f>
        <v>USA</v>
      </c>
      <c r="L3" s="17" t="str">
        <f>INDEX(LOCATION!$A$1:$M$1,MATCH($J3,LOCATION!$A$2:$M$2,0))</f>
        <v>English</v>
      </c>
      <c r="M3" s="17" t="str">
        <f t="shared" ref="M3:M29" si="1">IF($L3="English",LOWER(_xlfn.CONCAT(F3,".",D3,"@xyz.org")),LOWER(_xlfn.CONCAT(F3,".",D3,"@xyz.com")))</f>
        <v>liesuchke.aurelie@xyz.org</v>
      </c>
      <c r="N3" s="19">
        <v>84.2</v>
      </c>
      <c r="O3" s="15" t="s">
        <v>162</v>
      </c>
      <c r="P3" s="15" t="s">
        <v>163</v>
      </c>
      <c r="Q3" s="4" t="str">
        <f>INDEX(SPORT!$A:$A,MATCH(R3,SPORT!$B:$B,0))</f>
        <v>INDOOR</v>
      </c>
      <c r="R3" s="15" t="s">
        <v>86</v>
      </c>
      <c r="S3" s="21">
        <v>87471</v>
      </c>
    </row>
    <row r="4" spans="1:19">
      <c r="A4" s="13">
        <v>3</v>
      </c>
      <c r="B4" s="4" t="str">
        <f t="shared" si="0"/>
        <v>SR. TOMAS FILHO</v>
      </c>
      <c r="C4" s="15" t="s">
        <v>164</v>
      </c>
      <c r="D4" s="15" t="s">
        <v>165</v>
      </c>
      <c r="E4" s="15" t="s">
        <v>166</v>
      </c>
      <c r="F4" s="15" t="s">
        <v>167</v>
      </c>
      <c r="G4" s="14">
        <v>25394</v>
      </c>
      <c r="H4" s="15" t="s">
        <v>168</v>
      </c>
      <c r="I4" s="15" t="s">
        <v>62</v>
      </c>
      <c r="J4" s="17" t="s">
        <v>169</v>
      </c>
      <c r="K4" s="18" t="str">
        <f>HLOOKUP(SPORTSMEN!$J4,LOCATION!$A$2:$M$3,2,FALSE)</f>
        <v>BRAZIL</v>
      </c>
      <c r="L4" s="17" t="str">
        <f>INDEX(LOCATION!$A$1:$M$1,MATCH($J4,LOCATION!$A$2:$M$2,0))</f>
        <v>Portuguese</v>
      </c>
      <c r="M4" s="17" t="str">
        <f t="shared" si="1"/>
        <v>filho.tomas@xyz.com</v>
      </c>
      <c r="N4" s="19">
        <v>52.9</v>
      </c>
      <c r="O4" s="15" t="s">
        <v>170</v>
      </c>
      <c r="P4" s="15" t="s">
        <v>158</v>
      </c>
      <c r="Q4" s="4" t="str">
        <f>INDEX(SPORT!$A:$A,MATCH(R4,SPORT!$B:$B,0))</f>
        <v>OUTDOOR</v>
      </c>
      <c r="R4" s="15" t="s">
        <v>139</v>
      </c>
      <c r="S4" s="21">
        <v>64724</v>
      </c>
    </row>
    <row r="5" spans="1:19">
      <c r="A5" s="13">
        <v>4</v>
      </c>
      <c r="B5" s="4" t="str">
        <f t="shared" si="0"/>
        <v>MS. DARBY CRUICKSHANK</v>
      </c>
      <c r="C5" s="15" t="s">
        <v>152</v>
      </c>
      <c r="D5" s="15" t="s">
        <v>171</v>
      </c>
      <c r="E5" s="15"/>
      <c r="F5" s="15" t="s">
        <v>172</v>
      </c>
      <c r="G5" s="14">
        <v>27532</v>
      </c>
      <c r="H5" s="15" t="s">
        <v>173</v>
      </c>
      <c r="I5" s="15" t="s">
        <v>61</v>
      </c>
      <c r="J5" s="17" t="s">
        <v>156</v>
      </c>
      <c r="K5" s="18" t="str">
        <f>HLOOKUP(SPORTSMEN!$J5,LOCATION!$A$2:$M$3,2,FALSE)</f>
        <v>USA</v>
      </c>
      <c r="L5" s="17" t="str">
        <f>INDEX(LOCATION!$A$1:$M$1,MATCH($J5,LOCATION!$A$2:$M$2,0))</f>
        <v>English</v>
      </c>
      <c r="M5" s="17" t="str">
        <f t="shared" si="1"/>
        <v>cruickshank.darby@xyz.org</v>
      </c>
      <c r="N5" s="19">
        <v>48.9</v>
      </c>
      <c r="O5" s="15" t="s">
        <v>157</v>
      </c>
      <c r="P5" s="15" t="s">
        <v>163</v>
      </c>
      <c r="Q5" s="4" t="str">
        <f>INDEX(SPORT!$A:$A,MATCH(R5,SPORT!$B:$B,0))</f>
        <v>OUTDOOR</v>
      </c>
      <c r="R5" s="15" t="s">
        <v>174</v>
      </c>
      <c r="S5" s="21">
        <v>110823</v>
      </c>
    </row>
    <row r="6" spans="1:19">
      <c r="A6" s="13">
        <v>5</v>
      </c>
      <c r="B6" s="4" t="str">
        <f t="shared" si="0"/>
        <v>DR. JAYDON BORER</v>
      </c>
      <c r="C6" s="15" t="s">
        <v>175</v>
      </c>
      <c r="D6" s="15" t="s">
        <v>176</v>
      </c>
      <c r="E6" s="15"/>
      <c r="F6" s="15" t="s">
        <v>177</v>
      </c>
      <c r="G6" s="14">
        <v>25706</v>
      </c>
      <c r="H6" s="15" t="s">
        <v>173</v>
      </c>
      <c r="I6" s="15" t="s">
        <v>62</v>
      </c>
      <c r="J6" s="17" t="s">
        <v>156</v>
      </c>
      <c r="K6" s="18" t="str">
        <f>HLOOKUP(SPORTSMEN!$J6,LOCATION!$A$2:$M$3,2,FALSE)</f>
        <v>USA</v>
      </c>
      <c r="L6" s="17" t="str">
        <f>INDEX(LOCATION!$A$1:$M$1,MATCH($J6,LOCATION!$A$2:$M$2,0))</f>
        <v>English</v>
      </c>
      <c r="M6" s="17" t="str">
        <f t="shared" si="1"/>
        <v>borer.jaydon@xyz.org</v>
      </c>
      <c r="N6" s="19">
        <v>84.8</v>
      </c>
      <c r="O6" s="15" t="s">
        <v>178</v>
      </c>
      <c r="P6" s="15" t="s">
        <v>179</v>
      </c>
      <c r="Q6" s="4" t="str">
        <f>INDEX(SPORT!$A:$A,MATCH(R6,SPORT!$B:$B,0))</f>
        <v>INDOOR</v>
      </c>
      <c r="R6" s="15" t="s">
        <v>89</v>
      </c>
      <c r="S6" s="21">
        <v>56916</v>
      </c>
    </row>
    <row r="7" spans="1:19">
      <c r="A7" s="13">
        <v>6</v>
      </c>
      <c r="B7" s="4" t="str">
        <f t="shared" si="0"/>
        <v>MR. MORIAH  LYNCH</v>
      </c>
      <c r="C7" s="15" t="s">
        <v>180</v>
      </c>
      <c r="D7" s="15" t="s">
        <v>181</v>
      </c>
      <c r="E7" s="15"/>
      <c r="F7" s="15" t="s">
        <v>182</v>
      </c>
      <c r="G7" s="14">
        <v>33944</v>
      </c>
      <c r="H7" s="15" t="s">
        <v>183</v>
      </c>
      <c r="I7" s="15" t="s">
        <v>62</v>
      </c>
      <c r="J7" s="17" t="s">
        <v>156</v>
      </c>
      <c r="K7" s="18" t="str">
        <f>HLOOKUP(SPORTSMEN!$J7,LOCATION!$A$2:$M$3,2,FALSE)</f>
        <v>USA</v>
      </c>
      <c r="L7" s="17" t="str">
        <f>INDEX(LOCATION!$A$1:$M$1,MATCH($J7,LOCATION!$A$2:$M$2,0))</f>
        <v>English</v>
      </c>
      <c r="M7" s="17" t="str">
        <f t="shared" si="1"/>
        <v>lynch.moriah @xyz.org</v>
      </c>
      <c r="N7" s="19">
        <v>83.2</v>
      </c>
      <c r="O7" s="15" t="s">
        <v>178</v>
      </c>
      <c r="P7" s="15" t="s">
        <v>163</v>
      </c>
      <c r="Q7" s="4" t="str">
        <f>INDEX(SPORT!$A:$A,MATCH(R7,SPORT!$B:$B,0))</f>
        <v>INDOOR</v>
      </c>
      <c r="R7" s="15" t="s">
        <v>92</v>
      </c>
      <c r="S7" s="21">
        <v>51133</v>
      </c>
    </row>
    <row r="8" spans="1:19">
      <c r="A8" s="13">
        <v>7</v>
      </c>
      <c r="B8" s="4" t="str">
        <f t="shared" si="0"/>
        <v>MS. AMIYA EICHMANN</v>
      </c>
      <c r="C8" s="15" t="s">
        <v>152</v>
      </c>
      <c r="D8" s="15" t="s">
        <v>184</v>
      </c>
      <c r="E8" s="15"/>
      <c r="F8" s="15" t="s">
        <v>185</v>
      </c>
      <c r="G8" s="14">
        <v>36370</v>
      </c>
      <c r="H8" s="15" t="s">
        <v>186</v>
      </c>
      <c r="I8" s="15" t="s">
        <v>61</v>
      </c>
      <c r="J8" s="17" t="s">
        <v>156</v>
      </c>
      <c r="K8" s="18" t="str">
        <f>HLOOKUP(SPORTSMEN!$J8,LOCATION!$A$2:$M$3,2,FALSE)</f>
        <v>USA</v>
      </c>
      <c r="L8" s="17" t="str">
        <f>INDEX(LOCATION!$A$1:$M$1,MATCH($J8,LOCATION!$A$2:$M$2,0))</f>
        <v>English</v>
      </c>
      <c r="M8" s="17" t="str">
        <f t="shared" si="1"/>
        <v>eichmann.amiya@xyz.org</v>
      </c>
      <c r="N8" s="19">
        <v>61.1</v>
      </c>
      <c r="O8" s="15" t="s">
        <v>178</v>
      </c>
      <c r="P8" s="15" t="s">
        <v>179</v>
      </c>
      <c r="Q8" s="4" t="str">
        <f>INDEX(SPORT!$A:$A,MATCH(R8,SPORT!$B:$B,0))</f>
        <v>OUTDOOR</v>
      </c>
      <c r="R8" s="15" t="s">
        <v>118</v>
      </c>
      <c r="S8" s="21">
        <v>65465</v>
      </c>
    </row>
    <row r="9" spans="1:19">
      <c r="A9" s="13">
        <v>8</v>
      </c>
      <c r="B9" s="4" t="str">
        <f t="shared" si="0"/>
        <v>MR. PIERCE RAU</v>
      </c>
      <c r="C9" s="15" t="s">
        <v>180</v>
      </c>
      <c r="D9" s="15" t="s">
        <v>187</v>
      </c>
      <c r="E9" s="15"/>
      <c r="F9" s="15" t="s">
        <v>188</v>
      </c>
      <c r="G9" s="14">
        <v>23141</v>
      </c>
      <c r="H9" s="15" t="s">
        <v>173</v>
      </c>
      <c r="I9" s="15" t="s">
        <v>62</v>
      </c>
      <c r="J9" s="17" t="s">
        <v>156</v>
      </c>
      <c r="K9" s="18" t="str">
        <f>HLOOKUP(SPORTSMEN!$J9,LOCATION!$A$2:$M$3,2,FALSE)</f>
        <v>USA</v>
      </c>
      <c r="L9" s="17" t="str">
        <f>INDEX(LOCATION!$A$1:$M$1,MATCH($J9,LOCATION!$A$2:$M$2,0))</f>
        <v>English</v>
      </c>
      <c r="M9" s="17" t="str">
        <f t="shared" si="1"/>
        <v>rau.pierce@xyz.org</v>
      </c>
      <c r="N9" s="19">
        <v>105.7</v>
      </c>
      <c r="O9" s="15" t="s">
        <v>170</v>
      </c>
      <c r="P9" s="15" t="s">
        <v>189</v>
      </c>
      <c r="Q9" s="4" t="str">
        <f>INDEX(SPORT!$A:$A,MATCH(R9,SPORT!$B:$B,0))</f>
        <v>INDOOR</v>
      </c>
      <c r="R9" s="15" t="s">
        <v>95</v>
      </c>
      <c r="S9" s="21">
        <v>109885</v>
      </c>
    </row>
    <row r="10" spans="1:19">
      <c r="A10" s="13">
        <v>9</v>
      </c>
      <c r="B10" s="4" t="str">
        <f t="shared" si="0"/>
        <v>MS. AMELIA STEVENS</v>
      </c>
      <c r="C10" s="15" t="s">
        <v>152</v>
      </c>
      <c r="D10" s="15" t="s">
        <v>190</v>
      </c>
      <c r="E10" s="15"/>
      <c r="F10" s="15" t="s">
        <v>191</v>
      </c>
      <c r="G10" s="14">
        <v>25965</v>
      </c>
      <c r="H10" s="15" t="s">
        <v>161</v>
      </c>
      <c r="I10" s="15" t="s">
        <v>61</v>
      </c>
      <c r="J10" s="17" t="s">
        <v>192</v>
      </c>
      <c r="K10" s="18" t="str">
        <f>HLOOKUP(SPORTSMEN!$J10,LOCATION!$A$2:$M$3,2,FALSE)</f>
        <v>UK</v>
      </c>
      <c r="L10" s="17" t="str">
        <f>INDEX(LOCATION!$A$1:$M$1,MATCH($J10,LOCATION!$A$2:$M$2,0))</f>
        <v>English</v>
      </c>
      <c r="M10" s="17" t="str">
        <f t="shared" si="1"/>
        <v>stevens.amelia@xyz.org</v>
      </c>
      <c r="N10" s="19">
        <v>65.3</v>
      </c>
      <c r="O10" s="15" t="s">
        <v>178</v>
      </c>
      <c r="P10" s="15" t="s">
        <v>189</v>
      </c>
      <c r="Q10" s="4" t="str">
        <f>INDEX(SPORT!$A:$A,MATCH(R10,SPORT!$B:$B,0))</f>
        <v>INDOOR</v>
      </c>
      <c r="R10" s="15" t="s">
        <v>98</v>
      </c>
      <c r="S10" s="21">
        <v>60061</v>
      </c>
    </row>
    <row r="11" spans="1:19">
      <c r="A11" s="13">
        <v>10</v>
      </c>
      <c r="B11" s="4" t="str">
        <f t="shared" si="0"/>
        <v>MR. TOBY SIMPSON</v>
      </c>
      <c r="C11" s="15" t="s">
        <v>180</v>
      </c>
      <c r="D11" s="15" t="s">
        <v>193</v>
      </c>
      <c r="E11" s="15"/>
      <c r="F11" s="15" t="s">
        <v>194</v>
      </c>
      <c r="G11" s="14">
        <v>23732</v>
      </c>
      <c r="H11" s="15" t="s">
        <v>183</v>
      </c>
      <c r="I11" s="15" t="s">
        <v>62</v>
      </c>
      <c r="J11" s="17" t="s">
        <v>192</v>
      </c>
      <c r="K11" s="18" t="str">
        <f>HLOOKUP(SPORTSMEN!$J11,LOCATION!$A$2:$M$3,2,FALSE)</f>
        <v>UK</v>
      </c>
      <c r="L11" s="17" t="str">
        <f>INDEX(LOCATION!$A$1:$M$1,MATCH($J11,LOCATION!$A$2:$M$2,0))</f>
        <v>English</v>
      </c>
      <c r="M11" s="17" t="str">
        <f t="shared" si="1"/>
        <v>simpson.toby@xyz.org</v>
      </c>
      <c r="N11" s="19">
        <v>62.9</v>
      </c>
      <c r="O11" s="15" t="s">
        <v>170</v>
      </c>
      <c r="P11" s="15" t="s">
        <v>195</v>
      </c>
      <c r="Q11" s="4" t="str">
        <f>INDEX(SPORT!$A:$A,MATCH(R11,SPORT!$B:$B,0))</f>
        <v>OUTDOOR</v>
      </c>
      <c r="R11" s="15" t="s">
        <v>118</v>
      </c>
      <c r="S11" s="21">
        <v>32758</v>
      </c>
    </row>
    <row r="12" spans="1:19">
      <c r="A12" s="13">
        <v>11</v>
      </c>
      <c r="B12" s="4" t="str">
        <f t="shared" si="0"/>
        <v>SIR ETHAN MURPHY</v>
      </c>
      <c r="C12" s="15" t="s">
        <v>196</v>
      </c>
      <c r="D12" s="15" t="s">
        <v>197</v>
      </c>
      <c r="E12" s="15"/>
      <c r="F12" s="15" t="s">
        <v>198</v>
      </c>
      <c r="G12" s="14">
        <v>31733</v>
      </c>
      <c r="H12" s="15" t="s">
        <v>199</v>
      </c>
      <c r="I12" s="15" t="s">
        <v>62</v>
      </c>
      <c r="J12" s="17" t="s">
        <v>192</v>
      </c>
      <c r="K12" s="18" t="str">
        <f>HLOOKUP(SPORTSMEN!$J12,LOCATION!$A$2:$M$3,2,FALSE)</f>
        <v>UK</v>
      </c>
      <c r="L12" s="17" t="str">
        <f>INDEX(LOCATION!$A$1:$M$1,MATCH($J12,LOCATION!$A$2:$M$2,0))</f>
        <v>English</v>
      </c>
      <c r="M12" s="17" t="str">
        <f t="shared" si="1"/>
        <v>murphy.ethan@xyz.org</v>
      </c>
      <c r="N12" s="19">
        <v>104.3</v>
      </c>
      <c r="O12" s="15" t="s">
        <v>162</v>
      </c>
      <c r="P12" s="15" t="s">
        <v>195</v>
      </c>
      <c r="Q12" s="4" t="str">
        <f>INDEX(SPORT!$A:$A,MATCH(R12,SPORT!$B:$B,0))</f>
        <v>OUTDOOR</v>
      </c>
      <c r="R12" s="15" t="s">
        <v>200</v>
      </c>
      <c r="S12" s="21">
        <v>99613</v>
      </c>
    </row>
    <row r="13" spans="1:19">
      <c r="A13" s="13">
        <v>12</v>
      </c>
      <c r="B13" s="4" t="str">
        <f t="shared" si="0"/>
        <v>MRS. ASHLEY WOOD</v>
      </c>
      <c r="C13" s="15" t="s">
        <v>201</v>
      </c>
      <c r="D13" s="15" t="s">
        <v>202</v>
      </c>
      <c r="E13" s="15"/>
      <c r="F13" s="15" t="s">
        <v>203</v>
      </c>
      <c r="G13" s="14">
        <v>28412</v>
      </c>
      <c r="H13" s="15" t="s">
        <v>155</v>
      </c>
      <c r="I13" s="15" t="s">
        <v>61</v>
      </c>
      <c r="J13" s="17" t="s">
        <v>192</v>
      </c>
      <c r="K13" s="18" t="str">
        <f>HLOOKUP(SPORTSMEN!$J13,LOCATION!$A$2:$M$3,2,FALSE)</f>
        <v>UK</v>
      </c>
      <c r="L13" s="17" t="str">
        <f>INDEX(LOCATION!$A$1:$M$1,MATCH($J13,LOCATION!$A$2:$M$2,0))</f>
        <v>English</v>
      </c>
      <c r="M13" s="17" t="str">
        <f t="shared" si="1"/>
        <v>wood.ashley@xyz.org</v>
      </c>
      <c r="N13" s="19">
        <v>100.7</v>
      </c>
      <c r="O13" s="15" t="s">
        <v>162</v>
      </c>
      <c r="P13" s="15" t="s">
        <v>195</v>
      </c>
      <c r="Q13" s="4" t="str">
        <f>INDEX(SPORT!$A:$A,MATCH(R13,SPORT!$B:$B,0))</f>
        <v>OUTDOOR</v>
      </c>
      <c r="R13" s="15" t="s">
        <v>204</v>
      </c>
      <c r="S13" s="21">
        <v>56595</v>
      </c>
    </row>
    <row r="14" spans="1:19">
      <c r="A14" s="13">
        <v>13</v>
      </c>
      <c r="B14" s="4" t="str">
        <f t="shared" si="0"/>
        <v>MS. MEGAN SCOTT</v>
      </c>
      <c r="C14" s="15" t="s">
        <v>152</v>
      </c>
      <c r="D14" s="15" t="s">
        <v>205</v>
      </c>
      <c r="E14" s="15"/>
      <c r="F14" s="15" t="s">
        <v>206</v>
      </c>
      <c r="G14" s="14">
        <v>28168</v>
      </c>
      <c r="H14" s="15" t="s">
        <v>161</v>
      </c>
      <c r="I14" s="15" t="s">
        <v>61</v>
      </c>
      <c r="J14" s="17" t="s">
        <v>192</v>
      </c>
      <c r="K14" s="18" t="str">
        <f>HLOOKUP(SPORTSMEN!$J14,LOCATION!$A$2:$M$3,2,FALSE)</f>
        <v>UK</v>
      </c>
      <c r="L14" s="17" t="str">
        <f>INDEX(LOCATION!$A$1:$M$1,MATCH($J14,LOCATION!$A$2:$M$2,0))</f>
        <v>English</v>
      </c>
      <c r="M14" s="17" t="str">
        <f t="shared" si="1"/>
        <v>scott.megan@xyz.org</v>
      </c>
      <c r="N14" s="19">
        <v>70.9</v>
      </c>
      <c r="O14" s="15" t="s">
        <v>157</v>
      </c>
      <c r="P14" s="15" t="s">
        <v>158</v>
      </c>
      <c r="Q14" s="4" t="str">
        <f>INDEX(SPORT!$A:$A,MATCH(R14,SPORT!$B:$B,0))</f>
        <v>OUTDOOR</v>
      </c>
      <c r="R14" s="15" t="s">
        <v>207</v>
      </c>
      <c r="S14" s="21">
        <v>117408</v>
      </c>
    </row>
    <row r="15" spans="1:19">
      <c r="A15" s="13">
        <v>14</v>
      </c>
      <c r="B15" s="4" t="str">
        <f t="shared" si="0"/>
        <v>HR. HELMUT WEINHAE</v>
      </c>
      <c r="C15" s="15" t="s">
        <v>208</v>
      </c>
      <c r="D15" s="15" t="s">
        <v>209</v>
      </c>
      <c r="E15" s="15"/>
      <c r="F15" s="15" t="s">
        <v>210</v>
      </c>
      <c r="G15" s="14">
        <v>21788</v>
      </c>
      <c r="H15" s="15" t="s">
        <v>211</v>
      </c>
      <c r="I15" s="15" t="s">
        <v>62</v>
      </c>
      <c r="J15" s="17" t="s">
        <v>212</v>
      </c>
      <c r="K15" s="18" t="str">
        <f>HLOOKUP(SPORTSMEN!$J15,LOCATION!$A$2:$M$3,2,FALSE)</f>
        <v>GERMANY</v>
      </c>
      <c r="L15" s="17" t="str">
        <f>INDEX(LOCATION!$A$1:$M$1,MATCH($J15,LOCATION!$A$2:$M$2,0))</f>
        <v>German</v>
      </c>
      <c r="M15" s="17" t="str">
        <f t="shared" si="1"/>
        <v>weinhae.helmut@xyz.com</v>
      </c>
      <c r="N15" s="19">
        <v>68.3</v>
      </c>
      <c r="O15" s="15" t="s">
        <v>213</v>
      </c>
      <c r="P15" s="15" t="s">
        <v>189</v>
      </c>
      <c r="Q15" s="4" t="str">
        <f>INDEX(SPORT!$A:$A,MATCH(R15,SPORT!$B:$B,0))</f>
        <v>OUTDOOR</v>
      </c>
      <c r="R15" s="15" t="s">
        <v>214</v>
      </c>
      <c r="S15" s="21">
        <v>64862</v>
      </c>
    </row>
    <row r="16" spans="1:19">
      <c r="A16" s="13">
        <v>15</v>
      </c>
      <c r="B16" s="4" t="str">
        <f t="shared" si="0"/>
        <v>PROF. MILENA SCHOTIN</v>
      </c>
      <c r="C16" s="15" t="s">
        <v>215</v>
      </c>
      <c r="D16" s="15" t="s">
        <v>216</v>
      </c>
      <c r="E16" s="15"/>
      <c r="F16" s="15" t="s">
        <v>217</v>
      </c>
      <c r="G16" s="14">
        <v>23804</v>
      </c>
      <c r="H16" s="15" t="s">
        <v>218</v>
      </c>
      <c r="I16" s="15" t="s">
        <v>61</v>
      </c>
      <c r="J16" s="17" t="s">
        <v>212</v>
      </c>
      <c r="K16" s="18" t="str">
        <f>HLOOKUP(SPORTSMEN!$J16,LOCATION!$A$2:$M$3,2,FALSE)</f>
        <v>GERMANY</v>
      </c>
      <c r="L16" s="17" t="str">
        <f>INDEX(LOCATION!$A$1:$M$1,MATCH($J16,LOCATION!$A$2:$M$2,0))</f>
        <v>German</v>
      </c>
      <c r="M16" s="17" t="str">
        <f t="shared" si="1"/>
        <v>schotin.milena@xyz.com</v>
      </c>
      <c r="N16" s="19">
        <v>105.3</v>
      </c>
      <c r="O16" s="15" t="s">
        <v>213</v>
      </c>
      <c r="P16" s="15" t="s">
        <v>195</v>
      </c>
      <c r="Q16" s="4" t="str">
        <f>INDEX(SPORT!$A:$A,MATCH(R16,SPORT!$B:$B,0))</f>
        <v>INDOOR</v>
      </c>
      <c r="R16" s="15" t="s">
        <v>102</v>
      </c>
      <c r="S16" s="21">
        <v>10241</v>
      </c>
    </row>
    <row r="17" spans="1:19">
      <c r="A17" s="13">
        <v>16</v>
      </c>
      <c r="B17" s="4" t="str">
        <f t="shared" si="0"/>
        <v>HR. LOTHAR BIRNBAUM</v>
      </c>
      <c r="C17" s="15" t="s">
        <v>208</v>
      </c>
      <c r="D17" s="15" t="s">
        <v>219</v>
      </c>
      <c r="E17" s="15"/>
      <c r="F17" s="15" t="s">
        <v>220</v>
      </c>
      <c r="G17" s="14">
        <v>25405</v>
      </c>
      <c r="H17" s="15" t="s">
        <v>168</v>
      </c>
      <c r="I17" s="15" t="s">
        <v>62</v>
      </c>
      <c r="J17" s="17" t="s">
        <v>212</v>
      </c>
      <c r="K17" s="18" t="str">
        <f>HLOOKUP(SPORTSMEN!$J17,LOCATION!$A$2:$M$3,2,FALSE)</f>
        <v>GERMANY</v>
      </c>
      <c r="L17" s="17" t="str">
        <f>INDEX(LOCATION!$A$1:$M$1,MATCH($J17,LOCATION!$A$2:$M$2,0))</f>
        <v>German</v>
      </c>
      <c r="M17" s="17" t="str">
        <f t="shared" si="1"/>
        <v>birnbaum.lothar@xyz.com</v>
      </c>
      <c r="N17" s="19">
        <v>48.6</v>
      </c>
      <c r="O17" s="15" t="s">
        <v>178</v>
      </c>
      <c r="P17" s="15" t="s">
        <v>195</v>
      </c>
      <c r="Q17" s="4" t="str">
        <f>INDEX(SPORT!$A:$A,MATCH(R17,SPORT!$B:$B,0))</f>
        <v>OUTDOOR</v>
      </c>
      <c r="R17" s="15" t="s">
        <v>174</v>
      </c>
      <c r="S17" s="21">
        <v>88762</v>
      </c>
    </row>
    <row r="18" spans="1:19">
      <c r="A18" s="13">
        <v>17</v>
      </c>
      <c r="B18" s="4" t="str">
        <f t="shared" si="0"/>
        <v>HR. PIETRO STOLZE</v>
      </c>
      <c r="C18" s="15" t="s">
        <v>208</v>
      </c>
      <c r="D18" s="15" t="s">
        <v>221</v>
      </c>
      <c r="E18" s="15"/>
      <c r="F18" s="15" t="s">
        <v>222</v>
      </c>
      <c r="G18" s="14">
        <v>26582</v>
      </c>
      <c r="H18" s="15" t="s">
        <v>155</v>
      </c>
      <c r="I18" s="15" t="s">
        <v>62</v>
      </c>
      <c r="J18" s="17" t="s">
        <v>212</v>
      </c>
      <c r="K18" s="18" t="str">
        <f>HLOOKUP(SPORTSMEN!$J18,LOCATION!$A$2:$M$3,2,FALSE)</f>
        <v>GERMANY</v>
      </c>
      <c r="L18" s="17" t="str">
        <f>INDEX(LOCATION!$A$1:$M$1,MATCH($J18,LOCATION!$A$2:$M$2,0))</f>
        <v>German</v>
      </c>
      <c r="M18" s="17" t="str">
        <f t="shared" si="1"/>
        <v>stolze.pietro@xyz.com</v>
      </c>
      <c r="N18" s="19">
        <v>105.9</v>
      </c>
      <c r="O18" s="15" t="s">
        <v>178</v>
      </c>
      <c r="P18" s="15" t="s">
        <v>158</v>
      </c>
      <c r="Q18" s="4" t="str">
        <f>INDEX(SPORT!$A:$A,MATCH(R18,SPORT!$B:$B,0))</f>
        <v>INDOOR</v>
      </c>
      <c r="R18" s="15" t="s">
        <v>105</v>
      </c>
      <c r="S18" s="21">
        <v>80757</v>
      </c>
    </row>
    <row r="19" spans="1:19">
      <c r="A19" s="13">
        <v>18</v>
      </c>
      <c r="B19" s="4" t="str">
        <f t="shared" si="0"/>
        <v>HR. RICHARD  TLUSTEK</v>
      </c>
      <c r="C19" s="15" t="s">
        <v>208</v>
      </c>
      <c r="D19" s="15" t="s">
        <v>223</v>
      </c>
      <c r="E19" s="15"/>
      <c r="F19" s="15" t="s">
        <v>224</v>
      </c>
      <c r="G19" s="14">
        <v>21793</v>
      </c>
      <c r="H19" s="15" t="s">
        <v>211</v>
      </c>
      <c r="I19" s="15" t="s">
        <v>62</v>
      </c>
      <c r="J19" s="17" t="s">
        <v>212</v>
      </c>
      <c r="K19" s="18" t="str">
        <f>HLOOKUP(SPORTSMEN!$J19,LOCATION!$A$2:$M$3,2,FALSE)</f>
        <v>GERMANY</v>
      </c>
      <c r="L19" s="17" t="str">
        <f>INDEX(LOCATION!$A$1:$M$1,MATCH($J19,LOCATION!$A$2:$M$2,0))</f>
        <v>German</v>
      </c>
      <c r="M19" s="17" t="str">
        <f t="shared" si="1"/>
        <v>tlustek.richard @xyz.com</v>
      </c>
      <c r="N19" s="19">
        <v>71.1</v>
      </c>
      <c r="O19" s="15" t="s">
        <v>178</v>
      </c>
      <c r="P19" s="15" t="s">
        <v>158</v>
      </c>
      <c r="Q19" s="4" t="str">
        <f>INDEX(SPORT!$A:$A,MATCH(R19,SPORT!$B:$B,0))</f>
        <v>OUTDOOR</v>
      </c>
      <c r="R19" s="15" t="s">
        <v>225</v>
      </c>
      <c r="S19" s="21">
        <v>88794</v>
      </c>
    </row>
    <row r="20" spans="1:19">
      <c r="A20" s="13">
        <v>19</v>
      </c>
      <c r="B20" s="4" t="str">
        <f t="shared" si="0"/>
        <v>DR. EARNESTINE RAYNOR</v>
      </c>
      <c r="C20" s="15" t="s">
        <v>175</v>
      </c>
      <c r="D20" s="15" t="s">
        <v>226</v>
      </c>
      <c r="E20" s="15"/>
      <c r="F20" s="15" t="s">
        <v>227</v>
      </c>
      <c r="G20" s="14">
        <v>28262</v>
      </c>
      <c r="H20" s="15" t="s">
        <v>173</v>
      </c>
      <c r="I20" s="15" t="s">
        <v>61</v>
      </c>
      <c r="J20" s="17" t="s">
        <v>228</v>
      </c>
      <c r="K20" s="18" t="str">
        <f>HLOOKUP(SPORTSMEN!$J20,LOCATION!$A$2:$M$3,2,FALSE)</f>
        <v>AUSTRALIA</v>
      </c>
      <c r="L20" s="17" t="str">
        <f>INDEX(LOCATION!$A$1:$M$1,MATCH($J20,LOCATION!$A$2:$M$2,0))</f>
        <v>English</v>
      </c>
      <c r="M20" s="17" t="str">
        <f t="shared" si="1"/>
        <v>raynor.earnestine@xyz.org</v>
      </c>
      <c r="N20" s="19">
        <v>70.3</v>
      </c>
      <c r="O20" s="15" t="s">
        <v>178</v>
      </c>
      <c r="P20" s="15" t="s">
        <v>189</v>
      </c>
      <c r="Q20" s="4" t="str">
        <f>INDEX(SPORT!$A:$A,MATCH(R20,SPORT!$B:$B,0))</f>
        <v>INDOOR</v>
      </c>
      <c r="R20" s="15" t="s">
        <v>108</v>
      </c>
      <c r="S20" s="21">
        <v>63526</v>
      </c>
    </row>
    <row r="21" spans="1:19">
      <c r="A21" s="13">
        <v>20</v>
      </c>
      <c r="B21" s="4" t="str">
        <f t="shared" si="0"/>
        <v>MR. JASON GAYLORD</v>
      </c>
      <c r="C21" s="15" t="s">
        <v>180</v>
      </c>
      <c r="D21" s="15" t="s">
        <v>229</v>
      </c>
      <c r="E21" s="15"/>
      <c r="F21" s="15" t="s">
        <v>230</v>
      </c>
      <c r="G21" s="14">
        <v>27767</v>
      </c>
      <c r="H21" s="15" t="s">
        <v>231</v>
      </c>
      <c r="I21" s="15" t="s">
        <v>62</v>
      </c>
      <c r="J21" s="17" t="s">
        <v>228</v>
      </c>
      <c r="K21" s="18" t="str">
        <f>HLOOKUP(SPORTSMEN!$J21,LOCATION!$A$2:$M$3,2,FALSE)</f>
        <v>AUSTRALIA</v>
      </c>
      <c r="L21" s="17" t="str">
        <f>INDEX(LOCATION!$A$1:$M$1,MATCH($J21,LOCATION!$A$2:$M$2,0))</f>
        <v>English</v>
      </c>
      <c r="M21" s="17" t="str">
        <f t="shared" si="1"/>
        <v>gaylord.jason@xyz.org</v>
      </c>
      <c r="N21" s="19">
        <v>54.7</v>
      </c>
      <c r="O21" s="15" t="s">
        <v>162</v>
      </c>
      <c r="P21" s="15" t="s">
        <v>163</v>
      </c>
      <c r="Q21" s="4" t="str">
        <f>INDEX(SPORT!$A:$A,MATCH(R21,SPORT!$B:$B,0))</f>
        <v>INDOOR</v>
      </c>
      <c r="R21" s="15" t="s">
        <v>111</v>
      </c>
      <c r="S21" s="21">
        <v>46352</v>
      </c>
    </row>
    <row r="22" spans="1:19">
      <c r="A22" s="13">
        <v>21</v>
      </c>
      <c r="B22" s="4" t="str">
        <f t="shared" si="0"/>
        <v>MR. KENDRICK SAUER</v>
      </c>
      <c r="C22" s="15" t="s">
        <v>180</v>
      </c>
      <c r="D22" s="15" t="s">
        <v>232</v>
      </c>
      <c r="E22" s="15"/>
      <c r="F22" s="15" t="s">
        <v>233</v>
      </c>
      <c r="G22" s="14">
        <v>35268</v>
      </c>
      <c r="H22" s="15" t="s">
        <v>168</v>
      </c>
      <c r="I22" s="15" t="s">
        <v>62</v>
      </c>
      <c r="J22" s="17" t="s">
        <v>228</v>
      </c>
      <c r="K22" s="18" t="str">
        <f>HLOOKUP(SPORTSMEN!$J22,LOCATION!$A$2:$M$3,2,FALSE)</f>
        <v>AUSTRALIA</v>
      </c>
      <c r="L22" s="17" t="str">
        <f>INDEX(LOCATION!$A$1:$M$1,MATCH($J22,LOCATION!$A$2:$M$2,0))</f>
        <v>English</v>
      </c>
      <c r="M22" s="17" t="str">
        <f t="shared" si="1"/>
        <v>sauer.kendrick@xyz.org</v>
      </c>
      <c r="N22" s="19">
        <v>100.9</v>
      </c>
      <c r="O22" s="15" t="s">
        <v>178</v>
      </c>
      <c r="P22" s="15" t="s">
        <v>179</v>
      </c>
      <c r="Q22" s="4" t="str">
        <f>INDEX(SPORT!$A:$A,MATCH(R22,SPORT!$B:$B,0))</f>
        <v>OUTDOOR</v>
      </c>
      <c r="R22" s="15" t="s">
        <v>125</v>
      </c>
      <c r="S22" s="21">
        <v>106808</v>
      </c>
    </row>
    <row r="23" spans="1:19">
      <c r="A23" s="13">
        <v>22</v>
      </c>
      <c r="B23" s="4" t="str">
        <f t="shared" si="0"/>
        <v>DR. ANNABELL OLSON</v>
      </c>
      <c r="C23" s="15" t="s">
        <v>175</v>
      </c>
      <c r="D23" s="15" t="s">
        <v>234</v>
      </c>
      <c r="E23" s="15"/>
      <c r="F23" s="15" t="s">
        <v>235</v>
      </c>
      <c r="G23" s="14">
        <v>23483</v>
      </c>
      <c r="H23" s="15" t="s">
        <v>236</v>
      </c>
      <c r="I23" s="15" t="s">
        <v>61</v>
      </c>
      <c r="J23" s="17" t="s">
        <v>228</v>
      </c>
      <c r="K23" s="18" t="str">
        <f>HLOOKUP(SPORTSMEN!$J23,LOCATION!$A$2:$M$3,2,FALSE)</f>
        <v>AUSTRALIA</v>
      </c>
      <c r="L23" s="17" t="str">
        <f>INDEX(LOCATION!$A$1:$M$1,MATCH($J23,LOCATION!$A$2:$M$2,0))</f>
        <v>English</v>
      </c>
      <c r="M23" s="17" t="str">
        <f t="shared" si="1"/>
        <v>olson.annabell@xyz.org</v>
      </c>
      <c r="N23" s="19">
        <v>84.3</v>
      </c>
      <c r="O23" s="15" t="s">
        <v>157</v>
      </c>
      <c r="P23" s="15" t="s">
        <v>189</v>
      </c>
      <c r="Q23" s="4" t="str">
        <f>INDEX(SPORT!$A:$A,MATCH(R23,SPORT!$B:$B,0))</f>
        <v>OUTDOOR</v>
      </c>
      <c r="R23" s="15" t="s">
        <v>237</v>
      </c>
      <c r="S23" s="21">
        <v>96468</v>
      </c>
    </row>
    <row r="24" spans="1:19">
      <c r="A24" s="13">
        <v>23</v>
      </c>
      <c r="B24" s="4" t="str">
        <f t="shared" si="0"/>
        <v>DR. JENA UPTON</v>
      </c>
      <c r="C24" s="15" t="s">
        <v>175</v>
      </c>
      <c r="D24" s="15" t="s">
        <v>238</v>
      </c>
      <c r="E24" s="15"/>
      <c r="F24" s="15" t="s">
        <v>239</v>
      </c>
      <c r="G24" s="14">
        <v>20437</v>
      </c>
      <c r="H24" s="15" t="s">
        <v>183</v>
      </c>
      <c r="I24" s="15" t="s">
        <v>61</v>
      </c>
      <c r="J24" s="17" t="s">
        <v>228</v>
      </c>
      <c r="K24" s="18" t="str">
        <f>HLOOKUP(SPORTSMEN!$J24,LOCATION!$A$2:$M$3,2,FALSE)</f>
        <v>AUSTRALIA</v>
      </c>
      <c r="L24" s="17" t="str">
        <f>INDEX(LOCATION!$A$1:$M$1,MATCH($J24,LOCATION!$A$2:$M$2,0))</f>
        <v>English</v>
      </c>
      <c r="M24" s="17" t="str">
        <f t="shared" si="1"/>
        <v>upton.jena@xyz.org</v>
      </c>
      <c r="N24" s="19">
        <v>66.8</v>
      </c>
      <c r="O24" s="15" t="s">
        <v>178</v>
      </c>
      <c r="P24" s="15" t="s">
        <v>195</v>
      </c>
      <c r="Q24" s="4" t="str">
        <f>INDEX(SPORT!$A:$A,MATCH(R24,SPORT!$B:$B,0))</f>
        <v>OUTDOOR</v>
      </c>
      <c r="R24" s="15" t="s">
        <v>136</v>
      </c>
      <c r="S24" s="21">
        <v>16526</v>
      </c>
    </row>
    <row r="25" spans="1:19">
      <c r="A25" s="13">
        <v>24</v>
      </c>
      <c r="B25" s="4" t="str">
        <f t="shared" si="0"/>
        <v>DR. SHANNY BINS</v>
      </c>
      <c r="C25" s="15" t="s">
        <v>175</v>
      </c>
      <c r="D25" s="15" t="s">
        <v>240</v>
      </c>
      <c r="E25" s="15"/>
      <c r="F25" s="15" t="s">
        <v>241</v>
      </c>
      <c r="G25" s="14">
        <v>36400</v>
      </c>
      <c r="H25" s="15" t="s">
        <v>211</v>
      </c>
      <c r="I25" s="15" t="s">
        <v>61</v>
      </c>
      <c r="J25" s="17" t="s">
        <v>228</v>
      </c>
      <c r="K25" s="18" t="str">
        <f>HLOOKUP(SPORTSMEN!$J25,LOCATION!$A$2:$M$3,2,FALSE)</f>
        <v>AUSTRALIA</v>
      </c>
      <c r="L25" s="17" t="str">
        <f>INDEX(LOCATION!$A$1:$M$1,MATCH($J25,LOCATION!$A$2:$M$2,0))</f>
        <v>English</v>
      </c>
      <c r="M25" s="17" t="str">
        <f t="shared" si="1"/>
        <v>bins.shanny@xyz.org</v>
      </c>
      <c r="N25" s="19">
        <v>59.4</v>
      </c>
      <c r="O25" s="15" t="s">
        <v>170</v>
      </c>
      <c r="P25" s="15" t="s">
        <v>179</v>
      </c>
      <c r="Q25" s="4" t="str">
        <f>INDEX(SPORT!$A:$A,MATCH(R25,SPORT!$B:$B,0))</f>
        <v>OUTDOOR</v>
      </c>
      <c r="R25" s="15" t="s">
        <v>131</v>
      </c>
      <c r="S25" s="21">
        <v>21891</v>
      </c>
    </row>
    <row r="26" spans="1:19">
      <c r="A26" s="13">
        <v>25</v>
      </c>
      <c r="B26" s="4" t="str">
        <f t="shared" si="0"/>
        <v>DR. TIA ABSHIRE</v>
      </c>
      <c r="C26" s="15" t="s">
        <v>175</v>
      </c>
      <c r="D26" s="15" t="s">
        <v>242</v>
      </c>
      <c r="E26" s="15"/>
      <c r="F26" s="15" t="s">
        <v>243</v>
      </c>
      <c r="G26" s="14">
        <v>24309</v>
      </c>
      <c r="H26" s="15" t="s">
        <v>168</v>
      </c>
      <c r="I26" s="15" t="s">
        <v>61</v>
      </c>
      <c r="J26" s="17" t="s">
        <v>228</v>
      </c>
      <c r="K26" s="18" t="str">
        <f>HLOOKUP(SPORTSMEN!$J26,LOCATION!$A$2:$M$3,2,FALSE)</f>
        <v>AUSTRALIA</v>
      </c>
      <c r="L26" s="17" t="str">
        <f>INDEX(LOCATION!$A$1:$M$1,MATCH($J26,LOCATION!$A$2:$M$2,0))</f>
        <v>English</v>
      </c>
      <c r="M26" s="17" t="str">
        <f t="shared" si="1"/>
        <v>abshire.tia@xyz.org</v>
      </c>
      <c r="N26" s="19">
        <v>77.8</v>
      </c>
      <c r="O26" s="15" t="s">
        <v>170</v>
      </c>
      <c r="P26" s="15" t="s">
        <v>189</v>
      </c>
      <c r="Q26" s="4" t="str">
        <f>INDEX(SPORT!$A:$A,MATCH(R26,SPORT!$B:$B,0))</f>
        <v>OUTDOOR</v>
      </c>
      <c r="R26" s="15" t="s">
        <v>118</v>
      </c>
      <c r="S26" s="21">
        <v>62037</v>
      </c>
    </row>
    <row r="27" spans="1:19">
      <c r="A27" s="13">
        <v>26</v>
      </c>
      <c r="B27" s="4" t="str">
        <f t="shared" si="0"/>
        <v>MS. ISABEL RUNOLFSDOTTIR</v>
      </c>
      <c r="C27" s="15" t="s">
        <v>152</v>
      </c>
      <c r="D27" s="15" t="s">
        <v>244</v>
      </c>
      <c r="E27" s="15"/>
      <c r="F27" s="15" t="s">
        <v>245</v>
      </c>
      <c r="G27" s="14">
        <v>28570</v>
      </c>
      <c r="H27" s="15" t="s">
        <v>236</v>
      </c>
      <c r="I27" s="15" t="s">
        <v>61</v>
      </c>
      <c r="J27" s="17" t="s">
        <v>228</v>
      </c>
      <c r="K27" s="18" t="str">
        <f>HLOOKUP(SPORTSMEN!$J27,LOCATION!$A$2:$M$3,2,FALSE)</f>
        <v>AUSTRALIA</v>
      </c>
      <c r="L27" s="17" t="str">
        <f>INDEX(LOCATION!$A$1:$M$1,MATCH($J27,LOCATION!$A$2:$M$2,0))</f>
        <v>English</v>
      </c>
      <c r="M27" s="17" t="str">
        <f t="shared" si="1"/>
        <v>runolfsdottir.isabel@xyz.org</v>
      </c>
      <c r="N27" s="19">
        <v>85.9</v>
      </c>
      <c r="O27" s="15" t="s">
        <v>178</v>
      </c>
      <c r="P27" s="15" t="s">
        <v>246</v>
      </c>
      <c r="Q27" s="4" t="str">
        <f>INDEX(SPORT!$A:$A,MATCH(R27,SPORT!$B:$B,0))</f>
        <v>INDOOR</v>
      </c>
      <c r="R27" s="15" t="s">
        <v>83</v>
      </c>
      <c r="S27" s="21">
        <v>89737</v>
      </c>
    </row>
    <row r="28" spans="1:19">
      <c r="A28" s="13">
        <v>27</v>
      </c>
      <c r="B28" s="4" t="str">
        <f t="shared" si="0"/>
        <v>HR. BARNEY WESACK</v>
      </c>
      <c r="C28" s="15" t="s">
        <v>208</v>
      </c>
      <c r="D28" s="15" t="s">
        <v>247</v>
      </c>
      <c r="E28" s="15"/>
      <c r="F28" s="15" t="s">
        <v>248</v>
      </c>
      <c r="G28" s="14">
        <v>25767</v>
      </c>
      <c r="H28" s="15" t="s">
        <v>168</v>
      </c>
      <c r="I28" s="15" t="s">
        <v>62</v>
      </c>
      <c r="J28" s="17" t="s">
        <v>249</v>
      </c>
      <c r="K28" s="18" t="str">
        <f>HLOOKUP(SPORTSMEN!$J28,LOCATION!$A$2:$M$3,2,FALSE)</f>
        <v>AUSTRIA</v>
      </c>
      <c r="L28" s="17" t="str">
        <f>INDEX(LOCATION!$A$1:$M$1,MATCH($J28,LOCATION!$A$2:$M$2,0))</f>
        <v>German</v>
      </c>
      <c r="M28" s="17" t="str">
        <f t="shared" si="1"/>
        <v>wesack.barney@xyz.com</v>
      </c>
      <c r="N28" s="19">
        <v>93.4</v>
      </c>
      <c r="O28" s="15" t="s">
        <v>170</v>
      </c>
      <c r="P28" s="15" t="s">
        <v>246</v>
      </c>
      <c r="Q28" s="4" t="str">
        <f>INDEX(SPORT!$A:$A,MATCH(R28,SPORT!$B:$B,0))</f>
        <v>INDOOR</v>
      </c>
      <c r="R28" s="15" t="s">
        <v>116</v>
      </c>
      <c r="S28" s="21">
        <v>41039</v>
      </c>
    </row>
    <row r="29" spans="1:19">
      <c r="A29" s="13">
        <v>28</v>
      </c>
      <c r="B29" s="4" t="str">
        <f t="shared" si="0"/>
        <v>HR. BARUCH KADE</v>
      </c>
      <c r="C29" s="15" t="s">
        <v>208</v>
      </c>
      <c r="D29" s="15" t="s">
        <v>250</v>
      </c>
      <c r="E29" s="15"/>
      <c r="F29" s="15" t="s">
        <v>251</v>
      </c>
      <c r="G29" s="14">
        <v>30020</v>
      </c>
      <c r="H29" s="15" t="s">
        <v>218</v>
      </c>
      <c r="I29" s="15" t="s">
        <v>62</v>
      </c>
      <c r="J29" s="17" t="s">
        <v>249</v>
      </c>
      <c r="K29" s="18" t="str">
        <f>HLOOKUP(SPORTSMEN!$J29,LOCATION!$A$2:$M$3,2,FALSE)</f>
        <v>AUSTRIA</v>
      </c>
      <c r="L29" s="17" t="str">
        <f>INDEX(LOCATION!$A$1:$M$1,MATCH($J29,LOCATION!$A$2:$M$2,0))</f>
        <v>German</v>
      </c>
      <c r="M29" s="17" t="str">
        <f t="shared" si="1"/>
        <v>kade.baruch@xyz.com</v>
      </c>
      <c r="N29" s="19">
        <v>95.5</v>
      </c>
      <c r="O29" s="15" t="s">
        <v>213</v>
      </c>
      <c r="P29" s="15" t="s">
        <v>163</v>
      </c>
      <c r="Q29" s="4" t="str">
        <f>INDEX(SPORT!$A:$A,MATCH(R29,SPORT!$B:$B,0))</f>
        <v>OUTDOOR</v>
      </c>
      <c r="R29" s="15" t="s">
        <v>207</v>
      </c>
      <c r="S29" s="21">
        <v>28458</v>
      </c>
    </row>
    <row r="30" spans="1:19">
      <c r="A30" s="13">
        <v>29</v>
      </c>
      <c r="B30" s="4" t="str">
        <f t="shared" si="0"/>
        <v>PROF. LIESBETH ROSEMANN</v>
      </c>
      <c r="C30" s="15" t="s">
        <v>215</v>
      </c>
      <c r="D30" s="15" t="s">
        <v>252</v>
      </c>
      <c r="E30" s="15"/>
      <c r="F30" s="15" t="s">
        <v>253</v>
      </c>
      <c r="G30" s="14">
        <v>34361</v>
      </c>
      <c r="H30" s="15" t="s">
        <v>161</v>
      </c>
      <c r="I30" s="15" t="s">
        <v>61</v>
      </c>
      <c r="J30" s="17" t="s">
        <v>249</v>
      </c>
      <c r="K30" s="18" t="str">
        <f>HLOOKUP(SPORTSMEN!$J30,LOCATION!$A$2:$M$3,2,FALSE)</f>
        <v>AUSTRIA</v>
      </c>
      <c r="L30" s="17" t="str">
        <f>INDEX(LOCATION!$A$1:$M$1,MATCH($J30,LOCATION!$A$2:$M$2,0))</f>
        <v>German</v>
      </c>
      <c r="M30" s="17" t="str">
        <f>IF($L2="English",LOWER(_xlfn.CONCAT(F2,".",D2,"@xyz.org")),LOWER(_xlfn.CONCAT(F2,".",D2,"@xyz.com")))</f>
        <v>abbott.annie@xyz.org</v>
      </c>
      <c r="N30" s="19">
        <v>52.2</v>
      </c>
      <c r="O30" s="15" t="s">
        <v>178</v>
      </c>
      <c r="P30" s="15" t="s">
        <v>195</v>
      </c>
      <c r="Q30" s="15" t="str">
        <f>INDEX(SPORT!$A:$A,MATCH(R2,SPORT!$B:$B,0))</f>
        <v>INDOOR</v>
      </c>
      <c r="R30" s="15" t="s">
        <v>118</v>
      </c>
      <c r="S30" s="21">
        <v>55007</v>
      </c>
    </row>
    <row r="31" spans="1:19">
      <c r="A31" s="13">
        <v>30</v>
      </c>
      <c r="B31" s="4" t="str">
        <f t="shared" si="0"/>
        <v>MME. VALENTINE MOREAU</v>
      </c>
      <c r="C31" s="15" t="s">
        <v>254</v>
      </c>
      <c r="D31" s="15" t="s">
        <v>255</v>
      </c>
      <c r="E31" s="15"/>
      <c r="F31" s="15" t="s">
        <v>256</v>
      </c>
      <c r="G31" s="14">
        <v>29137</v>
      </c>
      <c r="H31" s="15" t="s">
        <v>155</v>
      </c>
      <c r="I31" s="15" t="s">
        <v>61</v>
      </c>
      <c r="J31" s="17" t="s">
        <v>257</v>
      </c>
      <c r="K31" s="18" t="str">
        <f>HLOOKUP(SPORTSMEN!$J31,LOCATION!$A$2:$M$3,2,FALSE)</f>
        <v>FRANCE</v>
      </c>
      <c r="L31" s="17" t="str">
        <f>INDEX(LOCATION!$A$1:$M$1,MATCH($J31,LOCATION!$A$2:$M$2,0))</f>
        <v>French</v>
      </c>
      <c r="M31" s="17" t="str">
        <f t="shared" ref="M31:M51" si="2">IF($L3="English",LOWER(_xlfn.CONCAT(F3,".",D3,"@xyz.org")),LOWER(_xlfn.CONCAT(F3,".",D3,"@xyz.com")))</f>
        <v>liesuchke.aurelie@xyz.org</v>
      </c>
      <c r="N31" s="19">
        <v>74.6</v>
      </c>
      <c r="O31" s="15" t="s">
        <v>178</v>
      </c>
      <c r="P31" s="15" t="s">
        <v>246</v>
      </c>
      <c r="Q31" s="15" t="str">
        <f>INDEX(SPORT!$A:$A,MATCH(R3,SPORT!$B:$B,0))</f>
        <v>INDOOR</v>
      </c>
      <c r="R31" s="15" t="s">
        <v>121</v>
      </c>
      <c r="S31" s="21">
        <v>69041</v>
      </c>
    </row>
    <row r="32" spans="1:19">
      <c r="A32" s="13">
        <v>31</v>
      </c>
      <c r="B32" s="4" t="str">
        <f t="shared" si="0"/>
        <v>MME. PAULETTE DURAND</v>
      </c>
      <c r="C32" s="15" t="s">
        <v>254</v>
      </c>
      <c r="D32" s="15" t="s">
        <v>258</v>
      </c>
      <c r="E32" s="15"/>
      <c r="F32" s="15" t="s">
        <v>259</v>
      </c>
      <c r="G32" s="14">
        <v>32867</v>
      </c>
      <c r="H32" s="15" t="s">
        <v>231</v>
      </c>
      <c r="I32" s="15" t="s">
        <v>61</v>
      </c>
      <c r="J32" s="17" t="s">
        <v>257</v>
      </c>
      <c r="K32" s="18" t="str">
        <f>HLOOKUP(SPORTSMEN!$J32,LOCATION!$A$2:$M$3,2,FALSE)</f>
        <v>FRANCE</v>
      </c>
      <c r="L32" s="17" t="str">
        <f>INDEX(LOCATION!$A$1:$M$1,MATCH($J32,LOCATION!$A$2:$M$2,0))</f>
        <v>French</v>
      </c>
      <c r="M32" s="17" t="str">
        <f t="shared" si="2"/>
        <v>filho.tomas@xyz.com</v>
      </c>
      <c r="N32" s="19">
        <v>81.7</v>
      </c>
      <c r="O32" s="15" t="s">
        <v>170</v>
      </c>
      <c r="P32" s="15" t="s">
        <v>163</v>
      </c>
      <c r="Q32" s="15" t="str">
        <f>INDEX(SPORT!$A:$A,MATCH(R4,SPORT!$B:$B,0))</f>
        <v>OUTDOOR</v>
      </c>
      <c r="R32" s="15" t="s">
        <v>116</v>
      </c>
      <c r="S32" s="21">
        <v>86262</v>
      </c>
    </row>
    <row r="33" spans="1:19">
      <c r="A33" s="13">
        <v>32</v>
      </c>
      <c r="B33" s="4" t="str">
        <f t="shared" si="0"/>
        <v>MME. LAURE-ALIX CHEVALIER</v>
      </c>
      <c r="C33" s="15" t="s">
        <v>254</v>
      </c>
      <c r="D33" s="15" t="s">
        <v>260</v>
      </c>
      <c r="E33" s="15"/>
      <c r="F33" s="15" t="s">
        <v>261</v>
      </c>
      <c r="G33" s="14">
        <v>25925</v>
      </c>
      <c r="H33" s="15" t="s">
        <v>231</v>
      </c>
      <c r="I33" s="15" t="s">
        <v>61</v>
      </c>
      <c r="J33" s="17" t="s">
        <v>257</v>
      </c>
      <c r="K33" s="18" t="str">
        <f>HLOOKUP(SPORTSMEN!$J33,LOCATION!$A$2:$M$3,2,FALSE)</f>
        <v>FRANCE</v>
      </c>
      <c r="L33" s="17" t="str">
        <f>INDEX(LOCATION!$A$1:$M$1,MATCH($J33,LOCATION!$A$2:$M$2,0))</f>
        <v>French</v>
      </c>
      <c r="M33" s="17" t="str">
        <f t="shared" si="2"/>
        <v>cruickshank.darby@xyz.org</v>
      </c>
      <c r="N33" s="19">
        <v>78.1</v>
      </c>
      <c r="O33" s="15" t="s">
        <v>178</v>
      </c>
      <c r="P33" s="15" t="s">
        <v>195</v>
      </c>
      <c r="Q33" s="15" t="str">
        <f>INDEX(SPORT!$A:$A,MATCH(R5,SPORT!$B:$B,0))</f>
        <v>OUTDOOR</v>
      </c>
      <c r="R33" s="15" t="s">
        <v>136</v>
      </c>
      <c r="S33" s="21">
        <v>19234</v>
      </c>
    </row>
    <row r="34" spans="1:19">
      <c r="A34" s="13">
        <v>33</v>
      </c>
      <c r="B34" s="4" t="str">
        <f t="shared" si="0"/>
        <v>M. CLAUDE TOUSSAINT</v>
      </c>
      <c r="C34" s="15" t="s">
        <v>262</v>
      </c>
      <c r="D34" s="15" t="s">
        <v>263</v>
      </c>
      <c r="E34" s="15"/>
      <c r="F34" s="15" t="s">
        <v>264</v>
      </c>
      <c r="G34" s="14">
        <v>29529</v>
      </c>
      <c r="H34" s="15" t="s">
        <v>199</v>
      </c>
      <c r="I34" s="15" t="s">
        <v>62</v>
      </c>
      <c r="J34" s="17" t="s">
        <v>257</v>
      </c>
      <c r="K34" s="18" t="str">
        <f>HLOOKUP(SPORTSMEN!$J34,LOCATION!$A$2:$M$3,2,FALSE)</f>
        <v>FRANCE</v>
      </c>
      <c r="L34" s="17" t="str">
        <f>INDEX(LOCATION!$A$1:$M$1,MATCH($J34,LOCATION!$A$2:$M$2,0))</f>
        <v>French</v>
      </c>
      <c r="M34" s="17" t="str">
        <f t="shared" si="2"/>
        <v>borer.jaydon@xyz.org</v>
      </c>
      <c r="N34" s="19">
        <v>57.1</v>
      </c>
      <c r="O34" s="15" t="s">
        <v>157</v>
      </c>
      <c r="P34" s="15" t="s">
        <v>195</v>
      </c>
      <c r="Q34" s="15" t="str">
        <f>INDEX(SPORT!$A:$A,MATCH(R6,SPORT!$B:$B,0))</f>
        <v>INDOOR</v>
      </c>
      <c r="R34" s="15" t="s">
        <v>123</v>
      </c>
      <c r="S34" s="21">
        <v>95123</v>
      </c>
    </row>
    <row r="35" spans="1:19">
      <c r="A35" s="13">
        <v>34</v>
      </c>
      <c r="B35" s="4" t="str">
        <f t="shared" ref="B35:B51" si="3">UPPER(_xlfn.CONCAT($C35," ",$D35," ",$F35))</f>
        <v>M. VICTOR LENOIR</v>
      </c>
      <c r="C35" s="15" t="s">
        <v>262</v>
      </c>
      <c r="D35" s="15" t="s">
        <v>265</v>
      </c>
      <c r="E35" s="15"/>
      <c r="F35" s="15" t="s">
        <v>266</v>
      </c>
      <c r="G35" s="14">
        <v>29875</v>
      </c>
      <c r="H35" s="15" t="s">
        <v>155</v>
      </c>
      <c r="I35" s="15" t="s">
        <v>62</v>
      </c>
      <c r="J35" s="17" t="s">
        <v>257</v>
      </c>
      <c r="K35" s="18" t="str">
        <f>HLOOKUP(SPORTSMEN!$J35,LOCATION!$A$2:$M$3,2,FALSE)</f>
        <v>FRANCE</v>
      </c>
      <c r="L35" s="17" t="str">
        <f>INDEX(LOCATION!$A$1:$M$1,MATCH($J35,LOCATION!$A$2:$M$2,0))</f>
        <v>French</v>
      </c>
      <c r="M35" s="17" t="str">
        <f t="shared" si="2"/>
        <v>lynch.moriah @xyz.org</v>
      </c>
      <c r="N35" s="19">
        <v>56</v>
      </c>
      <c r="O35" s="15" t="s">
        <v>178</v>
      </c>
      <c r="P35" s="15" t="s">
        <v>246</v>
      </c>
      <c r="Q35" s="15" t="str">
        <f>INDEX(SPORT!$A:$A,MATCH(R7,SPORT!$B:$B,0))</f>
        <v>INDOOR</v>
      </c>
      <c r="R35" s="15" t="s">
        <v>125</v>
      </c>
      <c r="S35" s="21">
        <v>62761</v>
      </c>
    </row>
    <row r="36" spans="1:19">
      <c r="A36" s="13">
        <v>35</v>
      </c>
      <c r="B36" s="4" t="str">
        <f t="shared" si="3"/>
        <v>M. ARTHUR LENOIR</v>
      </c>
      <c r="C36" s="15" t="s">
        <v>262</v>
      </c>
      <c r="D36" s="15" t="s">
        <v>267</v>
      </c>
      <c r="E36" s="15"/>
      <c r="F36" s="15" t="s">
        <v>266</v>
      </c>
      <c r="G36" s="14">
        <v>20300</v>
      </c>
      <c r="H36" s="15" t="s">
        <v>186</v>
      </c>
      <c r="I36" s="15" t="s">
        <v>62</v>
      </c>
      <c r="J36" s="17" t="s">
        <v>257</v>
      </c>
      <c r="K36" s="18" t="str">
        <f>HLOOKUP(SPORTSMEN!$J36,LOCATION!$A$2:$M$3,2,FALSE)</f>
        <v>FRANCE</v>
      </c>
      <c r="L36" s="17" t="str">
        <f>INDEX(LOCATION!$A$1:$M$1,MATCH($J36,LOCATION!$A$2:$M$2,0))</f>
        <v>French</v>
      </c>
      <c r="M36" s="17" t="str">
        <f t="shared" si="2"/>
        <v>eichmann.amiya@xyz.org</v>
      </c>
      <c r="N36" s="19">
        <v>88.6</v>
      </c>
      <c r="O36" s="15" t="s">
        <v>170</v>
      </c>
      <c r="P36" s="15" t="s">
        <v>195</v>
      </c>
      <c r="Q36" s="15" t="str">
        <f>INDEX(SPORT!$A:$A,MATCH(R8,SPORT!$B:$B,0))</f>
        <v>OUTDOOR</v>
      </c>
      <c r="R36" s="15" t="s">
        <v>268</v>
      </c>
      <c r="S36" s="21">
        <v>108431</v>
      </c>
    </row>
    <row r="37" spans="1:19">
      <c r="A37" s="13">
        <v>36</v>
      </c>
      <c r="B37" s="4" t="str">
        <f t="shared" si="3"/>
        <v>M. BENJAMIN LEBRUN-BRUN</v>
      </c>
      <c r="C37" s="15" t="s">
        <v>262</v>
      </c>
      <c r="D37" s="15" t="s">
        <v>269</v>
      </c>
      <c r="E37" s="15"/>
      <c r="F37" s="15" t="s">
        <v>270</v>
      </c>
      <c r="G37" s="14">
        <v>27428</v>
      </c>
      <c r="H37" s="15" t="s">
        <v>161</v>
      </c>
      <c r="I37" s="15" t="s">
        <v>62</v>
      </c>
      <c r="J37" s="17" t="s">
        <v>257</v>
      </c>
      <c r="K37" s="18" t="str">
        <f>HLOOKUP(SPORTSMEN!$J37,LOCATION!$A$2:$M$3,2,FALSE)</f>
        <v>FRANCE</v>
      </c>
      <c r="L37" s="17" t="str">
        <f>INDEX(LOCATION!$A$1:$M$1,MATCH($J37,LOCATION!$A$2:$M$2,0))</f>
        <v>French</v>
      </c>
      <c r="M37" s="17" t="str">
        <f t="shared" si="2"/>
        <v>rau.pierce@xyz.org</v>
      </c>
      <c r="N37" s="19">
        <v>78.2</v>
      </c>
      <c r="O37" s="15" t="s">
        <v>162</v>
      </c>
      <c r="P37" s="15" t="s">
        <v>163</v>
      </c>
      <c r="Q37" s="15" t="str">
        <f>INDEX(SPORT!$A:$A,MATCH(R9,SPORT!$B:$B,0))</f>
        <v>INDOOR</v>
      </c>
      <c r="R37" s="15" t="s">
        <v>125</v>
      </c>
      <c r="S37" s="21">
        <v>66268</v>
      </c>
    </row>
    <row r="38" spans="1:19">
      <c r="A38" s="13">
        <v>37</v>
      </c>
      <c r="B38" s="4" t="str">
        <f t="shared" si="3"/>
        <v>M. ANTOINE MAILLARD</v>
      </c>
      <c r="C38" s="15" t="s">
        <v>262</v>
      </c>
      <c r="D38" s="15" t="s">
        <v>271</v>
      </c>
      <c r="E38" s="15"/>
      <c r="F38" s="15" t="s">
        <v>272</v>
      </c>
      <c r="G38" s="14">
        <v>31585</v>
      </c>
      <c r="H38" s="15" t="s">
        <v>168</v>
      </c>
      <c r="I38" s="15" t="s">
        <v>62</v>
      </c>
      <c r="J38" s="17" t="s">
        <v>257</v>
      </c>
      <c r="K38" s="18" t="str">
        <f>HLOOKUP(SPORTSMEN!$J38,LOCATION!$A$2:$M$3,2,FALSE)</f>
        <v>FRANCE</v>
      </c>
      <c r="L38" s="17" t="str">
        <f>INDEX(LOCATION!$A$1:$M$1,MATCH($J38,LOCATION!$A$2:$M$2,0))</f>
        <v>French</v>
      </c>
      <c r="M38" s="17" t="str">
        <f t="shared" si="2"/>
        <v>stevens.amelia@xyz.org</v>
      </c>
      <c r="N38" s="19">
        <v>95.8</v>
      </c>
      <c r="O38" s="15" t="s">
        <v>178</v>
      </c>
      <c r="P38" s="15" t="s">
        <v>179</v>
      </c>
      <c r="Q38" s="15" t="str">
        <f>INDEX(SPORT!$A:$A,MATCH(R10,SPORT!$B:$B,0))</f>
        <v>INDOOR</v>
      </c>
      <c r="R38" s="15" t="s">
        <v>128</v>
      </c>
      <c r="S38" s="21">
        <v>33970</v>
      </c>
    </row>
    <row r="39" spans="1:19">
      <c r="A39" s="13">
        <v>38</v>
      </c>
      <c r="B39" s="4" t="str">
        <f t="shared" si="3"/>
        <v>M. BERNARD HOARAU-GUYON</v>
      </c>
      <c r="C39" s="15" t="s">
        <v>262</v>
      </c>
      <c r="D39" s="15" t="s">
        <v>273</v>
      </c>
      <c r="E39" s="15"/>
      <c r="F39" s="15" t="s">
        <v>274</v>
      </c>
      <c r="G39" s="14">
        <v>30327</v>
      </c>
      <c r="H39" s="15" t="s">
        <v>231</v>
      </c>
      <c r="I39" s="15" t="s">
        <v>62</v>
      </c>
      <c r="J39" s="17" t="s">
        <v>257</v>
      </c>
      <c r="K39" s="18" t="str">
        <f>HLOOKUP(SPORTSMEN!$J39,LOCATION!$A$2:$M$3,2,FALSE)</f>
        <v>FRANCE</v>
      </c>
      <c r="L39" s="17" t="str">
        <f>INDEX(LOCATION!$A$1:$M$1,MATCH($J39,LOCATION!$A$2:$M$2,0))</f>
        <v>French</v>
      </c>
      <c r="M39" s="17" t="str">
        <f t="shared" si="2"/>
        <v>simpson.toby@xyz.org</v>
      </c>
      <c r="N39" s="19">
        <v>59.7</v>
      </c>
      <c r="O39" s="15" t="s">
        <v>213</v>
      </c>
      <c r="P39" s="15" t="s">
        <v>163</v>
      </c>
      <c r="Q39" s="15" t="str">
        <f>INDEX(SPORT!$A:$A,MATCH(R11,SPORT!$B:$B,0))</f>
        <v>OUTDOOR</v>
      </c>
      <c r="R39" s="15" t="s">
        <v>83</v>
      </c>
      <c r="S39" s="21">
        <v>71352</v>
      </c>
    </row>
    <row r="40" spans="1:19">
      <c r="A40" s="13">
        <v>39</v>
      </c>
      <c r="B40" s="4" t="str">
        <f t="shared" si="3"/>
        <v>SR. HIDALGO TERCERO</v>
      </c>
      <c r="C40" s="15" t="s">
        <v>164</v>
      </c>
      <c r="D40" s="15" t="s">
        <v>275</v>
      </c>
      <c r="E40" s="15" t="s">
        <v>276</v>
      </c>
      <c r="F40" s="15" t="s">
        <v>277</v>
      </c>
      <c r="G40" s="14">
        <v>31016</v>
      </c>
      <c r="H40" s="15" t="s">
        <v>183</v>
      </c>
      <c r="I40" s="15" t="s">
        <v>62</v>
      </c>
      <c r="J40" s="17" t="s">
        <v>278</v>
      </c>
      <c r="K40" s="18" t="str">
        <f>HLOOKUP(SPORTSMEN!$J40,LOCATION!$A$2:$M$3,2,FALSE)</f>
        <v>ARGENTINA</v>
      </c>
      <c r="L40" s="17" t="str">
        <f>INDEX(LOCATION!$A$1:$M$1,MATCH($J40,LOCATION!$A$2:$M$2,0))</f>
        <v>Spanish</v>
      </c>
      <c r="M40" s="17" t="str">
        <f t="shared" si="2"/>
        <v>murphy.ethan@xyz.org</v>
      </c>
      <c r="N40" s="19">
        <v>77.7</v>
      </c>
      <c r="O40" s="15" t="s">
        <v>213</v>
      </c>
      <c r="P40" s="15" t="s">
        <v>179</v>
      </c>
      <c r="Q40" s="15" t="str">
        <f>INDEX(SPORT!$A:$A,MATCH(R12,SPORT!$B:$B,0))</f>
        <v>OUTDOOR</v>
      </c>
      <c r="R40" s="15" t="s">
        <v>131</v>
      </c>
      <c r="S40" s="21">
        <v>116376</v>
      </c>
    </row>
    <row r="41" spans="1:19">
      <c r="A41" s="13">
        <v>40</v>
      </c>
      <c r="B41" s="4" t="str">
        <f t="shared" si="3"/>
        <v>SR. HADALGO POLANCO</v>
      </c>
      <c r="C41" s="15" t="s">
        <v>164</v>
      </c>
      <c r="D41" s="15" t="s">
        <v>279</v>
      </c>
      <c r="E41" s="15"/>
      <c r="F41" s="15" t="s">
        <v>280</v>
      </c>
      <c r="G41" s="14">
        <v>32314</v>
      </c>
      <c r="H41" s="15" t="s">
        <v>281</v>
      </c>
      <c r="I41" s="15" t="s">
        <v>62</v>
      </c>
      <c r="J41" s="17" t="s">
        <v>278</v>
      </c>
      <c r="K41" s="18" t="str">
        <f>HLOOKUP(SPORTSMEN!$J41,LOCATION!$A$2:$M$3,2,FALSE)</f>
        <v>ARGENTINA</v>
      </c>
      <c r="L41" s="17" t="str">
        <f>INDEX(LOCATION!$A$1:$M$1,MATCH($J41,LOCATION!$A$2:$M$2,0))</f>
        <v>Spanish</v>
      </c>
      <c r="M41" s="17" t="str">
        <f t="shared" si="2"/>
        <v>wood.ashley@xyz.org</v>
      </c>
      <c r="N41" s="19">
        <v>98</v>
      </c>
      <c r="O41" s="15" t="s">
        <v>178</v>
      </c>
      <c r="P41" s="15" t="s">
        <v>158</v>
      </c>
      <c r="Q41" s="15" t="str">
        <f>INDEX(SPORT!$A:$A,MATCH(R13,SPORT!$B:$B,0))</f>
        <v>OUTDOOR</v>
      </c>
      <c r="R41" s="15" t="s">
        <v>136</v>
      </c>
      <c r="S41" s="21">
        <v>114144</v>
      </c>
    </row>
    <row r="42" spans="1:19">
      <c r="A42" s="13">
        <v>41</v>
      </c>
      <c r="B42" s="4" t="str">
        <f t="shared" si="3"/>
        <v>SRA. LAURA OLIVIERA</v>
      </c>
      <c r="C42" s="15" t="s">
        <v>282</v>
      </c>
      <c r="D42" s="15" t="s">
        <v>283</v>
      </c>
      <c r="E42" s="15"/>
      <c r="F42" s="15" t="s">
        <v>284</v>
      </c>
      <c r="G42" s="14">
        <v>27076</v>
      </c>
      <c r="H42" s="15" t="s">
        <v>161</v>
      </c>
      <c r="I42" s="15" t="s">
        <v>61</v>
      </c>
      <c r="J42" s="17" t="s">
        <v>278</v>
      </c>
      <c r="K42" s="18" t="str">
        <f>HLOOKUP(SPORTSMEN!$J42,LOCATION!$A$2:$M$3,2,FALSE)</f>
        <v>ARGENTINA</v>
      </c>
      <c r="L42" s="17" t="str">
        <f>INDEX(LOCATION!$A$1:$M$1,MATCH($J42,LOCATION!$A$2:$M$2,0))</f>
        <v>Spanish</v>
      </c>
      <c r="M42" s="17" t="str">
        <f t="shared" si="2"/>
        <v>scott.megan@xyz.org</v>
      </c>
      <c r="N42" s="19">
        <v>51.9</v>
      </c>
      <c r="O42" s="15" t="s">
        <v>170</v>
      </c>
      <c r="P42" s="15" t="s">
        <v>163</v>
      </c>
      <c r="Q42" s="15" t="str">
        <f>INDEX(SPORT!$A:$A,MATCH(R14,SPORT!$B:$B,0))</f>
        <v>OUTDOOR</v>
      </c>
      <c r="R42" s="15" t="s">
        <v>285</v>
      </c>
      <c r="S42" s="21">
        <v>79872</v>
      </c>
    </row>
    <row r="43" spans="1:19">
      <c r="A43" s="13">
        <v>42</v>
      </c>
      <c r="B43" s="4" t="str">
        <f t="shared" si="3"/>
        <v>SRA. AINHOA GARZA</v>
      </c>
      <c r="C43" s="15" t="s">
        <v>282</v>
      </c>
      <c r="D43" s="15" t="s">
        <v>286</v>
      </c>
      <c r="E43" s="15"/>
      <c r="F43" s="15" t="s">
        <v>287</v>
      </c>
      <c r="G43" s="14">
        <v>32941</v>
      </c>
      <c r="H43" s="15" t="s">
        <v>218</v>
      </c>
      <c r="I43" s="15" t="s">
        <v>61</v>
      </c>
      <c r="J43" s="17" t="s">
        <v>288</v>
      </c>
      <c r="K43" s="18" t="str">
        <f>HLOOKUP(SPORTSMEN!$J43,LOCATION!$A$2:$M$3,2,FALSE)</f>
        <v>SPAIN</v>
      </c>
      <c r="L43" s="17" t="str">
        <f>INDEX(LOCATION!$A$1:$M$1,MATCH($J43,LOCATION!$A$2:$M$2,0))</f>
        <v>Spanish</v>
      </c>
      <c r="M43" s="17" t="str">
        <f t="shared" si="2"/>
        <v>weinhae.helmut@xyz.com</v>
      </c>
      <c r="N43" s="19">
        <v>55.6</v>
      </c>
      <c r="O43" s="15" t="s">
        <v>162</v>
      </c>
      <c r="P43" s="15" t="s">
        <v>195</v>
      </c>
      <c r="Q43" s="15" t="str">
        <f>INDEX(SPORT!$A:$A,MATCH(R15,SPORT!$B:$B,0))</f>
        <v>OUTDOOR</v>
      </c>
      <c r="R43" s="15" t="s">
        <v>289</v>
      </c>
      <c r="S43" s="21">
        <v>101969</v>
      </c>
    </row>
    <row r="44" spans="1:19">
      <c r="A44" s="13">
        <v>43</v>
      </c>
      <c r="B44" s="4" t="str">
        <f t="shared" si="3"/>
        <v>SRA. ISABEL BANDA</v>
      </c>
      <c r="C44" s="15" t="s">
        <v>282</v>
      </c>
      <c r="D44" s="15" t="s">
        <v>244</v>
      </c>
      <c r="E44" s="15"/>
      <c r="F44" s="15" t="s">
        <v>290</v>
      </c>
      <c r="G44" s="14">
        <v>21927</v>
      </c>
      <c r="H44" s="15" t="s">
        <v>231</v>
      </c>
      <c r="I44" s="15" t="s">
        <v>61</v>
      </c>
      <c r="J44" s="17" t="s">
        <v>288</v>
      </c>
      <c r="K44" s="18" t="str">
        <f>HLOOKUP(SPORTSMEN!$J44,LOCATION!$A$2:$M$3,2,FALSE)</f>
        <v>SPAIN</v>
      </c>
      <c r="L44" s="17" t="str">
        <f>INDEX(LOCATION!$A$1:$M$1,MATCH($J44,LOCATION!$A$2:$M$2,0))</f>
        <v>Spanish</v>
      </c>
      <c r="M44" s="17" t="str">
        <f t="shared" si="2"/>
        <v>schotin.milena@xyz.com</v>
      </c>
      <c r="N44" s="19">
        <v>102.3</v>
      </c>
      <c r="O44" s="15" t="s">
        <v>170</v>
      </c>
      <c r="P44" s="15" t="s">
        <v>195</v>
      </c>
      <c r="Q44" s="15" t="str">
        <f>INDEX(SPORT!$A:$A,MATCH(R16,SPORT!$B:$B,0))</f>
        <v>INDOOR</v>
      </c>
      <c r="R44" s="15" t="s">
        <v>131</v>
      </c>
      <c r="S44" s="21">
        <v>50659</v>
      </c>
    </row>
    <row r="45" spans="1:19">
      <c r="A45" s="13">
        <v>44</v>
      </c>
      <c r="B45" s="4" t="str">
        <f t="shared" si="3"/>
        <v>SRA. CAROLOTA MATEOS</v>
      </c>
      <c r="C45" s="15" t="s">
        <v>282</v>
      </c>
      <c r="D45" s="15" t="s">
        <v>291</v>
      </c>
      <c r="E45" s="15"/>
      <c r="F45" s="15" t="s">
        <v>292</v>
      </c>
      <c r="G45" s="14">
        <v>23952</v>
      </c>
      <c r="H45" s="15" t="s">
        <v>186</v>
      </c>
      <c r="I45" s="15" t="s">
        <v>61</v>
      </c>
      <c r="J45" s="17" t="s">
        <v>288</v>
      </c>
      <c r="K45" s="18" t="str">
        <f>HLOOKUP(SPORTSMEN!$J45,LOCATION!$A$2:$M$3,2,FALSE)</f>
        <v>SPAIN</v>
      </c>
      <c r="L45" s="17" t="str">
        <f>INDEX(LOCATION!$A$1:$M$1,MATCH($J45,LOCATION!$A$2:$M$2,0))</f>
        <v>Spanish</v>
      </c>
      <c r="M45" s="17" t="str">
        <f t="shared" si="2"/>
        <v>birnbaum.lothar@xyz.com</v>
      </c>
      <c r="N45" s="19">
        <v>58.8</v>
      </c>
      <c r="O45" s="15" t="s">
        <v>213</v>
      </c>
      <c r="P45" s="15" t="s">
        <v>163</v>
      </c>
      <c r="Q45" s="15" t="str">
        <f>INDEX(SPORT!$A:$A,MATCH(R17,SPORT!$B:$B,0))</f>
        <v>OUTDOOR</v>
      </c>
      <c r="R45" s="15" t="s">
        <v>285</v>
      </c>
      <c r="S45" s="21">
        <v>58215</v>
      </c>
    </row>
    <row r="46" spans="1:19">
      <c r="A46" s="13">
        <v>45</v>
      </c>
      <c r="B46" s="4" t="str">
        <f t="shared" si="3"/>
        <v>MW. ELIZE PRINS</v>
      </c>
      <c r="C46" s="15" t="s">
        <v>293</v>
      </c>
      <c r="D46" s="15" t="s">
        <v>294</v>
      </c>
      <c r="E46" s="15"/>
      <c r="F46" s="15" t="s">
        <v>295</v>
      </c>
      <c r="G46" s="14">
        <v>22044</v>
      </c>
      <c r="H46" s="15" t="s">
        <v>173</v>
      </c>
      <c r="I46" s="15" t="s">
        <v>61</v>
      </c>
      <c r="J46" s="17" t="s">
        <v>296</v>
      </c>
      <c r="K46" s="18" t="str">
        <f>HLOOKUP(SPORTSMEN!$J46,LOCATION!$A$2:$M$3,2,FALSE)</f>
        <v>NETHERLANDS</v>
      </c>
      <c r="L46" s="17" t="str">
        <f>INDEX(LOCATION!$A$1:$M$1,MATCH($J46,LOCATION!$A$2:$M$2,0))</f>
        <v>Dutch</v>
      </c>
      <c r="M46" s="17" t="str">
        <f t="shared" si="2"/>
        <v>stolze.pietro@xyz.com</v>
      </c>
      <c r="N46" s="19">
        <v>63.8</v>
      </c>
      <c r="O46" s="15" t="s">
        <v>178</v>
      </c>
      <c r="P46" s="15" t="s">
        <v>195</v>
      </c>
      <c r="Q46" s="15" t="str">
        <f>INDEX(SPORT!$A:$A,MATCH(R18,SPORT!$B:$B,0))</f>
        <v>INDOOR</v>
      </c>
      <c r="R46" s="15" t="s">
        <v>134</v>
      </c>
      <c r="S46" s="21">
        <v>39935</v>
      </c>
    </row>
    <row r="47" spans="1:19">
      <c r="A47" s="13">
        <v>46</v>
      </c>
      <c r="B47" s="4" t="str">
        <f t="shared" si="3"/>
        <v>DHR. RYAN PHAM</v>
      </c>
      <c r="C47" s="15" t="s">
        <v>297</v>
      </c>
      <c r="D47" s="15" t="s">
        <v>298</v>
      </c>
      <c r="E47" s="15"/>
      <c r="F47" s="15" t="s">
        <v>299</v>
      </c>
      <c r="G47" s="14">
        <v>26940</v>
      </c>
      <c r="H47" s="15" t="s">
        <v>155</v>
      </c>
      <c r="I47" s="15" t="s">
        <v>62</v>
      </c>
      <c r="J47" s="17" t="s">
        <v>296</v>
      </c>
      <c r="K47" s="18" t="str">
        <f>HLOOKUP(SPORTSMEN!$J47,LOCATION!$A$2:$M$3,2,FALSE)</f>
        <v>NETHERLANDS</v>
      </c>
      <c r="L47" s="17" t="str">
        <f>INDEX(LOCATION!$A$1:$M$1,MATCH($J47,LOCATION!$A$2:$M$2,0))</f>
        <v>Dutch</v>
      </c>
      <c r="M47" s="17" t="str">
        <f t="shared" si="2"/>
        <v>tlustek.richard @xyz.com</v>
      </c>
      <c r="N47" s="19">
        <v>98.6</v>
      </c>
      <c r="O47" s="15" t="s">
        <v>170</v>
      </c>
      <c r="P47" s="15" t="s">
        <v>246</v>
      </c>
      <c r="Q47" s="15" t="str">
        <f>INDEX(SPORT!$A:$A,MATCH(R19,SPORT!$B:$B,0))</f>
        <v>OUTDOOR</v>
      </c>
      <c r="R47" s="15" t="s">
        <v>136</v>
      </c>
      <c r="S47" s="21">
        <v>44865</v>
      </c>
    </row>
    <row r="48" spans="1:19">
      <c r="A48" s="13">
        <v>47</v>
      </c>
      <c r="B48" s="4" t="str">
        <f t="shared" si="3"/>
        <v>MW ELISE ROTTEVEEL</v>
      </c>
      <c r="C48" s="15" t="s">
        <v>300</v>
      </c>
      <c r="D48" s="15" t="s">
        <v>301</v>
      </c>
      <c r="E48" s="15"/>
      <c r="F48" s="15" t="s">
        <v>302</v>
      </c>
      <c r="G48" s="14">
        <v>24936</v>
      </c>
      <c r="H48" s="15" t="s">
        <v>236</v>
      </c>
      <c r="I48" s="15" t="s">
        <v>61</v>
      </c>
      <c r="J48" s="17" t="s">
        <v>296</v>
      </c>
      <c r="K48" s="18" t="str">
        <f>HLOOKUP(SPORTSMEN!$J48,LOCATION!$A$2:$M$3,2,FALSE)</f>
        <v>NETHERLANDS</v>
      </c>
      <c r="L48" s="17" t="str">
        <f>INDEX(LOCATION!$A$1:$M$1,MATCH($J48,LOCATION!$A$2:$M$2,0))</f>
        <v>Dutch</v>
      </c>
      <c r="M48" s="17" t="str">
        <f t="shared" si="2"/>
        <v>raynor.earnestine@xyz.org</v>
      </c>
      <c r="N48" s="19">
        <v>61.8</v>
      </c>
      <c r="O48" s="15" t="s">
        <v>213</v>
      </c>
      <c r="P48" s="15" t="s">
        <v>163</v>
      </c>
      <c r="Q48" s="15" t="str">
        <f>INDEX(SPORT!$A:$A,MATCH(R20,SPORT!$B:$B,0))</f>
        <v>INDOOR</v>
      </c>
      <c r="R48" s="15" t="s">
        <v>136</v>
      </c>
      <c r="S48" s="21">
        <v>90478</v>
      </c>
    </row>
    <row r="49" spans="1:19">
      <c r="A49" s="13">
        <v>48</v>
      </c>
      <c r="B49" s="4" t="str">
        <f t="shared" si="3"/>
        <v>FRU. MIRJAM SODERBERG</v>
      </c>
      <c r="C49" s="15" t="s">
        <v>303</v>
      </c>
      <c r="D49" s="15" t="s">
        <v>304</v>
      </c>
      <c r="E49" s="15"/>
      <c r="F49" s="15" t="s">
        <v>305</v>
      </c>
      <c r="G49" s="14">
        <v>35567</v>
      </c>
      <c r="H49" s="15" t="s">
        <v>173</v>
      </c>
      <c r="I49" s="15" t="s">
        <v>61</v>
      </c>
      <c r="J49" s="17" t="s">
        <v>306</v>
      </c>
      <c r="K49" s="18" t="str">
        <f>HLOOKUP(SPORTSMEN!$J49,LOCATION!$A$2:$M$3,2,FALSE)</f>
        <v>SWEDEN</v>
      </c>
      <c r="L49" s="17" t="str">
        <f>INDEX(LOCATION!$A$1:$M$1,MATCH($J49,LOCATION!$A$2:$M$2,0))</f>
        <v>Swedish</v>
      </c>
      <c r="M49" s="17" t="str">
        <f t="shared" si="2"/>
        <v>gaylord.jason@xyz.org</v>
      </c>
      <c r="N49" s="19">
        <v>50</v>
      </c>
      <c r="O49" s="15" t="s">
        <v>170</v>
      </c>
      <c r="P49" s="15" t="s">
        <v>195</v>
      </c>
      <c r="Q49" s="15" t="str">
        <f>INDEX(SPORT!$A:$A,MATCH(R21,SPORT!$B:$B,0))</f>
        <v>INDOOR</v>
      </c>
      <c r="R49" s="15" t="s">
        <v>139</v>
      </c>
      <c r="S49" s="21">
        <v>38965</v>
      </c>
    </row>
    <row r="50" spans="1:19">
      <c r="A50" s="13">
        <v>49</v>
      </c>
      <c r="B50" s="4" t="str">
        <f t="shared" si="3"/>
        <v>H. BERNDT PALSSON</v>
      </c>
      <c r="C50" s="15" t="s">
        <v>307</v>
      </c>
      <c r="D50" s="15" t="s">
        <v>308</v>
      </c>
      <c r="E50" s="15"/>
      <c r="F50" s="15" t="s">
        <v>309</v>
      </c>
      <c r="G50" s="14">
        <v>31832</v>
      </c>
      <c r="H50" s="15" t="s">
        <v>218</v>
      </c>
      <c r="I50" s="15" t="s">
        <v>62</v>
      </c>
      <c r="J50" s="17" t="s">
        <v>306</v>
      </c>
      <c r="K50" s="18" t="str">
        <f>HLOOKUP(SPORTSMEN!$J50,LOCATION!$A$2:$M$3,2,FALSE)</f>
        <v>SWEDEN</v>
      </c>
      <c r="L50" s="17" t="str">
        <f>INDEX(LOCATION!$A$1:$M$1,MATCH($J50,LOCATION!$A$2:$M$2,0))</f>
        <v>Swedish</v>
      </c>
      <c r="M50" s="17" t="str">
        <f t="shared" si="2"/>
        <v>sauer.kendrick@xyz.org</v>
      </c>
      <c r="N50" s="19">
        <v>45.9</v>
      </c>
      <c r="O50" s="15" t="s">
        <v>178</v>
      </c>
      <c r="P50" s="15" t="s">
        <v>158</v>
      </c>
      <c r="Q50" s="15" t="str">
        <f>INDEX(SPORT!$A:$A,MATCH(R22,SPORT!$B:$B,0))</f>
        <v>OUTDOOR</v>
      </c>
      <c r="R50" s="15" t="s">
        <v>310</v>
      </c>
      <c r="S50" s="21">
        <v>35387</v>
      </c>
    </row>
    <row r="51" spans="1:19">
      <c r="A51" s="13">
        <v>50</v>
      </c>
      <c r="B51" s="4" t="str">
        <f t="shared" si="3"/>
        <v>SR. ADRIANO SOBRINHO</v>
      </c>
      <c r="C51" s="15" t="s">
        <v>164</v>
      </c>
      <c r="D51" s="15" t="s">
        <v>311</v>
      </c>
      <c r="E51" s="15" t="s">
        <v>312</v>
      </c>
      <c r="F51" s="15" t="s">
        <v>313</v>
      </c>
      <c r="G51" s="14">
        <v>34178</v>
      </c>
      <c r="H51" s="15" t="s">
        <v>186</v>
      </c>
      <c r="I51" s="15" t="s">
        <v>62</v>
      </c>
      <c r="J51" s="17" t="s">
        <v>314</v>
      </c>
      <c r="K51" s="18" t="str">
        <f>HLOOKUP(SPORTSMEN!$J51,LOCATION!$A$2:$M$3,2,FALSE)</f>
        <v>BRAZIL</v>
      </c>
      <c r="L51" s="17" t="str">
        <f>INDEX(LOCATION!$A$1:$M$1,MATCH($J51,LOCATION!$A$2:$M$2,0))</f>
        <v>Portuguese</v>
      </c>
      <c r="M51" s="17" t="str">
        <f t="shared" si="2"/>
        <v>olson.annabell@xyz.org</v>
      </c>
      <c r="N51" s="19">
        <v>92.5</v>
      </c>
      <c r="O51" s="15" t="s">
        <v>157</v>
      </c>
      <c r="P51" s="15" t="s">
        <v>189</v>
      </c>
      <c r="Q51" s="15" t="str">
        <f>INDEX(SPORT!$A:$A,MATCH(R23,SPORT!$B:$B,0))</f>
        <v>OUTDOOR</v>
      </c>
      <c r="R51" s="15" t="s">
        <v>315</v>
      </c>
      <c r="S51" s="21">
        <v>20532</v>
      </c>
    </row>
  </sheetData>
  <autoFilter ref="I1:I51">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B33"/>
  <sheetViews>
    <sheetView showGridLines="0" workbookViewId="0">
      <selection activeCell="J22" sqref="J22"/>
    </sheetView>
  </sheetViews>
  <sheetFormatPr defaultColWidth="9" defaultRowHeight="15" outlineLevelCol="1"/>
  <cols>
    <col min="1" max="1" width="15.5714285714286" customWidth="1"/>
    <col min="2" max="2" width="24" customWidth="1"/>
  </cols>
  <sheetData>
    <row r="1" spans="1:2">
      <c r="A1" s="5" t="s">
        <v>316</v>
      </c>
      <c r="B1" s="5" t="s">
        <v>79</v>
      </c>
    </row>
    <row r="2" spans="1:2">
      <c r="A2" s="6" t="s">
        <v>317</v>
      </c>
      <c r="B2" s="6" t="s">
        <v>83</v>
      </c>
    </row>
    <row r="3" spans="1:2">
      <c r="A3" s="7" t="s">
        <v>317</v>
      </c>
      <c r="B3" s="7" t="s">
        <v>86</v>
      </c>
    </row>
    <row r="4" spans="1:2">
      <c r="A4" s="7" t="s">
        <v>318</v>
      </c>
      <c r="B4" s="7" t="s">
        <v>139</v>
      </c>
    </row>
    <row r="5" spans="1:2">
      <c r="A5" s="7" t="s">
        <v>318</v>
      </c>
      <c r="B5" s="7" t="s">
        <v>174</v>
      </c>
    </row>
    <row r="6" spans="1:2">
      <c r="A6" s="7" t="s">
        <v>317</v>
      </c>
      <c r="B6" s="7" t="s">
        <v>89</v>
      </c>
    </row>
    <row r="7" spans="1:2">
      <c r="A7" s="7" t="s">
        <v>317</v>
      </c>
      <c r="B7" s="7" t="s">
        <v>92</v>
      </c>
    </row>
    <row r="8" spans="1:2">
      <c r="A8" s="7" t="s">
        <v>318</v>
      </c>
      <c r="B8" s="7" t="s">
        <v>118</v>
      </c>
    </row>
    <row r="9" spans="1:2">
      <c r="A9" s="7" t="s">
        <v>317</v>
      </c>
      <c r="B9" s="7" t="s">
        <v>95</v>
      </c>
    </row>
    <row r="10" spans="1:2">
      <c r="A10" s="7" t="s">
        <v>317</v>
      </c>
      <c r="B10" s="7" t="s">
        <v>98</v>
      </c>
    </row>
    <row r="11" spans="1:2">
      <c r="A11" s="7" t="s">
        <v>318</v>
      </c>
      <c r="B11" s="7" t="s">
        <v>200</v>
      </c>
    </row>
    <row r="12" spans="1:2">
      <c r="A12" s="7" t="s">
        <v>318</v>
      </c>
      <c r="B12" s="7" t="s">
        <v>204</v>
      </c>
    </row>
    <row r="13" spans="1:2">
      <c r="A13" s="7" t="s">
        <v>318</v>
      </c>
      <c r="B13" s="7" t="s">
        <v>207</v>
      </c>
    </row>
    <row r="14" spans="1:2">
      <c r="A14" s="7" t="s">
        <v>318</v>
      </c>
      <c r="B14" s="7" t="s">
        <v>214</v>
      </c>
    </row>
    <row r="15" spans="1:2">
      <c r="A15" s="7" t="s">
        <v>317</v>
      </c>
      <c r="B15" s="7" t="s">
        <v>102</v>
      </c>
    </row>
    <row r="16" spans="1:2">
      <c r="A16" s="7" t="s">
        <v>317</v>
      </c>
      <c r="B16" s="7" t="s">
        <v>105</v>
      </c>
    </row>
    <row r="17" spans="1:2">
      <c r="A17" s="7" t="s">
        <v>318</v>
      </c>
      <c r="B17" s="7" t="s">
        <v>225</v>
      </c>
    </row>
    <row r="18" spans="1:2">
      <c r="A18" s="7" t="s">
        <v>317</v>
      </c>
      <c r="B18" s="7" t="s">
        <v>108</v>
      </c>
    </row>
    <row r="19" spans="1:2">
      <c r="A19" s="7" t="s">
        <v>317</v>
      </c>
      <c r="B19" s="7" t="s">
        <v>111</v>
      </c>
    </row>
    <row r="20" spans="1:2">
      <c r="A20" s="7" t="s">
        <v>318</v>
      </c>
      <c r="B20" s="7" t="s">
        <v>125</v>
      </c>
    </row>
    <row r="21" spans="1:2">
      <c r="A21" s="7" t="s">
        <v>318</v>
      </c>
      <c r="B21" s="7" t="s">
        <v>237</v>
      </c>
    </row>
    <row r="22" spans="1:2">
      <c r="A22" s="7" t="s">
        <v>318</v>
      </c>
      <c r="B22" s="7" t="s">
        <v>136</v>
      </c>
    </row>
    <row r="23" spans="1:2">
      <c r="A23" s="7" t="s">
        <v>318</v>
      </c>
      <c r="B23" s="7" t="s">
        <v>131</v>
      </c>
    </row>
    <row r="24" spans="1:2">
      <c r="A24" s="7" t="s">
        <v>317</v>
      </c>
      <c r="B24" s="7" t="s">
        <v>116</v>
      </c>
    </row>
    <row r="25" spans="1:2">
      <c r="A25" s="7" t="s">
        <v>318</v>
      </c>
      <c r="B25" s="7" t="s">
        <v>121</v>
      </c>
    </row>
    <row r="26" spans="1:2">
      <c r="A26" s="7" t="s">
        <v>317</v>
      </c>
      <c r="B26" s="7" t="s">
        <v>123</v>
      </c>
    </row>
    <row r="27" spans="1:2">
      <c r="A27" s="7" t="s">
        <v>318</v>
      </c>
      <c r="B27" s="7" t="s">
        <v>268</v>
      </c>
    </row>
    <row r="28" spans="1:2">
      <c r="A28" s="7" t="s">
        <v>318</v>
      </c>
      <c r="B28" s="7" t="s">
        <v>128</v>
      </c>
    </row>
    <row r="29" spans="1:2">
      <c r="A29" s="7" t="s">
        <v>318</v>
      </c>
      <c r="B29" s="7" t="s">
        <v>285</v>
      </c>
    </row>
    <row r="30" spans="1:2">
      <c r="A30" s="7" t="s">
        <v>317</v>
      </c>
      <c r="B30" s="7" t="s">
        <v>289</v>
      </c>
    </row>
    <row r="31" spans="1:2">
      <c r="A31" s="7" t="s">
        <v>317</v>
      </c>
      <c r="B31" s="7" t="s">
        <v>134</v>
      </c>
    </row>
    <row r="32" spans="1:2">
      <c r="A32" s="7" t="s">
        <v>318</v>
      </c>
      <c r="B32" s="7" t="s">
        <v>310</v>
      </c>
    </row>
    <row r="33" spans="1:2">
      <c r="A33" s="7" t="s">
        <v>317</v>
      </c>
      <c r="B33" s="7" t="s">
        <v>315</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M3"/>
  <sheetViews>
    <sheetView showGridLines="0" tabSelected="1" workbookViewId="0">
      <selection activeCell="C5" sqref="C5"/>
    </sheetView>
  </sheetViews>
  <sheetFormatPr defaultColWidth="9" defaultRowHeight="15" outlineLevelRow="2"/>
  <cols>
    <col min="1" max="13" width="13.7142857142857" style="1" customWidth="1"/>
  </cols>
  <sheetData>
    <row r="1" spans="1:13">
      <c r="A1" s="2" t="s">
        <v>78</v>
      </c>
      <c r="B1" s="3" t="s">
        <v>82</v>
      </c>
      <c r="C1" s="4" t="s">
        <v>319</v>
      </c>
      <c r="D1" s="4" t="s">
        <v>82</v>
      </c>
      <c r="E1" s="4" t="s">
        <v>101</v>
      </c>
      <c r="F1" s="4" t="s">
        <v>82</v>
      </c>
      <c r="G1" s="4" t="s">
        <v>101</v>
      </c>
      <c r="H1" s="4" t="s">
        <v>120</v>
      </c>
      <c r="I1" s="4" t="s">
        <v>130</v>
      </c>
      <c r="J1" s="4" t="s">
        <v>130</v>
      </c>
      <c r="K1" s="4" t="s">
        <v>133</v>
      </c>
      <c r="L1" s="4" t="s">
        <v>138</v>
      </c>
      <c r="M1" s="4" t="s">
        <v>319</v>
      </c>
    </row>
    <row r="2" spans="1:13">
      <c r="A2" s="2" t="s">
        <v>146</v>
      </c>
      <c r="B2" s="4" t="s">
        <v>156</v>
      </c>
      <c r="C2" s="4" t="s">
        <v>169</v>
      </c>
      <c r="D2" s="4" t="s">
        <v>192</v>
      </c>
      <c r="E2" s="4" t="s">
        <v>212</v>
      </c>
      <c r="F2" s="4" t="s">
        <v>228</v>
      </c>
      <c r="G2" s="4" t="s">
        <v>249</v>
      </c>
      <c r="H2" s="4" t="s">
        <v>257</v>
      </c>
      <c r="I2" s="4" t="s">
        <v>278</v>
      </c>
      <c r="J2" s="4" t="s">
        <v>288</v>
      </c>
      <c r="K2" s="4" t="s">
        <v>296</v>
      </c>
      <c r="L2" s="4" t="s">
        <v>306</v>
      </c>
      <c r="M2" s="4" t="s">
        <v>314</v>
      </c>
    </row>
    <row r="3" spans="1:13">
      <c r="A3" s="2" t="s">
        <v>60</v>
      </c>
      <c r="B3" s="4" t="s">
        <v>73</v>
      </c>
      <c r="C3" s="4" t="s">
        <v>66</v>
      </c>
      <c r="D3" s="4" t="s">
        <v>72</v>
      </c>
      <c r="E3" s="4" t="s">
        <v>68</v>
      </c>
      <c r="F3" s="4" t="s">
        <v>64</v>
      </c>
      <c r="G3" s="4" t="s">
        <v>65</v>
      </c>
      <c r="H3" s="4" t="s">
        <v>67</v>
      </c>
      <c r="I3" s="4" t="s">
        <v>63</v>
      </c>
      <c r="J3" s="4" t="s">
        <v>70</v>
      </c>
      <c r="K3" s="4" t="s">
        <v>69</v>
      </c>
      <c r="L3" s="4" t="s">
        <v>71</v>
      </c>
      <c r="M3" s="4" t="s">
        <v>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2019-05-28T07:07:00Z</dcterms:created>
  <dcterms:modified xsi:type="dcterms:W3CDTF">2024-03-21T03:40:42Z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B7BD117A96B9452EB4CBCA226ABFC1F5_13</vt:lpwstr>
  </property>
  <property fmtid="{D5CDD505-2E9C-101B-9397-08002B2CF9AE}" pid="3" name="KSOProductBuildVer">
    <vt:lpwstr>1033-12.2.0.13489</vt:lpwstr>
  </property>
</Properties>
</file>