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80" yWindow="480" windowWidth="20360" windowHeight="13120" tabRatio="500"/>
  </bookViews>
  <sheets>
    <sheet name="Sheet1" sheetId="1" r:id="rId1"/>
    <sheet name="Q2.1" sheetId="2" r:id="rId2"/>
    <sheet name="Q2.2" sheetId="3" r:id="rId3"/>
    <sheet name="Sheet4" sheetId="4" r:id="rId4"/>
  </sheets>
  <definedNames>
    <definedName name="solver_adj" localSheetId="1" hidden="1">Q2.1!$B$53:$E$59</definedName>
    <definedName name="solver_adj" localSheetId="2" hidden="1">Q2.2!$B$53:$E$59</definedName>
    <definedName name="solver_adj" localSheetId="0" hidden="1">Sheet1!$B$53:$E$59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Q2.1!$B$67:$B$68</definedName>
    <definedName name="solver_lhs1" localSheetId="2" hidden="1">Q2.2!$B$67:$B$68</definedName>
    <definedName name="solver_lhs1" localSheetId="0" hidden="1">Sheet1!$B$67:$B$68</definedName>
    <definedName name="solver_lhs2" localSheetId="1" hidden="1">Q2.1!$B$72:$B$78</definedName>
    <definedName name="solver_lhs2" localSheetId="2" hidden="1">Q2.2!$B$72:$B$78</definedName>
    <definedName name="solver_lhs2" localSheetId="0" hidden="1">Sheet1!$B$72:$B$78</definedName>
    <definedName name="solver_lhs3" localSheetId="1" hidden="1">Q2.1!$B$81:$B$84</definedName>
    <definedName name="solver_lhs3" localSheetId="2" hidden="1">Q2.2!$B$81:$B$84</definedName>
    <definedName name="solver_lhs3" localSheetId="0" hidden="1">Sheet1!$B$81:$B$84</definedName>
    <definedName name="solver_lhs4" localSheetId="0" hidden="1">Sheet1!$H$69:$H$75</definedName>
    <definedName name="solver_lhs5" localSheetId="0" hidden="1">Sheet1!$K$69:$K$75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3</definedName>
    <definedName name="solver_num" localSheetId="2" hidden="1">3</definedName>
    <definedName name="solver_num" localSheetId="0" hidden="1">3</definedName>
    <definedName name="solver_opt" localSheetId="1" hidden="1">Q2.1!$A$63</definedName>
    <definedName name="solver_opt" localSheetId="2" hidden="1">Q2.2!$A$63</definedName>
    <definedName name="solver_opt" localSheetId="0" hidden="1">Sheet1!$A$63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2</definedName>
    <definedName name="solver_rel1" localSheetId="2" hidden="1">2</definedName>
    <definedName name="solver_rel1" localSheetId="0" hidden="1">2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el3" localSheetId="1" hidden="1">3</definedName>
    <definedName name="solver_rel3" localSheetId="2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1" hidden="1">0</definedName>
    <definedName name="solver_rhs1" localSheetId="2" hidden="1">0</definedName>
    <definedName name="solver_rhs1" localSheetId="0" hidden="1">0</definedName>
    <definedName name="solver_rhs2" localSheetId="1" hidden="1">Q2.1!$D$72:$D$78</definedName>
    <definedName name="solver_rhs2" localSheetId="2" hidden="1">Q2.2!$D$72:$D$78</definedName>
    <definedName name="solver_rhs2" localSheetId="0" hidden="1">Sheet1!$D$72:$D$78</definedName>
    <definedName name="solver_rhs3" localSheetId="1" hidden="1">Q2.1!$D$81:$D$84</definedName>
    <definedName name="solver_rhs3" localSheetId="2" hidden="1">Q2.2!$D$81:$D$84</definedName>
    <definedName name="solver_rhs3" localSheetId="0" hidden="1">Sheet1!$D$81:$D$84</definedName>
    <definedName name="solver_rhs4" localSheetId="0" hidden="1">Sheet1!$J$69:$J$75</definedName>
    <definedName name="solver_rhs5" localSheetId="0" hidden="1">Sheet1!$M$69:$M$75</definedName>
    <definedName name="solver_rlx" localSheetId="1" hidden="1">2</definedName>
    <definedName name="solver_rlx" localSheetId="2" hidden="1">1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2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3" i="1" l="1"/>
  <c r="F30" i="1"/>
  <c r="I30" i="1"/>
  <c r="H30" i="1"/>
  <c r="G30" i="1"/>
  <c r="B84" i="1"/>
  <c r="B83" i="1"/>
  <c r="B82" i="1"/>
  <c r="B81" i="1"/>
  <c r="B78" i="1"/>
  <c r="B77" i="1"/>
  <c r="B76" i="1"/>
  <c r="B75" i="1"/>
  <c r="B74" i="1"/>
  <c r="B73" i="1"/>
  <c r="B72" i="1"/>
  <c r="A63" i="1"/>
  <c r="A3" i="4"/>
  <c r="D30" i="3"/>
  <c r="G30" i="3"/>
  <c r="H30" i="3"/>
  <c r="G25" i="3"/>
  <c r="H25" i="3"/>
  <c r="G28" i="3"/>
  <c r="G27" i="3"/>
  <c r="G26" i="3"/>
  <c r="G29" i="3"/>
  <c r="B47" i="3"/>
  <c r="G31" i="3"/>
  <c r="B20" i="3"/>
  <c r="D84" i="3"/>
  <c r="B84" i="3"/>
  <c r="D83" i="3"/>
  <c r="B83" i="3"/>
  <c r="D82" i="3"/>
  <c r="B82" i="3"/>
  <c r="D81" i="3"/>
  <c r="B81" i="3"/>
  <c r="D78" i="3"/>
  <c r="B78" i="3"/>
  <c r="E78" i="3"/>
  <c r="D77" i="3"/>
  <c r="B77" i="3"/>
  <c r="E77" i="3"/>
  <c r="D76" i="3"/>
  <c r="B76" i="3"/>
  <c r="E76" i="3"/>
  <c r="D75" i="3"/>
  <c r="B75" i="3"/>
  <c r="E75" i="3"/>
  <c r="D74" i="3"/>
  <c r="B74" i="3"/>
  <c r="E74" i="3"/>
  <c r="D73" i="3"/>
  <c r="B73" i="3"/>
  <c r="E73" i="3"/>
  <c r="D72" i="3"/>
  <c r="B72" i="3"/>
  <c r="E72" i="3"/>
  <c r="B68" i="3"/>
  <c r="B67" i="3"/>
  <c r="A63" i="3"/>
  <c r="C63" i="3"/>
  <c r="H57" i="3"/>
  <c r="H56" i="3"/>
  <c r="L11" i="3"/>
  <c r="K11" i="3"/>
  <c r="J11" i="3"/>
  <c r="I11" i="3"/>
  <c r="L10" i="3"/>
  <c r="K10" i="3"/>
  <c r="J10" i="3"/>
  <c r="I10" i="3"/>
  <c r="L9" i="3"/>
  <c r="K9" i="3"/>
  <c r="J9" i="3"/>
  <c r="I9" i="3"/>
  <c r="L8" i="3"/>
  <c r="K8" i="3"/>
  <c r="J8" i="3"/>
  <c r="L7" i="3"/>
  <c r="K7" i="3"/>
  <c r="J7" i="3"/>
  <c r="I7" i="3"/>
  <c r="L6" i="3"/>
  <c r="K6" i="3"/>
  <c r="J6" i="3"/>
  <c r="I6" i="3"/>
  <c r="L5" i="3"/>
  <c r="K5" i="3"/>
  <c r="J5" i="3"/>
  <c r="B20" i="2"/>
  <c r="C63" i="2"/>
  <c r="D77" i="2"/>
  <c r="D84" i="2"/>
  <c r="B84" i="2"/>
  <c r="D83" i="2"/>
  <c r="B83" i="2"/>
  <c r="D82" i="2"/>
  <c r="B82" i="2"/>
  <c r="D81" i="2"/>
  <c r="B81" i="2"/>
  <c r="D78" i="2"/>
  <c r="B78" i="2"/>
  <c r="E78" i="2"/>
  <c r="B77" i="2"/>
  <c r="E77" i="2"/>
  <c r="D76" i="2"/>
  <c r="B76" i="2"/>
  <c r="E76" i="2"/>
  <c r="D75" i="2"/>
  <c r="B75" i="2"/>
  <c r="E75" i="2"/>
  <c r="D74" i="2"/>
  <c r="B74" i="2"/>
  <c r="E74" i="2"/>
  <c r="D73" i="2"/>
  <c r="B73" i="2"/>
  <c r="E73" i="2"/>
  <c r="D72" i="2"/>
  <c r="B72" i="2"/>
  <c r="E72" i="2"/>
  <c r="B68" i="2"/>
  <c r="B67" i="2"/>
  <c r="A63" i="2"/>
  <c r="H57" i="2"/>
  <c r="H56" i="2"/>
  <c r="L11" i="2"/>
  <c r="K11" i="2"/>
  <c r="J11" i="2"/>
  <c r="I11" i="2"/>
  <c r="L10" i="2"/>
  <c r="K10" i="2"/>
  <c r="J10" i="2"/>
  <c r="I10" i="2"/>
  <c r="L9" i="2"/>
  <c r="K9" i="2"/>
  <c r="J9" i="2"/>
  <c r="I9" i="2"/>
  <c r="L8" i="2"/>
  <c r="K8" i="2"/>
  <c r="J8" i="2"/>
  <c r="L7" i="2"/>
  <c r="K7" i="2"/>
  <c r="J7" i="2"/>
  <c r="I7" i="2"/>
  <c r="L6" i="2"/>
  <c r="K6" i="2"/>
  <c r="J6" i="2"/>
  <c r="I6" i="2"/>
  <c r="L5" i="2"/>
  <c r="K5" i="2"/>
  <c r="J5" i="2"/>
  <c r="E78" i="1"/>
  <c r="E77" i="1"/>
  <c r="E76" i="1"/>
  <c r="E75" i="1"/>
  <c r="E74" i="1"/>
  <c r="E73" i="1"/>
  <c r="E72" i="1"/>
  <c r="H57" i="1"/>
  <c r="H56" i="1"/>
  <c r="D84" i="1"/>
  <c r="D83" i="1"/>
  <c r="D82" i="1"/>
  <c r="D81" i="1"/>
  <c r="B68" i="1"/>
  <c r="B67" i="1"/>
  <c r="D78" i="1"/>
  <c r="D77" i="1"/>
  <c r="D76" i="1"/>
  <c r="D75" i="1"/>
  <c r="D74" i="1"/>
  <c r="D73" i="1"/>
  <c r="D7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L7" i="1"/>
  <c r="K7" i="1"/>
  <c r="J7" i="1"/>
  <c r="I7" i="1"/>
  <c r="L6" i="1"/>
  <c r="K6" i="1"/>
  <c r="J6" i="1"/>
  <c r="I6" i="1"/>
  <c r="L5" i="1"/>
  <c r="K5" i="1"/>
  <c r="J5" i="1"/>
</calcChain>
</file>

<file path=xl/sharedStrings.xml><?xml version="1.0" encoding="utf-8"?>
<sst xmlns="http://schemas.openxmlformats.org/spreadsheetml/2006/main" count="355" uniqueCount="39">
  <si>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</si>
  <si>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</si>
  <si>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</si>
  <si>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</si>
  <si>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</si>
  <si>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</si>
  <si>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</si>
  <si>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</si>
  <si>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</si>
  <si>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</si>
  <si>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</si>
  <si>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</si>
  <si>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</si>
  <si>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</si>
  <si>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</si>
  <si>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</si>
  <si>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</si>
  <si>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</si>
  <si>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</si>
  <si>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</si>
  <si>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</si>
  <si>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</si>
  <si>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</si>
  <si>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Contraints</t>
  </si>
  <si>
    <t>Capacity Constraints</t>
  </si>
  <si>
    <t>&lt;=</t>
  </si>
  <si>
    <t>Demand Constraints</t>
  </si>
  <si>
    <t>Production Capacity (kg/month)</t>
  </si>
  <si>
    <t>&gt;=</t>
  </si>
  <si>
    <t>=</t>
  </si>
  <si>
    <t>Ambrosi-Extra Fine</t>
  </si>
  <si>
    <t>De Blasi - Extra Fine</t>
  </si>
  <si>
    <t>Medium Yarn outsourced</t>
  </si>
  <si>
    <t>Fine Yarn Outsourced</t>
  </si>
  <si>
    <t>Max Capacity</t>
  </si>
  <si>
    <t>Remaining Capacity</t>
  </si>
  <si>
    <t>Org Cost</t>
  </si>
  <si>
    <t>Kgs</t>
  </si>
  <si>
    <t>Price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</si>
</sst>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/>
    <xf numFmtId="164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/>
    <xf numFmtId="2" fontId="0" fillId="0" borderId="0" xfId="0" applyNumberFormat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533400</xdr:colOff>
      <xdr:row>72</xdr:row>
      <xdr:rowOff>12700</xdr:rowOff>
    </xdr:from>
    <xdr:to>
      <xdr:col>68</xdr:col>
      <xdr:colOff>711200</xdr:colOff>
      <xdr:row>235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2400" y="13957300"/>
          <a:ext cx="41452800" cy="3108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533400</xdr:colOff>
      <xdr:row>72</xdr:row>
      <xdr:rowOff>12700</xdr:rowOff>
    </xdr:from>
    <xdr:to>
      <xdr:col>68</xdr:col>
      <xdr:colOff>711200</xdr:colOff>
      <xdr:row>235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3957300"/>
          <a:ext cx="41452800" cy="3108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533400</xdr:colOff>
      <xdr:row>72</xdr:row>
      <xdr:rowOff>12700</xdr:rowOff>
    </xdr:from>
    <xdr:to>
      <xdr:col>68</xdr:col>
      <xdr:colOff>711200</xdr:colOff>
      <xdr:row>235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0" y="13957300"/>
          <a:ext cx="41452800" cy="3108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60" workbookViewId="0">
      <selection activeCell="E75" sqref="E75"/>
    </sheetView>
  </sheetViews>
  <sheetFormatPr baseColWidth="10" defaultRowHeight="15" x14ac:dyDescent="0"/>
  <cols>
    <col min="4" max="4" width="15.1640625" bestFit="1" customWidth="1"/>
    <col min="7" max="7" width="22" bestFit="1" customWidth="1"/>
  </cols>
  <sheetData>
    <row r="1" spans="1:12">
      <c r="A1" s="13" t="s">
        <v>0</v>
      </c>
      <c r="B1" s="1"/>
      <c r="C1" s="1"/>
      <c r="D1" s="1"/>
      <c r="E1" s="1"/>
    </row>
    <row r="2" spans="1:12">
      <c r="A2" s="1"/>
      <c r="B2" s="1"/>
      <c r="C2" s="1"/>
      <c r="D2" s="1"/>
      <c r="E2" s="1"/>
    </row>
    <row r="3" spans="1:12" ht="16" thickBot="1">
      <c r="A3" s="13" t="s">
        <v>1</v>
      </c>
      <c r="B3" s="1"/>
      <c r="C3" s="1"/>
      <c r="D3" s="1"/>
      <c r="E3" s="1"/>
      <c r="H3" s="34" t="s">
        <v>27</v>
      </c>
      <c r="I3" s="34"/>
      <c r="J3" s="34"/>
    </row>
    <row r="4" spans="1:12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H4" s="2" t="s">
        <v>2</v>
      </c>
      <c r="I4" s="3" t="s">
        <v>3</v>
      </c>
      <c r="J4" s="3" t="s">
        <v>4</v>
      </c>
      <c r="K4" s="3" t="s">
        <v>5</v>
      </c>
      <c r="L4" s="4" t="s">
        <v>6</v>
      </c>
    </row>
    <row r="5" spans="1:12">
      <c r="A5" s="5" t="s">
        <v>7</v>
      </c>
      <c r="B5" s="6"/>
      <c r="C5" s="22">
        <v>0.4</v>
      </c>
      <c r="D5" s="22">
        <v>0.375</v>
      </c>
      <c r="E5" s="23">
        <v>0.25</v>
      </c>
      <c r="H5" s="5" t="s">
        <v>7</v>
      </c>
      <c r="I5" s="6">
        <v>0</v>
      </c>
      <c r="J5" s="22">
        <f>$B$15/C5</f>
        <v>6250</v>
      </c>
      <c r="K5" s="22">
        <f>$B$15/D5</f>
        <v>6666.666666666667</v>
      </c>
      <c r="L5" s="22">
        <f>$B$15/E5</f>
        <v>10000</v>
      </c>
    </row>
    <row r="6" spans="1:12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H6" s="5" t="s">
        <v>8</v>
      </c>
      <c r="I6" s="22">
        <f>$B$16/B6</f>
        <v>4285.7142857142862</v>
      </c>
      <c r="J6" s="22">
        <f>$B$16/C6</f>
        <v>6000</v>
      </c>
      <c r="K6" s="22">
        <f>$B$16/D6</f>
        <v>8571.4285714285725</v>
      </c>
      <c r="L6" s="22">
        <f>$B$16/E6</f>
        <v>12000</v>
      </c>
    </row>
    <row r="7" spans="1:12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  <c r="H7" s="5" t="s">
        <v>9</v>
      </c>
      <c r="I7" s="22">
        <f>$B$17/B7</f>
        <v>3703.7037037037035</v>
      </c>
      <c r="J7" s="22">
        <f>$B$17/C7</f>
        <v>5555.5555555555557</v>
      </c>
      <c r="K7" s="22">
        <f>$B$17/D7</f>
        <v>6250</v>
      </c>
      <c r="L7" s="22">
        <f>$B$17/E7</f>
        <v>10000</v>
      </c>
    </row>
    <row r="8" spans="1:12">
      <c r="A8" s="5" t="s">
        <v>10</v>
      </c>
      <c r="B8" s="6"/>
      <c r="C8" s="22">
        <v>0.45</v>
      </c>
      <c r="D8" s="22">
        <v>0.35</v>
      </c>
      <c r="E8" s="23">
        <v>0.2</v>
      </c>
      <c r="H8" s="5" t="s">
        <v>10</v>
      </c>
      <c r="I8" s="6">
        <v>0</v>
      </c>
      <c r="J8" s="22">
        <f>$B$18/C8</f>
        <v>5777.7777777777774</v>
      </c>
      <c r="K8" s="22">
        <f>$B$18/D8</f>
        <v>7428.5714285714294</v>
      </c>
      <c r="L8" s="22">
        <f>$B$18/E8</f>
        <v>13000</v>
      </c>
    </row>
    <row r="9" spans="1:12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  <c r="H9" s="5" t="s">
        <v>11</v>
      </c>
      <c r="I9" s="22">
        <f>$B$19/B9</f>
        <v>3846.1538461538462</v>
      </c>
      <c r="J9" s="22">
        <f>$B$19/C9</f>
        <v>5555.5555555555557</v>
      </c>
      <c r="K9" s="22">
        <f>$B$19/D9</f>
        <v>6250</v>
      </c>
      <c r="L9" s="22">
        <f>$B$19/E9</f>
        <v>10000</v>
      </c>
    </row>
    <row r="10" spans="1:12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H10" s="5" t="s">
        <v>12</v>
      </c>
      <c r="I10" s="22">
        <f>$B$20/B10</f>
        <v>60800</v>
      </c>
      <c r="J10" s="22">
        <f>$B$20/C10</f>
        <v>76000</v>
      </c>
      <c r="K10" s="22">
        <f>$B$20/D10</f>
        <v>89411.76470588235</v>
      </c>
      <c r="L10" s="22">
        <f>$B$20/E10</f>
        <v>89411.76470588235</v>
      </c>
    </row>
    <row r="11" spans="1:12" ht="16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H11" s="9" t="s">
        <v>13</v>
      </c>
      <c r="I11" s="24">
        <f>$B$21/B11</f>
        <v>3571.4285714285716</v>
      </c>
      <c r="J11" s="24">
        <f>$B$21/C11</f>
        <v>5555.5555555555557</v>
      </c>
      <c r="K11" s="24">
        <f>$B$21/D11</f>
        <v>7142.8571428571431</v>
      </c>
      <c r="L11" s="24">
        <f>$B$21/E11</f>
        <v>6250</v>
      </c>
    </row>
    <row r="12" spans="1:12">
      <c r="A12" s="1"/>
      <c r="B12" s="1"/>
      <c r="C12" s="1"/>
      <c r="D12" s="1"/>
      <c r="E12" s="1"/>
    </row>
    <row r="13" spans="1:12" ht="16" thickBot="1">
      <c r="A13" s="13" t="s">
        <v>14</v>
      </c>
      <c r="B13" s="1"/>
      <c r="C13" s="1"/>
      <c r="D13" s="1"/>
      <c r="E13" s="1"/>
    </row>
    <row r="14" spans="1:12" ht="16" thickBot="1">
      <c r="A14" s="2" t="s">
        <v>2</v>
      </c>
      <c r="B14" s="4" t="s">
        <v>15</v>
      </c>
      <c r="C14" s="1"/>
      <c r="D14" s="1"/>
      <c r="E14" s="1"/>
    </row>
    <row r="15" spans="1:12">
      <c r="A15" s="5" t="s">
        <v>7</v>
      </c>
      <c r="B15" s="8">
        <v>2500</v>
      </c>
      <c r="C15" s="1"/>
      <c r="D15" s="1"/>
      <c r="E15" s="1"/>
    </row>
    <row r="16" spans="1:12">
      <c r="A16" s="5" t="s">
        <v>8</v>
      </c>
      <c r="B16" s="8">
        <v>3000</v>
      </c>
      <c r="C16" s="1"/>
      <c r="D16" s="1"/>
      <c r="E16" s="1"/>
    </row>
    <row r="17" spans="1:10">
      <c r="A17" s="5" t="s">
        <v>9</v>
      </c>
      <c r="B17" s="8">
        <v>2500</v>
      </c>
      <c r="C17" s="1"/>
      <c r="D17" s="1"/>
      <c r="E17" s="1"/>
    </row>
    <row r="18" spans="1:10">
      <c r="A18" s="5" t="s">
        <v>10</v>
      </c>
      <c r="B18" s="8">
        <v>2600</v>
      </c>
      <c r="C18" s="1"/>
      <c r="D18" s="1"/>
      <c r="E18" s="1"/>
    </row>
    <row r="19" spans="1:10">
      <c r="A19" s="5" t="s">
        <v>11</v>
      </c>
      <c r="B19" s="8">
        <v>2500</v>
      </c>
      <c r="C19" s="1"/>
      <c r="D19" s="1"/>
      <c r="E19" s="1"/>
    </row>
    <row r="20" spans="1:10">
      <c r="A20" s="5" t="s">
        <v>12</v>
      </c>
      <c r="B20" s="8">
        <v>38000</v>
      </c>
      <c r="C20" s="1"/>
      <c r="D20" s="1"/>
      <c r="E20" s="1"/>
    </row>
    <row r="21" spans="1:10" ht="16" thickBot="1">
      <c r="A21" s="9" t="s">
        <v>13</v>
      </c>
      <c r="B21" s="10">
        <v>2500</v>
      </c>
      <c r="C21" s="1"/>
      <c r="D21" s="1"/>
      <c r="E21" s="1"/>
    </row>
    <row r="22" spans="1:10">
      <c r="A22" s="1"/>
      <c r="B22" s="1"/>
      <c r="C22" s="1"/>
      <c r="D22" s="1"/>
      <c r="E22" s="1"/>
    </row>
    <row r="23" spans="1:10" ht="16" thickBot="1">
      <c r="A23" s="13" t="s">
        <v>16</v>
      </c>
      <c r="B23" s="1"/>
      <c r="C23" s="1"/>
      <c r="D23" s="1"/>
      <c r="E23" s="1"/>
    </row>
    <row r="24" spans="1:10" ht="16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10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10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10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10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10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G29" s="40"/>
      <c r="H29" s="40"/>
      <c r="I29" s="40"/>
      <c r="J29" s="40"/>
    </row>
    <row r="30" spans="1:10">
      <c r="A30" s="5" t="s">
        <v>12</v>
      </c>
      <c r="B30" s="18">
        <v>17.337499999999999</v>
      </c>
      <c r="C30" s="18">
        <v>13.205</v>
      </c>
      <c r="D30" s="18">
        <v>10.83</v>
      </c>
      <c r="E30" s="19">
        <v>8.4550000000000001</v>
      </c>
      <c r="F30">
        <f>B30*0.95</f>
        <v>16.470624999999998</v>
      </c>
      <c r="G30">
        <f>C30*0.95</f>
        <v>12.544749999999999</v>
      </c>
      <c r="H30">
        <f>D30*0.95</f>
        <v>10.288499999999999</v>
      </c>
      <c r="I30">
        <f>E30*0.95</f>
        <v>8.0322499999999994</v>
      </c>
      <c r="J30" s="18"/>
    </row>
    <row r="31" spans="1:10" ht="16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10">
      <c r="A32" s="1"/>
      <c r="B32" s="1"/>
      <c r="C32" s="1"/>
      <c r="D32" s="1"/>
      <c r="E32" s="1"/>
    </row>
    <row r="33" spans="1:7" ht="16" thickBot="1">
      <c r="A33" s="13" t="s">
        <v>17</v>
      </c>
      <c r="B33" s="1"/>
      <c r="C33" s="1"/>
      <c r="D33" s="1"/>
      <c r="E33" s="1"/>
    </row>
    <row r="34" spans="1:7" ht="16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7">
      <c r="A35" s="5" t="s">
        <v>7</v>
      </c>
      <c r="B35" s="6">
        <v>0</v>
      </c>
      <c r="C35" s="14">
        <v>0.3</v>
      </c>
      <c r="D35" s="14">
        <v>0.45</v>
      </c>
      <c r="E35" s="15">
        <v>0.45</v>
      </c>
      <c r="G35" s="40"/>
    </row>
    <row r="36" spans="1:7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7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7">
      <c r="A38" s="5" t="s">
        <v>10</v>
      </c>
      <c r="B38" s="6">
        <v>0</v>
      </c>
      <c r="C38" s="14">
        <v>0.7</v>
      </c>
      <c r="D38" s="14">
        <v>1.05</v>
      </c>
      <c r="E38" s="15">
        <v>1.05</v>
      </c>
    </row>
    <row r="39" spans="1:7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7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7" ht="16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7">
      <c r="A42" s="1"/>
      <c r="B42" s="1"/>
      <c r="C42" s="1"/>
      <c r="D42" s="1"/>
      <c r="E42" s="1"/>
    </row>
    <row r="43" spans="1:7" ht="16" thickBot="1">
      <c r="A43" s="13" t="s">
        <v>18</v>
      </c>
      <c r="B43" s="1"/>
      <c r="C43" s="1"/>
      <c r="D43" s="1"/>
      <c r="E43" s="1"/>
    </row>
    <row r="44" spans="1:7" ht="16" thickBot="1">
      <c r="A44" s="2" t="s">
        <v>19</v>
      </c>
      <c r="B44" s="4" t="s">
        <v>20</v>
      </c>
      <c r="C44" s="12"/>
      <c r="D44" s="12"/>
      <c r="E44" s="12"/>
    </row>
    <row r="45" spans="1:7">
      <c r="A45" s="5" t="s">
        <v>3</v>
      </c>
      <c r="B45" s="8">
        <v>25000</v>
      </c>
      <c r="C45" s="7"/>
      <c r="D45" s="7"/>
      <c r="E45" s="7"/>
    </row>
    <row r="46" spans="1:7">
      <c r="A46" s="5" t="s">
        <v>4</v>
      </c>
      <c r="B46" s="8">
        <v>26000</v>
      </c>
      <c r="C46" s="1"/>
      <c r="D46" s="1"/>
      <c r="E46" s="1"/>
    </row>
    <row r="47" spans="1:7">
      <c r="A47" s="5" t="s">
        <v>5</v>
      </c>
      <c r="B47" s="8">
        <v>28000</v>
      </c>
      <c r="C47" s="1"/>
      <c r="D47" s="1"/>
      <c r="E47" s="1"/>
    </row>
    <row r="48" spans="1:7" ht="16" thickBot="1">
      <c r="A48" s="9" t="s">
        <v>6</v>
      </c>
      <c r="B48" s="10">
        <v>28000</v>
      </c>
      <c r="C48" s="1"/>
      <c r="D48" s="1"/>
      <c r="E48" s="1"/>
    </row>
    <row r="49" spans="1:8">
      <c r="A49" s="1"/>
      <c r="B49" s="1"/>
      <c r="C49" s="1"/>
      <c r="D49" s="1"/>
      <c r="E49" s="1"/>
    </row>
    <row r="50" spans="1:8">
      <c r="A50" s="1"/>
      <c r="B50" s="1"/>
      <c r="C50" s="1"/>
      <c r="D50" s="1"/>
      <c r="E50" s="1"/>
    </row>
    <row r="51" spans="1:8" ht="16" thickBot="1">
      <c r="A51" s="13" t="s">
        <v>21</v>
      </c>
      <c r="B51" s="1"/>
      <c r="C51" s="1"/>
      <c r="D51" s="1"/>
      <c r="E51" s="1"/>
    </row>
    <row r="52" spans="1:8" ht="16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8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8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8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8">
      <c r="A56" s="5" t="s">
        <v>10</v>
      </c>
      <c r="B56" s="26">
        <v>0</v>
      </c>
      <c r="C56" s="26">
        <v>0</v>
      </c>
      <c r="D56" s="26">
        <v>2040.125451890176</v>
      </c>
      <c r="E56" s="29">
        <v>0</v>
      </c>
      <c r="G56" t="s">
        <v>32</v>
      </c>
      <c r="H56">
        <f>D56+D59</f>
        <v>9182.9825947473164</v>
      </c>
    </row>
    <row r="57" spans="1:8">
      <c r="A57" s="5" t="s">
        <v>11</v>
      </c>
      <c r="B57" s="26">
        <v>3846.1538461538457</v>
      </c>
      <c r="C57" s="26">
        <v>0</v>
      </c>
      <c r="D57" s="26">
        <v>0</v>
      </c>
      <c r="E57" s="29">
        <v>0</v>
      </c>
      <c r="G57" t="s">
        <v>33</v>
      </c>
      <c r="H57">
        <f>C53</f>
        <v>6250</v>
      </c>
    </row>
    <row r="58" spans="1:8">
      <c r="A58" s="5" t="s">
        <v>12</v>
      </c>
      <c r="B58" s="26">
        <v>13164.428164428164</v>
      </c>
      <c r="C58" s="26">
        <v>19750</v>
      </c>
      <c r="D58" s="26">
        <v>18817.017405252675</v>
      </c>
      <c r="E58" s="29">
        <v>28000</v>
      </c>
    </row>
    <row r="59" spans="1:8" ht="16" thickBot="1">
      <c r="A59" s="9" t="s">
        <v>13</v>
      </c>
      <c r="B59" s="30">
        <v>0</v>
      </c>
      <c r="C59" s="30">
        <v>0</v>
      </c>
      <c r="D59" s="30">
        <v>7142.8571428571404</v>
      </c>
      <c r="E59" s="31">
        <v>0</v>
      </c>
    </row>
    <row r="62" spans="1:8">
      <c r="A62" s="37" t="s">
        <v>22</v>
      </c>
    </row>
    <row r="63" spans="1:8">
      <c r="A63" s="38">
        <f>SUMPRODUCT(B53:E59, B35:E41) + SUMPRODUCT(B53:E59, B25:E31)</f>
        <v>1333619.8436938876</v>
      </c>
      <c r="B63">
        <v>1382544.3343149221</v>
      </c>
      <c r="C63">
        <f>B63-A63</f>
        <v>48924.490621034522</v>
      </c>
      <c r="D63">
        <v>48924.4906210345</v>
      </c>
    </row>
    <row r="65" spans="1:13">
      <c r="A65" s="34" t="s">
        <v>23</v>
      </c>
    </row>
    <row r="67" spans="1:13">
      <c r="A67" t="s">
        <v>30</v>
      </c>
      <c r="B67">
        <f>B53</f>
        <v>0</v>
      </c>
      <c r="C67" t="s">
        <v>29</v>
      </c>
      <c r="D67">
        <v>0</v>
      </c>
    </row>
    <row r="68" spans="1:13">
      <c r="A68" t="s">
        <v>31</v>
      </c>
      <c r="B68">
        <f>B56</f>
        <v>0</v>
      </c>
      <c r="C68" t="s">
        <v>29</v>
      </c>
      <c r="D68">
        <v>0</v>
      </c>
      <c r="E68" s="39"/>
      <c r="F68" s="39"/>
      <c r="G68" s="39"/>
      <c r="H68" s="39"/>
      <c r="I68" s="39"/>
      <c r="J68" s="39"/>
      <c r="K68" s="39"/>
      <c r="L68" s="39"/>
      <c r="M68" s="39"/>
    </row>
    <row r="69" spans="1:13">
      <c r="G69" s="35"/>
    </row>
    <row r="70" spans="1:13">
      <c r="A70" s="34" t="s">
        <v>24</v>
      </c>
    </row>
    <row r="71" spans="1:13">
      <c r="B71" s="39"/>
      <c r="C71" s="39"/>
      <c r="D71" s="39" t="s">
        <v>34</v>
      </c>
      <c r="E71" t="s">
        <v>35</v>
      </c>
    </row>
    <row r="72" spans="1:13">
      <c r="A72" s="5" t="s">
        <v>7</v>
      </c>
      <c r="B72">
        <f>SUMPRODUCT(B53:E53, B5:E5)</f>
        <v>2500</v>
      </c>
      <c r="C72" t="s">
        <v>25</v>
      </c>
      <c r="D72">
        <f>B15</f>
        <v>2500</v>
      </c>
      <c r="E72">
        <f>D72-B72</f>
        <v>0</v>
      </c>
    </row>
    <row r="73" spans="1:13">
      <c r="A73" s="5" t="s">
        <v>8</v>
      </c>
      <c r="B73">
        <f>SUMPRODUCT(B54:E54, B6:E6)</f>
        <v>3000</v>
      </c>
      <c r="C73" t="s">
        <v>25</v>
      </c>
      <c r="D73">
        <f>B16</f>
        <v>3000</v>
      </c>
      <c r="E73">
        <f>D73-B73</f>
        <v>0</v>
      </c>
    </row>
    <row r="74" spans="1:13">
      <c r="A74" s="5" t="s">
        <v>9</v>
      </c>
      <c r="B74">
        <f>SUMPRODUCT(B55:E55, B7:E7)</f>
        <v>2500</v>
      </c>
      <c r="C74" t="s">
        <v>25</v>
      </c>
      <c r="D74">
        <f>B17</f>
        <v>2500</v>
      </c>
      <c r="E74">
        <f>D74-B74</f>
        <v>0</v>
      </c>
    </row>
    <row r="75" spans="1:13">
      <c r="A75" s="5" t="s">
        <v>10</v>
      </c>
      <c r="B75">
        <f>SUMPRODUCT(B56:E56, B8:E8)</f>
        <v>714.0439081615616</v>
      </c>
      <c r="C75" t="s">
        <v>25</v>
      </c>
      <c r="D75">
        <f>B18</f>
        <v>2600</v>
      </c>
      <c r="E75">
        <f>D75-B75</f>
        <v>1885.9560918384384</v>
      </c>
    </row>
    <row r="76" spans="1:13">
      <c r="A76" s="5" t="s">
        <v>11</v>
      </c>
      <c r="B76">
        <f>SUMPRODUCT(B57:E57, B9:E9)</f>
        <v>2500</v>
      </c>
      <c r="C76" t="s">
        <v>25</v>
      </c>
      <c r="D76">
        <f>B19</f>
        <v>2500</v>
      </c>
      <c r="E76">
        <f>D76-B76</f>
        <v>0</v>
      </c>
    </row>
    <row r="77" spans="1:13">
      <c r="A77" s="5" t="s">
        <v>12</v>
      </c>
      <c r="B77">
        <f>SUMPRODUCT(B58:E58, B10:E10)</f>
        <v>37999.999999999985</v>
      </c>
      <c r="C77" t="s">
        <v>25</v>
      </c>
      <c r="D77">
        <f>B20</f>
        <v>38000</v>
      </c>
      <c r="E77">
        <f>D77-B77</f>
        <v>0</v>
      </c>
    </row>
    <row r="78" spans="1:13">
      <c r="A78" s="33" t="s">
        <v>13</v>
      </c>
      <c r="B78">
        <f>SUMPRODUCT(B59:E59, B11:E11)</f>
        <v>2499.9999999999991</v>
      </c>
      <c r="C78" t="s">
        <v>25</v>
      </c>
      <c r="D78">
        <f>B21</f>
        <v>2500</v>
      </c>
      <c r="E78">
        <f>D78-B78</f>
        <v>0</v>
      </c>
    </row>
    <row r="80" spans="1:13">
      <c r="A80" s="36" t="s">
        <v>26</v>
      </c>
    </row>
    <row r="81" spans="1:4">
      <c r="A81" s="32" t="s">
        <v>3</v>
      </c>
      <c r="B81">
        <f>SUM(B53:B59)</f>
        <v>25000</v>
      </c>
      <c r="C81" t="s">
        <v>28</v>
      </c>
      <c r="D81">
        <f>B45</f>
        <v>25000</v>
      </c>
    </row>
    <row r="82" spans="1:4">
      <c r="A82" s="32" t="s">
        <v>4</v>
      </c>
      <c r="B82">
        <f>SUM(C53:C59)</f>
        <v>26000</v>
      </c>
      <c r="C82" t="s">
        <v>28</v>
      </c>
      <c r="D82">
        <f>B46</f>
        <v>26000</v>
      </c>
    </row>
    <row r="83" spans="1:4">
      <c r="A83" s="32" t="s">
        <v>5</v>
      </c>
      <c r="B83">
        <f>SUM(D53:D59)</f>
        <v>27999.999999999993</v>
      </c>
      <c r="C83" t="s">
        <v>28</v>
      </c>
      <c r="D83">
        <f>B47</f>
        <v>28000</v>
      </c>
    </row>
    <row r="84" spans="1:4">
      <c r="A84" s="32" t="s">
        <v>6</v>
      </c>
      <c r="B84">
        <f>SUM(E53:E59)</f>
        <v>28000</v>
      </c>
      <c r="C84" t="s">
        <v>28</v>
      </c>
      <c r="D84">
        <f>B48</f>
        <v>28000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25" workbookViewId="0">
      <selection activeCell="M16" sqref="M16"/>
    </sheetView>
  </sheetViews>
  <sheetFormatPr baseColWidth="10" defaultRowHeight="15" x14ac:dyDescent="0"/>
  <cols>
    <col min="4" max="4" width="15.1640625" bestFit="1" customWidth="1"/>
    <col min="7" max="7" width="22" bestFit="1" customWidth="1"/>
  </cols>
  <sheetData>
    <row r="1" spans="1:12">
      <c r="A1" s="13" t="s">
        <v>0</v>
      </c>
      <c r="B1" s="1"/>
      <c r="C1" s="1"/>
      <c r="D1" s="1"/>
      <c r="E1" s="1"/>
    </row>
    <row r="2" spans="1:12">
      <c r="A2" s="1"/>
      <c r="B2" s="1"/>
      <c r="C2" s="1"/>
      <c r="D2" s="1"/>
      <c r="E2" s="1"/>
    </row>
    <row r="3" spans="1:12" ht="16" thickBot="1">
      <c r="A3" s="13" t="s">
        <v>1</v>
      </c>
      <c r="B3" s="1"/>
      <c r="C3" s="1"/>
      <c r="D3" s="1"/>
      <c r="E3" s="1"/>
      <c r="H3" s="34" t="s">
        <v>27</v>
      </c>
      <c r="I3" s="34"/>
      <c r="J3" s="34"/>
    </row>
    <row r="4" spans="1:12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H4" s="2" t="s">
        <v>2</v>
      </c>
      <c r="I4" s="3" t="s">
        <v>3</v>
      </c>
      <c r="J4" s="3" t="s">
        <v>4</v>
      </c>
      <c r="K4" s="3" t="s">
        <v>5</v>
      </c>
      <c r="L4" s="4" t="s">
        <v>6</v>
      </c>
    </row>
    <row r="5" spans="1:12">
      <c r="A5" s="5" t="s">
        <v>7</v>
      </c>
      <c r="B5" s="6"/>
      <c r="C5" s="22">
        <v>0.4</v>
      </c>
      <c r="D5" s="22">
        <v>0.375</v>
      </c>
      <c r="E5" s="23">
        <v>0.25</v>
      </c>
      <c r="H5" s="5" t="s">
        <v>7</v>
      </c>
      <c r="I5" s="6">
        <v>0</v>
      </c>
      <c r="J5" s="22">
        <f>$B$15/C5</f>
        <v>6250</v>
      </c>
      <c r="K5" s="22">
        <f>$B$15/D5</f>
        <v>6666.666666666667</v>
      </c>
      <c r="L5" s="22">
        <f>$B$15/E5</f>
        <v>10000</v>
      </c>
    </row>
    <row r="6" spans="1:12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H6" s="5" t="s">
        <v>8</v>
      </c>
      <c r="I6" s="22">
        <f>$B$16/B6</f>
        <v>4285.7142857142862</v>
      </c>
      <c r="J6" s="22">
        <f>$B$16/C6</f>
        <v>6000</v>
      </c>
      <c r="K6" s="22">
        <f>$B$16/D6</f>
        <v>8571.4285714285725</v>
      </c>
      <c r="L6" s="22">
        <f>$B$16/E6</f>
        <v>12000</v>
      </c>
    </row>
    <row r="7" spans="1:12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  <c r="H7" s="5" t="s">
        <v>9</v>
      </c>
      <c r="I7" s="22">
        <f>$B$17/B7</f>
        <v>3703.7037037037035</v>
      </c>
      <c r="J7" s="22">
        <f>$B$17/C7</f>
        <v>5555.5555555555557</v>
      </c>
      <c r="K7" s="22">
        <f>$B$17/D7</f>
        <v>6250</v>
      </c>
      <c r="L7" s="22">
        <f>$B$17/E7</f>
        <v>10000</v>
      </c>
    </row>
    <row r="8" spans="1:12">
      <c r="A8" s="5" t="s">
        <v>10</v>
      </c>
      <c r="B8" s="6"/>
      <c r="C8" s="22">
        <v>0.45</v>
      </c>
      <c r="D8" s="22">
        <v>0.35</v>
      </c>
      <c r="E8" s="23">
        <v>0.2</v>
      </c>
      <c r="H8" s="5" t="s">
        <v>10</v>
      </c>
      <c r="I8" s="6">
        <v>0</v>
      </c>
      <c r="J8" s="22">
        <f>$B$18/C8</f>
        <v>5777.7777777777774</v>
      </c>
      <c r="K8" s="22">
        <f>$B$18/D8</f>
        <v>7428.5714285714294</v>
      </c>
      <c r="L8" s="22">
        <f>$B$18/E8</f>
        <v>13000</v>
      </c>
    </row>
    <row r="9" spans="1:12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  <c r="H9" s="5" t="s">
        <v>11</v>
      </c>
      <c r="I9" s="22">
        <f>$B$19/B9</f>
        <v>3846.1538461538462</v>
      </c>
      <c r="J9" s="22">
        <f>$B$19/C9</f>
        <v>5555.5555555555557</v>
      </c>
      <c r="K9" s="22">
        <f>$B$19/D9</f>
        <v>6250</v>
      </c>
      <c r="L9" s="22">
        <f>$B$19/E9</f>
        <v>10000</v>
      </c>
    </row>
    <row r="10" spans="1:12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H10" s="5" t="s">
        <v>12</v>
      </c>
      <c r="I10" s="22">
        <f>$B$20/B10</f>
        <v>61760</v>
      </c>
      <c r="J10" s="22">
        <f>$B$20/C10</f>
        <v>77200</v>
      </c>
      <c r="K10" s="22">
        <f>$B$20/D10</f>
        <v>90823.529411764714</v>
      </c>
      <c r="L10" s="22">
        <f>$B$20/E10</f>
        <v>90823.529411764714</v>
      </c>
    </row>
    <row r="11" spans="1:12" ht="16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H11" s="9" t="s">
        <v>13</v>
      </c>
      <c r="I11" s="24">
        <f>$B$21/B11</f>
        <v>3571.4285714285716</v>
      </c>
      <c r="J11" s="24">
        <f>$B$21/C11</f>
        <v>5555.5555555555557</v>
      </c>
      <c r="K11" s="24">
        <f>$B$21/D11</f>
        <v>7142.8571428571431</v>
      </c>
      <c r="L11" s="24">
        <f>$B$21/E11</f>
        <v>6250</v>
      </c>
    </row>
    <row r="12" spans="1:12">
      <c r="A12" s="1"/>
      <c r="B12" s="1"/>
      <c r="C12" s="1"/>
      <c r="D12" s="1"/>
      <c r="E12" s="1"/>
    </row>
    <row r="13" spans="1:12" ht="16" thickBot="1">
      <c r="A13" s="13" t="s">
        <v>14</v>
      </c>
      <c r="B13" s="1"/>
      <c r="C13" s="1"/>
      <c r="D13" s="1"/>
      <c r="E13" s="1"/>
    </row>
    <row r="14" spans="1:12" ht="16" thickBot="1">
      <c r="A14" s="2" t="s">
        <v>2</v>
      </c>
      <c r="B14" s="4" t="s">
        <v>15</v>
      </c>
      <c r="C14" s="1"/>
      <c r="D14" s="1"/>
      <c r="E14" s="1"/>
    </row>
    <row r="15" spans="1:12">
      <c r="A15" s="5" t="s">
        <v>7</v>
      </c>
      <c r="B15" s="8">
        <v>2500</v>
      </c>
      <c r="C15" s="1"/>
      <c r="D15" s="1"/>
      <c r="E15" s="1"/>
    </row>
    <row r="16" spans="1:12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f>38000 + 600</f>
        <v>38600</v>
      </c>
      <c r="C20" s="1"/>
      <c r="D20" s="1"/>
      <c r="E20" s="1"/>
    </row>
    <row r="21" spans="1:5" ht="16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6" thickBot="1">
      <c r="A23" s="13" t="s">
        <v>16</v>
      </c>
      <c r="B23" s="1"/>
      <c r="C23" s="1"/>
      <c r="D23" s="1"/>
      <c r="E23" s="1"/>
    </row>
    <row r="24" spans="1:5" ht="16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>
        <v>0</v>
      </c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>
        <v>0</v>
      </c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6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6" thickBot="1">
      <c r="A33" s="13" t="s">
        <v>17</v>
      </c>
      <c r="B33" s="1"/>
      <c r="C33" s="1"/>
      <c r="D33" s="1"/>
      <c r="E33" s="1"/>
    </row>
    <row r="34" spans="1:5" ht="16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>
        <v>0</v>
      </c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>
        <v>0</v>
      </c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" thickBot="1">
      <c r="A43" s="13" t="s">
        <v>18</v>
      </c>
      <c r="B43" s="1"/>
      <c r="C43" s="1"/>
      <c r="D43" s="1"/>
      <c r="E43" s="1"/>
    </row>
    <row r="44" spans="1:5" ht="16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6" thickBot="1">
      <c r="A48" s="9" t="s">
        <v>6</v>
      </c>
      <c r="B48" s="10">
        <v>28000</v>
      </c>
      <c r="C48" s="1"/>
      <c r="D48" s="1"/>
      <c r="E48" s="1"/>
    </row>
    <row r="49" spans="1:8">
      <c r="A49" s="1"/>
      <c r="B49" s="1"/>
      <c r="C49" s="1"/>
      <c r="D49" s="1"/>
      <c r="E49" s="1"/>
    </row>
    <row r="50" spans="1:8">
      <c r="A50" s="1"/>
      <c r="B50" s="1"/>
      <c r="C50" s="1"/>
      <c r="D50" s="1"/>
      <c r="E50" s="1"/>
    </row>
    <row r="51" spans="1:8" ht="16" thickBot="1">
      <c r="A51" s="13" t="s">
        <v>21</v>
      </c>
      <c r="B51" s="1"/>
      <c r="C51" s="1"/>
      <c r="D51" s="1"/>
      <c r="E51" s="1"/>
    </row>
    <row r="52" spans="1:8" ht="16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8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8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8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</row>
    <row r="56" spans="1:8">
      <c r="A56" s="5" t="s">
        <v>10</v>
      </c>
      <c r="B56" s="26">
        <v>0</v>
      </c>
      <c r="C56" s="26">
        <v>0</v>
      </c>
      <c r="D56" s="26">
        <v>628.36074600781615</v>
      </c>
      <c r="E56" s="29">
        <v>0</v>
      </c>
      <c r="G56" t="s">
        <v>32</v>
      </c>
      <c r="H56">
        <f>D56+D59</f>
        <v>7771.2178888649541</v>
      </c>
    </row>
    <row r="57" spans="1:8">
      <c r="A57" s="5" t="s">
        <v>11</v>
      </c>
      <c r="B57" s="26">
        <v>3846.1538461538457</v>
      </c>
      <c r="C57" s="26">
        <v>0</v>
      </c>
      <c r="D57" s="26">
        <v>0</v>
      </c>
      <c r="E57" s="29">
        <v>0</v>
      </c>
      <c r="G57" t="s">
        <v>33</v>
      </c>
      <c r="H57">
        <f>C53</f>
        <v>6250</v>
      </c>
    </row>
    <row r="58" spans="1:8">
      <c r="A58" s="5" t="s">
        <v>12</v>
      </c>
      <c r="B58" s="26">
        <v>13164.428164428162</v>
      </c>
      <c r="C58" s="26">
        <v>19750</v>
      </c>
      <c r="D58" s="26">
        <v>20228.782111135046</v>
      </c>
      <c r="E58" s="29">
        <v>28000.000000000004</v>
      </c>
    </row>
    <row r="59" spans="1:8" ht="16" thickBot="1">
      <c r="A59" s="9" t="s">
        <v>13</v>
      </c>
      <c r="B59" s="30">
        <v>0</v>
      </c>
      <c r="C59" s="30">
        <v>0</v>
      </c>
      <c r="D59" s="30">
        <v>7142.8571428571377</v>
      </c>
      <c r="E59" s="31">
        <v>0</v>
      </c>
    </row>
    <row r="62" spans="1:8">
      <c r="A62" s="37" t="s">
        <v>22</v>
      </c>
      <c r="B62" t="s">
        <v>36</v>
      </c>
    </row>
    <row r="63" spans="1:8">
      <c r="A63" s="38">
        <f>SUMPRODUCT(B53:E59, B35:E41) + SUMPRODUCT(B53:E59, B25:E31)</f>
        <v>1381273.7460796286</v>
      </c>
      <c r="B63">
        <v>1382544.3343149221</v>
      </c>
      <c r="C63">
        <f>B63-A63</f>
        <v>1270.588235293515</v>
      </c>
    </row>
    <row r="65" spans="1:13">
      <c r="A65" s="34" t="s">
        <v>23</v>
      </c>
    </row>
    <row r="67" spans="1:13">
      <c r="A67" t="s">
        <v>30</v>
      </c>
      <c r="B67">
        <f>B53</f>
        <v>0</v>
      </c>
      <c r="C67" t="s">
        <v>29</v>
      </c>
      <c r="D67">
        <v>0</v>
      </c>
    </row>
    <row r="68" spans="1:13">
      <c r="A68" t="s">
        <v>31</v>
      </c>
      <c r="B68">
        <f>B56</f>
        <v>0</v>
      </c>
      <c r="C68" t="s">
        <v>29</v>
      </c>
      <c r="D68">
        <v>0</v>
      </c>
      <c r="E68" s="39"/>
      <c r="F68" s="39"/>
      <c r="G68" s="39"/>
      <c r="H68" s="39"/>
      <c r="I68" s="39"/>
      <c r="J68" s="39"/>
      <c r="K68" s="39"/>
      <c r="L68" s="39"/>
      <c r="M68" s="39"/>
    </row>
    <row r="69" spans="1:13">
      <c r="G69" s="35"/>
    </row>
    <row r="70" spans="1:13">
      <c r="A70" s="34" t="s">
        <v>24</v>
      </c>
    </row>
    <row r="71" spans="1:13">
      <c r="B71" s="39"/>
      <c r="C71" s="39"/>
      <c r="D71" s="39" t="s">
        <v>34</v>
      </c>
      <c r="E71" t="s">
        <v>35</v>
      </c>
    </row>
    <row r="72" spans="1:13">
      <c r="A72" s="5" t="s">
        <v>7</v>
      </c>
      <c r="B72">
        <f>SUMPRODUCT(B53:E53, B5:E5)</f>
        <v>2500</v>
      </c>
      <c r="C72" t="s">
        <v>25</v>
      </c>
      <c r="D72">
        <f>B15</f>
        <v>2500</v>
      </c>
      <c r="E72">
        <f>D72-B72</f>
        <v>0</v>
      </c>
    </row>
    <row r="73" spans="1:13">
      <c r="A73" s="5" t="s">
        <v>8</v>
      </c>
      <c r="B73">
        <f>SUMPRODUCT(B54:E54, B6:E6)</f>
        <v>3000</v>
      </c>
      <c r="C73" t="s">
        <v>25</v>
      </c>
      <c r="D73">
        <f>B16</f>
        <v>3000</v>
      </c>
      <c r="E73">
        <f>D73-B73</f>
        <v>0</v>
      </c>
    </row>
    <row r="74" spans="1:13">
      <c r="A74" s="5" t="s">
        <v>9</v>
      </c>
      <c r="B74">
        <f>SUMPRODUCT(B55:E55, B7:E7)</f>
        <v>2500</v>
      </c>
      <c r="C74" t="s">
        <v>25</v>
      </c>
      <c r="D74">
        <f>B17</f>
        <v>2500</v>
      </c>
      <c r="E74">
        <f>D74-B74</f>
        <v>0</v>
      </c>
    </row>
    <row r="75" spans="1:13">
      <c r="A75" s="5" t="s">
        <v>10</v>
      </c>
      <c r="B75">
        <f>SUMPRODUCT(B56:E56, B8:E8)</f>
        <v>219.92626110273565</v>
      </c>
      <c r="C75" t="s">
        <v>25</v>
      </c>
      <c r="D75">
        <f>B18</f>
        <v>2600</v>
      </c>
      <c r="E75">
        <f>D75-B75</f>
        <v>2380.0737388972643</v>
      </c>
    </row>
    <row r="76" spans="1:13">
      <c r="A76" s="5" t="s">
        <v>11</v>
      </c>
      <c r="B76">
        <f>SUMPRODUCT(B57:E57, B9:E9)</f>
        <v>2500</v>
      </c>
      <c r="C76" t="s">
        <v>25</v>
      </c>
      <c r="D76">
        <f>B19</f>
        <v>2500</v>
      </c>
      <c r="E76">
        <f>D76-B76</f>
        <v>0</v>
      </c>
    </row>
    <row r="77" spans="1:13">
      <c r="A77" s="5" t="s">
        <v>12</v>
      </c>
      <c r="B77">
        <f>SUMPRODUCT(B58:E58, B10:E10)</f>
        <v>38599.999999999993</v>
      </c>
      <c r="C77" t="s">
        <v>25</v>
      </c>
      <c r="D77">
        <f>B20</f>
        <v>38600</v>
      </c>
      <c r="E77">
        <f>D77-B77</f>
        <v>0</v>
      </c>
    </row>
    <row r="78" spans="1:13">
      <c r="A78" s="33" t="s">
        <v>13</v>
      </c>
      <c r="B78">
        <f>SUMPRODUCT(B59:E59, B11:E11)</f>
        <v>2499.9999999999982</v>
      </c>
      <c r="C78" t="s">
        <v>25</v>
      </c>
      <c r="D78">
        <f>B21</f>
        <v>2500</v>
      </c>
      <c r="E78">
        <f>D78-B78</f>
        <v>0</v>
      </c>
    </row>
    <row r="80" spans="1:13">
      <c r="A80" s="36" t="s">
        <v>26</v>
      </c>
    </row>
    <row r="81" spans="1:4">
      <c r="A81" s="32" t="s">
        <v>3</v>
      </c>
      <c r="B81">
        <f>SUM(B53:B59)</f>
        <v>24999.999999999996</v>
      </c>
      <c r="C81" t="s">
        <v>28</v>
      </c>
      <c r="D81">
        <f>B45</f>
        <v>25000</v>
      </c>
    </row>
    <row r="82" spans="1:4">
      <c r="A82" s="32" t="s">
        <v>4</v>
      </c>
      <c r="B82">
        <f>SUM(C53:C59)</f>
        <v>26000</v>
      </c>
      <c r="C82" t="s">
        <v>28</v>
      </c>
      <c r="D82">
        <f>B46</f>
        <v>26000</v>
      </c>
    </row>
    <row r="83" spans="1:4">
      <c r="A83" s="32" t="s">
        <v>5</v>
      </c>
      <c r="B83">
        <f>SUM(D53:D59)</f>
        <v>28000</v>
      </c>
      <c r="C83" t="s">
        <v>28</v>
      </c>
      <c r="D83">
        <f>B47</f>
        <v>28000</v>
      </c>
    </row>
    <row r="84" spans="1:4">
      <c r="A84" s="32" t="s">
        <v>6</v>
      </c>
      <c r="B84">
        <f>SUM(E53:E59)</f>
        <v>28000.000000000004</v>
      </c>
      <c r="C84" t="s">
        <v>28</v>
      </c>
      <c r="D84">
        <f>B48</f>
        <v>28000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55" workbookViewId="0">
      <selection activeCell="B63" sqref="B63"/>
    </sheetView>
  </sheetViews>
  <sheetFormatPr baseColWidth="10" defaultRowHeight="15" x14ac:dyDescent="0"/>
  <cols>
    <col min="4" max="4" width="15.1640625" bestFit="1" customWidth="1"/>
    <col min="7" max="7" width="22" bestFit="1" customWidth="1"/>
  </cols>
  <sheetData>
    <row r="1" spans="1:12">
      <c r="A1" s="13" t="s">
        <v>0</v>
      </c>
      <c r="B1" s="1"/>
      <c r="C1" s="1"/>
      <c r="D1" s="1"/>
      <c r="E1" s="1"/>
    </row>
    <row r="2" spans="1:12">
      <c r="A2" s="1"/>
      <c r="B2" s="1"/>
      <c r="C2" s="1"/>
      <c r="D2" s="1"/>
      <c r="E2" s="1"/>
    </row>
    <row r="3" spans="1:12" ht="16" thickBot="1">
      <c r="A3" s="13" t="s">
        <v>1</v>
      </c>
      <c r="B3" s="1"/>
      <c r="C3" s="1"/>
      <c r="D3" s="1"/>
      <c r="E3" s="1"/>
      <c r="H3" s="34" t="s">
        <v>27</v>
      </c>
      <c r="I3" s="34"/>
      <c r="J3" s="34"/>
    </row>
    <row r="4" spans="1:12" ht="16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H4" s="2" t="s">
        <v>2</v>
      </c>
      <c r="I4" s="3" t="s">
        <v>3</v>
      </c>
      <c r="J4" s="3" t="s">
        <v>4</v>
      </c>
      <c r="K4" s="3" t="s">
        <v>5</v>
      </c>
      <c r="L4" s="4" t="s">
        <v>6</v>
      </c>
    </row>
    <row r="5" spans="1:12">
      <c r="A5" s="5" t="s">
        <v>7</v>
      </c>
      <c r="B5" s="6"/>
      <c r="C5" s="22">
        <v>0.4</v>
      </c>
      <c r="D5" s="22">
        <v>0.375</v>
      </c>
      <c r="E5" s="23">
        <v>0.25</v>
      </c>
      <c r="H5" s="5" t="s">
        <v>7</v>
      </c>
      <c r="I5" s="6">
        <v>0</v>
      </c>
      <c r="J5" s="22">
        <f>$B$15/C5</f>
        <v>6250</v>
      </c>
      <c r="K5" s="22">
        <f>$B$15/D5</f>
        <v>6666.666666666667</v>
      </c>
      <c r="L5" s="22">
        <f>$B$15/E5</f>
        <v>10000</v>
      </c>
    </row>
    <row r="6" spans="1:12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H6" s="5" t="s">
        <v>8</v>
      </c>
      <c r="I6" s="22">
        <f>$B$16/B6</f>
        <v>4285.7142857142862</v>
      </c>
      <c r="J6" s="22">
        <f>$B$16/C6</f>
        <v>6000</v>
      </c>
      <c r="K6" s="22">
        <f>$B$16/D6</f>
        <v>8571.4285714285725</v>
      </c>
      <c r="L6" s="22">
        <f>$B$16/E6</f>
        <v>12000</v>
      </c>
    </row>
    <row r="7" spans="1:12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  <c r="H7" s="5" t="s">
        <v>9</v>
      </c>
      <c r="I7" s="22">
        <f>$B$17/B7</f>
        <v>3703.7037037037035</v>
      </c>
      <c r="J7" s="22">
        <f>$B$17/C7</f>
        <v>5555.5555555555557</v>
      </c>
      <c r="K7" s="22">
        <f>$B$17/D7</f>
        <v>6250</v>
      </c>
      <c r="L7" s="22">
        <f>$B$17/E7</f>
        <v>10000</v>
      </c>
    </row>
    <row r="8" spans="1:12">
      <c r="A8" s="5" t="s">
        <v>10</v>
      </c>
      <c r="B8" s="6"/>
      <c r="C8" s="22">
        <v>0.45</v>
      </c>
      <c r="D8" s="22">
        <v>0.35</v>
      </c>
      <c r="E8" s="23">
        <v>0.2</v>
      </c>
      <c r="H8" s="5" t="s">
        <v>10</v>
      </c>
      <c r="I8" s="6">
        <v>0</v>
      </c>
      <c r="J8" s="22">
        <f>$B$18/C8</f>
        <v>5777.7777777777774</v>
      </c>
      <c r="K8" s="22">
        <f>$B$18/D8</f>
        <v>7428.5714285714294</v>
      </c>
      <c r="L8" s="22">
        <f>$B$18/E8</f>
        <v>13000</v>
      </c>
    </row>
    <row r="9" spans="1:12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  <c r="H9" s="5" t="s">
        <v>11</v>
      </c>
      <c r="I9" s="22">
        <f>$B$19/B9</f>
        <v>3846.1538461538462</v>
      </c>
      <c r="J9" s="22">
        <f>$B$19/C9</f>
        <v>5555.5555555555557</v>
      </c>
      <c r="K9" s="22">
        <f>$B$19/D9</f>
        <v>6250</v>
      </c>
      <c r="L9" s="22">
        <f>$B$19/E9</f>
        <v>10000</v>
      </c>
    </row>
    <row r="10" spans="1:12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  <c r="H10" s="5" t="s">
        <v>12</v>
      </c>
      <c r="I10" s="22">
        <f>$B$20/B10</f>
        <v>60800</v>
      </c>
      <c r="J10" s="22">
        <f>$B$20/C10</f>
        <v>76000</v>
      </c>
      <c r="K10" s="22">
        <f>$B$20/D10</f>
        <v>89411.76470588235</v>
      </c>
      <c r="L10" s="22">
        <f>$B$20/E10</f>
        <v>89411.76470588235</v>
      </c>
    </row>
    <row r="11" spans="1:12" ht="16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  <c r="H11" s="9" t="s">
        <v>13</v>
      </c>
      <c r="I11" s="24">
        <f>$B$21/B11</f>
        <v>3571.4285714285716</v>
      </c>
      <c r="J11" s="24">
        <f>$B$21/C11</f>
        <v>5555.5555555555557</v>
      </c>
      <c r="K11" s="24">
        <f>$B$21/D11</f>
        <v>7142.8571428571431</v>
      </c>
      <c r="L11" s="24">
        <f>$B$21/E11</f>
        <v>6250</v>
      </c>
    </row>
    <row r="12" spans="1:12">
      <c r="A12" s="1"/>
      <c r="B12" s="1"/>
      <c r="C12" s="1"/>
      <c r="D12" s="1"/>
      <c r="E12" s="1"/>
    </row>
    <row r="13" spans="1:12" ht="16" thickBot="1">
      <c r="A13" s="13" t="s">
        <v>14</v>
      </c>
      <c r="B13" s="1"/>
      <c r="C13" s="1"/>
      <c r="D13" s="1"/>
      <c r="E13" s="1"/>
    </row>
    <row r="14" spans="1:12" ht="16" thickBot="1">
      <c r="A14" s="2" t="s">
        <v>2</v>
      </c>
      <c r="B14" s="4" t="s">
        <v>15</v>
      </c>
      <c r="C14" s="1"/>
      <c r="D14" s="1"/>
      <c r="E14" s="1"/>
    </row>
    <row r="15" spans="1:12">
      <c r="A15" s="5" t="s">
        <v>7</v>
      </c>
      <c r="B15" s="8">
        <v>2500</v>
      </c>
      <c r="C15" s="1"/>
      <c r="D15" s="1"/>
      <c r="E15" s="1"/>
    </row>
    <row r="16" spans="1:12">
      <c r="A16" s="5" t="s">
        <v>8</v>
      </c>
      <c r="B16" s="8">
        <v>3000</v>
      </c>
      <c r="C16" s="1"/>
      <c r="D16" s="1"/>
      <c r="E16" s="1"/>
    </row>
    <row r="17" spans="1:8">
      <c r="A17" s="5" t="s">
        <v>9</v>
      </c>
      <c r="B17" s="8">
        <v>2500</v>
      </c>
      <c r="C17" s="1"/>
      <c r="D17" s="1"/>
      <c r="E17" s="1"/>
    </row>
    <row r="18" spans="1:8">
      <c r="A18" s="5" t="s">
        <v>10</v>
      </c>
      <c r="B18" s="8">
        <v>2600</v>
      </c>
      <c r="C18" s="1"/>
      <c r="D18" s="1"/>
      <c r="E18" s="1"/>
    </row>
    <row r="19" spans="1:8">
      <c r="A19" s="5" t="s">
        <v>11</v>
      </c>
      <c r="B19" s="8">
        <v>2500</v>
      </c>
      <c r="C19" s="1"/>
      <c r="D19" s="1"/>
      <c r="E19" s="1"/>
    </row>
    <row r="20" spans="1:8">
      <c r="A20" s="5" t="s">
        <v>12</v>
      </c>
      <c r="B20" s="8">
        <f>38000</f>
        <v>38000</v>
      </c>
      <c r="C20" s="1"/>
      <c r="D20" s="1"/>
      <c r="E20" s="1"/>
    </row>
    <row r="21" spans="1:8" ht="16" thickBot="1">
      <c r="A21" s="9" t="s">
        <v>13</v>
      </c>
      <c r="B21" s="10">
        <v>2500</v>
      </c>
      <c r="C21" s="1"/>
      <c r="D21" s="1"/>
      <c r="E21" s="1"/>
    </row>
    <row r="22" spans="1:8">
      <c r="A22" s="1"/>
      <c r="B22" s="1"/>
      <c r="C22" s="1"/>
      <c r="D22" s="1"/>
      <c r="E22" s="1"/>
    </row>
    <row r="23" spans="1:8" ht="16" thickBot="1">
      <c r="A23" s="13" t="s">
        <v>16</v>
      </c>
      <c r="B23" s="1"/>
      <c r="C23" s="1"/>
      <c r="D23" s="1"/>
      <c r="E23" s="1"/>
    </row>
    <row r="24" spans="1:8" ht="16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8">
      <c r="A25" s="5" t="s">
        <v>7</v>
      </c>
      <c r="B25" s="11">
        <v>0</v>
      </c>
      <c r="C25" s="18">
        <v>13</v>
      </c>
      <c r="D25" s="18">
        <v>10.65</v>
      </c>
      <c r="E25" s="19">
        <v>9.6</v>
      </c>
      <c r="G25" s="40">
        <f>D25+D35</f>
        <v>11.1</v>
      </c>
      <c r="H25" s="40">
        <f>G25+12.3</f>
        <v>23.4</v>
      </c>
    </row>
    <row r="26" spans="1:8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  <c r="G26" s="40">
        <f>D26+D36</f>
        <v>11.799999999999999</v>
      </c>
    </row>
    <row r="27" spans="1:8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  <c r="G27" s="40">
        <f>D27+D37</f>
        <v>12.2</v>
      </c>
    </row>
    <row r="28" spans="1:8">
      <c r="A28" s="5" t="s">
        <v>10</v>
      </c>
      <c r="B28" s="11">
        <v>0</v>
      </c>
      <c r="C28" s="18">
        <v>14.3</v>
      </c>
      <c r="D28" s="18">
        <v>11.25</v>
      </c>
      <c r="E28" s="19">
        <v>9.6</v>
      </c>
      <c r="G28" s="40">
        <f>D28+D38</f>
        <v>12.3</v>
      </c>
    </row>
    <row r="29" spans="1:8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G29" s="40">
        <f>D28+D38</f>
        <v>12.3</v>
      </c>
    </row>
    <row r="30" spans="1:8">
      <c r="A30" s="5" t="s">
        <v>12</v>
      </c>
      <c r="B30" s="18">
        <v>18.25</v>
      </c>
      <c r="C30" s="18">
        <v>13.9</v>
      </c>
      <c r="D30" s="18">
        <f>11.4</f>
        <v>11.4</v>
      </c>
      <c r="E30" s="19">
        <v>8.9</v>
      </c>
      <c r="G30" s="40">
        <f>D30</f>
        <v>11.4</v>
      </c>
      <c r="H30" s="40">
        <f>G30+12.3</f>
        <v>23.700000000000003</v>
      </c>
    </row>
    <row r="31" spans="1:8" ht="16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  <c r="G31" s="40">
        <f>D31+D41</f>
        <v>11.5</v>
      </c>
    </row>
    <row r="32" spans="1:8">
      <c r="A32" s="1"/>
      <c r="B32" s="1"/>
      <c r="C32" s="1"/>
      <c r="D32" s="1"/>
      <c r="E32" s="1"/>
    </row>
    <row r="33" spans="1:5" ht="16" thickBot="1">
      <c r="A33" s="13" t="s">
        <v>17</v>
      </c>
      <c r="B33" s="1"/>
      <c r="C33" s="1"/>
      <c r="D33" s="1"/>
      <c r="E33" s="1"/>
    </row>
    <row r="34" spans="1:5" ht="16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>
        <v>0</v>
      </c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>
        <v>0</v>
      </c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6" thickBot="1">
      <c r="A43" s="13" t="s">
        <v>18</v>
      </c>
      <c r="B43" s="1"/>
      <c r="C43" s="1"/>
      <c r="D43" s="1"/>
      <c r="E43" s="1"/>
    </row>
    <row r="44" spans="1:5" ht="16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f>28000 + 5000</f>
        <v>33000</v>
      </c>
      <c r="C47" s="1"/>
      <c r="D47" s="1"/>
      <c r="E47" s="1"/>
    </row>
    <row r="48" spans="1:5" ht="16" thickBot="1">
      <c r="A48" s="9" t="s">
        <v>6</v>
      </c>
      <c r="B48" s="10">
        <v>28000</v>
      </c>
      <c r="C48" s="1"/>
      <c r="D48" s="1"/>
      <c r="E48" s="1"/>
    </row>
    <row r="49" spans="1:8">
      <c r="A49" s="1"/>
      <c r="B49" s="1"/>
      <c r="C49" s="1"/>
      <c r="D49" s="1"/>
      <c r="E49" s="1"/>
    </row>
    <row r="50" spans="1:8">
      <c r="A50" s="1"/>
      <c r="B50" s="1"/>
      <c r="C50" s="1"/>
      <c r="D50" s="1"/>
      <c r="E50" s="1"/>
    </row>
    <row r="51" spans="1:8" ht="16" thickBot="1">
      <c r="A51" s="13" t="s">
        <v>21</v>
      </c>
      <c r="B51" s="1"/>
      <c r="C51" s="1"/>
      <c r="D51" s="1"/>
      <c r="E51" s="1"/>
    </row>
    <row r="52" spans="1:8" ht="16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8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</row>
    <row r="54" spans="1:8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</row>
    <row r="55" spans="1:8">
      <c r="A55" s="5" t="s">
        <v>9</v>
      </c>
      <c r="B55" s="26">
        <v>3703.703703703703</v>
      </c>
      <c r="C55" s="26">
        <v>0</v>
      </c>
      <c r="D55" s="26">
        <v>0</v>
      </c>
      <c r="E55" s="29">
        <v>0</v>
      </c>
    </row>
    <row r="56" spans="1:8">
      <c r="A56" s="5" t="s">
        <v>10</v>
      </c>
      <c r="B56" s="26">
        <v>0</v>
      </c>
      <c r="C56" s="26">
        <v>0</v>
      </c>
      <c r="D56" s="26">
        <v>1334.2430989489931</v>
      </c>
      <c r="E56" s="29">
        <v>0</v>
      </c>
      <c r="G56" t="s">
        <v>32</v>
      </c>
      <c r="H56">
        <f>D56+D59</f>
        <v>8477.1002418061325</v>
      </c>
    </row>
    <row r="57" spans="1:8">
      <c r="A57" s="5" t="s">
        <v>11</v>
      </c>
      <c r="B57" s="26">
        <v>3846.1538461538457</v>
      </c>
      <c r="C57" s="26">
        <v>0</v>
      </c>
      <c r="D57" s="26">
        <v>0</v>
      </c>
      <c r="E57" s="29">
        <v>0</v>
      </c>
      <c r="G57" t="s">
        <v>33</v>
      </c>
      <c r="H57">
        <f>C53</f>
        <v>6250</v>
      </c>
    </row>
    <row r="58" spans="1:8">
      <c r="A58" s="5" t="s">
        <v>12</v>
      </c>
      <c r="B58" s="26">
        <v>13164.428164428164</v>
      </c>
      <c r="C58" s="26">
        <v>19750</v>
      </c>
      <c r="D58" s="26">
        <v>19522.899758193871</v>
      </c>
      <c r="E58" s="29">
        <v>28000</v>
      </c>
    </row>
    <row r="59" spans="1:8" ht="16" thickBot="1">
      <c r="A59" s="9" t="s">
        <v>13</v>
      </c>
      <c r="B59" s="30">
        <v>0</v>
      </c>
      <c r="C59" s="30">
        <v>0</v>
      </c>
      <c r="D59" s="30">
        <v>7142.8571428571395</v>
      </c>
      <c r="E59" s="31">
        <v>0</v>
      </c>
    </row>
    <row r="62" spans="1:8">
      <c r="A62" s="37" t="s">
        <v>22</v>
      </c>
      <c r="B62" t="s">
        <v>36</v>
      </c>
    </row>
    <row r="63" spans="1:8">
      <c r="A63" s="38">
        <f>SUMPRODUCT(B53:E59, B35:E41) + SUMPRODUCT(B53:E59, B25:E31)</f>
        <v>1381909.0401972756</v>
      </c>
      <c r="B63">
        <v>1382544.3343149221</v>
      </c>
      <c r="C63">
        <f>B63-A63</f>
        <v>635.29411764652468</v>
      </c>
    </row>
    <row r="65" spans="1:13">
      <c r="A65" s="34" t="s">
        <v>23</v>
      </c>
    </row>
    <row r="67" spans="1:13">
      <c r="A67" t="s">
        <v>30</v>
      </c>
      <c r="B67">
        <f>B53</f>
        <v>0</v>
      </c>
      <c r="C67" t="s">
        <v>29</v>
      </c>
      <c r="D67">
        <v>0</v>
      </c>
    </row>
    <row r="68" spans="1:13">
      <c r="A68" t="s">
        <v>31</v>
      </c>
      <c r="B68">
        <f>B56</f>
        <v>0</v>
      </c>
      <c r="C68" t="s">
        <v>29</v>
      </c>
      <c r="D68">
        <v>0</v>
      </c>
      <c r="E68" s="39"/>
      <c r="F68" s="39"/>
      <c r="G68" s="39"/>
      <c r="H68" s="39"/>
      <c r="I68" s="39"/>
      <c r="J68" s="39"/>
      <c r="K68" s="39"/>
      <c r="L68" s="39"/>
      <c r="M68" s="39"/>
    </row>
    <row r="69" spans="1:13">
      <c r="G69" s="35"/>
    </row>
    <row r="70" spans="1:13">
      <c r="A70" s="34" t="s">
        <v>24</v>
      </c>
    </row>
    <row r="71" spans="1:13">
      <c r="B71" s="39"/>
      <c r="C71" s="39"/>
      <c r="D71" s="39" t="s">
        <v>34</v>
      </c>
      <c r="E71" t="s">
        <v>35</v>
      </c>
    </row>
    <row r="72" spans="1:13">
      <c r="A72" s="5" t="s">
        <v>7</v>
      </c>
      <c r="B72">
        <f>SUMPRODUCT(B53:E53, B5:E5)</f>
        <v>2500</v>
      </c>
      <c r="C72" t="s">
        <v>25</v>
      </c>
      <c r="D72">
        <f>B15</f>
        <v>2500</v>
      </c>
      <c r="E72">
        <f>D72-B72</f>
        <v>0</v>
      </c>
    </row>
    <row r="73" spans="1:13">
      <c r="A73" s="5" t="s">
        <v>8</v>
      </c>
      <c r="B73">
        <f>SUMPRODUCT(B54:E54, B6:E6)</f>
        <v>3000</v>
      </c>
      <c r="C73" t="s">
        <v>25</v>
      </c>
      <c r="D73">
        <f>B16</f>
        <v>3000</v>
      </c>
      <c r="E73">
        <f>D73-B73</f>
        <v>0</v>
      </c>
    </row>
    <row r="74" spans="1:13">
      <c r="A74" s="5" t="s">
        <v>9</v>
      </c>
      <c r="B74">
        <f>SUMPRODUCT(B55:E55, B7:E7)</f>
        <v>2499.9999999999995</v>
      </c>
      <c r="C74" t="s">
        <v>25</v>
      </c>
      <c r="D74">
        <f>B17</f>
        <v>2500</v>
      </c>
      <c r="E74">
        <f>D74-B74</f>
        <v>0</v>
      </c>
    </row>
    <row r="75" spans="1:13">
      <c r="A75" s="5" t="s">
        <v>10</v>
      </c>
      <c r="B75">
        <f>SUMPRODUCT(B56:E56, B8:E8)</f>
        <v>466.98508463214756</v>
      </c>
      <c r="C75" t="s">
        <v>25</v>
      </c>
      <c r="D75">
        <f>B18</f>
        <v>2600</v>
      </c>
      <c r="E75">
        <f>D75-B75</f>
        <v>2133.0149153678526</v>
      </c>
    </row>
    <row r="76" spans="1:13">
      <c r="A76" s="5" t="s">
        <v>11</v>
      </c>
      <c r="B76">
        <f>SUMPRODUCT(B57:E57, B9:E9)</f>
        <v>2500</v>
      </c>
      <c r="C76" t="s">
        <v>25</v>
      </c>
      <c r="D76">
        <f>B19</f>
        <v>2500</v>
      </c>
      <c r="E76">
        <f>D76-B76</f>
        <v>0</v>
      </c>
    </row>
    <row r="77" spans="1:13">
      <c r="A77" s="5" t="s">
        <v>12</v>
      </c>
      <c r="B77">
        <f>SUMPRODUCT(B58:E58, B10:E10)</f>
        <v>38300</v>
      </c>
      <c r="C77" t="s">
        <v>25</v>
      </c>
      <c r="D77">
        <f>B20</f>
        <v>38000</v>
      </c>
      <c r="E77">
        <f>D77-B77</f>
        <v>-300</v>
      </c>
    </row>
    <row r="78" spans="1:13">
      <c r="A78" s="33" t="s">
        <v>13</v>
      </c>
      <c r="B78">
        <f>SUMPRODUCT(B59:E59, B11:E11)</f>
        <v>2499.9999999999986</v>
      </c>
      <c r="C78" t="s">
        <v>25</v>
      </c>
      <c r="D78">
        <f>B21</f>
        <v>2500</v>
      </c>
      <c r="E78">
        <f>D78-B78</f>
        <v>0</v>
      </c>
    </row>
    <row r="80" spans="1:13">
      <c r="A80" s="36" t="s">
        <v>26</v>
      </c>
    </row>
    <row r="81" spans="1:4">
      <c r="A81" s="32" t="s">
        <v>3</v>
      </c>
      <c r="B81">
        <f>SUM(B53:B59)</f>
        <v>25000</v>
      </c>
      <c r="C81" t="s">
        <v>28</v>
      </c>
      <c r="D81">
        <f>B45</f>
        <v>25000</v>
      </c>
    </row>
    <row r="82" spans="1:4">
      <c r="A82" s="32" t="s">
        <v>4</v>
      </c>
      <c r="B82">
        <f>SUM(C53:C59)</f>
        <v>26000</v>
      </c>
      <c r="C82" t="s">
        <v>28</v>
      </c>
      <c r="D82">
        <f>B46</f>
        <v>26000</v>
      </c>
    </row>
    <row r="83" spans="1:4">
      <c r="A83" s="32" t="s">
        <v>5</v>
      </c>
      <c r="B83">
        <f>SUM(D53:D59)</f>
        <v>28000</v>
      </c>
      <c r="C83" t="s">
        <v>28</v>
      </c>
      <c r="D83">
        <f>B47</f>
        <v>33000</v>
      </c>
    </row>
    <row r="84" spans="1:4">
      <c r="A84" s="32" t="s">
        <v>6</v>
      </c>
      <c r="B84">
        <f>SUM(E53:E59)</f>
        <v>28000</v>
      </c>
      <c r="C84" t="s">
        <v>28</v>
      </c>
      <c r="D84">
        <f>B48</f>
        <v>28000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37</v>
      </c>
      <c r="B1" t="s">
        <v>38</v>
      </c>
    </row>
    <row r="2" spans="1:2">
      <c r="A2">
        <v>5388</v>
      </c>
      <c r="B2">
        <v>12.3</v>
      </c>
    </row>
    <row r="3" spans="1:2">
      <c r="A3">
        <f>6000-A2</f>
        <v>612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Q2.1</vt:lpstr>
      <vt:lpstr>Q2.2</vt:lpstr>
      <vt:lpstr>Sheet4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2014-01-19T03:55:05Z</dcterms:created>
  <dcterms:modified xsi:type="dcterms:W3CDTF">2015-05-07T04:10:18Z</dcterms:modified>
</cp:coreProperties>
</file>