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8380" yWindow="0" windowWidth="25600" windowHeight="1354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solver_adj" localSheetId="0" hidden="1">Sheet1!$B$23:$D$25</definedName>
    <definedName name="solver_adj" localSheetId="1" hidden="1">Sheet2!$B$23:$D$25</definedName>
    <definedName name="solver_adj" localSheetId="3" hidden="1">Sheet4!$B$23:$D$25</definedName>
    <definedName name="solver_adj" localSheetId="4" hidden="1">Sheet5!$B$23:$D$25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3" hidden="1">2</definedName>
    <definedName name="solver_eng" localSheetId="4" hidden="1">2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lhs1" localSheetId="0" hidden="1">Sheet1!$G$24:$G$26</definedName>
    <definedName name="solver_lhs1" localSheetId="1" hidden="1">Sheet2!$G$24:$G$26</definedName>
    <definedName name="solver_lhs1" localSheetId="3" hidden="1">Sheet4!$G$24:$G$26</definedName>
    <definedName name="solver_lhs1" localSheetId="4" hidden="1">Sheet5!$G$24:$G$26</definedName>
    <definedName name="solver_lhs2" localSheetId="0" hidden="1">Sheet1!$G$29:$G$31</definedName>
    <definedName name="solver_lhs2" localSheetId="1" hidden="1">Sheet2!$G$29:$G$31</definedName>
    <definedName name="solver_lhs2" localSheetId="3" hidden="1">Sheet4!$G$29:$G$31</definedName>
    <definedName name="solver_lhs2" localSheetId="4" hidden="1">Sheet5!$G$29:$G$31</definedName>
    <definedName name="solver_lhs3" localSheetId="0" hidden="1">Sheet1!$G$34:$G$37</definedName>
    <definedName name="solver_lhs3" localSheetId="1" hidden="1">Sheet2!$G$34:$G$37</definedName>
    <definedName name="solver_lhs3" localSheetId="3" hidden="1">Sheet4!$G$34:$G$37</definedName>
    <definedName name="solver_lhs3" localSheetId="4" hidden="1">Sheet5!$G$34:$G$37</definedName>
    <definedName name="solver_lhs4" localSheetId="1" hidden="1">Sheet2!$G$40:$G$42</definedName>
    <definedName name="solver_lhs4" localSheetId="3" hidden="1">Sheet4!$G$40:$G$42</definedName>
    <definedName name="solver_lhs4" localSheetId="4" hidden="1">Sheet5!$G$40:$G$42</definedName>
    <definedName name="solver_lin" localSheetId="0" hidden="1">1</definedName>
    <definedName name="solver_lin" localSheetId="1" hidden="1">1</definedName>
    <definedName name="solver_lin" localSheetId="3" hidden="1">1</definedName>
    <definedName name="solver_lin" localSheetId="4" hidden="1">1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um" localSheetId="0" hidden="1">3</definedName>
    <definedName name="solver_num" localSheetId="1" hidden="1">4</definedName>
    <definedName name="solver_num" localSheetId="3" hidden="1">4</definedName>
    <definedName name="solver_num" localSheetId="4" hidden="1">4</definedName>
    <definedName name="solver_opt" localSheetId="0" hidden="1">Sheet1!$A$29</definedName>
    <definedName name="solver_opt" localSheetId="1" hidden="1">Sheet2!$A$29</definedName>
    <definedName name="solver_opt" localSheetId="3" hidden="1">Sheet4!$A$29</definedName>
    <definedName name="solver_opt" localSheetId="4" hidden="1">Sheet5!$A$29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el1" localSheetId="0" hidden="1">3</definedName>
    <definedName name="solver_rel1" localSheetId="1" hidden="1">3</definedName>
    <definedName name="solver_rel1" localSheetId="3" hidden="1">3</definedName>
    <definedName name="solver_rel1" localSheetId="4" hidden="1">3</definedName>
    <definedName name="solver_rel2" localSheetId="0" hidden="1">1</definedName>
    <definedName name="solver_rel2" localSheetId="1" hidden="1">1</definedName>
    <definedName name="solver_rel2" localSheetId="3" hidden="1">1</definedName>
    <definedName name="solver_rel2" localSheetId="4" hidden="1">1</definedName>
    <definedName name="solver_rel3" localSheetId="0" hidden="1">1</definedName>
    <definedName name="solver_rel3" localSheetId="1" hidden="1">1</definedName>
    <definedName name="solver_rel3" localSheetId="3" hidden="1">1</definedName>
    <definedName name="solver_rel3" localSheetId="4" hidden="1">1</definedName>
    <definedName name="solver_rel4" localSheetId="1" hidden="1">1</definedName>
    <definedName name="solver_rel4" localSheetId="3" hidden="1">1</definedName>
    <definedName name="solver_rel4" localSheetId="4" hidden="1">1</definedName>
    <definedName name="solver_rhs1" localSheetId="0" hidden="1">Sheet1!$I$24:$I$26</definedName>
    <definedName name="solver_rhs1" localSheetId="1" hidden="1">Sheet2!$I$24:$I$26</definedName>
    <definedName name="solver_rhs1" localSheetId="3" hidden="1">Sheet4!$I$24:$I$26</definedName>
    <definedName name="solver_rhs1" localSheetId="4" hidden="1">Sheet5!$I$24:$I$26</definedName>
    <definedName name="solver_rhs2" localSheetId="0" hidden="1">Sheet1!$I$29:$I$31</definedName>
    <definedName name="solver_rhs2" localSheetId="1" hidden="1">Sheet2!$I$29:$I$31</definedName>
    <definedName name="solver_rhs2" localSheetId="3" hidden="1">Sheet4!$I$29:$I$31</definedName>
    <definedName name="solver_rhs2" localSheetId="4" hidden="1">Sheet5!$I$29:$I$31</definedName>
    <definedName name="solver_rhs3" localSheetId="0" hidden="1">Sheet1!$I$34:$I$37</definedName>
    <definedName name="solver_rhs3" localSheetId="1" hidden="1">Sheet2!$I$34:$I$37</definedName>
    <definedName name="solver_rhs3" localSheetId="3" hidden="1">Sheet4!$I$34:$I$37</definedName>
    <definedName name="solver_rhs3" localSheetId="4" hidden="1">Sheet5!$I$34:$I$37</definedName>
    <definedName name="solver_rhs4" localSheetId="1" hidden="1">Sheet2!$I$40:$I$42</definedName>
    <definedName name="solver_rhs4" localSheetId="3" hidden="1">Sheet4!$I$40:$I$42</definedName>
    <definedName name="solver_rhs4" localSheetId="4" hidden="1">Sheet5!$I$40:$I$42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yp" localSheetId="0" hidden="1">1</definedName>
    <definedName name="solver_typ" localSheetId="1" hidden="1">1</definedName>
    <definedName name="solver_typ" localSheetId="3" hidden="1">1</definedName>
    <definedName name="solver_typ" localSheetId="4" hidden="1">1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er" localSheetId="0" hidden="1">2</definedName>
    <definedName name="solver_ver" localSheetId="1" hidden="1">2</definedName>
    <definedName name="solver_ver" localSheetId="3" hidden="1">2</definedName>
    <definedName name="solver_ver" localSheetId="4" hidden="1">2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2" i="5" l="1"/>
  <c r="G41" i="5"/>
  <c r="G40" i="5"/>
  <c r="G37" i="5"/>
  <c r="G36" i="5"/>
  <c r="G35" i="5"/>
  <c r="G34" i="5"/>
  <c r="B11" i="5"/>
  <c r="B12" i="5"/>
  <c r="B13" i="5"/>
  <c r="E11" i="5"/>
  <c r="E12" i="5"/>
  <c r="E13" i="5"/>
  <c r="A29" i="5"/>
  <c r="C29" i="5"/>
  <c r="I31" i="5"/>
  <c r="G31" i="5"/>
  <c r="I30" i="5"/>
  <c r="G30" i="5"/>
  <c r="I29" i="5"/>
  <c r="G29" i="5"/>
  <c r="I26" i="5"/>
  <c r="G26" i="5"/>
  <c r="D26" i="5"/>
  <c r="C26" i="5"/>
  <c r="B26" i="5"/>
  <c r="I25" i="5"/>
  <c r="G25" i="5"/>
  <c r="I24" i="5"/>
  <c r="G24" i="5"/>
  <c r="H11" i="5"/>
  <c r="C29" i="4"/>
  <c r="G42" i="4"/>
  <c r="G41" i="4"/>
  <c r="G40" i="4"/>
  <c r="G37" i="4"/>
  <c r="G36" i="4"/>
  <c r="G35" i="4"/>
  <c r="G34" i="4"/>
  <c r="I31" i="4"/>
  <c r="G31" i="4"/>
  <c r="I30" i="4"/>
  <c r="G30" i="4"/>
  <c r="I29" i="4"/>
  <c r="G29" i="4"/>
  <c r="B11" i="4"/>
  <c r="B12" i="4"/>
  <c r="B13" i="4"/>
  <c r="E11" i="4"/>
  <c r="E12" i="4"/>
  <c r="E13" i="4"/>
  <c r="A29" i="4"/>
  <c r="I26" i="4"/>
  <c r="G26" i="4"/>
  <c r="D26" i="4"/>
  <c r="C26" i="4"/>
  <c r="B26" i="4"/>
  <c r="I25" i="4"/>
  <c r="G25" i="4"/>
  <c r="I24" i="4"/>
  <c r="G24" i="4"/>
  <c r="H11" i="4"/>
  <c r="E11" i="2"/>
  <c r="B11" i="2"/>
  <c r="H11" i="2"/>
  <c r="B12" i="2"/>
  <c r="B13" i="2"/>
  <c r="E12" i="2"/>
  <c r="E13" i="2"/>
  <c r="A29" i="2"/>
  <c r="G42" i="2"/>
  <c r="G41" i="2"/>
  <c r="G40" i="2"/>
  <c r="G37" i="2"/>
  <c r="G36" i="2"/>
  <c r="G35" i="2"/>
  <c r="G34" i="2"/>
  <c r="I31" i="2"/>
  <c r="G31" i="2"/>
  <c r="I30" i="2"/>
  <c r="G30" i="2"/>
  <c r="I29" i="2"/>
  <c r="G29" i="2"/>
  <c r="I26" i="2"/>
  <c r="G26" i="2"/>
  <c r="D26" i="2"/>
  <c r="C26" i="2"/>
  <c r="B26" i="2"/>
  <c r="I25" i="2"/>
  <c r="G25" i="2"/>
  <c r="I24" i="2"/>
  <c r="G24" i="2"/>
  <c r="D26" i="1"/>
  <c r="C26" i="1"/>
  <c r="B26" i="1"/>
  <c r="B11" i="1"/>
  <c r="B12" i="1"/>
  <c r="B13" i="1"/>
  <c r="E11" i="1"/>
  <c r="E12" i="1"/>
  <c r="E13" i="1"/>
  <c r="A29" i="1"/>
  <c r="I31" i="1"/>
  <c r="G31" i="1"/>
  <c r="I30" i="1"/>
  <c r="G30" i="1"/>
  <c r="I29" i="1"/>
  <c r="G29" i="1"/>
  <c r="I26" i="1"/>
  <c r="G26" i="1"/>
  <c r="I25" i="1"/>
  <c r="G25" i="1"/>
  <c r="I24" i="1"/>
  <c r="G24" i="1"/>
  <c r="G37" i="1"/>
  <c r="G36" i="1"/>
  <c r="G35" i="1"/>
  <c r="G34" i="1"/>
</calcChain>
</file>

<file path=xl/sharedStrings.xml><?xml version="1.0" encoding="utf-8"?>
<sst xmlns="http://schemas.openxmlformats.org/spreadsheetml/2006/main" count="316" uniqueCount="41">
  <si>
    <t>Constraints</t>
  </si>
  <si>
    <t>Super Gasoline</t>
  </si>
  <si>
    <t>Regular Gasoline</t>
  </si>
  <si>
    <t>Diesel Fuel</t>
  </si>
  <si>
    <t>Crude 1</t>
  </si>
  <si>
    <t>Crude 2</t>
  </si>
  <si>
    <t>Crude 3</t>
  </si>
  <si>
    <t>&lt;=</t>
  </si>
  <si>
    <t>Min Octane</t>
  </si>
  <si>
    <t>Octane</t>
  </si>
  <si>
    <t>Iron</t>
  </si>
  <si>
    <t>&gt;=</t>
  </si>
  <si>
    <t>Crude1</t>
  </si>
  <si>
    <t>Crude2</t>
  </si>
  <si>
    <t>Crude3</t>
  </si>
  <si>
    <t>Variables-Crude Qty in # of barrels</t>
  </si>
  <si>
    <t>Octane Rating</t>
  </si>
  <si>
    <t>Iron Rating</t>
  </si>
  <si>
    <t>Objective</t>
  </si>
  <si>
    <t>Product</t>
  </si>
  <si>
    <t>Sale Price</t>
  </si>
  <si>
    <t>Reg Gasoline</t>
  </si>
  <si>
    <t>Sale Price / barrel</t>
  </si>
  <si>
    <t>Cost / barrel</t>
  </si>
  <si>
    <t>Oil</t>
  </si>
  <si>
    <t>Cost Price</t>
  </si>
  <si>
    <t>Barrels</t>
  </si>
  <si>
    <t xml:space="preserve">Total </t>
  </si>
  <si>
    <t xml:space="preserve">&lt;= </t>
  </si>
  <si>
    <t>Max Iron</t>
  </si>
  <si>
    <t>Sale /product</t>
  </si>
  <si>
    <t>Cost /product</t>
  </si>
  <si>
    <t>Sales</t>
  </si>
  <si>
    <t>Total</t>
  </si>
  <si>
    <t>Demand</t>
  </si>
  <si>
    <t>Marketing Cost</t>
  </si>
  <si>
    <t>Marginal Revenue</t>
  </si>
  <si>
    <t>Profit</t>
  </si>
  <si>
    <t>Profit / product</t>
  </si>
  <si>
    <t>Org Value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</si>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</sst>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5" fillId="0" borderId="0" xfId="0" applyFo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7"/>
  <sheetViews>
    <sheetView workbookViewId="0">
      <selection sqref="A1:XFD1048576"/>
    </sheetView>
  </sheetViews>
  <sheetFormatPr baseColWidth="10" defaultRowHeight="15" x14ac:dyDescent="0"/>
  <cols>
    <col min="1" max="1" width="15" bestFit="1" customWidth="1"/>
    <col min="6" max="6" width="15" bestFit="1" customWidth="1"/>
  </cols>
  <sheetData>
    <row r="3" spans="1:5">
      <c r="A3" s="2" t="s">
        <v>22</v>
      </c>
      <c r="D3" s="2" t="s">
        <v>23</v>
      </c>
    </row>
    <row r="4" spans="1:5">
      <c r="A4" t="s">
        <v>19</v>
      </c>
      <c r="B4" t="s">
        <v>20</v>
      </c>
      <c r="D4" t="s">
        <v>24</v>
      </c>
      <c r="E4" t="s">
        <v>25</v>
      </c>
    </row>
    <row r="5" spans="1:5">
      <c r="A5" t="s">
        <v>1</v>
      </c>
      <c r="B5">
        <v>70</v>
      </c>
      <c r="D5" t="s">
        <v>4</v>
      </c>
      <c r="E5">
        <v>45</v>
      </c>
    </row>
    <row r="6" spans="1:5">
      <c r="A6" t="s">
        <v>21</v>
      </c>
      <c r="B6">
        <v>60</v>
      </c>
      <c r="D6" t="s">
        <v>5</v>
      </c>
      <c r="E6">
        <v>35</v>
      </c>
    </row>
    <row r="7" spans="1:5">
      <c r="A7" t="s">
        <v>3</v>
      </c>
      <c r="B7">
        <v>50</v>
      </c>
      <c r="D7" t="s">
        <v>6</v>
      </c>
      <c r="E7">
        <v>25</v>
      </c>
    </row>
    <row r="9" spans="1:5">
      <c r="A9" s="3" t="s">
        <v>30</v>
      </c>
      <c r="B9" s="3"/>
      <c r="D9" s="3" t="s">
        <v>31</v>
      </c>
      <c r="E9" s="3"/>
    </row>
    <row r="10" spans="1:5">
      <c r="A10" t="s">
        <v>19</v>
      </c>
      <c r="B10" t="s">
        <v>32</v>
      </c>
      <c r="D10" t="s">
        <v>19</v>
      </c>
      <c r="E10" t="s">
        <v>25</v>
      </c>
    </row>
    <row r="11" spans="1:5">
      <c r="A11" t="s">
        <v>1</v>
      </c>
      <c r="B11">
        <f>B5*SUM(B23:B25)</f>
        <v>245000.00000000003</v>
      </c>
      <c r="D11" t="s">
        <v>1</v>
      </c>
      <c r="E11">
        <f>SUMPRODUCT(E5:E7, B23:B25)</f>
        <v>144166.66666666669</v>
      </c>
    </row>
    <row r="12" spans="1:5">
      <c r="A12" t="s">
        <v>21</v>
      </c>
      <c r="B12">
        <f>B6*SUM(C23:C25)</f>
        <v>630000</v>
      </c>
      <c r="D12" t="s">
        <v>21</v>
      </c>
      <c r="E12">
        <f>SUMPRODUCT(E5:E7, C23:C25)</f>
        <v>355833.33333333331</v>
      </c>
    </row>
    <row r="13" spans="1:5">
      <c r="A13" t="s">
        <v>3</v>
      </c>
      <c r="B13">
        <f>B7*SUM(D23:D25)</f>
        <v>0</v>
      </c>
      <c r="D13" t="s">
        <v>3</v>
      </c>
      <c r="E13">
        <f>SUMPRODUCT(E5:E7, D23:D25)</f>
        <v>0</v>
      </c>
    </row>
    <row r="15" spans="1:5">
      <c r="A15" s="2" t="s">
        <v>16</v>
      </c>
      <c r="D15" s="2" t="s">
        <v>17</v>
      </c>
    </row>
    <row r="16" spans="1:5">
      <c r="A16" t="s">
        <v>4</v>
      </c>
      <c r="B16">
        <v>12</v>
      </c>
      <c r="D16" t="s">
        <v>4</v>
      </c>
      <c r="E16">
        <v>0.5</v>
      </c>
    </row>
    <row r="17" spans="1:9">
      <c r="A17" t="s">
        <v>5</v>
      </c>
      <c r="B17">
        <v>6</v>
      </c>
      <c r="D17" t="s">
        <v>5</v>
      </c>
      <c r="E17">
        <v>2</v>
      </c>
    </row>
    <row r="18" spans="1:9">
      <c r="A18" t="s">
        <v>6</v>
      </c>
      <c r="B18">
        <v>8</v>
      </c>
      <c r="D18" t="s">
        <v>6</v>
      </c>
      <c r="E18">
        <v>3</v>
      </c>
    </row>
    <row r="21" spans="1:9">
      <c r="A21" s="2" t="s">
        <v>15</v>
      </c>
      <c r="F21" s="2" t="s">
        <v>0</v>
      </c>
    </row>
    <row r="22" spans="1:9">
      <c r="B22" t="s">
        <v>1</v>
      </c>
      <c r="C22" t="s">
        <v>2</v>
      </c>
      <c r="D22" t="s">
        <v>3</v>
      </c>
    </row>
    <row r="23" spans="1:9">
      <c r="A23" t="s">
        <v>12</v>
      </c>
      <c r="B23">
        <v>2666.666666666667</v>
      </c>
      <c r="C23">
        <v>2333.333333333333</v>
      </c>
      <c r="D23">
        <v>0</v>
      </c>
      <c r="F23" s="1" t="s">
        <v>9</v>
      </c>
      <c r="I23" t="s">
        <v>8</v>
      </c>
    </row>
    <row r="24" spans="1:9">
      <c r="A24" t="s">
        <v>13</v>
      </c>
      <c r="B24">
        <v>333.33333333333348</v>
      </c>
      <c r="C24">
        <v>4666.6666666666661</v>
      </c>
      <c r="D24">
        <v>0</v>
      </c>
      <c r="F24" t="s">
        <v>1</v>
      </c>
      <c r="G24">
        <f>SUMPRODUCT(B23:B25, B16:B18)</f>
        <v>38000.000000000007</v>
      </c>
      <c r="H24" t="s">
        <v>11</v>
      </c>
      <c r="I24">
        <f>10 * SUM(B23:B25)</f>
        <v>35000.000000000007</v>
      </c>
    </row>
    <row r="25" spans="1:9">
      <c r="A25" t="s">
        <v>14</v>
      </c>
      <c r="B25">
        <v>500</v>
      </c>
      <c r="C25">
        <v>3500</v>
      </c>
      <c r="D25">
        <v>0</v>
      </c>
      <c r="F25" t="s">
        <v>2</v>
      </c>
      <c r="G25">
        <f>SUMPRODUCT(C23:C25, B16:B18)</f>
        <v>84000</v>
      </c>
      <c r="H25" t="s">
        <v>11</v>
      </c>
      <c r="I25">
        <f>8 * SUM(C23:C25)</f>
        <v>84000</v>
      </c>
    </row>
    <row r="26" spans="1:9">
      <c r="A26" t="s">
        <v>33</v>
      </c>
      <c r="B26">
        <f>SUM(B23:B25)</f>
        <v>3500.0000000000005</v>
      </c>
      <c r="C26">
        <f>SUM(C23:C25)</f>
        <v>10500</v>
      </c>
      <c r="D26">
        <f>SUM(D23:D25)</f>
        <v>0</v>
      </c>
      <c r="F26" t="s">
        <v>3</v>
      </c>
      <c r="G26">
        <f>SUMPRODUCT(D23:D25, B16:B18)</f>
        <v>0</v>
      </c>
      <c r="H26" t="s">
        <v>11</v>
      </c>
      <c r="I26">
        <f>6 * SUM(D23:D25)</f>
        <v>0</v>
      </c>
    </row>
    <row r="28" spans="1:9">
      <c r="A28" s="2" t="s">
        <v>18</v>
      </c>
      <c r="F28" s="1" t="s">
        <v>10</v>
      </c>
      <c r="I28" t="s">
        <v>29</v>
      </c>
    </row>
    <row r="29" spans="1:9">
      <c r="A29">
        <f>SUM(B11:B13) - SUM(E11:E13)</f>
        <v>375000</v>
      </c>
      <c r="F29" t="s">
        <v>1</v>
      </c>
      <c r="G29">
        <f>SUMPRODUCT(E16:E18,B23:B25)</f>
        <v>3500.0000000000005</v>
      </c>
      <c r="H29" t="s">
        <v>7</v>
      </c>
      <c r="I29">
        <f>1 * SUM(B23:B25)</f>
        <v>3500.0000000000005</v>
      </c>
    </row>
    <row r="30" spans="1:9">
      <c r="F30" t="s">
        <v>2</v>
      </c>
      <c r="G30">
        <f>SUMPRODUCT(E16:E18, C23:C25)</f>
        <v>21000</v>
      </c>
      <c r="H30" t="s">
        <v>7</v>
      </c>
      <c r="I30">
        <f>2 * SUM(C23:C25)</f>
        <v>21000</v>
      </c>
    </row>
    <row r="31" spans="1:9">
      <c r="F31" t="s">
        <v>3</v>
      </c>
      <c r="G31">
        <f>SUMPRODUCT(E16:E18, D23:D25)</f>
        <v>0</v>
      </c>
      <c r="H31" t="s">
        <v>7</v>
      </c>
      <c r="I31">
        <f>1 * SUM(D23:D25)</f>
        <v>0</v>
      </c>
    </row>
    <row r="33" spans="6:9">
      <c r="F33" s="1" t="s">
        <v>26</v>
      </c>
    </row>
    <row r="34" spans="6:9">
      <c r="F34" t="s">
        <v>4</v>
      </c>
      <c r="G34">
        <f>SUM(B23:D23)</f>
        <v>5000</v>
      </c>
      <c r="H34" t="s">
        <v>7</v>
      </c>
      <c r="I34">
        <v>5000</v>
      </c>
    </row>
    <row r="35" spans="6:9">
      <c r="F35" t="s">
        <v>5</v>
      </c>
      <c r="G35">
        <f>SUM(B24:D24)</f>
        <v>5000</v>
      </c>
      <c r="H35" t="s">
        <v>7</v>
      </c>
      <c r="I35">
        <v>5000</v>
      </c>
    </row>
    <row r="36" spans="6:9">
      <c r="F36" t="s">
        <v>6</v>
      </c>
      <c r="G36">
        <f>SUM(B25:D25)</f>
        <v>4000</v>
      </c>
      <c r="H36" t="s">
        <v>7</v>
      </c>
      <c r="I36">
        <v>5000</v>
      </c>
    </row>
    <row r="37" spans="6:9">
      <c r="F37" t="s">
        <v>27</v>
      </c>
      <c r="G37">
        <f>SUM(B23:D25)</f>
        <v>14000</v>
      </c>
      <c r="H37" t="s">
        <v>28</v>
      </c>
      <c r="I37">
        <v>14000</v>
      </c>
    </row>
  </sheetData>
  <mergeCells count="2">
    <mergeCell ref="D9:E9"/>
    <mergeCell ref="A9:B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2"/>
  <sheetViews>
    <sheetView topLeftCell="A20" workbookViewId="0">
      <selection activeCell="F33" sqref="F33:I42"/>
    </sheetView>
  </sheetViews>
  <sheetFormatPr baseColWidth="10" defaultRowHeight="15" x14ac:dyDescent="0"/>
  <cols>
    <col min="1" max="1" width="15" bestFit="1" customWidth="1"/>
    <col min="6" max="6" width="15" bestFit="1" customWidth="1"/>
    <col min="7" max="7" width="13.5" bestFit="1" customWidth="1"/>
  </cols>
  <sheetData>
    <row r="3" spans="1:8">
      <c r="A3" s="2" t="s">
        <v>22</v>
      </c>
      <c r="D3" s="2" t="s">
        <v>23</v>
      </c>
    </row>
    <row r="4" spans="1:8">
      <c r="A4" t="s">
        <v>19</v>
      </c>
      <c r="B4" t="s">
        <v>20</v>
      </c>
      <c r="D4" t="s">
        <v>24</v>
      </c>
      <c r="E4" t="s">
        <v>25</v>
      </c>
    </row>
    <row r="5" spans="1:8">
      <c r="A5" t="s">
        <v>1</v>
      </c>
      <c r="B5">
        <v>70</v>
      </c>
      <c r="D5" t="s">
        <v>4</v>
      </c>
      <c r="E5">
        <v>45</v>
      </c>
    </row>
    <row r="6" spans="1:8">
      <c r="A6" t="s">
        <v>21</v>
      </c>
      <c r="B6">
        <v>60</v>
      </c>
      <c r="D6" t="s">
        <v>5</v>
      </c>
      <c r="E6">
        <v>35</v>
      </c>
    </row>
    <row r="7" spans="1:8">
      <c r="A7" t="s">
        <v>3</v>
      </c>
      <c r="B7">
        <v>50</v>
      </c>
      <c r="D7" t="s">
        <v>6</v>
      </c>
      <c r="E7">
        <v>25</v>
      </c>
    </row>
    <row r="9" spans="1:8">
      <c r="A9" s="3" t="s">
        <v>30</v>
      </c>
      <c r="B9" s="3"/>
      <c r="D9" s="3" t="s">
        <v>31</v>
      </c>
      <c r="E9" s="3"/>
      <c r="G9" s="3" t="s">
        <v>38</v>
      </c>
      <c r="H9" s="3"/>
    </row>
    <row r="10" spans="1:8">
      <c r="A10" t="s">
        <v>19</v>
      </c>
      <c r="B10" t="s">
        <v>32</v>
      </c>
      <c r="D10" t="s">
        <v>19</v>
      </c>
      <c r="E10" t="s">
        <v>25</v>
      </c>
      <c r="G10" t="s">
        <v>19</v>
      </c>
      <c r="H10" t="s">
        <v>37</v>
      </c>
    </row>
    <row r="11" spans="1:8">
      <c r="A11" t="s">
        <v>1</v>
      </c>
      <c r="B11">
        <f>B5*SUM(B23:B25)</f>
        <v>210000</v>
      </c>
      <c r="D11" t="s">
        <v>1</v>
      </c>
      <c r="E11">
        <f>SUMPRODUCT(E5:E7, B23:B25)</f>
        <v>123000</v>
      </c>
      <c r="G11" t="s">
        <v>1</v>
      </c>
      <c r="H11">
        <f>B11-E11</f>
        <v>87000</v>
      </c>
    </row>
    <row r="12" spans="1:8">
      <c r="A12" t="s">
        <v>21</v>
      </c>
      <c r="B12">
        <f>B6*SUM(C23:C25)</f>
        <v>120000</v>
      </c>
      <c r="D12" t="s">
        <v>21</v>
      </c>
      <c r="E12">
        <f>SUMPRODUCT(E5:E7, C23:C25)</f>
        <v>66000</v>
      </c>
      <c r="G12" t="s">
        <v>21</v>
      </c>
    </row>
    <row r="13" spans="1:8">
      <c r="A13" t="s">
        <v>3</v>
      </c>
      <c r="B13">
        <f>B7*SUM(D23:D25)</f>
        <v>49999.999999999993</v>
      </c>
      <c r="D13" t="s">
        <v>3</v>
      </c>
      <c r="E13">
        <f>SUMPRODUCT(E5:E7, D23:D25)</f>
        <v>40999.999999999993</v>
      </c>
      <c r="G13" t="s">
        <v>3</v>
      </c>
    </row>
    <row r="15" spans="1:8">
      <c r="A15" s="2" t="s">
        <v>16</v>
      </c>
      <c r="D15" s="2" t="s">
        <v>17</v>
      </c>
    </row>
    <row r="16" spans="1:8">
      <c r="A16" t="s">
        <v>4</v>
      </c>
      <c r="B16">
        <v>12</v>
      </c>
      <c r="D16" t="s">
        <v>4</v>
      </c>
      <c r="E16">
        <v>0.5</v>
      </c>
    </row>
    <row r="17" spans="1:9">
      <c r="A17" t="s">
        <v>5</v>
      </c>
      <c r="B17">
        <v>6</v>
      </c>
      <c r="D17" t="s">
        <v>5</v>
      </c>
      <c r="E17">
        <v>2</v>
      </c>
    </row>
    <row r="18" spans="1:9">
      <c r="A18" t="s">
        <v>6</v>
      </c>
      <c r="B18">
        <v>8</v>
      </c>
      <c r="D18" t="s">
        <v>6</v>
      </c>
      <c r="E18">
        <v>3</v>
      </c>
    </row>
    <row r="21" spans="1:9">
      <c r="A21" s="2" t="s">
        <v>15</v>
      </c>
      <c r="F21" s="2" t="s">
        <v>0</v>
      </c>
    </row>
    <row r="22" spans="1:9">
      <c r="B22" t="s">
        <v>1</v>
      </c>
      <c r="C22" t="s">
        <v>2</v>
      </c>
      <c r="D22" t="s">
        <v>3</v>
      </c>
    </row>
    <row r="23" spans="1:9">
      <c r="A23" t="s">
        <v>12</v>
      </c>
      <c r="B23">
        <v>2400</v>
      </c>
      <c r="C23">
        <v>800</v>
      </c>
      <c r="D23">
        <v>799.99999999999989</v>
      </c>
      <c r="F23" s="1" t="s">
        <v>9</v>
      </c>
      <c r="I23" t="s">
        <v>8</v>
      </c>
    </row>
    <row r="24" spans="1:9">
      <c r="A24" t="s">
        <v>13</v>
      </c>
      <c r="B24">
        <v>0</v>
      </c>
      <c r="C24">
        <v>0</v>
      </c>
      <c r="D24">
        <v>0</v>
      </c>
      <c r="F24" t="s">
        <v>1</v>
      </c>
      <c r="G24">
        <f>SUMPRODUCT(B23:B25, B16:B18)</f>
        <v>33600</v>
      </c>
      <c r="H24" t="s">
        <v>11</v>
      </c>
      <c r="I24">
        <f>10 * SUM(B23:B25)</f>
        <v>30000</v>
      </c>
    </row>
    <row r="25" spans="1:9">
      <c r="A25" t="s">
        <v>14</v>
      </c>
      <c r="B25">
        <v>600</v>
      </c>
      <c r="C25">
        <v>1200</v>
      </c>
      <c r="D25">
        <v>200</v>
      </c>
      <c r="F25" t="s">
        <v>2</v>
      </c>
      <c r="G25">
        <f>SUMPRODUCT(C23:C25, B16:B18)</f>
        <v>19200</v>
      </c>
      <c r="H25" t="s">
        <v>11</v>
      </c>
      <c r="I25">
        <f>8 * SUM(C23:C25)</f>
        <v>16000</v>
      </c>
    </row>
    <row r="26" spans="1:9">
      <c r="A26" t="s">
        <v>33</v>
      </c>
      <c r="B26">
        <f>SUM(B23:B25)</f>
        <v>3000</v>
      </c>
      <c r="C26">
        <f>SUM(C23:C25)</f>
        <v>2000</v>
      </c>
      <c r="D26">
        <f>SUM(D23:D25)</f>
        <v>999.99999999999989</v>
      </c>
      <c r="F26" t="s">
        <v>3</v>
      </c>
      <c r="G26">
        <f>SUMPRODUCT(D23:D25, B16:B18)</f>
        <v>11199.999999999998</v>
      </c>
      <c r="H26" t="s">
        <v>11</v>
      </c>
      <c r="I26">
        <f>6 * SUM(D23:D25)</f>
        <v>5999.9999999999991</v>
      </c>
    </row>
    <row r="28" spans="1:9">
      <c r="A28" s="2" t="s">
        <v>18</v>
      </c>
      <c r="F28" s="1" t="s">
        <v>10</v>
      </c>
      <c r="I28" t="s">
        <v>29</v>
      </c>
    </row>
    <row r="29" spans="1:9">
      <c r="A29">
        <f>SUM(B11:B13) - SUM(E11:E13)</f>
        <v>150000</v>
      </c>
      <c r="F29" t="s">
        <v>1</v>
      </c>
      <c r="G29">
        <f>SUMPRODUCT(E16:E18,B23:B25)</f>
        <v>3000</v>
      </c>
      <c r="H29" t="s">
        <v>7</v>
      </c>
      <c r="I29">
        <f>1 * SUM(B23:B25)</f>
        <v>3000</v>
      </c>
    </row>
    <row r="30" spans="1:9">
      <c r="F30" t="s">
        <v>2</v>
      </c>
      <c r="G30">
        <f>SUMPRODUCT(E16:E18, C23:C25)</f>
        <v>4000</v>
      </c>
      <c r="H30" t="s">
        <v>7</v>
      </c>
      <c r="I30">
        <f>2 * SUM(C23:C25)</f>
        <v>4000</v>
      </c>
    </row>
    <row r="31" spans="1:9">
      <c r="F31" t="s">
        <v>3</v>
      </c>
      <c r="G31">
        <f>SUMPRODUCT(E16:E18, D23:D25)</f>
        <v>1000</v>
      </c>
      <c r="H31" t="s">
        <v>7</v>
      </c>
      <c r="I31">
        <f>1 * SUM(D23:D25)</f>
        <v>999.99999999999989</v>
      </c>
    </row>
    <row r="33" spans="6:9">
      <c r="F33" s="1" t="s">
        <v>26</v>
      </c>
    </row>
    <row r="34" spans="6:9">
      <c r="F34" t="s">
        <v>4</v>
      </c>
      <c r="G34">
        <f>SUM(B23:D23)</f>
        <v>4000</v>
      </c>
      <c r="H34" t="s">
        <v>7</v>
      </c>
      <c r="I34">
        <v>5000</v>
      </c>
    </row>
    <row r="35" spans="6:9">
      <c r="F35" t="s">
        <v>5</v>
      </c>
      <c r="G35">
        <f>SUM(B24:D24)</f>
        <v>0</v>
      </c>
      <c r="H35" t="s">
        <v>7</v>
      </c>
      <c r="I35">
        <v>5000</v>
      </c>
    </row>
    <row r="36" spans="6:9">
      <c r="F36" t="s">
        <v>6</v>
      </c>
      <c r="G36">
        <f>SUM(B25:D25)</f>
        <v>2000</v>
      </c>
      <c r="H36" t="s">
        <v>7</v>
      </c>
      <c r="I36">
        <v>5000</v>
      </c>
    </row>
    <row r="37" spans="6:9">
      <c r="F37" t="s">
        <v>27</v>
      </c>
      <c r="G37">
        <f>SUM(B23:D25)</f>
        <v>6000</v>
      </c>
      <c r="H37" t="s">
        <v>28</v>
      </c>
      <c r="I37">
        <v>14000</v>
      </c>
    </row>
    <row r="39" spans="6:9">
      <c r="F39" s="1" t="s">
        <v>34</v>
      </c>
    </row>
    <row r="40" spans="6:9">
      <c r="F40" t="s">
        <v>1</v>
      </c>
      <c r="G40">
        <f>SUM(B23:B25)</f>
        <v>3000</v>
      </c>
      <c r="H40" t="s">
        <v>7</v>
      </c>
      <c r="I40">
        <v>3000</v>
      </c>
    </row>
    <row r="41" spans="6:9">
      <c r="F41" t="s">
        <v>21</v>
      </c>
      <c r="G41">
        <f>SUM(C23:C25)</f>
        <v>2000</v>
      </c>
      <c r="H41" t="s">
        <v>7</v>
      </c>
      <c r="I41">
        <v>2000</v>
      </c>
    </row>
    <row r="42" spans="6:9">
      <c r="F42" t="s">
        <v>3</v>
      </c>
      <c r="G42">
        <f>SUM(D23:D25)</f>
        <v>999.99999999999989</v>
      </c>
      <c r="H42" t="s">
        <v>7</v>
      </c>
      <c r="I42">
        <v>1000</v>
      </c>
    </row>
  </sheetData>
  <mergeCells count="3">
    <mergeCell ref="A9:B9"/>
    <mergeCell ref="D9:E9"/>
    <mergeCell ref="G9:H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B6" sqref="B6"/>
    </sheetView>
  </sheetViews>
  <sheetFormatPr baseColWidth="10" defaultRowHeight="15" x14ac:dyDescent="0"/>
  <cols>
    <col min="1" max="1" width="13.5" bestFit="1" customWidth="1"/>
    <col min="2" max="2" width="13.6640625" bestFit="1" customWidth="1"/>
  </cols>
  <sheetData>
    <row r="2" spans="1:3">
      <c r="B2" t="s">
        <v>35</v>
      </c>
      <c r="C2" t="s">
        <v>36</v>
      </c>
    </row>
    <row r="3" spans="1:3">
      <c r="A3" t="s">
        <v>1</v>
      </c>
      <c r="B3">
        <v>2</v>
      </c>
    </row>
    <row r="4" spans="1:3">
      <c r="A4" t="s">
        <v>21</v>
      </c>
      <c r="B4">
        <v>2</v>
      </c>
    </row>
    <row r="5" spans="1:3">
      <c r="A5" t="s">
        <v>3</v>
      </c>
      <c r="B5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2"/>
  <sheetViews>
    <sheetView topLeftCell="A17" workbookViewId="0">
      <selection activeCell="A29" sqref="A29"/>
    </sheetView>
  </sheetViews>
  <sheetFormatPr baseColWidth="10" defaultRowHeight="15" x14ac:dyDescent="0"/>
  <cols>
    <col min="1" max="1" width="15" bestFit="1" customWidth="1"/>
    <col min="6" max="6" width="15" bestFit="1" customWidth="1"/>
    <col min="7" max="7" width="13.5" bestFit="1" customWidth="1"/>
  </cols>
  <sheetData>
    <row r="3" spans="1:8">
      <c r="A3" s="2" t="s">
        <v>22</v>
      </c>
      <c r="D3" s="2" t="s">
        <v>23</v>
      </c>
    </row>
    <row r="4" spans="1:8">
      <c r="A4" t="s">
        <v>19</v>
      </c>
      <c r="B4" t="s">
        <v>20</v>
      </c>
      <c r="D4" t="s">
        <v>24</v>
      </c>
      <c r="E4" t="s">
        <v>25</v>
      </c>
    </row>
    <row r="5" spans="1:8">
      <c r="A5" t="s">
        <v>1</v>
      </c>
      <c r="B5">
        <v>70</v>
      </c>
      <c r="D5" t="s">
        <v>4</v>
      </c>
      <c r="E5">
        <v>45</v>
      </c>
    </row>
    <row r="6" spans="1:8">
      <c r="A6" t="s">
        <v>21</v>
      </c>
      <c r="B6">
        <v>60</v>
      </c>
      <c r="D6" t="s">
        <v>5</v>
      </c>
      <c r="E6">
        <v>35</v>
      </c>
    </row>
    <row r="7" spans="1:8">
      <c r="A7" t="s">
        <v>3</v>
      </c>
      <c r="B7">
        <v>50</v>
      </c>
      <c r="D7" t="s">
        <v>6</v>
      </c>
      <c r="E7">
        <v>25</v>
      </c>
    </row>
    <row r="9" spans="1:8">
      <c r="A9" s="3" t="s">
        <v>30</v>
      </c>
      <c r="B9" s="3"/>
      <c r="D9" s="3" t="s">
        <v>31</v>
      </c>
      <c r="E9" s="3"/>
      <c r="G9" s="3" t="s">
        <v>38</v>
      </c>
      <c r="H9" s="3"/>
    </row>
    <row r="10" spans="1:8">
      <c r="A10" t="s">
        <v>19</v>
      </c>
      <c r="B10" t="s">
        <v>32</v>
      </c>
      <c r="D10" t="s">
        <v>19</v>
      </c>
      <c r="E10" t="s">
        <v>25</v>
      </c>
      <c r="G10" t="s">
        <v>19</v>
      </c>
      <c r="H10" t="s">
        <v>37</v>
      </c>
    </row>
    <row r="11" spans="1:8">
      <c r="A11" t="s">
        <v>1</v>
      </c>
      <c r="B11">
        <f>B5*SUM(B23:B25)</f>
        <v>245000</v>
      </c>
      <c r="D11" t="s">
        <v>1</v>
      </c>
      <c r="E11">
        <f>SUMPRODUCT(E5:E7, B23:B25)</f>
        <v>143500</v>
      </c>
      <c r="G11" t="s">
        <v>1</v>
      </c>
      <c r="H11">
        <f>B11-E11</f>
        <v>101500</v>
      </c>
    </row>
    <row r="12" spans="1:8">
      <c r="A12" t="s">
        <v>21</v>
      </c>
      <c r="B12">
        <f>B6*SUM(C23:C25)</f>
        <v>120000</v>
      </c>
      <c r="D12" t="s">
        <v>21</v>
      </c>
      <c r="E12">
        <f>SUMPRODUCT(E5:E7, C23:C25)</f>
        <v>66000</v>
      </c>
      <c r="G12" t="s">
        <v>21</v>
      </c>
    </row>
    <row r="13" spans="1:8">
      <c r="A13" t="s">
        <v>3</v>
      </c>
      <c r="B13">
        <f>B7*SUM(D23:D25)</f>
        <v>49999.999999999993</v>
      </c>
      <c r="D13" t="s">
        <v>3</v>
      </c>
      <c r="E13">
        <f>SUMPRODUCT(E5:E7, D23:D25)</f>
        <v>40999.999999999993</v>
      </c>
      <c r="G13" t="s">
        <v>3</v>
      </c>
    </row>
    <row r="15" spans="1:8">
      <c r="A15" s="2" t="s">
        <v>16</v>
      </c>
      <c r="D15" s="2" t="s">
        <v>17</v>
      </c>
    </row>
    <row r="16" spans="1:8">
      <c r="A16" t="s">
        <v>4</v>
      </c>
      <c r="B16">
        <v>12</v>
      </c>
      <c r="D16" t="s">
        <v>4</v>
      </c>
      <c r="E16">
        <v>0.5</v>
      </c>
    </row>
    <row r="17" spans="1:9">
      <c r="A17" t="s">
        <v>5</v>
      </c>
      <c r="B17">
        <v>6</v>
      </c>
      <c r="D17" t="s">
        <v>5</v>
      </c>
      <c r="E17">
        <v>2</v>
      </c>
    </row>
    <row r="18" spans="1:9">
      <c r="A18" t="s">
        <v>6</v>
      </c>
      <c r="B18">
        <v>8</v>
      </c>
      <c r="D18" t="s">
        <v>6</v>
      </c>
      <c r="E18">
        <v>3</v>
      </c>
    </row>
    <row r="21" spans="1:9">
      <c r="A21" s="2" t="s">
        <v>15</v>
      </c>
      <c r="F21" s="2" t="s">
        <v>0</v>
      </c>
    </row>
    <row r="22" spans="1:9">
      <c r="B22" t="s">
        <v>1</v>
      </c>
      <c r="C22" t="s">
        <v>2</v>
      </c>
      <c r="D22" t="s">
        <v>3</v>
      </c>
    </row>
    <row r="23" spans="1:9">
      <c r="A23" t="s">
        <v>12</v>
      </c>
      <c r="B23">
        <v>2800</v>
      </c>
      <c r="C23">
        <v>800</v>
      </c>
      <c r="D23">
        <v>799.99999999999989</v>
      </c>
      <c r="F23" s="1" t="s">
        <v>9</v>
      </c>
      <c r="I23" t="s">
        <v>8</v>
      </c>
    </row>
    <row r="24" spans="1:9">
      <c r="A24" t="s">
        <v>13</v>
      </c>
      <c r="B24">
        <v>0</v>
      </c>
      <c r="C24">
        <v>0</v>
      </c>
      <c r="D24">
        <v>0</v>
      </c>
      <c r="F24" t="s">
        <v>1</v>
      </c>
      <c r="G24">
        <f>SUMPRODUCT(B23:B25, B16:B18)</f>
        <v>39200</v>
      </c>
      <c r="H24" t="s">
        <v>11</v>
      </c>
      <c r="I24">
        <f>10 * SUM(B23:B25)</f>
        <v>35000</v>
      </c>
    </row>
    <row r="25" spans="1:9">
      <c r="A25" t="s">
        <v>14</v>
      </c>
      <c r="B25">
        <v>699.99999999999977</v>
      </c>
      <c r="C25">
        <v>1200</v>
      </c>
      <c r="D25">
        <v>200</v>
      </c>
      <c r="F25" t="s">
        <v>2</v>
      </c>
      <c r="G25">
        <f>SUMPRODUCT(C23:C25, B16:B18)</f>
        <v>19200</v>
      </c>
      <c r="H25" t="s">
        <v>11</v>
      </c>
      <c r="I25">
        <f>8 * SUM(C23:C25)</f>
        <v>16000</v>
      </c>
    </row>
    <row r="26" spans="1:9">
      <c r="A26" t="s">
        <v>33</v>
      </c>
      <c r="B26">
        <f>SUM(B23:B25)</f>
        <v>3500</v>
      </c>
      <c r="C26">
        <f>SUM(C23:C25)</f>
        <v>2000</v>
      </c>
      <c r="D26">
        <f>SUM(D23:D25)</f>
        <v>999.99999999999989</v>
      </c>
      <c r="F26" t="s">
        <v>3</v>
      </c>
      <c r="G26">
        <f>SUMPRODUCT(D23:D25, B16:B18)</f>
        <v>11199.999999999998</v>
      </c>
      <c r="H26" t="s">
        <v>11</v>
      </c>
      <c r="I26">
        <f>6 * SUM(D23:D25)</f>
        <v>5999.9999999999991</v>
      </c>
    </row>
    <row r="28" spans="1:9">
      <c r="A28" s="2" t="s">
        <v>18</v>
      </c>
      <c r="B28" s="2" t="s">
        <v>39</v>
      </c>
      <c r="C28" s="2" t="s">
        <v>40</v>
      </c>
      <c r="F28" s="1" t="s">
        <v>10</v>
      </c>
      <c r="I28" t="s">
        <v>29</v>
      </c>
    </row>
    <row r="29" spans="1:9">
      <c r="A29">
        <f>SUM(B11:B13) - SUM(E11:E13)</f>
        <v>164500</v>
      </c>
      <c r="B29">
        <v>150000</v>
      </c>
      <c r="C29">
        <f>A29-B29</f>
        <v>14500</v>
      </c>
      <c r="F29" t="s">
        <v>1</v>
      </c>
      <c r="G29">
        <f>SUMPRODUCT(E16:E18,B23:B25)</f>
        <v>3499.9999999999991</v>
      </c>
      <c r="H29" t="s">
        <v>7</v>
      </c>
      <c r="I29">
        <f>1 * SUM(B23:B25)</f>
        <v>3500</v>
      </c>
    </row>
    <row r="30" spans="1:9">
      <c r="F30" t="s">
        <v>2</v>
      </c>
      <c r="G30">
        <f>SUMPRODUCT(E16:E18, C23:C25)</f>
        <v>4000</v>
      </c>
      <c r="H30" t="s">
        <v>7</v>
      </c>
      <c r="I30">
        <f>2 * SUM(C23:C25)</f>
        <v>4000</v>
      </c>
    </row>
    <row r="31" spans="1:9">
      <c r="F31" t="s">
        <v>3</v>
      </c>
      <c r="G31">
        <f>SUMPRODUCT(E16:E18, D23:D25)</f>
        <v>1000</v>
      </c>
      <c r="H31" t="s">
        <v>7</v>
      </c>
      <c r="I31">
        <f>1 * SUM(D23:D25)</f>
        <v>999.99999999999989</v>
      </c>
    </row>
    <row r="33" spans="6:9">
      <c r="F33" s="1" t="s">
        <v>26</v>
      </c>
    </row>
    <row r="34" spans="6:9">
      <c r="F34" t="s">
        <v>4</v>
      </c>
      <c r="G34">
        <f>SUM(B23:D23)</f>
        <v>4400</v>
      </c>
      <c r="H34" t="s">
        <v>7</v>
      </c>
      <c r="I34">
        <v>5000</v>
      </c>
    </row>
    <row r="35" spans="6:9">
      <c r="F35" t="s">
        <v>5</v>
      </c>
      <c r="G35">
        <f>SUM(B24:D24)</f>
        <v>0</v>
      </c>
      <c r="H35" t="s">
        <v>7</v>
      </c>
      <c r="I35">
        <v>5000</v>
      </c>
    </row>
    <row r="36" spans="6:9">
      <c r="F36" t="s">
        <v>6</v>
      </c>
      <c r="G36">
        <f>SUM(B25:D25)</f>
        <v>2100</v>
      </c>
      <c r="H36" t="s">
        <v>7</v>
      </c>
      <c r="I36">
        <v>5000</v>
      </c>
    </row>
    <row r="37" spans="6:9">
      <c r="F37" t="s">
        <v>27</v>
      </c>
      <c r="G37">
        <f>SUM(B23:D25)</f>
        <v>6500</v>
      </c>
      <c r="H37" t="s">
        <v>28</v>
      </c>
      <c r="I37">
        <v>14000</v>
      </c>
    </row>
    <row r="39" spans="6:9">
      <c r="F39" s="1" t="s">
        <v>34</v>
      </c>
    </row>
    <row r="40" spans="6:9">
      <c r="F40" t="s">
        <v>1</v>
      </c>
      <c r="G40">
        <f>SUM(B23:B25)</f>
        <v>3500</v>
      </c>
      <c r="H40" t="s">
        <v>7</v>
      </c>
      <c r="I40">
        <v>3500</v>
      </c>
    </row>
    <row r="41" spans="6:9">
      <c r="F41" t="s">
        <v>21</v>
      </c>
      <c r="G41">
        <f>SUM(C23:C25)</f>
        <v>2000</v>
      </c>
      <c r="H41" t="s">
        <v>7</v>
      </c>
      <c r="I41">
        <v>2000</v>
      </c>
    </row>
    <row r="42" spans="6:9">
      <c r="F42" t="s">
        <v>3</v>
      </c>
      <c r="G42">
        <f>SUM(D23:D25)</f>
        <v>999.99999999999989</v>
      </c>
      <c r="H42" t="s">
        <v>7</v>
      </c>
      <c r="I42">
        <v>1000</v>
      </c>
    </row>
  </sheetData>
  <mergeCells count="3">
    <mergeCell ref="A9:B9"/>
    <mergeCell ref="D9:E9"/>
    <mergeCell ref="G9:H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2"/>
  <sheetViews>
    <sheetView tabSelected="1" topLeftCell="A20" workbookViewId="0">
      <selection activeCell="I41" sqref="I41"/>
    </sheetView>
  </sheetViews>
  <sheetFormatPr baseColWidth="10" defaultRowHeight="15" x14ac:dyDescent="0"/>
  <cols>
    <col min="1" max="1" width="15" bestFit="1" customWidth="1"/>
    <col min="6" max="6" width="15" bestFit="1" customWidth="1"/>
    <col min="7" max="7" width="13.5" bestFit="1" customWidth="1"/>
  </cols>
  <sheetData>
    <row r="3" spans="1:8">
      <c r="A3" s="2" t="s">
        <v>22</v>
      </c>
      <c r="D3" s="2" t="s">
        <v>23</v>
      </c>
    </row>
    <row r="4" spans="1:8">
      <c r="A4" t="s">
        <v>19</v>
      </c>
      <c r="B4" t="s">
        <v>20</v>
      </c>
      <c r="D4" t="s">
        <v>24</v>
      </c>
      <c r="E4" t="s">
        <v>25</v>
      </c>
    </row>
    <row r="5" spans="1:8">
      <c r="A5" t="s">
        <v>1</v>
      </c>
      <c r="B5">
        <v>70</v>
      </c>
      <c r="D5" t="s">
        <v>4</v>
      </c>
      <c r="E5">
        <v>45</v>
      </c>
    </row>
    <row r="6" spans="1:8">
      <c r="A6" t="s">
        <v>21</v>
      </c>
      <c r="B6">
        <v>60</v>
      </c>
      <c r="D6" t="s">
        <v>5</v>
      </c>
      <c r="E6">
        <v>35</v>
      </c>
    </row>
    <row r="7" spans="1:8">
      <c r="A7" t="s">
        <v>3</v>
      </c>
      <c r="B7">
        <v>50</v>
      </c>
      <c r="D7" t="s">
        <v>6</v>
      </c>
      <c r="E7">
        <v>25</v>
      </c>
    </row>
    <row r="9" spans="1:8">
      <c r="A9" s="3" t="s">
        <v>30</v>
      </c>
      <c r="B9" s="3"/>
      <c r="D9" s="3" t="s">
        <v>31</v>
      </c>
      <c r="E9" s="3"/>
      <c r="G9" s="3" t="s">
        <v>38</v>
      </c>
      <c r="H9" s="3"/>
    </row>
    <row r="10" spans="1:8">
      <c r="A10" t="s">
        <v>19</v>
      </c>
      <c r="B10" t="s">
        <v>32</v>
      </c>
      <c r="D10" t="s">
        <v>19</v>
      </c>
      <c r="E10" t="s">
        <v>25</v>
      </c>
      <c r="G10" t="s">
        <v>19</v>
      </c>
      <c r="H10" t="s">
        <v>37</v>
      </c>
    </row>
    <row r="11" spans="1:8">
      <c r="A11" t="s">
        <v>1</v>
      </c>
      <c r="B11">
        <f>B5*SUM(B23:B25)</f>
        <v>350000</v>
      </c>
      <c r="D11" t="s">
        <v>1</v>
      </c>
      <c r="E11">
        <f>SUMPRODUCT(E5:E7, B23:B25)</f>
        <v>208000</v>
      </c>
      <c r="G11" t="s">
        <v>1</v>
      </c>
      <c r="H11">
        <f>B11-E11</f>
        <v>142000</v>
      </c>
    </row>
    <row r="12" spans="1:8">
      <c r="A12" t="s">
        <v>21</v>
      </c>
      <c r="B12">
        <f>B6*SUM(C23:C25)</f>
        <v>120000</v>
      </c>
      <c r="D12" t="s">
        <v>21</v>
      </c>
      <c r="E12">
        <f>SUMPRODUCT(E5:E7, C23:C25)</f>
        <v>66000</v>
      </c>
      <c r="G12" t="s">
        <v>21</v>
      </c>
    </row>
    <row r="13" spans="1:8">
      <c r="A13" t="s">
        <v>3</v>
      </c>
      <c r="B13">
        <f>B7*SUM(D23:D25)</f>
        <v>49999.999999999993</v>
      </c>
      <c r="D13" t="s">
        <v>3</v>
      </c>
      <c r="E13">
        <f>SUMPRODUCT(E5:E7, D23:D25)</f>
        <v>40999.999999999993</v>
      </c>
      <c r="G13" t="s">
        <v>3</v>
      </c>
    </row>
    <row r="15" spans="1:8">
      <c r="A15" s="2" t="s">
        <v>16</v>
      </c>
      <c r="D15" s="2" t="s">
        <v>17</v>
      </c>
    </row>
    <row r="16" spans="1:8">
      <c r="A16" t="s">
        <v>4</v>
      </c>
      <c r="B16">
        <v>12</v>
      </c>
      <c r="D16" t="s">
        <v>4</v>
      </c>
      <c r="E16">
        <v>0.5</v>
      </c>
    </row>
    <row r="17" spans="1:9">
      <c r="A17" t="s">
        <v>5</v>
      </c>
      <c r="B17">
        <v>6</v>
      </c>
      <c r="D17" t="s">
        <v>5</v>
      </c>
      <c r="E17">
        <v>2</v>
      </c>
    </row>
    <row r="18" spans="1:9">
      <c r="A18" t="s">
        <v>6</v>
      </c>
      <c r="B18">
        <v>8</v>
      </c>
      <c r="D18" t="s">
        <v>6</v>
      </c>
      <c r="E18">
        <v>3</v>
      </c>
    </row>
    <row r="21" spans="1:9">
      <c r="A21" s="2" t="s">
        <v>15</v>
      </c>
      <c r="F21" s="2" t="s">
        <v>0</v>
      </c>
    </row>
    <row r="22" spans="1:9">
      <c r="B22" t="s">
        <v>1</v>
      </c>
      <c r="C22" t="s">
        <v>2</v>
      </c>
      <c r="D22" t="s">
        <v>3</v>
      </c>
    </row>
    <row r="23" spans="1:9">
      <c r="A23" t="s">
        <v>12</v>
      </c>
      <c r="B23">
        <v>3400</v>
      </c>
      <c r="C23">
        <v>800</v>
      </c>
      <c r="D23">
        <v>799.99999999999989</v>
      </c>
      <c r="F23" s="1" t="s">
        <v>9</v>
      </c>
      <c r="I23" t="s">
        <v>8</v>
      </c>
    </row>
    <row r="24" spans="1:9">
      <c r="A24" t="s">
        <v>13</v>
      </c>
      <c r="B24">
        <v>1499.9999999999989</v>
      </c>
      <c r="C24">
        <v>0</v>
      </c>
      <c r="D24">
        <v>0</v>
      </c>
      <c r="F24" t="s">
        <v>1</v>
      </c>
      <c r="G24">
        <f>SUMPRODUCT(B23:B25, B16:B18)</f>
        <v>50600</v>
      </c>
      <c r="H24" t="s">
        <v>11</v>
      </c>
      <c r="I24">
        <f>10 * SUM(B23:B25)</f>
        <v>50000</v>
      </c>
    </row>
    <row r="25" spans="1:9">
      <c r="A25" t="s">
        <v>14</v>
      </c>
      <c r="B25">
        <v>100.00000000000058</v>
      </c>
      <c r="C25">
        <v>1200</v>
      </c>
      <c r="D25">
        <v>200</v>
      </c>
      <c r="F25" t="s">
        <v>2</v>
      </c>
      <c r="G25">
        <f>SUMPRODUCT(C23:C25, B16:B18)</f>
        <v>19200</v>
      </c>
      <c r="H25" t="s">
        <v>11</v>
      </c>
      <c r="I25">
        <f>8 * SUM(C23:C25)</f>
        <v>16000</v>
      </c>
    </row>
    <row r="26" spans="1:9">
      <c r="A26" t="s">
        <v>33</v>
      </c>
      <c r="B26">
        <f>SUM(B23:B25)</f>
        <v>5000</v>
      </c>
      <c r="C26">
        <f>SUM(C23:C25)</f>
        <v>2000</v>
      </c>
      <c r="D26">
        <f>SUM(D23:D25)</f>
        <v>999.99999999999989</v>
      </c>
      <c r="F26" t="s">
        <v>3</v>
      </c>
      <c r="G26">
        <f>SUMPRODUCT(D23:D25, B16:B18)</f>
        <v>11199.999999999998</v>
      </c>
      <c r="H26" t="s">
        <v>11</v>
      </c>
      <c r="I26">
        <f>6 * SUM(D23:D25)</f>
        <v>5999.9999999999991</v>
      </c>
    </row>
    <row r="28" spans="1:9">
      <c r="A28" s="2" t="s">
        <v>18</v>
      </c>
      <c r="B28" s="2" t="s">
        <v>39</v>
      </c>
      <c r="C28" s="2" t="s">
        <v>40</v>
      </c>
      <c r="F28" s="1" t="s">
        <v>10</v>
      </c>
      <c r="I28" t="s">
        <v>29</v>
      </c>
    </row>
    <row r="29" spans="1:9">
      <c r="A29">
        <f>SUM(B11:B13) - SUM(E11:E13)</f>
        <v>205000</v>
      </c>
      <c r="B29" s="4">
        <v>164500</v>
      </c>
      <c r="C29">
        <f>A29-B29</f>
        <v>40500</v>
      </c>
      <c r="F29" t="s">
        <v>1</v>
      </c>
      <c r="G29">
        <f>SUMPRODUCT(E16:E18,B23:B25)</f>
        <v>5000</v>
      </c>
      <c r="H29" t="s">
        <v>7</v>
      </c>
      <c r="I29">
        <f>1 * SUM(B23:B25)</f>
        <v>5000</v>
      </c>
    </row>
    <row r="30" spans="1:9">
      <c r="F30" t="s">
        <v>2</v>
      </c>
      <c r="G30">
        <f>SUMPRODUCT(E16:E18, C23:C25)</f>
        <v>4000</v>
      </c>
      <c r="H30" t="s">
        <v>7</v>
      </c>
      <c r="I30">
        <f>2 * SUM(C23:C25)</f>
        <v>4000</v>
      </c>
    </row>
    <row r="31" spans="1:9">
      <c r="F31" t="s">
        <v>3</v>
      </c>
      <c r="G31">
        <f>SUMPRODUCT(E16:E18, D23:D25)</f>
        <v>1000</v>
      </c>
      <c r="H31" t="s">
        <v>7</v>
      </c>
      <c r="I31">
        <f>1 * SUM(D23:D25)</f>
        <v>999.99999999999989</v>
      </c>
    </row>
    <row r="33" spans="6:9">
      <c r="F33" s="1" t="s">
        <v>26</v>
      </c>
    </row>
    <row r="34" spans="6:9">
      <c r="F34" t="s">
        <v>4</v>
      </c>
      <c r="G34">
        <f>SUM(B23:D23)</f>
        <v>5000</v>
      </c>
      <c r="H34" t="s">
        <v>7</v>
      </c>
      <c r="I34">
        <v>5000</v>
      </c>
    </row>
    <row r="35" spans="6:9">
      <c r="F35" t="s">
        <v>5</v>
      </c>
      <c r="G35">
        <f>SUM(B24:D24)</f>
        <v>1499.9999999999989</v>
      </c>
      <c r="H35" t="s">
        <v>7</v>
      </c>
      <c r="I35">
        <v>5000</v>
      </c>
    </row>
    <row r="36" spans="6:9">
      <c r="F36" t="s">
        <v>6</v>
      </c>
      <c r="G36">
        <f>SUM(B25:D25)</f>
        <v>1500.0000000000007</v>
      </c>
      <c r="H36" t="s">
        <v>7</v>
      </c>
      <c r="I36">
        <v>5000</v>
      </c>
    </row>
    <row r="37" spans="6:9">
      <c r="F37" t="s">
        <v>27</v>
      </c>
      <c r="G37">
        <f>SUM(B23:D25)</f>
        <v>8000</v>
      </c>
      <c r="H37" t="s">
        <v>28</v>
      </c>
      <c r="I37">
        <v>14000</v>
      </c>
    </row>
    <row r="39" spans="6:9">
      <c r="F39" s="1" t="s">
        <v>34</v>
      </c>
    </row>
    <row r="40" spans="6:9">
      <c r="F40" t="s">
        <v>1</v>
      </c>
      <c r="G40">
        <f>SUM(B23:B25)</f>
        <v>5000</v>
      </c>
      <c r="H40" t="s">
        <v>7</v>
      </c>
      <c r="I40">
        <v>5000</v>
      </c>
    </row>
    <row r="41" spans="6:9">
      <c r="F41" t="s">
        <v>21</v>
      </c>
      <c r="G41">
        <f>SUM(C23:C25)</f>
        <v>2000</v>
      </c>
      <c r="H41" t="s">
        <v>7</v>
      </c>
      <c r="I41">
        <v>2000</v>
      </c>
    </row>
    <row r="42" spans="6:9">
      <c r="F42" t="s">
        <v>3</v>
      </c>
      <c r="G42">
        <f>SUM(D23:D25)</f>
        <v>999.99999999999989</v>
      </c>
      <c r="H42" t="s">
        <v>7</v>
      </c>
      <c r="I42">
        <v>1000</v>
      </c>
    </row>
  </sheetData>
  <mergeCells count="3">
    <mergeCell ref="A9:B9"/>
    <mergeCell ref="D9:E9"/>
    <mergeCell ref="G9:H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</dc:creator>
  <cp:lastModifiedBy>Chai</cp:lastModifiedBy>
  <dcterms:created xsi:type="dcterms:W3CDTF">2015-05-07T04:10:08Z</dcterms:created>
  <dcterms:modified xsi:type="dcterms:W3CDTF">2015-05-07T16:08:57Z</dcterms:modified>
</cp:coreProperties>
</file>