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50" firstSheet="6" activeTab="7"/>
  </bookViews>
  <sheets>
    <sheet name="Random level" sheetId="1" r:id="rId1"/>
    <sheet name="Steady Level" sheetId="2" r:id="rId2"/>
    <sheet name="Seasonality" sheetId="5" r:id="rId3"/>
    <sheet name="Differencing" sheetId="3" r:id="rId4"/>
    <sheet name="acf &amp; pacf" sheetId="4" r:id="rId5"/>
    <sheet name="Linear Trendline" sheetId="6" r:id="rId6"/>
    <sheet name="Exponential Trend Curve" sheetId="7" r:id="rId7"/>
    <sheet name="Forecasting Seasonal Data" sheetId="9" r:id="rId8"/>
  </sheets>
  <externalReferences>
    <externalReference r:id="rId9"/>
    <externalReference r:id="rId10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>'[2]basic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'[2]basic model'!$J$3:$L$6</definedName>
    <definedName name="slope">'[2]basic model'!$F$1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9" l="1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N7" i="9"/>
  <c r="O7" i="9" s="1"/>
  <c r="J7" i="9"/>
  <c r="N6" i="9"/>
  <c r="O6" i="9" s="1"/>
  <c r="J6" i="9"/>
  <c r="N5" i="9"/>
  <c r="O5" i="9" s="1"/>
  <c r="N4" i="9"/>
  <c r="N8" i="9" s="1"/>
  <c r="O4" i="9" l="1"/>
  <c r="O8" i="9" s="1"/>
  <c r="E13" i="7" l="1"/>
  <c r="E12" i="7"/>
  <c r="E11" i="7"/>
  <c r="E10" i="7"/>
  <c r="E9" i="7"/>
  <c r="E8" i="7"/>
  <c r="E7" i="7"/>
  <c r="E6" i="7"/>
  <c r="E5" i="7"/>
  <c r="E4" i="7"/>
  <c r="F52" i="6" l="1"/>
  <c r="G52" i="6" s="1"/>
  <c r="E52" i="6"/>
  <c r="F51" i="6"/>
  <c r="E51" i="6"/>
  <c r="F50" i="6"/>
  <c r="G51" i="6" s="1"/>
  <c r="E50" i="6"/>
  <c r="G49" i="6"/>
  <c r="F49" i="6"/>
  <c r="E49" i="6"/>
  <c r="F48" i="6"/>
  <c r="E48" i="6"/>
  <c r="G47" i="6"/>
  <c r="F47" i="6"/>
  <c r="G48" i="6" s="1"/>
  <c r="E47" i="6"/>
  <c r="F46" i="6"/>
  <c r="E46" i="6"/>
  <c r="F45" i="6"/>
  <c r="G46" i="6" s="1"/>
  <c r="E45" i="6"/>
  <c r="F44" i="6"/>
  <c r="G44" i="6" s="1"/>
  <c r="E44" i="6"/>
  <c r="F43" i="6"/>
  <c r="E43" i="6"/>
  <c r="F42" i="6"/>
  <c r="G43" i="6" s="1"/>
  <c r="E42" i="6"/>
  <c r="G41" i="6"/>
  <c r="F41" i="6"/>
  <c r="E41" i="6"/>
  <c r="F40" i="6"/>
  <c r="E40" i="6"/>
  <c r="G39" i="6"/>
  <c r="F39" i="6"/>
  <c r="G40" i="6" s="1"/>
  <c r="E39" i="6"/>
  <c r="F38" i="6"/>
  <c r="E38" i="6"/>
  <c r="F37" i="6"/>
  <c r="G38" i="6" s="1"/>
  <c r="E37" i="6"/>
  <c r="F36" i="6"/>
  <c r="G36" i="6" s="1"/>
  <c r="E36" i="6"/>
  <c r="F35" i="6"/>
  <c r="E35" i="6"/>
  <c r="F34" i="6"/>
  <c r="G35" i="6" s="1"/>
  <c r="E34" i="6"/>
  <c r="G33" i="6"/>
  <c r="F33" i="6"/>
  <c r="E33" i="6"/>
  <c r="F32" i="6"/>
  <c r="E32" i="6"/>
  <c r="G31" i="6"/>
  <c r="F31" i="6"/>
  <c r="G32" i="6" s="1"/>
  <c r="E31" i="6"/>
  <c r="F30" i="6"/>
  <c r="E30" i="6"/>
  <c r="F29" i="6"/>
  <c r="G30" i="6" s="1"/>
  <c r="E29" i="6"/>
  <c r="F28" i="6"/>
  <c r="G28" i="6" s="1"/>
  <c r="E28" i="6"/>
  <c r="F27" i="6"/>
  <c r="E27" i="6"/>
  <c r="F26" i="6"/>
  <c r="G27" i="6" s="1"/>
  <c r="E26" i="6"/>
  <c r="G25" i="6"/>
  <c r="F25" i="6"/>
  <c r="E25" i="6"/>
  <c r="F24" i="6"/>
  <c r="E24" i="6"/>
  <c r="G23" i="6"/>
  <c r="F23" i="6"/>
  <c r="G24" i="6" s="1"/>
  <c r="E23" i="6"/>
  <c r="F22" i="6"/>
  <c r="E22" i="6"/>
  <c r="F21" i="6"/>
  <c r="G22" i="6" s="1"/>
  <c r="E21" i="6"/>
  <c r="F20" i="6"/>
  <c r="G20" i="6" s="1"/>
  <c r="E20" i="6"/>
  <c r="F19" i="6"/>
  <c r="E19" i="6"/>
  <c r="F18" i="6"/>
  <c r="G18" i="6" s="1"/>
  <c r="E18" i="6"/>
  <c r="G17" i="6"/>
  <c r="F17" i="6"/>
  <c r="E17" i="6"/>
  <c r="F16" i="6"/>
  <c r="E16" i="6"/>
  <c r="G15" i="6"/>
  <c r="F15" i="6"/>
  <c r="G16" i="6" s="1"/>
  <c r="E15" i="6"/>
  <c r="F14" i="6"/>
  <c r="E14" i="6"/>
  <c r="F13" i="6"/>
  <c r="G14" i="6" s="1"/>
  <c r="E13" i="6"/>
  <c r="F12" i="6"/>
  <c r="G12" i="6" s="1"/>
  <c r="E12" i="6"/>
  <c r="F11" i="6"/>
  <c r="E11" i="6"/>
  <c r="F10" i="6"/>
  <c r="G11" i="6" s="1"/>
  <c r="E10" i="6"/>
  <c r="G9" i="6"/>
  <c r="F9" i="6"/>
  <c r="E9" i="6"/>
  <c r="F8" i="6"/>
  <c r="E8" i="6"/>
  <c r="G7" i="6"/>
  <c r="F7" i="6"/>
  <c r="G8" i="6" s="1"/>
  <c r="E7" i="6"/>
  <c r="F6" i="6"/>
  <c r="E6" i="6"/>
  <c r="F5" i="6"/>
  <c r="G6" i="6" s="1"/>
  <c r="E5" i="6"/>
  <c r="F4" i="6"/>
  <c r="G4" i="6" s="1"/>
  <c r="E4" i="6"/>
  <c r="F3" i="6"/>
  <c r="E3" i="6"/>
  <c r="G26" i="6" l="1"/>
  <c r="G34" i="6"/>
  <c r="G42" i="6"/>
  <c r="G50" i="6"/>
  <c r="G5" i="6"/>
  <c r="G13" i="6"/>
  <c r="G21" i="6"/>
  <c r="G29" i="6"/>
  <c r="G37" i="6"/>
  <c r="G45" i="6"/>
  <c r="G10" i="6"/>
  <c r="G19" i="6"/>
  <c r="G28" i="4" l="1"/>
  <c r="G22" i="4"/>
  <c r="G14" i="4"/>
  <c r="F8" i="4"/>
  <c r="G7" i="4" s="1"/>
  <c r="F9" i="4"/>
  <c r="G8" i="4" s="1"/>
  <c r="F10" i="4"/>
  <c r="G9" i="4" s="1"/>
  <c r="F11" i="4"/>
  <c r="G10" i="4" s="1"/>
  <c r="F12" i="4"/>
  <c r="G11" i="4" s="1"/>
  <c r="F13" i="4"/>
  <c r="G12" i="4" s="1"/>
  <c r="F14" i="4"/>
  <c r="G13" i="4" s="1"/>
  <c r="F15" i="4"/>
  <c r="F16" i="4"/>
  <c r="G15" i="4" s="1"/>
  <c r="F17" i="4"/>
  <c r="G16" i="4" s="1"/>
  <c r="F18" i="4"/>
  <c r="G17" i="4" s="1"/>
  <c r="F19" i="4"/>
  <c r="G18" i="4" s="1"/>
  <c r="F20" i="4"/>
  <c r="G19" i="4" s="1"/>
  <c r="F21" i="4"/>
  <c r="G20" i="4" s="1"/>
  <c r="F22" i="4"/>
  <c r="G21" i="4" s="1"/>
  <c r="F23" i="4"/>
  <c r="F24" i="4"/>
  <c r="G23" i="4" s="1"/>
  <c r="F25" i="4"/>
  <c r="G24" i="4" s="1"/>
  <c r="F26" i="4"/>
  <c r="G25" i="4" s="1"/>
  <c r="F27" i="4"/>
  <c r="G26" i="4" s="1"/>
  <c r="F28" i="4"/>
  <c r="G27" i="4" s="1"/>
  <c r="F29" i="4"/>
  <c r="F7" i="4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6" i="3"/>
  <c r="E17" i="3" l="1"/>
  <c r="E21" i="3"/>
  <c r="E25" i="3"/>
  <c r="E13" i="3"/>
  <c r="E9" i="3"/>
  <c r="D17" i="3"/>
  <c r="D21" i="3"/>
  <c r="D25" i="3"/>
  <c r="D13" i="3"/>
  <c r="D10" i="3"/>
  <c r="D11" i="3"/>
  <c r="D12" i="3"/>
  <c r="D9" i="3"/>
  <c r="D6" i="3"/>
  <c r="D7" i="3"/>
  <c r="D8" i="3"/>
  <c r="D5" i="3"/>
  <c r="C10" i="3"/>
  <c r="C14" i="3" s="1"/>
  <c r="C18" i="3" s="1"/>
  <c r="C22" i="3" s="1"/>
  <c r="C26" i="3" s="1"/>
  <c r="C11" i="3"/>
  <c r="C15" i="3" s="1"/>
  <c r="C19" i="3" s="1"/>
  <c r="C23" i="3" s="1"/>
  <c r="C27" i="3" s="1"/>
  <c r="C12" i="3"/>
  <c r="C16" i="3" s="1"/>
  <c r="C20" i="3" s="1"/>
  <c r="C24" i="3" s="1"/>
  <c r="C28" i="3" s="1"/>
  <c r="C13" i="3"/>
  <c r="C17" i="3" s="1"/>
  <c r="C21" i="3" s="1"/>
  <c r="C25" i="3" s="1"/>
  <c r="C9" i="3"/>
</calcChain>
</file>

<file path=xl/sharedStrings.xml><?xml version="1.0" encoding="utf-8"?>
<sst xmlns="http://schemas.openxmlformats.org/spreadsheetml/2006/main" count="92" uniqueCount="32">
  <si>
    <t>Year</t>
  </si>
  <si>
    <t>Sales</t>
  </si>
  <si>
    <t>Runs Scored</t>
  </si>
  <si>
    <t>Mean</t>
  </si>
  <si>
    <t>Trend</t>
  </si>
  <si>
    <t>Quarter</t>
  </si>
  <si>
    <t>Q1</t>
  </si>
  <si>
    <t>Q2</t>
  </si>
  <si>
    <t>Q3</t>
  </si>
  <si>
    <t>Q4</t>
  </si>
  <si>
    <t>Average</t>
  </si>
  <si>
    <t>Covariance</t>
  </si>
  <si>
    <t>First differencing (wt)</t>
  </si>
  <si>
    <t>Second differencing (wt)</t>
  </si>
  <si>
    <t>Trend (t+1)</t>
  </si>
  <si>
    <t>Trend (t+2)</t>
  </si>
  <si>
    <t>millions</t>
  </si>
  <si>
    <t>Season</t>
  </si>
  <si>
    <t>Quarter#</t>
  </si>
  <si>
    <t>Revenue</t>
  </si>
  <si>
    <t>Value</t>
  </si>
  <si>
    <t>Forecast</t>
  </si>
  <si>
    <t>Error</t>
  </si>
  <si>
    <t>Sign change</t>
  </si>
  <si>
    <t>Year#</t>
  </si>
  <si>
    <t>Sales (millions)</t>
  </si>
  <si>
    <t>Predictions</t>
  </si>
  <si>
    <t>4 period MA</t>
  </si>
  <si>
    <t>Centered MA</t>
  </si>
  <si>
    <t>Actual/CMA</t>
  </si>
  <si>
    <t>Seasonal Index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</si>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</sst>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7" borderId="1" xfId="0" applyFont="1" applyFill="1" applyBorder="1"/>
    <xf numFmtId="0" fontId="3" fillId="0" borderId="1" xfId="0" applyFont="1" applyBorder="1"/>
    <xf numFmtId="0" fontId="3" fillId="8" borderId="1" xfId="0" applyFont="1" applyFill="1" applyBorder="1"/>
    <xf numFmtId="0" fontId="3" fillId="7" borderId="1" xfId="0" quotePrefix="1" applyFont="1" applyFill="1" applyBorder="1"/>
    <xf numFmtId="2" fontId="3" fillId="7" borderId="1" xfId="0" applyNumberFormat="1" applyFont="1" applyFill="1" applyBorder="1"/>
    <xf numFmtId="2" fontId="3" fillId="0" borderId="1" xfId="0" applyNumberFormat="1" applyFont="1" applyBorder="1"/>
    <xf numFmtId="0" fontId="3" fillId="9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</a:t>
            </a:r>
            <a:r>
              <a:rPr lang="en-US" baseline="0"/>
              <a:t> a steady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level'!$B$1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level'!$A$2:$A$21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xVal>
          <c:yVal>
            <c:numRef>
              <c:f>'Random level'!$B$2:$B$21</c:f>
              <c:numCache>
                <c:formatCode>General</c:formatCode>
                <c:ptCount val="2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A-4AAB-8457-5420E9F0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09536"/>
        <c:axId val="244312864"/>
      </c:scatterChart>
      <c:valAx>
        <c:axId val="244309536"/>
        <c:scaling>
          <c:orientation val="minMax"/>
          <c:max val="200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12864"/>
        <c:crosses val="autoZero"/>
        <c:crossBetween val="midCat"/>
      </c:valAx>
      <c:valAx>
        <c:axId val="244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Trendline'!$D$2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773862642169734"/>
                  <c:y val="-0.2289114902303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Trendline'!$C$3:$C$52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xVal>
          <c:yVal>
            <c:numRef>
              <c:f>'Linear Trendline'!$D$3:$D$52</c:f>
              <c:numCache>
                <c:formatCode>General</c:formatCode>
                <c:ptCount val="50"/>
                <c:pt idx="0">
                  <c:v>0.83</c:v>
                </c:pt>
                <c:pt idx="1">
                  <c:v>0.85</c:v>
                </c:pt>
                <c:pt idx="2">
                  <c:v>0.71</c:v>
                </c:pt>
                <c:pt idx="3">
                  <c:v>0.61</c:v>
                </c:pt>
                <c:pt idx="4">
                  <c:v>0.8</c:v>
                </c:pt>
                <c:pt idx="5">
                  <c:v>0.88</c:v>
                </c:pt>
                <c:pt idx="6">
                  <c:v>0.74</c:v>
                </c:pt>
                <c:pt idx="7">
                  <c:v>0.68</c:v>
                </c:pt>
                <c:pt idx="8">
                  <c:v>0.8</c:v>
                </c:pt>
                <c:pt idx="9">
                  <c:v>0.68</c:v>
                </c:pt>
                <c:pt idx="10">
                  <c:v>0.7</c:v>
                </c:pt>
                <c:pt idx="11">
                  <c:v>0.57999999999999996</c:v>
                </c:pt>
                <c:pt idx="12">
                  <c:v>0.87</c:v>
                </c:pt>
                <c:pt idx="13">
                  <c:v>0.7</c:v>
                </c:pt>
                <c:pt idx="14">
                  <c:v>0.82</c:v>
                </c:pt>
                <c:pt idx="15">
                  <c:v>0.73</c:v>
                </c:pt>
                <c:pt idx="16">
                  <c:v>0.64</c:v>
                </c:pt>
                <c:pt idx="17">
                  <c:v>0.8</c:v>
                </c:pt>
                <c:pt idx="18">
                  <c:v>0.78</c:v>
                </c:pt>
                <c:pt idx="19">
                  <c:v>0.77</c:v>
                </c:pt>
                <c:pt idx="20">
                  <c:v>0.86</c:v>
                </c:pt>
                <c:pt idx="21">
                  <c:v>0.91</c:v>
                </c:pt>
                <c:pt idx="22">
                  <c:v>1.06</c:v>
                </c:pt>
                <c:pt idx="23">
                  <c:v>0.76</c:v>
                </c:pt>
                <c:pt idx="24">
                  <c:v>0.73</c:v>
                </c:pt>
                <c:pt idx="25">
                  <c:v>0.79</c:v>
                </c:pt>
                <c:pt idx="26">
                  <c:v>0.8</c:v>
                </c:pt>
                <c:pt idx="27">
                  <c:v>0.72</c:v>
                </c:pt>
                <c:pt idx="28">
                  <c:v>0.89</c:v>
                </c:pt>
                <c:pt idx="29">
                  <c:v>1.03</c:v>
                </c:pt>
                <c:pt idx="30">
                  <c:v>1.01</c:v>
                </c:pt>
                <c:pt idx="31">
                  <c:v>1.0900000000000001</c:v>
                </c:pt>
                <c:pt idx="32">
                  <c:v>1.02</c:v>
                </c:pt>
                <c:pt idx="33">
                  <c:v>1.04</c:v>
                </c:pt>
                <c:pt idx="34">
                  <c:v>1.1399999999999999</c:v>
                </c:pt>
                <c:pt idx="35">
                  <c:v>1.17</c:v>
                </c:pt>
                <c:pt idx="36">
                  <c:v>1.1200000000000001</c:v>
                </c:pt>
                <c:pt idx="37">
                  <c:v>1.04</c:v>
                </c:pt>
                <c:pt idx="38">
                  <c:v>1.07</c:v>
                </c:pt>
                <c:pt idx="39">
                  <c:v>1.1200000000000001</c:v>
                </c:pt>
                <c:pt idx="40">
                  <c:v>1.03</c:v>
                </c:pt>
                <c:pt idx="41">
                  <c:v>1.1100000000000001</c:v>
                </c:pt>
                <c:pt idx="42">
                  <c:v>1.02</c:v>
                </c:pt>
                <c:pt idx="43">
                  <c:v>1</c:v>
                </c:pt>
                <c:pt idx="44">
                  <c:v>1.04</c:v>
                </c:pt>
                <c:pt idx="45">
                  <c:v>0.95</c:v>
                </c:pt>
                <c:pt idx="46">
                  <c:v>0.94</c:v>
                </c:pt>
                <c:pt idx="47">
                  <c:v>1.02</c:v>
                </c:pt>
                <c:pt idx="48">
                  <c:v>0.96</c:v>
                </c:pt>
                <c:pt idx="4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0-4615-AB88-8209DE22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8927"/>
        <c:axId val="1692212255"/>
      </c:scatterChart>
      <c:valAx>
        <c:axId val="16922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12255"/>
        <c:crosses val="autoZero"/>
        <c:crossBetween val="midCat"/>
      </c:valAx>
      <c:valAx>
        <c:axId val="16922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9026684164479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 Curve'!$D$3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553674540682415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Exponential Trend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58.553e</a:t>
                    </a:r>
                    <a:r>
                      <a:rPr lang="en-US" baseline="30000"/>
                      <a:t>0.5694x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0.9828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71719160104987"/>
                  <c:y val="-0.39289370078740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Trendline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1262.2x - 3380.9</a:t>
                    </a:r>
                    <a:br>
                      <a:rPr lang="en-US" baseline="0"/>
                    </a:br>
                    <a:r>
                      <a:rPr lang="en-US" baseline="0"/>
                      <a:t>R² = 0.8386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'Exponential Trend Curve'!$C$4:$C$14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'Exponential Trend Curve'!$D$4:$D$14</c:f>
              <c:numCache>
                <c:formatCode>General</c:formatCode>
                <c:ptCount val="11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F-4DFD-A4AB-AE0CE86C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63567"/>
        <c:axId val="1934993055"/>
      </c:scatterChart>
      <c:valAx>
        <c:axId val="19245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93055"/>
        <c:crosses val="autoZero"/>
        <c:crossBetween val="midCat"/>
      </c:valAx>
      <c:valAx>
        <c:axId val="19349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Seasonal Data'!$G$3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'Forecasting Seasonal Data'!$D$4:$D$23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'Forecasting Seasonal Data'!$G$4:$G$23</c:f>
              <c:numCache>
                <c:formatCode>General</c:formatCode>
                <c:ptCount val="20"/>
                <c:pt idx="0">
                  <c:v>24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48</c:v>
                </c:pt>
                <c:pt idx="5">
                  <c:v>66</c:v>
                </c:pt>
                <c:pt idx="6">
                  <c:v>91</c:v>
                </c:pt>
                <c:pt idx="7">
                  <c:v>105</c:v>
                </c:pt>
                <c:pt idx="8">
                  <c:v>68</c:v>
                </c:pt>
                <c:pt idx="9">
                  <c:v>85</c:v>
                </c:pt>
                <c:pt idx="10">
                  <c:v>100</c:v>
                </c:pt>
                <c:pt idx="11">
                  <c:v>125</c:v>
                </c:pt>
                <c:pt idx="12">
                  <c:v>107</c:v>
                </c:pt>
                <c:pt idx="13">
                  <c:v>125</c:v>
                </c:pt>
                <c:pt idx="14">
                  <c:v>138</c:v>
                </c:pt>
                <c:pt idx="15">
                  <c:v>159</c:v>
                </c:pt>
                <c:pt idx="16">
                  <c:v>135</c:v>
                </c:pt>
                <c:pt idx="17">
                  <c:v>155</c:v>
                </c:pt>
                <c:pt idx="18">
                  <c:v>175</c:v>
                </c:pt>
                <c:pt idx="1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2-4EFC-996C-2941D1D6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250991"/>
        <c:axId val="1663242671"/>
      </c:lineChart>
      <c:catAx>
        <c:axId val="166325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42671"/>
        <c:crosses val="autoZero"/>
        <c:auto val="1"/>
        <c:lblAlgn val="ctr"/>
        <c:lblOffset val="100"/>
        <c:noMultiLvlLbl val="0"/>
      </c:catAx>
      <c:valAx>
        <c:axId val="16632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Seasonal Data'!$I$3</c:f>
              <c:strCache>
                <c:ptCount val="1"/>
                <c:pt idx="0">
                  <c:v>Centered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'Forecasting Seasonal Data'!$D$4:$D$23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'Forecasting Seasonal Data'!$I$4:$I$23</c:f>
              <c:numCache>
                <c:formatCode>General</c:formatCode>
                <c:ptCount val="20"/>
                <c:pt idx="2" formatCode="0.00">
                  <c:v>55</c:v>
                </c:pt>
                <c:pt idx="3" formatCode="0.00">
                  <c:v>60.75</c:v>
                </c:pt>
                <c:pt idx="4" formatCode="0.00">
                  <c:v>67.25</c:v>
                </c:pt>
                <c:pt idx="5" formatCode="0.00">
                  <c:v>74.25</c:v>
                </c:pt>
                <c:pt idx="6" formatCode="0.00">
                  <c:v>80</c:v>
                </c:pt>
                <c:pt idx="7" formatCode="0.00">
                  <c:v>84.875</c:v>
                </c:pt>
                <c:pt idx="8" formatCode="0.00">
                  <c:v>88.375</c:v>
                </c:pt>
                <c:pt idx="9" formatCode="0.00">
                  <c:v>92</c:v>
                </c:pt>
                <c:pt idx="10" formatCode="0.00">
                  <c:v>99.375</c:v>
                </c:pt>
                <c:pt idx="11" formatCode="0.00">
                  <c:v>109.25</c:v>
                </c:pt>
                <c:pt idx="12" formatCode="0.00">
                  <c:v>119</c:v>
                </c:pt>
                <c:pt idx="13" formatCode="0.00">
                  <c:v>128</c:v>
                </c:pt>
                <c:pt idx="14" formatCode="0.00">
                  <c:v>135.75</c:v>
                </c:pt>
                <c:pt idx="15" formatCode="0.00">
                  <c:v>143</c:v>
                </c:pt>
                <c:pt idx="16" formatCode="0.00">
                  <c:v>151.375</c:v>
                </c:pt>
                <c:pt idx="17" formatCode="0.00">
                  <c:v>160.125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E22-AF6F-73D0F1BB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49008"/>
        <c:axId val="1933445680"/>
      </c:lineChart>
      <c:catAx>
        <c:axId val="19334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45680"/>
        <c:crosses val="autoZero"/>
        <c:auto val="1"/>
        <c:lblAlgn val="ctr"/>
        <c:lblOffset val="100"/>
        <c:noMultiLvlLbl val="0"/>
      </c:catAx>
      <c:valAx>
        <c:axId val="19334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'Steady Level'!$B$1</c:f>
              <c:strCache>
                <c:ptCount val="1"/>
                <c:pt idx="0">
                  <c:v>Runs Scored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Level'!$A$2:$A$21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</c:numCache>
            </c:numRef>
          </c:xVal>
          <c:yVal>
            <c:numRef>
              <c:f>'Steady Level'!$B$2:$B$21</c:f>
              <c:numCache>
                <c:formatCode>General</c:formatCode>
                <c:ptCount val="20"/>
                <c:pt idx="0">
                  <c:v>1000</c:v>
                </c:pt>
                <c:pt idx="1">
                  <c:v>1200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1350</c:v>
                </c:pt>
                <c:pt idx="6">
                  <c:v>1200</c:v>
                </c:pt>
                <c:pt idx="7">
                  <c:v>1000</c:v>
                </c:pt>
                <c:pt idx="8">
                  <c:v>950</c:v>
                </c:pt>
                <c:pt idx="9">
                  <c:v>1000</c:v>
                </c:pt>
                <c:pt idx="10">
                  <c:v>1200</c:v>
                </c:pt>
                <c:pt idx="11">
                  <c:v>1100</c:v>
                </c:pt>
                <c:pt idx="12">
                  <c:v>1300</c:v>
                </c:pt>
                <c:pt idx="13">
                  <c:v>1200</c:v>
                </c:pt>
                <c:pt idx="14">
                  <c:v>1000</c:v>
                </c:pt>
                <c:pt idx="15">
                  <c:v>900</c:v>
                </c:pt>
                <c:pt idx="16">
                  <c:v>950</c:v>
                </c:pt>
                <c:pt idx="17">
                  <c:v>800</c:v>
                </c:pt>
                <c:pt idx="18">
                  <c:v>750</c:v>
                </c:pt>
                <c:pt idx="19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2-4997-8C1F-DE60EE80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86624"/>
        <c:axId val="251690784"/>
      </c:scatterChart>
      <c:valAx>
        <c:axId val="2516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0784"/>
        <c:crosses val="autoZero"/>
        <c:crossBetween val="midCat"/>
      </c:valAx>
      <c:valAx>
        <c:axId val="2516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Steady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9329396325459323"/>
          <c:h val="0.70199803149606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'Steady Level'!$B$1</c:f>
              <c:strCache>
                <c:ptCount val="1"/>
                <c:pt idx="0">
                  <c:v>Runs Scored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'Steady Level'!$A$2:$A$21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</c:numCache>
            </c:numRef>
          </c:xVal>
          <c:yVal>
            <c:numRef>
              <c:f>'Steady Level'!$B$2:$B$21</c:f>
              <c:numCache>
                <c:formatCode>General</c:formatCode>
                <c:ptCount val="20"/>
                <c:pt idx="0">
                  <c:v>1000</c:v>
                </c:pt>
                <c:pt idx="1">
                  <c:v>1200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1350</c:v>
                </c:pt>
                <c:pt idx="6">
                  <c:v>1200</c:v>
                </c:pt>
                <c:pt idx="7">
                  <c:v>1000</c:v>
                </c:pt>
                <c:pt idx="8">
                  <c:v>950</c:v>
                </c:pt>
                <c:pt idx="9">
                  <c:v>1000</c:v>
                </c:pt>
                <c:pt idx="10">
                  <c:v>1200</c:v>
                </c:pt>
                <c:pt idx="11">
                  <c:v>1100</c:v>
                </c:pt>
                <c:pt idx="12">
                  <c:v>1300</c:v>
                </c:pt>
                <c:pt idx="13">
                  <c:v>1200</c:v>
                </c:pt>
                <c:pt idx="14">
                  <c:v>1000</c:v>
                </c:pt>
                <c:pt idx="15">
                  <c:v>900</c:v>
                </c:pt>
                <c:pt idx="16">
                  <c:v>950</c:v>
                </c:pt>
                <c:pt idx="17">
                  <c:v>800</c:v>
                </c:pt>
                <c:pt idx="18">
                  <c:v>750</c:v>
                </c:pt>
                <c:pt idx="19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F-40C3-9C62-D26F719AFAA9}"/>
            </c:ext>
          </c:extLst>
        </c:ser>
        <c:ser>
          <c:idx val="1"/>
          <c:order val="1"/>
          <c:tx>
            <c:strRef>
              <c:f>'Steady Level'!$C$1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'Steady Level'!$A$2:$A$21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</c:numCache>
            </c:numRef>
          </c:xVal>
          <c:yVal>
            <c:numRef>
              <c:f>'Steady Level'!$C$2:$C$21</c:f>
              <c:numCache>
                <c:formatCode>General</c:formatCode>
                <c:ptCount val="20"/>
                <c:pt idx="0">
                  <c:v>1050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F-40C3-9C62-D26F719A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7440"/>
        <c:axId val="251696608"/>
      </c:scatterChart>
      <c:valAx>
        <c:axId val="251697440"/>
        <c:scaling>
          <c:orientation val="minMax"/>
          <c:max val="2012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6608"/>
        <c:crosses val="autoZero"/>
        <c:crossBetween val="midCat"/>
      </c:valAx>
      <c:valAx>
        <c:axId val="251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8289588801402"/>
          <c:y val="4.2244823563721161E-2"/>
          <c:w val="0.380500656167979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Seasonality!$D$1:$D$2</c:f>
              <c:strCache>
                <c:ptCount val="2"/>
                <c:pt idx="0">
                  <c:v>millions</c:v>
                </c:pt>
                <c:pt idx="1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Seasonality!$A$3:$A$70</c:f>
              <c:numCache>
                <c:formatCode>General</c:formatCode>
                <c:ptCount val="68"/>
                <c:pt idx="0">
                  <c:v>1995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1996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1998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2001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2005</c:v>
                </c:pt>
                <c:pt idx="38">
                  <c:v>2005</c:v>
                </c:pt>
                <c:pt idx="39">
                  <c:v>2005</c:v>
                </c:pt>
                <c:pt idx="40">
                  <c:v>2005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2006</c:v>
                </c:pt>
                <c:pt idx="45">
                  <c:v>2007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2009</c:v>
                </c:pt>
                <c:pt idx="54">
                  <c:v>2009</c:v>
                </c:pt>
                <c:pt idx="55">
                  <c:v>2009</c:v>
                </c:pt>
                <c:pt idx="56">
                  <c:v>2009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2010</c:v>
                </c:pt>
                <c:pt idx="61">
                  <c:v>2011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2012</c:v>
                </c:pt>
                <c:pt idx="66">
                  <c:v>2012</c:v>
                </c:pt>
                <c:pt idx="67">
                  <c:v>2012</c:v>
                </c:pt>
              </c:numCache>
            </c:numRef>
          </c:xVal>
          <c:yVal>
            <c:numRef>
              <c:f>Seasonality!$D$3:$D$70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6-49A7-9534-0D5DD577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19135"/>
        <c:axId val="1921319551"/>
      </c:scatterChart>
      <c:valAx>
        <c:axId val="19213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9551"/>
        <c:crosses val="autoZero"/>
        <c:crossBetween val="midCat"/>
      </c:valAx>
      <c:valAx>
        <c:axId val="19213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vs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Differencing!$C$4</c:f>
              <c:strCache>
                <c:ptCount val="1"/>
                <c:pt idx="0">
                  <c:v>Trend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Differencing!$C$5:$C$28</c:f>
              <c:numCache>
                <c:formatCode>0.00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12.5</c:v>
                </c:pt>
                <c:pt idx="5">
                  <c:v>17.5</c:v>
                </c:pt>
                <c:pt idx="6">
                  <c:v>25</c:v>
                </c:pt>
                <c:pt idx="7">
                  <c:v>20</c:v>
                </c:pt>
                <c:pt idx="8">
                  <c:v>15.625</c:v>
                </c:pt>
                <c:pt idx="9">
                  <c:v>21.875</c:v>
                </c:pt>
                <c:pt idx="10">
                  <c:v>31.25</c:v>
                </c:pt>
                <c:pt idx="11">
                  <c:v>25</c:v>
                </c:pt>
                <c:pt idx="12">
                  <c:v>19.53125</c:v>
                </c:pt>
                <c:pt idx="13">
                  <c:v>27.34375</c:v>
                </c:pt>
                <c:pt idx="14">
                  <c:v>39.0625</c:v>
                </c:pt>
                <c:pt idx="15">
                  <c:v>31.25</c:v>
                </c:pt>
                <c:pt idx="16">
                  <c:v>24.4140625</c:v>
                </c:pt>
                <c:pt idx="17">
                  <c:v>34.1796875</c:v>
                </c:pt>
                <c:pt idx="18">
                  <c:v>48.828125</c:v>
                </c:pt>
                <c:pt idx="19">
                  <c:v>39.0625</c:v>
                </c:pt>
                <c:pt idx="20">
                  <c:v>30.517578125</c:v>
                </c:pt>
                <c:pt idx="21">
                  <c:v>42.724609375</c:v>
                </c:pt>
                <c:pt idx="22">
                  <c:v>61.03515625</c:v>
                </c:pt>
                <c:pt idx="23">
                  <c:v>48.828125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F-42E3-8E94-BB3D92BBB6A1}"/>
            </c:ext>
          </c:extLst>
        </c:ser>
        <c:ser>
          <c:idx val="1"/>
          <c:order val="1"/>
          <c:tx>
            <c:strRef>
              <c:f>Differencing!$D$4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Differencing!$D$5:$D$28</c:f>
              <c:numCache>
                <c:formatCode>0.00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23.4375</c:v>
                </c:pt>
                <c:pt idx="9">
                  <c:v>23.4375</c:v>
                </c:pt>
                <c:pt idx="10">
                  <c:v>23.4375</c:v>
                </c:pt>
                <c:pt idx="11">
                  <c:v>23.4375</c:v>
                </c:pt>
                <c:pt idx="12">
                  <c:v>29.296875</c:v>
                </c:pt>
                <c:pt idx="13">
                  <c:v>29.296875</c:v>
                </c:pt>
                <c:pt idx="14">
                  <c:v>29.296875</c:v>
                </c:pt>
                <c:pt idx="15">
                  <c:v>29.296875</c:v>
                </c:pt>
                <c:pt idx="16">
                  <c:v>36.62109375</c:v>
                </c:pt>
                <c:pt idx="17">
                  <c:v>36.62109375</c:v>
                </c:pt>
                <c:pt idx="18">
                  <c:v>36.62109375</c:v>
                </c:pt>
                <c:pt idx="19">
                  <c:v>36.62109375</c:v>
                </c:pt>
                <c:pt idx="20">
                  <c:v>45.7763671875</c:v>
                </c:pt>
                <c:pt idx="21">
                  <c:v>45.7763671875</c:v>
                </c:pt>
                <c:pt idx="22">
                  <c:v>45.7763671875</c:v>
                </c:pt>
                <c:pt idx="23">
                  <c:v>45.7763671875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F-42E3-8E94-BB3D92BB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432575"/>
        <c:axId val="1239444223"/>
      </c:lineChart>
      <c:catAx>
        <c:axId val="12394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4223"/>
        <c:crosses val="autoZero"/>
        <c:auto val="1"/>
        <c:lblAlgn val="ctr"/>
        <c:lblOffset val="100"/>
        <c:noMultiLvlLbl val="0"/>
      </c:catAx>
      <c:valAx>
        <c:axId val="12394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differencing</a:t>
            </a:r>
            <a:r>
              <a:rPr lang="en-US" baseline="0"/>
              <a:t> and its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Differencing!$F$4</c:f>
              <c:strCache>
                <c:ptCount val="1"/>
                <c:pt idx="0">
                  <c:v>First differencing (wt)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Differencing!$F$5:$F$28</c:f>
              <c:numCache>
                <c:formatCode>0.00</c:formatCode>
                <c:ptCount val="24"/>
                <c:pt idx="1">
                  <c:v>4</c:v>
                </c:pt>
                <c:pt idx="2">
                  <c:v>6</c:v>
                </c:pt>
                <c:pt idx="3">
                  <c:v>-4</c:v>
                </c:pt>
                <c:pt idx="4">
                  <c:v>-3.5</c:v>
                </c:pt>
                <c:pt idx="5">
                  <c:v>5</c:v>
                </c:pt>
                <c:pt idx="6">
                  <c:v>7.5</c:v>
                </c:pt>
                <c:pt idx="7">
                  <c:v>-5</c:v>
                </c:pt>
                <c:pt idx="8">
                  <c:v>-4.375</c:v>
                </c:pt>
                <c:pt idx="9">
                  <c:v>6.25</c:v>
                </c:pt>
                <c:pt idx="10">
                  <c:v>9.375</c:v>
                </c:pt>
                <c:pt idx="11">
                  <c:v>-6.25</c:v>
                </c:pt>
                <c:pt idx="12">
                  <c:v>-5.46875</c:v>
                </c:pt>
                <c:pt idx="13">
                  <c:v>7.8125</c:v>
                </c:pt>
                <c:pt idx="14">
                  <c:v>11.71875</c:v>
                </c:pt>
                <c:pt idx="15">
                  <c:v>-7.8125</c:v>
                </c:pt>
                <c:pt idx="16">
                  <c:v>-6.8359375</c:v>
                </c:pt>
                <c:pt idx="17">
                  <c:v>9.765625</c:v>
                </c:pt>
                <c:pt idx="18">
                  <c:v>14.6484375</c:v>
                </c:pt>
                <c:pt idx="19">
                  <c:v>-9.765625</c:v>
                </c:pt>
                <c:pt idx="20">
                  <c:v>-8.544921875</c:v>
                </c:pt>
                <c:pt idx="21">
                  <c:v>12.20703125</c:v>
                </c:pt>
                <c:pt idx="22">
                  <c:v>18.310546875</c:v>
                </c:pt>
                <c:pt idx="23">
                  <c:v>-12.20703125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7-4423-9E9F-5841A2068FE0}"/>
            </c:ext>
          </c:extLst>
        </c:ser>
        <c:ser>
          <c:idx val="0"/>
          <c:order val="1"/>
          <c:tx>
            <c:strRef>
              <c:f>Differencing!$G$4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Differencing!$G$5:$G$28</c:f>
              <c:numCache>
                <c:formatCode>0.00</c:formatCode>
                <c:ptCount val="24"/>
                <c:pt idx="1">
                  <c:v>1.6881793478260869</c:v>
                </c:pt>
                <c:pt idx="2">
                  <c:v>1.6881793478260869</c:v>
                </c:pt>
                <c:pt idx="3">
                  <c:v>1.6881793478260869</c:v>
                </c:pt>
                <c:pt idx="4">
                  <c:v>1.6881793478260869</c:v>
                </c:pt>
                <c:pt idx="5">
                  <c:v>1.6881793478260869</c:v>
                </c:pt>
                <c:pt idx="6">
                  <c:v>1.68817934782609</c:v>
                </c:pt>
                <c:pt idx="7">
                  <c:v>1.68817934782609</c:v>
                </c:pt>
                <c:pt idx="8">
                  <c:v>1.68817934782609</c:v>
                </c:pt>
                <c:pt idx="9">
                  <c:v>1.68817934782609</c:v>
                </c:pt>
                <c:pt idx="10">
                  <c:v>1.68817934782609</c:v>
                </c:pt>
                <c:pt idx="11">
                  <c:v>1.68817934782609</c:v>
                </c:pt>
                <c:pt idx="12">
                  <c:v>1.68817934782609</c:v>
                </c:pt>
                <c:pt idx="13">
                  <c:v>1.68817934782609</c:v>
                </c:pt>
                <c:pt idx="14">
                  <c:v>1.68817934782609</c:v>
                </c:pt>
                <c:pt idx="15">
                  <c:v>1.68817934782609</c:v>
                </c:pt>
                <c:pt idx="16">
                  <c:v>1.68817934782609</c:v>
                </c:pt>
                <c:pt idx="17">
                  <c:v>1.68817934782609</c:v>
                </c:pt>
                <c:pt idx="18">
                  <c:v>1.68817934782609</c:v>
                </c:pt>
                <c:pt idx="19">
                  <c:v>1.68817934782609</c:v>
                </c:pt>
                <c:pt idx="20">
                  <c:v>1.68817934782609</c:v>
                </c:pt>
                <c:pt idx="21">
                  <c:v>1.68817934782609</c:v>
                </c:pt>
                <c:pt idx="22">
                  <c:v>1.68817934782609</c:v>
                </c:pt>
                <c:pt idx="23">
                  <c:v>1.68817934782609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7-4423-9E9F-5841A206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79999"/>
        <c:axId val="474882495"/>
      </c:lineChart>
      <c:catAx>
        <c:axId val="47487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2495"/>
        <c:crossesAt val="-20"/>
        <c:auto val="1"/>
        <c:lblAlgn val="ctr"/>
        <c:lblOffset val="100"/>
        <c:noMultiLvlLbl val="0"/>
      </c:catAx>
      <c:valAx>
        <c:axId val="474882495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999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differencing</a:t>
            </a:r>
            <a:r>
              <a:rPr lang="en-US" baseline="0"/>
              <a:t> and its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Differencing!$H$4</c:f>
              <c:strCache>
                <c:ptCount val="1"/>
                <c:pt idx="0">
                  <c:v>Second differencing (wt)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Differencing!$H$5:$H$28</c:f>
              <c:numCache>
                <c:formatCode>General</c:formatCode>
                <c:ptCount val="24"/>
                <c:pt idx="2" formatCode="0.00">
                  <c:v>2</c:v>
                </c:pt>
                <c:pt idx="3" formatCode="0.00">
                  <c:v>-10</c:v>
                </c:pt>
                <c:pt idx="4" formatCode="0.00">
                  <c:v>0.5</c:v>
                </c:pt>
                <c:pt idx="5" formatCode="0.00">
                  <c:v>8.5</c:v>
                </c:pt>
                <c:pt idx="6" formatCode="0.00">
                  <c:v>2.5</c:v>
                </c:pt>
                <c:pt idx="7" formatCode="0.00">
                  <c:v>-12.5</c:v>
                </c:pt>
                <c:pt idx="8" formatCode="0.00">
                  <c:v>0.625</c:v>
                </c:pt>
                <c:pt idx="9" formatCode="0.00">
                  <c:v>10.625</c:v>
                </c:pt>
                <c:pt idx="10" formatCode="0.00">
                  <c:v>3.125</c:v>
                </c:pt>
                <c:pt idx="11" formatCode="0.00">
                  <c:v>-15.625</c:v>
                </c:pt>
                <c:pt idx="12" formatCode="0.00">
                  <c:v>0.78125</c:v>
                </c:pt>
                <c:pt idx="13" formatCode="0.00">
                  <c:v>13.28125</c:v>
                </c:pt>
                <c:pt idx="14" formatCode="0.00">
                  <c:v>3.90625</c:v>
                </c:pt>
                <c:pt idx="15" formatCode="0.00">
                  <c:v>-19.53125</c:v>
                </c:pt>
                <c:pt idx="16" formatCode="0.00">
                  <c:v>0.9765625</c:v>
                </c:pt>
                <c:pt idx="17" formatCode="0.00">
                  <c:v>16.6015625</c:v>
                </c:pt>
                <c:pt idx="18" formatCode="0.00">
                  <c:v>4.8828125</c:v>
                </c:pt>
                <c:pt idx="19" formatCode="0.00">
                  <c:v>-24.4140625</c:v>
                </c:pt>
                <c:pt idx="20" formatCode="0.00">
                  <c:v>1.220703125</c:v>
                </c:pt>
                <c:pt idx="21" formatCode="0.00">
                  <c:v>20.751953125</c:v>
                </c:pt>
                <c:pt idx="22" formatCode="0.00">
                  <c:v>6.103515625</c:v>
                </c:pt>
                <c:pt idx="23" formatCode="0.00">
                  <c:v>-30.517578125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1-4CA7-8F7C-23C3DE73E963}"/>
            </c:ext>
          </c:extLst>
        </c:ser>
        <c:ser>
          <c:idx val="0"/>
          <c:order val="1"/>
          <c:tx>
            <c:strRef>
              <c:f>Differencing!$I$4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Differencing!$A$5:$B$28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</c:lvl>
              </c:multiLvlStrCache>
            </c:multiLvlStrRef>
          </c:cat>
          <c:val>
            <c:numRef>
              <c:f>Differencing!$I$5:$I$28</c:f>
              <c:numCache>
                <c:formatCode>0.00</c:formatCode>
                <c:ptCount val="24"/>
                <c:pt idx="2">
                  <c:v>-0.73668323863636365</c:v>
                </c:pt>
                <c:pt idx="3">
                  <c:v>-0.73668323863636365</c:v>
                </c:pt>
                <c:pt idx="4">
                  <c:v>-0.73668323863636365</c:v>
                </c:pt>
                <c:pt idx="5">
                  <c:v>-0.73668323863636365</c:v>
                </c:pt>
                <c:pt idx="6">
                  <c:v>-0.73668323863636365</c:v>
                </c:pt>
                <c:pt idx="7">
                  <c:v>-0.73668323863636365</c:v>
                </c:pt>
                <c:pt idx="8">
                  <c:v>-0.73668323863636365</c:v>
                </c:pt>
                <c:pt idx="9">
                  <c:v>-0.73668323863636365</c:v>
                </c:pt>
                <c:pt idx="10">
                  <c:v>-0.73668323863636365</c:v>
                </c:pt>
                <c:pt idx="11">
                  <c:v>-0.73668323863636365</c:v>
                </c:pt>
                <c:pt idx="12">
                  <c:v>-0.73668323863636365</c:v>
                </c:pt>
                <c:pt idx="13">
                  <c:v>-0.73668323863636365</c:v>
                </c:pt>
                <c:pt idx="14">
                  <c:v>-0.73668323863636365</c:v>
                </c:pt>
                <c:pt idx="15">
                  <c:v>-0.73668323863636365</c:v>
                </c:pt>
                <c:pt idx="16">
                  <c:v>-0.73668323863636365</c:v>
                </c:pt>
                <c:pt idx="17">
                  <c:v>-0.73668323863636365</c:v>
                </c:pt>
                <c:pt idx="18">
                  <c:v>-0.73668323863636365</c:v>
                </c:pt>
                <c:pt idx="19">
                  <c:v>-0.73668323863636365</c:v>
                </c:pt>
                <c:pt idx="20">
                  <c:v>-0.73668323863636365</c:v>
                </c:pt>
                <c:pt idx="21">
                  <c:v>-0.73668323863636365</c:v>
                </c:pt>
                <c:pt idx="22">
                  <c:v>-0.73668323863636365</c:v>
                </c:pt>
                <c:pt idx="23">
                  <c:v>-0.73668323863636365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1-4CA7-8F7C-23C3DE73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79999"/>
        <c:axId val="474882495"/>
      </c:lineChart>
      <c:catAx>
        <c:axId val="47487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2495"/>
        <c:crossesAt val="-40"/>
        <c:auto val="1"/>
        <c:lblAlgn val="ctr"/>
        <c:lblOffset val="100"/>
        <c:noMultiLvlLbl val="0"/>
      </c:catAx>
      <c:valAx>
        <c:axId val="4748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999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'acf &amp; pacf'!$F$6</c:f>
              <c:strCache>
                <c:ptCount val="1"/>
                <c:pt idx="0">
                  <c:v>Trend (t+1)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'acf &amp; pacf'!$E$7:$E$30</c:f>
              <c:numCache>
                <c:formatCode>0.00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12.5</c:v>
                </c:pt>
                <c:pt idx="5">
                  <c:v>17.5</c:v>
                </c:pt>
                <c:pt idx="6">
                  <c:v>25</c:v>
                </c:pt>
                <c:pt idx="7">
                  <c:v>20</c:v>
                </c:pt>
                <c:pt idx="8">
                  <c:v>15.625</c:v>
                </c:pt>
                <c:pt idx="9">
                  <c:v>21.875</c:v>
                </c:pt>
                <c:pt idx="10">
                  <c:v>31.25</c:v>
                </c:pt>
                <c:pt idx="11">
                  <c:v>25</c:v>
                </c:pt>
                <c:pt idx="12">
                  <c:v>19.53125</c:v>
                </c:pt>
                <c:pt idx="13">
                  <c:v>27.34375</c:v>
                </c:pt>
                <c:pt idx="14">
                  <c:v>39.0625</c:v>
                </c:pt>
                <c:pt idx="15">
                  <c:v>31.25</c:v>
                </c:pt>
                <c:pt idx="16">
                  <c:v>24.4140625</c:v>
                </c:pt>
                <c:pt idx="17">
                  <c:v>34.1796875</c:v>
                </c:pt>
                <c:pt idx="18">
                  <c:v>48.828125</c:v>
                </c:pt>
                <c:pt idx="19">
                  <c:v>39.0625</c:v>
                </c:pt>
                <c:pt idx="20">
                  <c:v>30.517578125</c:v>
                </c:pt>
                <c:pt idx="21">
                  <c:v>42.724609375</c:v>
                </c:pt>
                <c:pt idx="22">
                  <c:v>61.03515625</c:v>
                </c:pt>
                <c:pt idx="23">
                  <c:v>48.828125</c:v>
                </c:pt>
              </c:numCache>
            </c:numRef>
          </c:xVal>
          <c:yVal>
            <c:numRef>
              <c:f>'acf &amp; pacf'!$F$7:$F$30</c:f>
              <c:numCache>
                <c:formatCode>0.00</c:formatCode>
                <c:ptCount val="24"/>
                <c:pt idx="0">
                  <c:v>14</c:v>
                </c:pt>
                <c:pt idx="1">
                  <c:v>20</c:v>
                </c:pt>
                <c:pt idx="2">
                  <c:v>16</c:v>
                </c:pt>
                <c:pt idx="3">
                  <c:v>12.5</c:v>
                </c:pt>
                <c:pt idx="4">
                  <c:v>17.5</c:v>
                </c:pt>
                <c:pt idx="5">
                  <c:v>25</c:v>
                </c:pt>
                <c:pt idx="6">
                  <c:v>20</c:v>
                </c:pt>
                <c:pt idx="7">
                  <c:v>15.625</c:v>
                </c:pt>
                <c:pt idx="8">
                  <c:v>21.875</c:v>
                </c:pt>
                <c:pt idx="9">
                  <c:v>31.25</c:v>
                </c:pt>
                <c:pt idx="10">
                  <c:v>25</c:v>
                </c:pt>
                <c:pt idx="11">
                  <c:v>19.53125</c:v>
                </c:pt>
                <c:pt idx="12">
                  <c:v>27.34375</c:v>
                </c:pt>
                <c:pt idx="13">
                  <c:v>39.0625</c:v>
                </c:pt>
                <c:pt idx="14">
                  <c:v>31.25</c:v>
                </c:pt>
                <c:pt idx="15">
                  <c:v>24.4140625</c:v>
                </c:pt>
                <c:pt idx="16">
                  <c:v>34.1796875</c:v>
                </c:pt>
                <c:pt idx="17">
                  <c:v>48.828125</c:v>
                </c:pt>
                <c:pt idx="18">
                  <c:v>39.0625</c:v>
                </c:pt>
                <c:pt idx="19">
                  <c:v>30.517578125</c:v>
                </c:pt>
                <c:pt idx="20">
                  <c:v>42.724609375</c:v>
                </c:pt>
                <c:pt idx="21">
                  <c:v>61.03515625</c:v>
                </c:pt>
                <c:pt idx="22">
                  <c:v>48.828125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D-47C3-8052-9E97323E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40031"/>
        <c:axId val="441040447"/>
      </c:scatterChart>
      <c:valAx>
        <c:axId val="44104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at time</a:t>
                </a:r>
                <a:r>
                  <a:rPr lang="en-US" baseline="0"/>
                  <a:t> 't'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0447"/>
        <c:crosses val="autoZero"/>
        <c:crossBetween val="midCat"/>
      </c:valAx>
      <c:valAx>
        <c:axId val="4410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at time 't+1'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'acf &amp; pacf'!$G$6</c:f>
              <c:strCache>
                <c:ptCount val="1"/>
                <c:pt idx="0">
                  <c:v>Trend (t+2)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'acf &amp; pacf'!$E$7:$E$30</c:f>
              <c:numCache>
                <c:formatCode>0.00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12.5</c:v>
                </c:pt>
                <c:pt idx="5">
                  <c:v>17.5</c:v>
                </c:pt>
                <c:pt idx="6">
                  <c:v>25</c:v>
                </c:pt>
                <c:pt idx="7">
                  <c:v>20</c:v>
                </c:pt>
                <c:pt idx="8">
                  <c:v>15.625</c:v>
                </c:pt>
                <c:pt idx="9">
                  <c:v>21.875</c:v>
                </c:pt>
                <c:pt idx="10">
                  <c:v>31.25</c:v>
                </c:pt>
                <c:pt idx="11">
                  <c:v>25</c:v>
                </c:pt>
                <c:pt idx="12">
                  <c:v>19.53125</c:v>
                </c:pt>
                <c:pt idx="13">
                  <c:v>27.34375</c:v>
                </c:pt>
                <c:pt idx="14">
                  <c:v>39.0625</c:v>
                </c:pt>
                <c:pt idx="15">
                  <c:v>31.25</c:v>
                </c:pt>
                <c:pt idx="16">
                  <c:v>24.4140625</c:v>
                </c:pt>
                <c:pt idx="17">
                  <c:v>34.1796875</c:v>
                </c:pt>
                <c:pt idx="18">
                  <c:v>48.828125</c:v>
                </c:pt>
                <c:pt idx="19">
                  <c:v>39.0625</c:v>
                </c:pt>
                <c:pt idx="20">
                  <c:v>30.517578125</c:v>
                </c:pt>
                <c:pt idx="21">
                  <c:v>42.724609375</c:v>
                </c:pt>
                <c:pt idx="22">
                  <c:v>61.03515625</c:v>
                </c:pt>
                <c:pt idx="23">
                  <c:v>48.828125</c:v>
                </c:pt>
              </c:numCache>
            </c:numRef>
          </c:xVal>
          <c:yVal>
            <c:numRef>
              <c:f>'acf &amp; pacf'!$G$7:$G$30</c:f>
              <c:numCache>
                <c:formatCode>0.00</c:formatCode>
                <c:ptCount val="24"/>
                <c:pt idx="0">
                  <c:v>20</c:v>
                </c:pt>
                <c:pt idx="1">
                  <c:v>16</c:v>
                </c:pt>
                <c:pt idx="2">
                  <c:v>12.5</c:v>
                </c:pt>
                <c:pt idx="3">
                  <c:v>17.5</c:v>
                </c:pt>
                <c:pt idx="4">
                  <c:v>25</c:v>
                </c:pt>
                <c:pt idx="5">
                  <c:v>20</c:v>
                </c:pt>
                <c:pt idx="6">
                  <c:v>15.625</c:v>
                </c:pt>
                <c:pt idx="7">
                  <c:v>21.875</c:v>
                </c:pt>
                <c:pt idx="8">
                  <c:v>31.25</c:v>
                </c:pt>
                <c:pt idx="9">
                  <c:v>25</c:v>
                </c:pt>
                <c:pt idx="10">
                  <c:v>19.53125</c:v>
                </c:pt>
                <c:pt idx="11">
                  <c:v>27.34375</c:v>
                </c:pt>
                <c:pt idx="12">
                  <c:v>39.0625</c:v>
                </c:pt>
                <c:pt idx="13">
                  <c:v>31.25</c:v>
                </c:pt>
                <c:pt idx="14">
                  <c:v>24.4140625</c:v>
                </c:pt>
                <c:pt idx="15">
                  <c:v>34.1796875</c:v>
                </c:pt>
                <c:pt idx="16">
                  <c:v>48.828125</c:v>
                </c:pt>
                <c:pt idx="17">
                  <c:v>39.0625</c:v>
                </c:pt>
                <c:pt idx="18">
                  <c:v>30.517578125</c:v>
                </c:pt>
                <c:pt idx="19">
                  <c:v>42.724609375</c:v>
                </c:pt>
                <c:pt idx="20">
                  <c:v>61.03515625</c:v>
                </c:pt>
                <c:pt idx="21">
                  <c:v>48.828125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498-B78D-7C34BCA0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6623"/>
        <c:axId val="179119551"/>
      </c:scatterChart>
      <c:valAx>
        <c:axId val="17912662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at time 't'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9551"/>
        <c:crosses val="autoZero"/>
        <c:crossBetween val="midCat"/>
      </c:valAx>
      <c:valAx>
        <c:axId val="179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at time 't+2'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104775</xdr:rowOff>
    </xdr:from>
    <xdr:to>
      <xdr:col>10</xdr:col>
      <xdr:colOff>212725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22225</xdr:rowOff>
    </xdr:from>
    <xdr:to>
      <xdr:col>11</xdr:col>
      <xdr:colOff>222250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4</xdr:row>
      <xdr:rowOff>22225</xdr:rowOff>
    </xdr:from>
    <xdr:to>
      <xdr:col>11</xdr:col>
      <xdr:colOff>222250</xdr:colOff>
      <xdr:row>19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492125</xdr:rowOff>
    </xdr:from>
    <xdr:to>
      <xdr:col>12</xdr:col>
      <xdr:colOff>460375</xdr:colOff>
      <xdr:row>12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34925</xdr:rowOff>
    </xdr:from>
    <xdr:to>
      <xdr:col>17</xdr:col>
      <xdr:colOff>104775</xdr:colOff>
      <xdr:row>16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441325</xdr:colOff>
      <xdr:row>19</xdr:row>
      <xdr:rowOff>44450</xdr:rowOff>
    </xdr:from>
    <xdr:to>
      <xdr:col>18</xdr:col>
      <xdr:colOff>581025</xdr:colOff>
      <xdr:row>34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29</xdr:row>
      <xdr:rowOff>44450</xdr:rowOff>
    </xdr:from>
    <xdr:to>
      <xdr:col>9</xdr:col>
      <xdr:colOff>292100</xdr:colOff>
      <xdr:row>44</xdr:row>
      <xdr:rowOff>98425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1</xdr:row>
      <xdr:rowOff>123825</xdr:rowOff>
    </xdr:from>
    <xdr:to>
      <xdr:col>15</xdr:col>
      <xdr:colOff>539750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17</xdr:row>
      <xdr:rowOff>142875</xdr:rowOff>
    </xdr:from>
    <xdr:to>
      <xdr:col>15</xdr:col>
      <xdr:colOff>603250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3</xdr:row>
      <xdr:rowOff>98425</xdr:rowOff>
    </xdr:from>
    <xdr:to>
      <xdr:col>16</xdr:col>
      <xdr:colOff>606425</xdr:colOff>
      <xdr:row>13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3</xdr:row>
      <xdr:rowOff>149225</xdr:rowOff>
    </xdr:from>
    <xdr:to>
      <xdr:col>13</xdr:col>
      <xdr:colOff>441325</xdr:colOff>
      <xdr:row>14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8</xdr:row>
      <xdr:rowOff>28575</xdr:rowOff>
    </xdr:from>
    <xdr:to>
      <xdr:col>15</xdr:col>
      <xdr:colOff>285750</xdr:colOff>
      <xdr:row>14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406399</xdr:colOff>
      <xdr:row>14</xdr:row>
      <xdr:rowOff>222249</xdr:rowOff>
    </xdr:from>
    <xdr:to>
      <xdr:col>16</xdr:col>
      <xdr:colOff>47624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%20Files/Chapter1/01_05/Seasonality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%20Files/Chapter5/05_07/Trendchanging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 t="str">
            <v>Revenue</v>
          </cell>
        </row>
        <row r="3">
          <cell r="A3">
            <v>1995</v>
          </cell>
          <cell r="D3">
            <v>0.51100000000000001</v>
          </cell>
        </row>
        <row r="4">
          <cell r="A4">
            <v>1996</v>
          </cell>
          <cell r="D4">
            <v>0.875</v>
          </cell>
        </row>
        <row r="5">
          <cell r="A5">
            <v>1996</v>
          </cell>
          <cell r="D5">
            <v>2.23</v>
          </cell>
        </row>
        <row r="6">
          <cell r="A6">
            <v>1996</v>
          </cell>
          <cell r="D6">
            <v>4.173</v>
          </cell>
        </row>
        <row r="7">
          <cell r="A7">
            <v>1996</v>
          </cell>
          <cell r="D7">
            <v>8.468</v>
          </cell>
        </row>
        <row r="8">
          <cell r="A8">
            <v>1997</v>
          </cell>
          <cell r="D8">
            <v>16.004999999999999</v>
          </cell>
        </row>
        <row r="9">
          <cell r="A9">
            <v>1997</v>
          </cell>
          <cell r="D9">
            <v>27.855</v>
          </cell>
        </row>
        <row r="10">
          <cell r="A10">
            <v>1997</v>
          </cell>
          <cell r="D10">
            <v>37.887</v>
          </cell>
        </row>
        <row r="11">
          <cell r="A11">
            <v>1997</v>
          </cell>
          <cell r="D11">
            <v>66.040000000000006</v>
          </cell>
        </row>
        <row r="12">
          <cell r="A12">
            <v>1998</v>
          </cell>
          <cell r="D12">
            <v>87.361000000000004</v>
          </cell>
        </row>
        <row r="13">
          <cell r="A13">
            <v>1998</v>
          </cell>
          <cell r="D13">
            <v>115.982</v>
          </cell>
        </row>
        <row r="14">
          <cell r="A14">
            <v>1998</v>
          </cell>
          <cell r="D14">
            <v>153.649</v>
          </cell>
        </row>
        <row r="15">
          <cell r="A15">
            <v>1998</v>
          </cell>
          <cell r="D15">
            <v>252.893</v>
          </cell>
        </row>
        <row r="16">
          <cell r="A16">
            <v>1999</v>
          </cell>
          <cell r="D16">
            <v>293.64299999999997</v>
          </cell>
        </row>
        <row r="17">
          <cell r="A17">
            <v>1999</v>
          </cell>
          <cell r="D17">
            <v>314.37599999999998</v>
          </cell>
        </row>
        <row r="18">
          <cell r="A18">
            <v>1999</v>
          </cell>
          <cell r="D18">
            <v>355.77800000000002</v>
          </cell>
        </row>
        <row r="19">
          <cell r="A19">
            <v>1999</v>
          </cell>
          <cell r="D19">
            <v>676.04200000000003</v>
          </cell>
        </row>
        <row r="20">
          <cell r="A20">
            <v>2000</v>
          </cell>
          <cell r="D20">
            <v>573.88900000000001</v>
          </cell>
        </row>
        <row r="21">
          <cell r="A21">
            <v>2000</v>
          </cell>
          <cell r="D21">
            <v>577.87599999999998</v>
          </cell>
        </row>
        <row r="22">
          <cell r="A22">
            <v>2000</v>
          </cell>
          <cell r="D22">
            <v>637.85799999999995</v>
          </cell>
        </row>
        <row r="23">
          <cell r="A23">
            <v>2000</v>
          </cell>
          <cell r="D23">
            <v>972.36</v>
          </cell>
        </row>
        <row r="24">
          <cell r="A24">
            <v>2001</v>
          </cell>
          <cell r="D24">
            <v>700.35599999999999</v>
          </cell>
        </row>
        <row r="25">
          <cell r="A25">
            <v>2001</v>
          </cell>
          <cell r="D25">
            <v>667.625</v>
          </cell>
        </row>
        <row r="26">
          <cell r="A26">
            <v>2001</v>
          </cell>
          <cell r="D26">
            <v>639.28099999999995</v>
          </cell>
        </row>
        <row r="27">
          <cell r="A27">
            <v>2001</v>
          </cell>
          <cell r="D27">
            <v>1115.171</v>
          </cell>
        </row>
        <row r="28">
          <cell r="A28">
            <v>2002</v>
          </cell>
          <cell r="D28">
            <v>847.42200000000003</v>
          </cell>
        </row>
        <row r="29">
          <cell r="A29">
            <v>2002</v>
          </cell>
          <cell r="D29">
            <v>805.60500000000002</v>
          </cell>
        </row>
        <row r="30">
          <cell r="A30">
            <v>2002</v>
          </cell>
          <cell r="D30">
            <v>851.29899999999998</v>
          </cell>
        </row>
        <row r="31">
          <cell r="A31">
            <v>2002</v>
          </cell>
          <cell r="D31">
            <v>1428.61</v>
          </cell>
        </row>
        <row r="32">
          <cell r="A32">
            <v>2003</v>
          </cell>
          <cell r="D32">
            <v>1083.559</v>
          </cell>
        </row>
        <row r="33">
          <cell r="A33">
            <v>2003</v>
          </cell>
          <cell r="D33">
            <v>1099.912</v>
          </cell>
        </row>
        <row r="34">
          <cell r="A34">
            <v>2003</v>
          </cell>
          <cell r="D34">
            <v>1134.4559999999999</v>
          </cell>
        </row>
        <row r="35">
          <cell r="A35">
            <v>2003</v>
          </cell>
          <cell r="D35">
            <v>1945.7719999999999</v>
          </cell>
        </row>
        <row r="36">
          <cell r="A36">
            <v>2004</v>
          </cell>
          <cell r="D36">
            <v>1530.3489999999999</v>
          </cell>
        </row>
        <row r="37">
          <cell r="A37">
            <v>2004</v>
          </cell>
          <cell r="D37">
            <v>1387.3409999999999</v>
          </cell>
        </row>
        <row r="38">
          <cell r="A38">
            <v>2004</v>
          </cell>
          <cell r="D38">
            <v>1462.4749999999999</v>
          </cell>
        </row>
        <row r="39">
          <cell r="A39">
            <v>2004</v>
          </cell>
          <cell r="D39">
            <v>2540.9589999999998</v>
          </cell>
        </row>
        <row r="40">
          <cell r="A40">
            <v>2005</v>
          </cell>
          <cell r="D40">
            <v>1902</v>
          </cell>
        </row>
        <row r="41">
          <cell r="A41">
            <v>2005</v>
          </cell>
          <cell r="D41">
            <v>1753</v>
          </cell>
        </row>
        <row r="42">
          <cell r="A42">
            <v>2005</v>
          </cell>
          <cell r="D42">
            <v>1858</v>
          </cell>
        </row>
        <row r="43">
          <cell r="A43">
            <v>2005</v>
          </cell>
          <cell r="D43">
            <v>2977</v>
          </cell>
        </row>
        <row r="44">
          <cell r="A44">
            <v>2006</v>
          </cell>
          <cell r="D44">
            <v>2279</v>
          </cell>
        </row>
        <row r="45">
          <cell r="A45">
            <v>2006</v>
          </cell>
          <cell r="D45">
            <v>2139</v>
          </cell>
        </row>
        <row r="46">
          <cell r="A46">
            <v>2006</v>
          </cell>
          <cell r="D46">
            <v>2307</v>
          </cell>
        </row>
        <row r="47">
          <cell r="A47">
            <v>2006</v>
          </cell>
          <cell r="D47">
            <v>3986</v>
          </cell>
        </row>
        <row r="48">
          <cell r="A48">
            <v>2007</v>
          </cell>
          <cell r="D48">
            <v>3015</v>
          </cell>
        </row>
        <row r="49">
          <cell r="A49">
            <v>2007</v>
          </cell>
          <cell r="D49">
            <v>2886</v>
          </cell>
        </row>
        <row r="50">
          <cell r="A50">
            <v>2007</v>
          </cell>
          <cell r="D50">
            <v>3262</v>
          </cell>
        </row>
        <row r="51">
          <cell r="A51">
            <v>2007</v>
          </cell>
          <cell r="D51">
            <v>5672</v>
          </cell>
        </row>
        <row r="52">
          <cell r="A52">
            <v>2008</v>
          </cell>
          <cell r="D52">
            <v>4135</v>
          </cell>
        </row>
        <row r="53">
          <cell r="A53">
            <v>2008</v>
          </cell>
          <cell r="D53">
            <v>4063</v>
          </cell>
        </row>
        <row r="54">
          <cell r="A54">
            <v>2008</v>
          </cell>
          <cell r="D54">
            <v>4265</v>
          </cell>
        </row>
        <row r="55">
          <cell r="A55">
            <v>2008</v>
          </cell>
          <cell r="D55">
            <v>6703</v>
          </cell>
        </row>
        <row r="56">
          <cell r="A56">
            <v>2009</v>
          </cell>
          <cell r="D56">
            <v>4889</v>
          </cell>
        </row>
        <row r="57">
          <cell r="A57">
            <v>2009</v>
          </cell>
          <cell r="D57">
            <v>4652</v>
          </cell>
        </row>
        <row r="58">
          <cell r="A58">
            <v>2009</v>
          </cell>
          <cell r="D58">
            <v>5448</v>
          </cell>
        </row>
        <row r="59">
          <cell r="A59">
            <v>2009</v>
          </cell>
          <cell r="D59">
            <v>9520</v>
          </cell>
        </row>
        <row r="60">
          <cell r="A60">
            <v>2010</v>
          </cell>
          <cell r="D60">
            <v>7131</v>
          </cell>
        </row>
        <row r="61">
          <cell r="A61">
            <v>2010</v>
          </cell>
          <cell r="D61">
            <v>6566</v>
          </cell>
        </row>
        <row r="62">
          <cell r="A62">
            <v>2010</v>
          </cell>
          <cell r="D62">
            <v>7560</v>
          </cell>
        </row>
        <row r="63">
          <cell r="A63">
            <v>2010</v>
          </cell>
          <cell r="D63">
            <v>12948</v>
          </cell>
        </row>
        <row r="64">
          <cell r="A64">
            <v>2011</v>
          </cell>
          <cell r="D64">
            <v>9857</v>
          </cell>
        </row>
        <row r="65">
          <cell r="A65">
            <v>2011</v>
          </cell>
          <cell r="D65">
            <v>9913</v>
          </cell>
        </row>
        <row r="66">
          <cell r="A66">
            <v>2011</v>
          </cell>
          <cell r="D66">
            <v>10876</v>
          </cell>
        </row>
        <row r="67">
          <cell r="A67">
            <v>2011</v>
          </cell>
          <cell r="D67">
            <v>17431</v>
          </cell>
        </row>
        <row r="68">
          <cell r="A68">
            <v>2012</v>
          </cell>
          <cell r="D68">
            <v>13185</v>
          </cell>
        </row>
        <row r="69">
          <cell r="A69">
            <v>2012</v>
          </cell>
          <cell r="D69">
            <v>12834</v>
          </cell>
        </row>
        <row r="70">
          <cell r="A70">
            <v>2012</v>
          </cell>
          <cell r="D70">
            <v>13805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model"/>
      <sheetName val="recent trend"/>
      <sheetName val="Sheet2"/>
      <sheetName val="Sheet3"/>
    </sheetNames>
    <sheetDataSet>
      <sheetData sheetId="0">
        <row r="1">
          <cell r="F1">
            <v>6.9387867647058821</v>
          </cell>
        </row>
        <row r="2">
          <cell r="F2">
            <v>30.16617647058824</v>
          </cell>
        </row>
        <row r="3">
          <cell r="J3">
            <v>1</v>
          </cell>
          <cell r="K3">
            <v>0.81854690554554421</v>
          </cell>
          <cell r="L3">
            <v>0.81373678491001522</v>
          </cell>
        </row>
        <row r="4">
          <cell r="J4">
            <v>2</v>
          </cell>
          <cell r="K4">
            <v>0.93933954681153753</v>
          </cell>
          <cell r="L4">
            <v>0.93381959858709795</v>
          </cell>
        </row>
        <row r="5">
          <cell r="J5">
            <v>3</v>
          </cell>
          <cell r="K5">
            <v>1.0673637007255923</v>
          </cell>
          <cell r="L5">
            <v>1.0610914295488381</v>
          </cell>
        </row>
        <row r="6">
          <cell r="J6">
            <v>4</v>
          </cell>
          <cell r="K6">
            <v>1.1983944490772782</v>
          </cell>
          <cell r="L6">
            <v>1.1913521869540489</v>
          </cell>
        </row>
      </sheetData>
      <sheetData sheetId="1" refreshError="1"/>
      <sheetData sheetId="2">
        <row r="5">
          <cell r="G5" t="str">
            <v>Sales</v>
          </cell>
          <cell r="I5" t="str">
            <v>Centered MA</v>
          </cell>
        </row>
        <row r="6">
          <cell r="D6">
            <v>1</v>
          </cell>
          <cell r="G6">
            <v>24</v>
          </cell>
        </row>
        <row r="7">
          <cell r="D7">
            <v>2</v>
          </cell>
          <cell r="G7">
            <v>44</v>
          </cell>
        </row>
        <row r="8">
          <cell r="D8">
            <v>3</v>
          </cell>
          <cell r="G8">
            <v>61</v>
          </cell>
          <cell r="I8">
            <v>55</v>
          </cell>
        </row>
        <row r="9">
          <cell r="D9">
            <v>4</v>
          </cell>
          <cell r="G9">
            <v>79</v>
          </cell>
          <cell r="I9">
            <v>60.75</v>
          </cell>
        </row>
        <row r="10">
          <cell r="D10">
            <v>5</v>
          </cell>
          <cell r="G10">
            <v>48</v>
          </cell>
          <cell r="I10">
            <v>67.25</v>
          </cell>
        </row>
        <row r="11">
          <cell r="D11">
            <v>6</v>
          </cell>
          <cell r="G11">
            <v>66</v>
          </cell>
          <cell r="I11">
            <v>74.25</v>
          </cell>
        </row>
        <row r="12">
          <cell r="D12">
            <v>7</v>
          </cell>
          <cell r="G12">
            <v>91</v>
          </cell>
          <cell r="I12">
            <v>80</v>
          </cell>
        </row>
        <row r="13">
          <cell r="D13">
            <v>8</v>
          </cell>
          <cell r="G13">
            <v>105</v>
          </cell>
          <cell r="I13">
            <v>84.875</v>
          </cell>
        </row>
        <row r="14">
          <cell r="D14">
            <v>9</v>
          </cell>
          <cell r="G14">
            <v>68</v>
          </cell>
          <cell r="I14">
            <v>88.375</v>
          </cell>
        </row>
        <row r="15">
          <cell r="D15">
            <v>10</v>
          </cell>
          <cell r="G15">
            <v>85</v>
          </cell>
          <cell r="I15">
            <v>92</v>
          </cell>
        </row>
        <row r="16">
          <cell r="D16">
            <v>11</v>
          </cell>
          <cell r="G16">
            <v>100</v>
          </cell>
          <cell r="I16">
            <v>99.375</v>
          </cell>
        </row>
        <row r="17">
          <cell r="D17">
            <v>12</v>
          </cell>
          <cell r="G17">
            <v>125</v>
          </cell>
          <cell r="I17">
            <v>109.25</v>
          </cell>
        </row>
        <row r="18">
          <cell r="D18">
            <v>13</v>
          </cell>
          <cell r="G18">
            <v>107</v>
          </cell>
          <cell r="I18">
            <v>119</v>
          </cell>
        </row>
        <row r="19">
          <cell r="D19">
            <v>14</v>
          </cell>
          <cell r="G19">
            <v>125</v>
          </cell>
          <cell r="I19">
            <v>128</v>
          </cell>
        </row>
        <row r="20">
          <cell r="D20">
            <v>15</v>
          </cell>
          <cell r="G20">
            <v>138</v>
          </cell>
          <cell r="I20">
            <v>135.75</v>
          </cell>
        </row>
        <row r="21">
          <cell r="D21">
            <v>16</v>
          </cell>
          <cell r="G21">
            <v>159</v>
          </cell>
          <cell r="I21">
            <v>143</v>
          </cell>
        </row>
        <row r="22">
          <cell r="D22">
            <v>17</v>
          </cell>
          <cell r="G22">
            <v>135</v>
          </cell>
          <cell r="I22">
            <v>151.375</v>
          </cell>
        </row>
        <row r="23">
          <cell r="D23">
            <v>18</v>
          </cell>
          <cell r="G23">
            <v>155</v>
          </cell>
          <cell r="I23">
            <v>160.125</v>
          </cell>
        </row>
        <row r="24">
          <cell r="D24">
            <v>19</v>
          </cell>
          <cell r="G24">
            <v>175</v>
          </cell>
        </row>
        <row r="25">
          <cell r="D25">
            <v>20</v>
          </cell>
          <cell r="G25">
            <v>192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1991</v>
      </c>
      <c r="B2">
        <v>70</v>
      </c>
    </row>
    <row r="3" spans="1:2" x14ac:dyDescent="0.35">
      <c r="A3">
        <v>1992</v>
      </c>
      <c r="B3">
        <v>183</v>
      </c>
    </row>
    <row r="4" spans="1:2" x14ac:dyDescent="0.35">
      <c r="A4">
        <v>1993</v>
      </c>
      <c r="B4">
        <v>340</v>
      </c>
    </row>
    <row r="5" spans="1:2" x14ac:dyDescent="0.35">
      <c r="A5">
        <v>1994</v>
      </c>
      <c r="B5">
        <v>649</v>
      </c>
    </row>
    <row r="6" spans="1:2" x14ac:dyDescent="0.35">
      <c r="A6">
        <v>1995</v>
      </c>
      <c r="B6">
        <v>1243</v>
      </c>
    </row>
    <row r="7" spans="1:2" x14ac:dyDescent="0.35">
      <c r="A7">
        <v>1996</v>
      </c>
      <c r="B7">
        <v>1979</v>
      </c>
    </row>
    <row r="8" spans="1:2" x14ac:dyDescent="0.35">
      <c r="A8">
        <v>1997</v>
      </c>
      <c r="B8">
        <v>4096</v>
      </c>
    </row>
    <row r="9" spans="1:2" x14ac:dyDescent="0.35">
      <c r="A9">
        <v>1998</v>
      </c>
      <c r="B9">
        <v>6440</v>
      </c>
    </row>
    <row r="10" spans="1:2" x14ac:dyDescent="0.35">
      <c r="A10">
        <v>1999</v>
      </c>
      <c r="B10">
        <v>8459</v>
      </c>
    </row>
    <row r="11" spans="1:2" x14ac:dyDescent="0.35">
      <c r="A11">
        <v>2000</v>
      </c>
      <c r="B11">
        <v>12154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" sqref="D2"/>
    </sheetView>
  </sheetViews>
  <sheetFormatPr defaultRowHeight="14.5" x14ac:dyDescent="0.35"/>
  <cols>
    <col min="2" max="2" width="11" bestFit="1" customWidth="1"/>
  </cols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>
        <v>1991</v>
      </c>
      <c r="B2">
        <v>1000</v>
      </c>
      <c r="C2">
        <v>1050</v>
      </c>
    </row>
    <row r="3" spans="1:3" x14ac:dyDescent="0.35">
      <c r="A3">
        <v>1992</v>
      </c>
      <c r="B3">
        <v>1200</v>
      </c>
      <c r="C3">
        <v>1050</v>
      </c>
    </row>
    <row r="4" spans="1:3" x14ac:dyDescent="0.35">
      <c r="A4">
        <v>1993</v>
      </c>
      <c r="B4">
        <v>900</v>
      </c>
      <c r="C4">
        <v>1050</v>
      </c>
    </row>
    <row r="5" spans="1:3" x14ac:dyDescent="0.35">
      <c r="A5">
        <v>1994</v>
      </c>
      <c r="B5">
        <v>1100</v>
      </c>
      <c r="C5">
        <v>1050</v>
      </c>
    </row>
    <row r="6" spans="1:3" x14ac:dyDescent="0.35">
      <c r="A6">
        <v>1995</v>
      </c>
      <c r="B6">
        <v>1300</v>
      </c>
      <c r="C6">
        <v>1050</v>
      </c>
    </row>
    <row r="7" spans="1:3" x14ac:dyDescent="0.35">
      <c r="A7">
        <v>1996</v>
      </c>
      <c r="B7">
        <v>1350</v>
      </c>
      <c r="C7">
        <v>1050</v>
      </c>
    </row>
    <row r="8" spans="1:3" x14ac:dyDescent="0.35">
      <c r="A8">
        <v>1997</v>
      </c>
      <c r="B8">
        <v>1200</v>
      </c>
      <c r="C8">
        <v>1050</v>
      </c>
    </row>
    <row r="9" spans="1:3" x14ac:dyDescent="0.35">
      <c r="A9">
        <v>1998</v>
      </c>
      <c r="B9">
        <v>1000</v>
      </c>
      <c r="C9">
        <v>1050</v>
      </c>
    </row>
    <row r="10" spans="1:3" x14ac:dyDescent="0.35">
      <c r="A10">
        <v>1999</v>
      </c>
      <c r="B10">
        <v>950</v>
      </c>
      <c r="C10">
        <v>1050</v>
      </c>
    </row>
    <row r="11" spans="1:3" x14ac:dyDescent="0.35">
      <c r="A11">
        <v>2000</v>
      </c>
      <c r="B11">
        <v>1000</v>
      </c>
      <c r="C11">
        <v>1050</v>
      </c>
    </row>
    <row r="12" spans="1:3" x14ac:dyDescent="0.35">
      <c r="A12">
        <v>2001</v>
      </c>
      <c r="B12">
        <v>1200</v>
      </c>
      <c r="C12">
        <v>1050</v>
      </c>
    </row>
    <row r="13" spans="1:3" x14ac:dyDescent="0.35">
      <c r="A13">
        <v>2002</v>
      </c>
      <c r="B13">
        <v>1100</v>
      </c>
      <c r="C13">
        <v>1050</v>
      </c>
    </row>
    <row r="14" spans="1:3" x14ac:dyDescent="0.35">
      <c r="A14">
        <v>2003</v>
      </c>
      <c r="B14">
        <v>1300</v>
      </c>
      <c r="C14">
        <v>1050</v>
      </c>
    </row>
    <row r="15" spans="1:3" x14ac:dyDescent="0.35">
      <c r="A15">
        <v>2004</v>
      </c>
      <c r="B15">
        <v>1200</v>
      </c>
      <c r="C15">
        <v>1050</v>
      </c>
    </row>
    <row r="16" spans="1:3" x14ac:dyDescent="0.35">
      <c r="A16">
        <v>2005</v>
      </c>
      <c r="B16">
        <v>1000</v>
      </c>
      <c r="C16">
        <v>1050</v>
      </c>
    </row>
    <row r="17" spans="1:3" x14ac:dyDescent="0.35">
      <c r="A17">
        <v>2006</v>
      </c>
      <c r="B17">
        <v>900</v>
      </c>
      <c r="C17">
        <v>1050</v>
      </c>
    </row>
    <row r="18" spans="1:3" x14ac:dyDescent="0.35">
      <c r="A18">
        <v>2007</v>
      </c>
      <c r="B18">
        <v>950</v>
      </c>
      <c r="C18">
        <v>1050</v>
      </c>
    </row>
    <row r="19" spans="1:3" x14ac:dyDescent="0.35">
      <c r="A19">
        <v>2008</v>
      </c>
      <c r="B19">
        <v>800</v>
      </c>
      <c r="C19">
        <v>1050</v>
      </c>
    </row>
    <row r="20" spans="1:3" x14ac:dyDescent="0.35">
      <c r="A20">
        <v>2009</v>
      </c>
      <c r="B20">
        <v>750</v>
      </c>
      <c r="C20">
        <v>1050</v>
      </c>
    </row>
    <row r="21" spans="1:3" x14ac:dyDescent="0.35">
      <c r="A21">
        <v>2010</v>
      </c>
      <c r="B21">
        <v>800</v>
      </c>
      <c r="C21">
        <v>1050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Id="1" sqref="D1:D1048576 A1:A1048576"/>
    </sheetView>
  </sheetViews>
  <sheetFormatPr defaultRowHeight="14.5" x14ac:dyDescent="0.35"/>
  <cols>
    <col min="1" max="1" width="6.81640625" bestFit="1" customWidth="1"/>
    <col min="2" max="2" width="10.90625" customWidth="1"/>
    <col min="3" max="3" width="11.81640625" bestFit="1" customWidth="1"/>
    <col min="4" max="4" width="12.6328125" bestFit="1" customWidth="1"/>
  </cols>
  <sheetData>
    <row r="1" spans="1:4" ht="21" x14ac:dyDescent="0.5">
      <c r="A1" s="11"/>
      <c r="B1" s="11"/>
      <c r="C1" s="11"/>
      <c r="D1" s="11" t="s">
        <v>16</v>
      </c>
    </row>
    <row r="2" spans="1:4" ht="42" x14ac:dyDescent="0.5">
      <c r="A2" s="12" t="s">
        <v>0</v>
      </c>
      <c r="B2" s="12" t="s">
        <v>17</v>
      </c>
      <c r="C2" s="11" t="s">
        <v>18</v>
      </c>
      <c r="D2" s="11" t="s">
        <v>19</v>
      </c>
    </row>
    <row r="3" spans="1:4" ht="21" x14ac:dyDescent="0.5">
      <c r="A3" s="11">
        <v>1995</v>
      </c>
      <c r="B3" s="11">
        <v>4</v>
      </c>
      <c r="C3" s="11">
        <v>1</v>
      </c>
      <c r="D3" s="11">
        <v>0.51100000000000001</v>
      </c>
    </row>
    <row r="4" spans="1:4" ht="21" x14ac:dyDescent="0.5">
      <c r="A4" s="11">
        <v>1996</v>
      </c>
      <c r="B4" s="11">
        <v>1</v>
      </c>
      <c r="C4" s="11">
        <v>2</v>
      </c>
      <c r="D4" s="11">
        <v>0.875</v>
      </c>
    </row>
    <row r="5" spans="1:4" ht="21" x14ac:dyDescent="0.5">
      <c r="A5" s="11">
        <v>1996</v>
      </c>
      <c r="B5" s="11">
        <v>2</v>
      </c>
      <c r="C5" s="11">
        <v>3</v>
      </c>
      <c r="D5" s="11">
        <v>2.23</v>
      </c>
    </row>
    <row r="6" spans="1:4" ht="21" x14ac:dyDescent="0.5">
      <c r="A6" s="11">
        <v>1996</v>
      </c>
      <c r="B6" s="11">
        <v>3</v>
      </c>
      <c r="C6" s="11">
        <v>4</v>
      </c>
      <c r="D6" s="11">
        <v>4.173</v>
      </c>
    </row>
    <row r="7" spans="1:4" ht="21" x14ac:dyDescent="0.5">
      <c r="A7" s="11">
        <v>1996</v>
      </c>
      <c r="B7" s="11">
        <v>4</v>
      </c>
      <c r="C7" s="11">
        <v>5</v>
      </c>
      <c r="D7" s="11">
        <v>8.468</v>
      </c>
    </row>
    <row r="8" spans="1:4" ht="21" x14ac:dyDescent="0.5">
      <c r="A8" s="11">
        <v>1997</v>
      </c>
      <c r="B8" s="11">
        <v>1</v>
      </c>
      <c r="C8" s="11">
        <v>6</v>
      </c>
      <c r="D8" s="11">
        <v>16.004999999999999</v>
      </c>
    </row>
    <row r="9" spans="1:4" ht="21" x14ac:dyDescent="0.5">
      <c r="A9" s="11">
        <v>1997</v>
      </c>
      <c r="B9" s="11">
        <v>2</v>
      </c>
      <c r="C9" s="11">
        <v>7</v>
      </c>
      <c r="D9" s="11">
        <v>27.855</v>
      </c>
    </row>
    <row r="10" spans="1:4" ht="21" x14ac:dyDescent="0.5">
      <c r="A10" s="11">
        <v>1997</v>
      </c>
      <c r="B10" s="11">
        <v>3</v>
      </c>
      <c r="C10" s="11">
        <v>8</v>
      </c>
      <c r="D10" s="11">
        <v>37.887</v>
      </c>
    </row>
    <row r="11" spans="1:4" ht="21" x14ac:dyDescent="0.5">
      <c r="A11" s="11">
        <v>1997</v>
      </c>
      <c r="B11" s="11">
        <v>4</v>
      </c>
      <c r="C11" s="11">
        <v>9</v>
      </c>
      <c r="D11" s="11">
        <v>66.040000000000006</v>
      </c>
    </row>
    <row r="12" spans="1:4" ht="21" x14ac:dyDescent="0.5">
      <c r="A12" s="11">
        <v>1998</v>
      </c>
      <c r="B12" s="11">
        <v>1</v>
      </c>
      <c r="C12" s="11">
        <v>10</v>
      </c>
      <c r="D12" s="11">
        <v>87.361000000000004</v>
      </c>
    </row>
    <row r="13" spans="1:4" ht="21" x14ac:dyDescent="0.5">
      <c r="A13" s="11">
        <v>1998</v>
      </c>
      <c r="B13" s="11">
        <v>2</v>
      </c>
      <c r="C13" s="11">
        <v>11</v>
      </c>
      <c r="D13" s="11">
        <v>115.982</v>
      </c>
    </row>
    <row r="14" spans="1:4" ht="21" x14ac:dyDescent="0.5">
      <c r="A14" s="11">
        <v>1998</v>
      </c>
      <c r="B14" s="11">
        <v>3</v>
      </c>
      <c r="C14" s="11">
        <v>12</v>
      </c>
      <c r="D14" s="11">
        <v>153.649</v>
      </c>
    </row>
    <row r="15" spans="1:4" ht="21" x14ac:dyDescent="0.5">
      <c r="A15" s="11">
        <v>1998</v>
      </c>
      <c r="B15" s="11">
        <v>4</v>
      </c>
      <c r="C15" s="11">
        <v>13</v>
      </c>
      <c r="D15" s="11">
        <v>252.893</v>
      </c>
    </row>
    <row r="16" spans="1:4" ht="21" x14ac:dyDescent="0.5">
      <c r="A16" s="11">
        <v>1999</v>
      </c>
      <c r="B16" s="11">
        <v>1</v>
      </c>
      <c r="C16" s="11">
        <v>14</v>
      </c>
      <c r="D16" s="11">
        <v>293.64299999999997</v>
      </c>
    </row>
    <row r="17" spans="1:4" ht="21" x14ac:dyDescent="0.5">
      <c r="A17" s="11">
        <v>1999</v>
      </c>
      <c r="B17" s="11">
        <v>2</v>
      </c>
      <c r="C17" s="11">
        <v>15</v>
      </c>
      <c r="D17" s="11">
        <v>314.37599999999998</v>
      </c>
    </row>
    <row r="18" spans="1:4" ht="21" x14ac:dyDescent="0.5">
      <c r="A18" s="11">
        <v>1999</v>
      </c>
      <c r="B18" s="11">
        <v>3</v>
      </c>
      <c r="C18" s="11">
        <v>16</v>
      </c>
      <c r="D18" s="11">
        <v>355.77800000000002</v>
      </c>
    </row>
    <row r="19" spans="1:4" ht="21" x14ac:dyDescent="0.5">
      <c r="A19" s="11">
        <v>1999</v>
      </c>
      <c r="B19" s="11">
        <v>4</v>
      </c>
      <c r="C19" s="11">
        <v>17</v>
      </c>
      <c r="D19" s="11">
        <v>676.04200000000003</v>
      </c>
    </row>
    <row r="20" spans="1:4" ht="21" x14ac:dyDescent="0.5">
      <c r="A20" s="11">
        <v>2000</v>
      </c>
      <c r="B20" s="11">
        <v>1</v>
      </c>
      <c r="C20" s="11">
        <v>18</v>
      </c>
      <c r="D20" s="11">
        <v>573.88900000000001</v>
      </c>
    </row>
    <row r="21" spans="1:4" ht="21" x14ac:dyDescent="0.5">
      <c r="A21" s="11">
        <v>2000</v>
      </c>
      <c r="B21" s="11">
        <v>2</v>
      </c>
      <c r="C21" s="11">
        <v>19</v>
      </c>
      <c r="D21" s="11">
        <v>577.87599999999998</v>
      </c>
    </row>
    <row r="22" spans="1:4" ht="21" x14ac:dyDescent="0.5">
      <c r="A22" s="11">
        <v>2000</v>
      </c>
      <c r="B22" s="11">
        <v>3</v>
      </c>
      <c r="C22" s="11">
        <v>20</v>
      </c>
      <c r="D22" s="11">
        <v>637.85799999999995</v>
      </c>
    </row>
    <row r="23" spans="1:4" ht="21" x14ac:dyDescent="0.5">
      <c r="A23" s="11">
        <v>2000</v>
      </c>
      <c r="B23" s="11">
        <v>4</v>
      </c>
      <c r="C23" s="11">
        <v>21</v>
      </c>
      <c r="D23" s="11">
        <v>972.36</v>
      </c>
    </row>
    <row r="24" spans="1:4" ht="21" x14ac:dyDescent="0.5">
      <c r="A24" s="11">
        <v>2001</v>
      </c>
      <c r="B24" s="11">
        <v>1</v>
      </c>
      <c r="C24" s="11">
        <v>22</v>
      </c>
      <c r="D24" s="11">
        <v>700.35599999999999</v>
      </c>
    </row>
    <row r="25" spans="1:4" ht="21" x14ac:dyDescent="0.5">
      <c r="A25" s="11">
        <v>2001</v>
      </c>
      <c r="B25" s="11">
        <v>2</v>
      </c>
      <c r="C25" s="11">
        <v>23</v>
      </c>
      <c r="D25" s="11">
        <v>667.625</v>
      </c>
    </row>
    <row r="26" spans="1:4" ht="21" x14ac:dyDescent="0.5">
      <c r="A26" s="11">
        <v>2001</v>
      </c>
      <c r="B26" s="11">
        <v>3</v>
      </c>
      <c r="C26" s="11">
        <v>24</v>
      </c>
      <c r="D26" s="11">
        <v>639.28099999999995</v>
      </c>
    </row>
    <row r="27" spans="1:4" ht="21" x14ac:dyDescent="0.5">
      <c r="A27" s="11">
        <v>2001</v>
      </c>
      <c r="B27" s="11">
        <v>4</v>
      </c>
      <c r="C27" s="11">
        <v>25</v>
      </c>
      <c r="D27" s="11">
        <v>1115.171</v>
      </c>
    </row>
    <row r="28" spans="1:4" ht="21" x14ac:dyDescent="0.5">
      <c r="A28" s="11">
        <v>2002</v>
      </c>
      <c r="B28" s="11">
        <v>1</v>
      </c>
      <c r="C28" s="11">
        <v>26</v>
      </c>
      <c r="D28" s="11">
        <v>847.42200000000003</v>
      </c>
    </row>
    <row r="29" spans="1:4" ht="21" x14ac:dyDescent="0.5">
      <c r="A29" s="11">
        <v>2002</v>
      </c>
      <c r="B29" s="11">
        <v>2</v>
      </c>
      <c r="C29" s="11">
        <v>27</v>
      </c>
      <c r="D29" s="11">
        <v>805.60500000000002</v>
      </c>
    </row>
    <row r="30" spans="1:4" ht="21" x14ac:dyDescent="0.5">
      <c r="A30" s="11">
        <v>2002</v>
      </c>
      <c r="B30" s="11">
        <v>3</v>
      </c>
      <c r="C30" s="11">
        <v>28</v>
      </c>
      <c r="D30" s="11">
        <v>851.29899999999998</v>
      </c>
    </row>
    <row r="31" spans="1:4" ht="21" x14ac:dyDescent="0.5">
      <c r="A31" s="11">
        <v>2002</v>
      </c>
      <c r="B31" s="11">
        <v>4</v>
      </c>
      <c r="C31" s="11">
        <v>29</v>
      </c>
      <c r="D31" s="11">
        <v>1428.61</v>
      </c>
    </row>
    <row r="32" spans="1:4" ht="21" x14ac:dyDescent="0.5">
      <c r="A32" s="11">
        <v>2003</v>
      </c>
      <c r="B32" s="11">
        <v>1</v>
      </c>
      <c r="C32" s="11">
        <v>30</v>
      </c>
      <c r="D32" s="11">
        <v>1083.559</v>
      </c>
    </row>
    <row r="33" spans="1:4" ht="21" x14ac:dyDescent="0.5">
      <c r="A33" s="11">
        <v>2003</v>
      </c>
      <c r="B33" s="11">
        <v>2</v>
      </c>
      <c r="C33" s="11">
        <v>31</v>
      </c>
      <c r="D33" s="11">
        <v>1099.912</v>
      </c>
    </row>
    <row r="34" spans="1:4" ht="21" x14ac:dyDescent="0.5">
      <c r="A34" s="11">
        <v>2003</v>
      </c>
      <c r="B34" s="11">
        <v>3</v>
      </c>
      <c r="C34" s="11">
        <v>32</v>
      </c>
      <c r="D34" s="11">
        <v>1134.4559999999999</v>
      </c>
    </row>
    <row r="35" spans="1:4" ht="21" x14ac:dyDescent="0.5">
      <c r="A35" s="11">
        <v>2003</v>
      </c>
      <c r="B35" s="11">
        <v>4</v>
      </c>
      <c r="C35" s="11">
        <v>33</v>
      </c>
      <c r="D35" s="11">
        <v>1945.7719999999999</v>
      </c>
    </row>
    <row r="36" spans="1:4" ht="21" x14ac:dyDescent="0.5">
      <c r="A36" s="11">
        <v>2004</v>
      </c>
      <c r="B36" s="11">
        <v>1</v>
      </c>
      <c r="C36" s="11">
        <v>34</v>
      </c>
      <c r="D36" s="11">
        <v>1530.3489999999999</v>
      </c>
    </row>
    <row r="37" spans="1:4" ht="21" x14ac:dyDescent="0.5">
      <c r="A37" s="11">
        <v>2004</v>
      </c>
      <c r="B37" s="11">
        <v>2</v>
      </c>
      <c r="C37" s="11">
        <v>35</v>
      </c>
      <c r="D37" s="11">
        <v>1387.3409999999999</v>
      </c>
    </row>
    <row r="38" spans="1:4" ht="21" x14ac:dyDescent="0.5">
      <c r="A38" s="11">
        <v>2004</v>
      </c>
      <c r="B38" s="11">
        <v>3</v>
      </c>
      <c r="C38" s="11">
        <v>36</v>
      </c>
      <c r="D38" s="11">
        <v>1462.4749999999999</v>
      </c>
    </row>
    <row r="39" spans="1:4" ht="21" x14ac:dyDescent="0.5">
      <c r="A39" s="11">
        <v>2004</v>
      </c>
      <c r="B39" s="11">
        <v>4</v>
      </c>
      <c r="C39" s="11">
        <v>37</v>
      </c>
      <c r="D39" s="11">
        <v>2540.9589999999998</v>
      </c>
    </row>
    <row r="40" spans="1:4" ht="21" x14ac:dyDescent="0.5">
      <c r="A40" s="11">
        <v>2005</v>
      </c>
      <c r="B40" s="11">
        <v>1</v>
      </c>
      <c r="C40" s="11">
        <v>38</v>
      </c>
      <c r="D40" s="11">
        <v>1902</v>
      </c>
    </row>
    <row r="41" spans="1:4" ht="21" x14ac:dyDescent="0.5">
      <c r="A41" s="11">
        <v>2005</v>
      </c>
      <c r="B41" s="11">
        <v>2</v>
      </c>
      <c r="C41" s="11">
        <v>39</v>
      </c>
      <c r="D41" s="11">
        <v>1753</v>
      </c>
    </row>
    <row r="42" spans="1:4" ht="21" x14ac:dyDescent="0.5">
      <c r="A42" s="11">
        <v>2005</v>
      </c>
      <c r="B42" s="11">
        <v>3</v>
      </c>
      <c r="C42" s="11">
        <v>40</v>
      </c>
      <c r="D42" s="11">
        <v>1858</v>
      </c>
    </row>
    <row r="43" spans="1:4" ht="21" x14ac:dyDescent="0.5">
      <c r="A43" s="11">
        <v>2005</v>
      </c>
      <c r="B43" s="11">
        <v>4</v>
      </c>
      <c r="C43" s="11">
        <v>41</v>
      </c>
      <c r="D43" s="11">
        <v>2977</v>
      </c>
    </row>
    <row r="44" spans="1:4" ht="21" x14ac:dyDescent="0.5">
      <c r="A44" s="11">
        <v>2006</v>
      </c>
      <c r="B44" s="11">
        <v>1</v>
      </c>
      <c r="C44" s="11">
        <v>42</v>
      </c>
      <c r="D44" s="11">
        <v>2279</v>
      </c>
    </row>
    <row r="45" spans="1:4" ht="21" x14ac:dyDescent="0.5">
      <c r="A45" s="11">
        <v>2006</v>
      </c>
      <c r="B45" s="11">
        <v>2</v>
      </c>
      <c r="C45" s="11">
        <v>43</v>
      </c>
      <c r="D45" s="11">
        <v>2139</v>
      </c>
    </row>
    <row r="46" spans="1:4" ht="21" x14ac:dyDescent="0.5">
      <c r="A46" s="11">
        <v>2006</v>
      </c>
      <c r="B46" s="11">
        <v>3</v>
      </c>
      <c r="C46" s="11">
        <v>44</v>
      </c>
      <c r="D46" s="11">
        <v>2307</v>
      </c>
    </row>
    <row r="47" spans="1:4" ht="21" x14ac:dyDescent="0.5">
      <c r="A47" s="11">
        <v>2006</v>
      </c>
      <c r="B47" s="11">
        <v>4</v>
      </c>
      <c r="C47" s="11">
        <v>45</v>
      </c>
      <c r="D47" s="11">
        <v>3986</v>
      </c>
    </row>
    <row r="48" spans="1:4" ht="21" x14ac:dyDescent="0.5">
      <c r="A48" s="11">
        <v>2007</v>
      </c>
      <c r="B48" s="11">
        <v>1</v>
      </c>
      <c r="C48" s="11">
        <v>46</v>
      </c>
      <c r="D48" s="11">
        <v>3015</v>
      </c>
    </row>
    <row r="49" spans="1:4" ht="21" x14ac:dyDescent="0.5">
      <c r="A49" s="11">
        <v>2007</v>
      </c>
      <c r="B49" s="11">
        <v>2</v>
      </c>
      <c r="C49" s="11">
        <v>47</v>
      </c>
      <c r="D49" s="11">
        <v>2886</v>
      </c>
    </row>
    <row r="50" spans="1:4" ht="21" x14ac:dyDescent="0.5">
      <c r="A50" s="11">
        <v>2007</v>
      </c>
      <c r="B50" s="11">
        <v>3</v>
      </c>
      <c r="C50" s="11">
        <v>48</v>
      </c>
      <c r="D50" s="11">
        <v>3262</v>
      </c>
    </row>
    <row r="51" spans="1:4" ht="21" x14ac:dyDescent="0.5">
      <c r="A51" s="11">
        <v>2007</v>
      </c>
      <c r="B51" s="11">
        <v>4</v>
      </c>
      <c r="C51" s="11">
        <v>49</v>
      </c>
      <c r="D51" s="11">
        <v>5672</v>
      </c>
    </row>
    <row r="52" spans="1:4" ht="21" x14ac:dyDescent="0.5">
      <c r="A52" s="11">
        <v>2008</v>
      </c>
      <c r="B52" s="11">
        <v>1</v>
      </c>
      <c r="C52" s="11">
        <v>50</v>
      </c>
      <c r="D52" s="11">
        <v>4135</v>
      </c>
    </row>
    <row r="53" spans="1:4" ht="21" x14ac:dyDescent="0.5">
      <c r="A53" s="11">
        <v>2008</v>
      </c>
      <c r="B53" s="11">
        <v>2</v>
      </c>
      <c r="C53" s="11">
        <v>51</v>
      </c>
      <c r="D53" s="11">
        <v>4063</v>
      </c>
    </row>
    <row r="54" spans="1:4" ht="21" x14ac:dyDescent="0.5">
      <c r="A54" s="11">
        <v>2008</v>
      </c>
      <c r="B54" s="11">
        <v>3</v>
      </c>
      <c r="C54" s="11">
        <v>52</v>
      </c>
      <c r="D54" s="11">
        <v>4265</v>
      </c>
    </row>
    <row r="55" spans="1:4" ht="21" x14ac:dyDescent="0.5">
      <c r="A55" s="11">
        <v>2008</v>
      </c>
      <c r="B55" s="11">
        <v>4</v>
      </c>
      <c r="C55" s="11">
        <v>53</v>
      </c>
      <c r="D55" s="11">
        <v>6703</v>
      </c>
    </row>
    <row r="56" spans="1:4" ht="21" x14ac:dyDescent="0.5">
      <c r="A56" s="11">
        <v>2009</v>
      </c>
      <c r="B56" s="11">
        <v>1</v>
      </c>
      <c r="C56" s="11">
        <v>54</v>
      </c>
      <c r="D56" s="11">
        <v>4889</v>
      </c>
    </row>
    <row r="57" spans="1:4" ht="21" x14ac:dyDescent="0.5">
      <c r="A57" s="11">
        <v>2009</v>
      </c>
      <c r="B57" s="11">
        <v>2</v>
      </c>
      <c r="C57" s="11">
        <v>55</v>
      </c>
      <c r="D57" s="11">
        <v>4652</v>
      </c>
    </row>
    <row r="58" spans="1:4" ht="21" x14ac:dyDescent="0.5">
      <c r="A58" s="11">
        <v>2009</v>
      </c>
      <c r="B58" s="11">
        <v>3</v>
      </c>
      <c r="C58" s="11">
        <v>56</v>
      </c>
      <c r="D58" s="11">
        <v>5448</v>
      </c>
    </row>
    <row r="59" spans="1:4" ht="21" x14ac:dyDescent="0.5">
      <c r="A59" s="11">
        <v>2009</v>
      </c>
      <c r="B59" s="11">
        <v>4</v>
      </c>
      <c r="C59" s="11">
        <v>57</v>
      </c>
      <c r="D59" s="11">
        <v>9520</v>
      </c>
    </row>
    <row r="60" spans="1:4" ht="21" x14ac:dyDescent="0.5">
      <c r="A60" s="11">
        <v>2010</v>
      </c>
      <c r="B60" s="11">
        <v>1</v>
      </c>
      <c r="C60" s="11">
        <v>58</v>
      </c>
      <c r="D60" s="11">
        <v>7131</v>
      </c>
    </row>
    <row r="61" spans="1:4" ht="21" x14ac:dyDescent="0.5">
      <c r="A61" s="11">
        <v>2010</v>
      </c>
      <c r="B61" s="11">
        <v>2</v>
      </c>
      <c r="C61" s="11">
        <v>59</v>
      </c>
      <c r="D61" s="11">
        <v>6566</v>
      </c>
    </row>
    <row r="62" spans="1:4" ht="21" x14ac:dyDescent="0.5">
      <c r="A62" s="11">
        <v>2010</v>
      </c>
      <c r="B62" s="11">
        <v>3</v>
      </c>
      <c r="C62" s="11">
        <v>60</v>
      </c>
      <c r="D62" s="11">
        <v>7560</v>
      </c>
    </row>
    <row r="63" spans="1:4" ht="21" x14ac:dyDescent="0.5">
      <c r="A63" s="11">
        <v>2010</v>
      </c>
      <c r="B63" s="11">
        <v>4</v>
      </c>
      <c r="C63" s="11">
        <v>61</v>
      </c>
      <c r="D63" s="11">
        <v>12948</v>
      </c>
    </row>
    <row r="64" spans="1:4" ht="21" x14ac:dyDescent="0.5">
      <c r="A64" s="11">
        <v>2011</v>
      </c>
      <c r="B64" s="11">
        <v>1</v>
      </c>
      <c r="C64" s="11">
        <v>62</v>
      </c>
      <c r="D64" s="11">
        <v>9857</v>
      </c>
    </row>
    <row r="65" spans="1:4" ht="21" x14ac:dyDescent="0.5">
      <c r="A65" s="11">
        <v>2011</v>
      </c>
      <c r="B65" s="11">
        <v>2</v>
      </c>
      <c r="C65" s="11">
        <v>63</v>
      </c>
      <c r="D65" s="11">
        <v>9913</v>
      </c>
    </row>
    <row r="66" spans="1:4" ht="21" x14ac:dyDescent="0.5">
      <c r="A66" s="11">
        <v>2011</v>
      </c>
      <c r="B66" s="11">
        <v>3</v>
      </c>
      <c r="C66" s="11">
        <v>64</v>
      </c>
      <c r="D66" s="11">
        <v>10876</v>
      </c>
    </row>
    <row r="67" spans="1:4" ht="21" x14ac:dyDescent="0.5">
      <c r="A67" s="11">
        <v>2011</v>
      </c>
      <c r="B67" s="11">
        <v>4</v>
      </c>
      <c r="C67" s="11">
        <v>65</v>
      </c>
      <c r="D67" s="11">
        <v>17431</v>
      </c>
    </row>
    <row r="68" spans="1:4" ht="21" x14ac:dyDescent="0.5">
      <c r="A68" s="11">
        <v>2012</v>
      </c>
      <c r="B68" s="11">
        <v>1</v>
      </c>
      <c r="C68" s="11">
        <v>66</v>
      </c>
      <c r="D68" s="11">
        <v>13185</v>
      </c>
    </row>
    <row r="69" spans="1:4" ht="21" x14ac:dyDescent="0.5">
      <c r="A69" s="11">
        <v>2012</v>
      </c>
      <c r="B69" s="11">
        <v>2</v>
      </c>
      <c r="C69" s="11">
        <v>67</v>
      </c>
      <c r="D69" s="11">
        <v>12834</v>
      </c>
    </row>
    <row r="70" spans="1:4" ht="21" x14ac:dyDescent="0.5">
      <c r="A70" s="11">
        <v>2012</v>
      </c>
      <c r="B70" s="11">
        <v>3</v>
      </c>
      <c r="C70" s="11">
        <v>68</v>
      </c>
      <c r="D70" s="11">
        <v>13805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opLeftCell="C1" workbookViewId="0">
      <selection activeCell="J4" sqref="J4"/>
    </sheetView>
  </sheetViews>
  <sheetFormatPr defaultRowHeight="14.5" x14ac:dyDescent="0.35"/>
  <cols>
    <col min="2" max="2" width="7.36328125" bestFit="1" customWidth="1"/>
    <col min="3" max="3" width="5.7265625" style="1" bestFit="1" customWidth="1"/>
    <col min="4" max="4" width="7.54296875" style="1" bestFit="1" customWidth="1"/>
    <col min="5" max="5" width="10" style="1" bestFit="1" customWidth="1"/>
    <col min="6" max="6" width="18.7265625" bestFit="1" customWidth="1"/>
    <col min="7" max="7" width="7.54296875" bestFit="1" customWidth="1"/>
    <col min="8" max="8" width="21.26953125" bestFit="1" customWidth="1"/>
    <col min="9" max="9" width="7.54296875" bestFit="1" customWidth="1"/>
  </cols>
  <sheetData>
    <row r="4" spans="1:9" x14ac:dyDescent="0.35">
      <c r="A4" s="2" t="s">
        <v>0</v>
      </c>
      <c r="B4" s="2" t="s">
        <v>5</v>
      </c>
      <c r="C4" s="3" t="s">
        <v>4</v>
      </c>
      <c r="D4" s="3" t="s">
        <v>10</v>
      </c>
      <c r="E4" s="3" t="s">
        <v>11</v>
      </c>
      <c r="F4" s="4" t="s">
        <v>12</v>
      </c>
      <c r="G4" s="4" t="s">
        <v>10</v>
      </c>
      <c r="H4" s="4" t="s">
        <v>13</v>
      </c>
      <c r="I4" s="4" t="s">
        <v>10</v>
      </c>
    </row>
    <row r="5" spans="1:9" x14ac:dyDescent="0.35">
      <c r="A5" s="2">
        <v>1</v>
      </c>
      <c r="B5" s="2" t="s">
        <v>6</v>
      </c>
      <c r="C5" s="3">
        <v>10</v>
      </c>
      <c r="D5" s="3">
        <f>AVERAGE($C$5:$C$8)</f>
        <v>15</v>
      </c>
      <c r="E5" s="3"/>
      <c r="F5" s="2"/>
      <c r="G5" s="3"/>
      <c r="H5" s="2"/>
      <c r="I5" s="2"/>
    </row>
    <row r="6" spans="1:9" x14ac:dyDescent="0.35">
      <c r="A6" s="2">
        <v>1</v>
      </c>
      <c r="B6" s="2" t="s">
        <v>7</v>
      </c>
      <c r="C6" s="3">
        <v>14</v>
      </c>
      <c r="D6" s="3">
        <f t="shared" ref="D6:D8" si="0">AVERAGE($C$5:$C$8)</f>
        <v>15</v>
      </c>
      <c r="E6" s="3"/>
      <c r="F6" s="3">
        <f>C6-C5</f>
        <v>4</v>
      </c>
      <c r="G6" s="3">
        <v>1.6881793478260869</v>
      </c>
      <c r="H6" s="2"/>
      <c r="I6" s="3"/>
    </row>
    <row r="7" spans="1:9" x14ac:dyDescent="0.35">
      <c r="A7" s="2">
        <v>1</v>
      </c>
      <c r="B7" s="2" t="s">
        <v>8</v>
      </c>
      <c r="C7" s="3">
        <v>20</v>
      </c>
      <c r="D7" s="3">
        <f t="shared" si="0"/>
        <v>15</v>
      </c>
      <c r="E7" s="3"/>
      <c r="F7" s="3">
        <f t="shared" ref="F7:F28" si="1">C7-C6</f>
        <v>6</v>
      </c>
      <c r="G7" s="3">
        <v>1.6881793478260869</v>
      </c>
      <c r="H7" s="3">
        <f>F7-F6</f>
        <v>2</v>
      </c>
      <c r="I7" s="3">
        <v>-0.73668323863636365</v>
      </c>
    </row>
    <row r="8" spans="1:9" x14ac:dyDescent="0.35">
      <c r="A8" s="2">
        <v>1</v>
      </c>
      <c r="B8" s="2" t="s">
        <v>9</v>
      </c>
      <c r="C8" s="3">
        <v>16</v>
      </c>
      <c r="D8" s="3">
        <f t="shared" si="0"/>
        <v>15</v>
      </c>
      <c r="E8" s="3"/>
      <c r="F8" s="3">
        <f t="shared" si="1"/>
        <v>-4</v>
      </c>
      <c r="G8" s="3">
        <v>1.6881793478260869</v>
      </c>
      <c r="H8" s="3">
        <f t="shared" ref="H8:H28" si="2">F8-F7</f>
        <v>-10</v>
      </c>
      <c r="I8" s="3">
        <v>-0.73668323863636365</v>
      </c>
    </row>
    <row r="9" spans="1:9" x14ac:dyDescent="0.35">
      <c r="A9" s="2">
        <v>2</v>
      </c>
      <c r="B9" s="2" t="s">
        <v>6</v>
      </c>
      <c r="C9" s="3">
        <f>C5*1.25</f>
        <v>12.5</v>
      </c>
      <c r="D9" s="3">
        <f>AVERAGE($C$9:$C$12)</f>
        <v>18.75</v>
      </c>
      <c r="E9" s="3">
        <f>_xlfn.COVARIANCE.S(C5:C8,C9:C12)</f>
        <v>21.666666666666668</v>
      </c>
      <c r="F9" s="3">
        <f t="shared" si="1"/>
        <v>-3.5</v>
      </c>
      <c r="G9" s="3">
        <v>1.6881793478260869</v>
      </c>
      <c r="H9" s="3">
        <f t="shared" si="2"/>
        <v>0.5</v>
      </c>
      <c r="I9" s="3">
        <v>-0.73668323863636365</v>
      </c>
    </row>
    <row r="10" spans="1:9" x14ac:dyDescent="0.35">
      <c r="A10" s="2">
        <v>2</v>
      </c>
      <c r="B10" s="2" t="s">
        <v>7</v>
      </c>
      <c r="C10" s="3">
        <f t="shared" ref="C10:C28" si="3">C6*1.25</f>
        <v>17.5</v>
      </c>
      <c r="D10" s="3">
        <f t="shared" ref="D10:D12" si="4">AVERAGE($C$9:$C$12)</f>
        <v>18.75</v>
      </c>
      <c r="E10" s="3"/>
      <c r="F10" s="3">
        <f t="shared" si="1"/>
        <v>5</v>
      </c>
      <c r="G10" s="3">
        <v>1.6881793478260869</v>
      </c>
      <c r="H10" s="3">
        <f t="shared" si="2"/>
        <v>8.5</v>
      </c>
      <c r="I10" s="3">
        <v>-0.73668323863636365</v>
      </c>
    </row>
    <row r="11" spans="1:9" x14ac:dyDescent="0.35">
      <c r="A11" s="2">
        <v>2</v>
      </c>
      <c r="B11" s="2" t="s">
        <v>8</v>
      </c>
      <c r="C11" s="3">
        <f t="shared" si="3"/>
        <v>25</v>
      </c>
      <c r="D11" s="3">
        <f t="shared" si="4"/>
        <v>18.75</v>
      </c>
      <c r="E11" s="3"/>
      <c r="F11" s="3">
        <f t="shared" si="1"/>
        <v>7.5</v>
      </c>
      <c r="G11" s="3">
        <v>1.68817934782609</v>
      </c>
      <c r="H11" s="3">
        <f t="shared" si="2"/>
        <v>2.5</v>
      </c>
      <c r="I11" s="3">
        <v>-0.73668323863636365</v>
      </c>
    </row>
    <row r="12" spans="1:9" x14ac:dyDescent="0.35">
      <c r="A12" s="2">
        <v>2</v>
      </c>
      <c r="B12" s="2" t="s">
        <v>9</v>
      </c>
      <c r="C12" s="3">
        <f t="shared" si="3"/>
        <v>20</v>
      </c>
      <c r="D12" s="3">
        <f t="shared" si="4"/>
        <v>18.75</v>
      </c>
      <c r="E12" s="3"/>
      <c r="F12" s="3">
        <f t="shared" si="1"/>
        <v>-5</v>
      </c>
      <c r="G12" s="3">
        <v>1.68817934782609</v>
      </c>
      <c r="H12" s="3">
        <f t="shared" si="2"/>
        <v>-12.5</v>
      </c>
      <c r="I12" s="3">
        <v>-0.73668323863636365</v>
      </c>
    </row>
    <row r="13" spans="1:9" x14ac:dyDescent="0.35">
      <c r="A13" s="2">
        <v>3</v>
      </c>
      <c r="B13" s="2" t="s">
        <v>6</v>
      </c>
      <c r="C13" s="3">
        <f t="shared" si="3"/>
        <v>15.625</v>
      </c>
      <c r="D13" s="3">
        <f>AVERAGE(C13:C16)</f>
        <v>23.4375</v>
      </c>
      <c r="E13" s="3">
        <f>_xlfn.COVARIANCE.S(C9:C12,C13:C16)</f>
        <v>33.854166666666664</v>
      </c>
      <c r="F13" s="3">
        <f t="shared" si="1"/>
        <v>-4.375</v>
      </c>
      <c r="G13" s="3">
        <v>1.68817934782609</v>
      </c>
      <c r="H13" s="3">
        <f t="shared" si="2"/>
        <v>0.625</v>
      </c>
      <c r="I13" s="3">
        <v>-0.73668323863636365</v>
      </c>
    </row>
    <row r="14" spans="1:9" x14ac:dyDescent="0.35">
      <c r="A14" s="2">
        <v>3</v>
      </c>
      <c r="B14" s="2" t="s">
        <v>7</v>
      </c>
      <c r="C14" s="3">
        <f t="shared" si="3"/>
        <v>21.875</v>
      </c>
      <c r="D14" s="3">
        <v>23.4375</v>
      </c>
      <c r="E14" s="3"/>
      <c r="F14" s="3">
        <f t="shared" si="1"/>
        <v>6.25</v>
      </c>
      <c r="G14" s="3">
        <v>1.68817934782609</v>
      </c>
      <c r="H14" s="3">
        <f t="shared" si="2"/>
        <v>10.625</v>
      </c>
      <c r="I14" s="3">
        <v>-0.73668323863636365</v>
      </c>
    </row>
    <row r="15" spans="1:9" x14ac:dyDescent="0.35">
      <c r="A15" s="2">
        <v>3</v>
      </c>
      <c r="B15" s="2" t="s">
        <v>8</v>
      </c>
      <c r="C15" s="3">
        <f t="shared" si="3"/>
        <v>31.25</v>
      </c>
      <c r="D15" s="3">
        <v>23.4375</v>
      </c>
      <c r="E15" s="3"/>
      <c r="F15" s="3">
        <f t="shared" si="1"/>
        <v>9.375</v>
      </c>
      <c r="G15" s="3">
        <v>1.68817934782609</v>
      </c>
      <c r="H15" s="3">
        <f t="shared" si="2"/>
        <v>3.125</v>
      </c>
      <c r="I15" s="3">
        <v>-0.73668323863636365</v>
      </c>
    </row>
    <row r="16" spans="1:9" x14ac:dyDescent="0.35">
      <c r="A16" s="2">
        <v>3</v>
      </c>
      <c r="B16" s="2" t="s">
        <v>9</v>
      </c>
      <c r="C16" s="3">
        <f t="shared" si="3"/>
        <v>25</v>
      </c>
      <c r="D16" s="3">
        <v>23.4375</v>
      </c>
      <c r="E16" s="3"/>
      <c r="F16" s="3">
        <f t="shared" si="1"/>
        <v>-6.25</v>
      </c>
      <c r="G16" s="3">
        <v>1.68817934782609</v>
      </c>
      <c r="H16" s="3">
        <f t="shared" si="2"/>
        <v>-15.625</v>
      </c>
      <c r="I16" s="3">
        <v>-0.73668323863636365</v>
      </c>
    </row>
    <row r="17" spans="1:9" x14ac:dyDescent="0.35">
      <c r="A17" s="2">
        <v>4</v>
      </c>
      <c r="B17" s="2" t="s">
        <v>6</v>
      </c>
      <c r="C17" s="3">
        <f t="shared" si="3"/>
        <v>19.53125</v>
      </c>
      <c r="D17" s="3">
        <f t="shared" ref="D17:D25" si="5">AVERAGE(C17:C20)</f>
        <v>29.296875</v>
      </c>
      <c r="E17" s="3">
        <f>_xlfn.COVARIANCE.S(C13:C16,C17:C20)</f>
        <v>52.897135416666664</v>
      </c>
      <c r="F17" s="3">
        <f t="shared" si="1"/>
        <v>-5.46875</v>
      </c>
      <c r="G17" s="3">
        <v>1.68817934782609</v>
      </c>
      <c r="H17" s="3">
        <f t="shared" si="2"/>
        <v>0.78125</v>
      </c>
      <c r="I17" s="3">
        <v>-0.73668323863636365</v>
      </c>
    </row>
    <row r="18" spans="1:9" x14ac:dyDescent="0.35">
      <c r="A18" s="2">
        <v>4</v>
      </c>
      <c r="B18" s="2" t="s">
        <v>7</v>
      </c>
      <c r="C18" s="3">
        <f t="shared" si="3"/>
        <v>27.34375</v>
      </c>
      <c r="D18" s="3">
        <v>29.296875</v>
      </c>
      <c r="E18" s="3"/>
      <c r="F18" s="3">
        <f t="shared" si="1"/>
        <v>7.8125</v>
      </c>
      <c r="G18" s="3">
        <v>1.68817934782609</v>
      </c>
      <c r="H18" s="3">
        <f t="shared" si="2"/>
        <v>13.28125</v>
      </c>
      <c r="I18" s="3">
        <v>-0.73668323863636365</v>
      </c>
    </row>
    <row r="19" spans="1:9" x14ac:dyDescent="0.35">
      <c r="A19" s="2">
        <v>4</v>
      </c>
      <c r="B19" s="2" t="s">
        <v>8</v>
      </c>
      <c r="C19" s="3">
        <f t="shared" si="3"/>
        <v>39.0625</v>
      </c>
      <c r="D19" s="3">
        <v>29.296875</v>
      </c>
      <c r="E19" s="3"/>
      <c r="F19" s="3">
        <f t="shared" si="1"/>
        <v>11.71875</v>
      </c>
      <c r="G19" s="3">
        <v>1.68817934782609</v>
      </c>
      <c r="H19" s="3">
        <f t="shared" si="2"/>
        <v>3.90625</v>
      </c>
      <c r="I19" s="3">
        <v>-0.73668323863636365</v>
      </c>
    </row>
    <row r="20" spans="1:9" x14ac:dyDescent="0.35">
      <c r="A20" s="2">
        <v>4</v>
      </c>
      <c r="B20" s="2" t="s">
        <v>9</v>
      </c>
      <c r="C20" s="3">
        <f t="shared" si="3"/>
        <v>31.25</v>
      </c>
      <c r="D20" s="3">
        <v>29.296875</v>
      </c>
      <c r="E20" s="3"/>
      <c r="F20" s="3">
        <f t="shared" si="1"/>
        <v>-7.8125</v>
      </c>
      <c r="G20" s="3">
        <v>1.68817934782609</v>
      </c>
      <c r="H20" s="3">
        <f t="shared" si="2"/>
        <v>-19.53125</v>
      </c>
      <c r="I20" s="3">
        <v>-0.73668323863636365</v>
      </c>
    </row>
    <row r="21" spans="1:9" x14ac:dyDescent="0.35">
      <c r="A21" s="2">
        <v>5</v>
      </c>
      <c r="B21" s="2" t="s">
        <v>6</v>
      </c>
      <c r="C21" s="3">
        <f t="shared" si="3"/>
        <v>24.4140625</v>
      </c>
      <c r="D21" s="3">
        <f t="shared" si="5"/>
        <v>36.62109375</v>
      </c>
      <c r="E21" s="3">
        <f>_xlfn.COVARIANCE.S(C17:C20,C21:C24)</f>
        <v>82.651774088541671</v>
      </c>
      <c r="F21" s="3">
        <f t="shared" si="1"/>
        <v>-6.8359375</v>
      </c>
      <c r="G21" s="3">
        <v>1.68817934782609</v>
      </c>
      <c r="H21" s="3">
        <f t="shared" si="2"/>
        <v>0.9765625</v>
      </c>
      <c r="I21" s="3">
        <v>-0.73668323863636365</v>
      </c>
    </row>
    <row r="22" spans="1:9" x14ac:dyDescent="0.35">
      <c r="A22" s="2">
        <v>5</v>
      </c>
      <c r="B22" s="2" t="s">
        <v>7</v>
      </c>
      <c r="C22" s="3">
        <f t="shared" si="3"/>
        <v>34.1796875</v>
      </c>
      <c r="D22" s="3">
        <v>36.62109375</v>
      </c>
      <c r="E22" s="3"/>
      <c r="F22" s="3">
        <f t="shared" si="1"/>
        <v>9.765625</v>
      </c>
      <c r="G22" s="3">
        <v>1.68817934782609</v>
      </c>
      <c r="H22" s="3">
        <f t="shared" si="2"/>
        <v>16.6015625</v>
      </c>
      <c r="I22" s="3">
        <v>-0.73668323863636365</v>
      </c>
    </row>
    <row r="23" spans="1:9" x14ac:dyDescent="0.35">
      <c r="A23" s="2">
        <v>5</v>
      </c>
      <c r="B23" s="2" t="s">
        <v>8</v>
      </c>
      <c r="C23" s="3">
        <f t="shared" si="3"/>
        <v>48.828125</v>
      </c>
      <c r="D23" s="3">
        <v>36.62109375</v>
      </c>
      <c r="E23" s="3"/>
      <c r="F23" s="3">
        <f t="shared" si="1"/>
        <v>14.6484375</v>
      </c>
      <c r="G23" s="3">
        <v>1.68817934782609</v>
      </c>
      <c r="H23" s="3">
        <f t="shared" si="2"/>
        <v>4.8828125</v>
      </c>
      <c r="I23" s="3">
        <v>-0.73668323863636365</v>
      </c>
    </row>
    <row r="24" spans="1:9" x14ac:dyDescent="0.35">
      <c r="A24" s="2">
        <v>5</v>
      </c>
      <c r="B24" s="2" t="s">
        <v>9</v>
      </c>
      <c r="C24" s="3">
        <f t="shared" si="3"/>
        <v>39.0625</v>
      </c>
      <c r="D24" s="3">
        <v>36.62109375</v>
      </c>
      <c r="E24" s="3"/>
      <c r="F24" s="3">
        <f t="shared" si="1"/>
        <v>-9.765625</v>
      </c>
      <c r="G24" s="3">
        <v>1.68817934782609</v>
      </c>
      <c r="H24" s="3">
        <f t="shared" si="2"/>
        <v>-24.4140625</v>
      </c>
      <c r="I24" s="3">
        <v>-0.73668323863636365</v>
      </c>
    </row>
    <row r="25" spans="1:9" x14ac:dyDescent="0.35">
      <c r="A25" s="2">
        <v>6</v>
      </c>
      <c r="B25" s="2" t="s">
        <v>6</v>
      </c>
      <c r="C25" s="3">
        <f t="shared" si="3"/>
        <v>30.517578125</v>
      </c>
      <c r="D25" s="3">
        <f t="shared" si="5"/>
        <v>45.7763671875</v>
      </c>
      <c r="E25" s="3">
        <f>_xlfn.COVARIANCE.S(C21:C24,C25:C28)</f>
        <v>129.14339701334634</v>
      </c>
      <c r="F25" s="3">
        <f t="shared" si="1"/>
        <v>-8.544921875</v>
      </c>
      <c r="G25" s="3">
        <v>1.68817934782609</v>
      </c>
      <c r="H25" s="3">
        <f t="shared" si="2"/>
        <v>1.220703125</v>
      </c>
      <c r="I25" s="3">
        <v>-0.73668323863636365</v>
      </c>
    </row>
    <row r="26" spans="1:9" x14ac:dyDescent="0.35">
      <c r="A26" s="2">
        <v>6</v>
      </c>
      <c r="B26" s="2" t="s">
        <v>7</v>
      </c>
      <c r="C26" s="3">
        <f t="shared" si="3"/>
        <v>42.724609375</v>
      </c>
      <c r="D26" s="3">
        <v>45.7763671875</v>
      </c>
      <c r="E26" s="3"/>
      <c r="F26" s="3">
        <f t="shared" si="1"/>
        <v>12.20703125</v>
      </c>
      <c r="G26" s="3">
        <v>1.68817934782609</v>
      </c>
      <c r="H26" s="3">
        <f t="shared" si="2"/>
        <v>20.751953125</v>
      </c>
      <c r="I26" s="3">
        <v>-0.73668323863636365</v>
      </c>
    </row>
    <row r="27" spans="1:9" x14ac:dyDescent="0.35">
      <c r="A27" s="2">
        <v>6</v>
      </c>
      <c r="B27" s="2" t="s">
        <v>8</v>
      </c>
      <c r="C27" s="3">
        <f t="shared" si="3"/>
        <v>61.03515625</v>
      </c>
      <c r="D27" s="3">
        <v>45.7763671875</v>
      </c>
      <c r="E27" s="3"/>
      <c r="F27" s="3">
        <f t="shared" si="1"/>
        <v>18.310546875</v>
      </c>
      <c r="G27" s="3">
        <v>1.68817934782609</v>
      </c>
      <c r="H27" s="3">
        <f t="shared" si="2"/>
        <v>6.103515625</v>
      </c>
      <c r="I27" s="3">
        <v>-0.73668323863636365</v>
      </c>
    </row>
    <row r="28" spans="1:9" x14ac:dyDescent="0.35">
      <c r="A28" s="2">
        <v>6</v>
      </c>
      <c r="B28" s="2" t="s">
        <v>9</v>
      </c>
      <c r="C28" s="3">
        <f t="shared" si="3"/>
        <v>48.828125</v>
      </c>
      <c r="D28" s="3">
        <v>45.7763671875</v>
      </c>
      <c r="E28" s="3"/>
      <c r="F28" s="3">
        <f t="shared" si="1"/>
        <v>-12.20703125</v>
      </c>
      <c r="G28" s="3">
        <v>1.68817934782609</v>
      </c>
      <c r="H28" s="3">
        <f t="shared" si="2"/>
        <v>-30.517578125</v>
      </c>
      <c r="I28" s="3">
        <v>-0.73668323863636365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30"/>
  <sheetViews>
    <sheetView topLeftCell="A7" workbookViewId="0">
      <selection activeCell="F4" sqref="F4"/>
    </sheetView>
  </sheetViews>
  <sheetFormatPr defaultRowHeight="14.5" x14ac:dyDescent="0.35"/>
  <cols>
    <col min="5" max="5" width="5.7265625" bestFit="1" customWidth="1"/>
    <col min="6" max="7" width="10.08984375" bestFit="1" customWidth="1"/>
  </cols>
  <sheetData>
    <row r="6" spans="3:7" x14ac:dyDescent="0.35">
      <c r="C6" s="9" t="s">
        <v>0</v>
      </c>
      <c r="D6" s="9" t="s">
        <v>5</v>
      </c>
      <c r="E6" s="10" t="s">
        <v>4</v>
      </c>
      <c r="F6" s="10" t="s">
        <v>14</v>
      </c>
      <c r="G6" s="10" t="s">
        <v>15</v>
      </c>
    </row>
    <row r="7" spans="3:7" x14ac:dyDescent="0.35">
      <c r="C7" s="2">
        <v>1</v>
      </c>
      <c r="D7" s="2" t="s">
        <v>6</v>
      </c>
      <c r="E7" s="5">
        <v>10</v>
      </c>
      <c r="F7" s="6">
        <f>E8</f>
        <v>14</v>
      </c>
      <c r="G7" s="8">
        <f>F8</f>
        <v>20</v>
      </c>
    </row>
    <row r="8" spans="3:7" x14ac:dyDescent="0.35">
      <c r="C8" s="2">
        <v>1</v>
      </c>
      <c r="D8" s="2" t="s">
        <v>7</v>
      </c>
      <c r="E8" s="6">
        <v>14</v>
      </c>
      <c r="F8" s="8">
        <f t="shared" ref="F8:F29" si="0">E9</f>
        <v>20</v>
      </c>
      <c r="G8" s="7">
        <f t="shared" ref="G8:G28" si="1">F9</f>
        <v>16</v>
      </c>
    </row>
    <row r="9" spans="3:7" x14ac:dyDescent="0.35">
      <c r="C9" s="2">
        <v>1</v>
      </c>
      <c r="D9" s="2" t="s">
        <v>8</v>
      </c>
      <c r="E9" s="8">
        <v>20</v>
      </c>
      <c r="F9" s="7">
        <f t="shared" si="0"/>
        <v>16</v>
      </c>
      <c r="G9" s="5">
        <f t="shared" si="1"/>
        <v>12.5</v>
      </c>
    </row>
    <row r="10" spans="3:7" x14ac:dyDescent="0.35">
      <c r="C10" s="2">
        <v>1</v>
      </c>
      <c r="D10" s="2" t="s">
        <v>9</v>
      </c>
      <c r="E10" s="7">
        <v>16</v>
      </c>
      <c r="F10" s="5">
        <f t="shared" si="0"/>
        <v>12.5</v>
      </c>
      <c r="G10" s="6">
        <f t="shared" si="1"/>
        <v>17.5</v>
      </c>
    </row>
    <row r="11" spans="3:7" x14ac:dyDescent="0.35">
      <c r="C11" s="2">
        <v>2</v>
      </c>
      <c r="D11" s="2" t="s">
        <v>6</v>
      </c>
      <c r="E11" s="5">
        <v>12.5</v>
      </c>
      <c r="F11" s="6">
        <f t="shared" si="0"/>
        <v>17.5</v>
      </c>
      <c r="G11" s="8">
        <f t="shared" si="1"/>
        <v>25</v>
      </c>
    </row>
    <row r="12" spans="3:7" x14ac:dyDescent="0.35">
      <c r="C12" s="2">
        <v>2</v>
      </c>
      <c r="D12" s="2" t="s">
        <v>7</v>
      </c>
      <c r="E12" s="6">
        <v>17.5</v>
      </c>
      <c r="F12" s="8">
        <f t="shared" si="0"/>
        <v>25</v>
      </c>
      <c r="G12" s="7">
        <f t="shared" si="1"/>
        <v>20</v>
      </c>
    </row>
    <row r="13" spans="3:7" x14ac:dyDescent="0.35">
      <c r="C13" s="2">
        <v>2</v>
      </c>
      <c r="D13" s="2" t="s">
        <v>8</v>
      </c>
      <c r="E13" s="8">
        <v>25</v>
      </c>
      <c r="F13" s="7">
        <f t="shared" si="0"/>
        <v>20</v>
      </c>
      <c r="G13" s="5">
        <f t="shared" si="1"/>
        <v>15.625</v>
      </c>
    </row>
    <row r="14" spans="3:7" x14ac:dyDescent="0.35">
      <c r="C14" s="2">
        <v>2</v>
      </c>
      <c r="D14" s="2" t="s">
        <v>9</v>
      </c>
      <c r="E14" s="7">
        <v>20</v>
      </c>
      <c r="F14" s="5">
        <f t="shared" si="0"/>
        <v>15.625</v>
      </c>
      <c r="G14" s="6">
        <f t="shared" si="1"/>
        <v>21.875</v>
      </c>
    </row>
    <row r="15" spans="3:7" x14ac:dyDescent="0.35">
      <c r="C15" s="2">
        <v>3</v>
      </c>
      <c r="D15" s="2" t="s">
        <v>6</v>
      </c>
      <c r="E15" s="5">
        <v>15.625</v>
      </c>
      <c r="F15" s="6">
        <f t="shared" si="0"/>
        <v>21.875</v>
      </c>
      <c r="G15" s="8">
        <f t="shared" si="1"/>
        <v>31.25</v>
      </c>
    </row>
    <row r="16" spans="3:7" x14ac:dyDescent="0.35">
      <c r="C16" s="2">
        <v>3</v>
      </c>
      <c r="D16" s="2" t="s">
        <v>7</v>
      </c>
      <c r="E16" s="6">
        <v>21.875</v>
      </c>
      <c r="F16" s="8">
        <f t="shared" si="0"/>
        <v>31.25</v>
      </c>
      <c r="G16" s="7">
        <f t="shared" si="1"/>
        <v>25</v>
      </c>
    </row>
    <row r="17" spans="3:7" x14ac:dyDescent="0.35">
      <c r="C17" s="2">
        <v>3</v>
      </c>
      <c r="D17" s="2" t="s">
        <v>8</v>
      </c>
      <c r="E17" s="8">
        <v>31.25</v>
      </c>
      <c r="F17" s="7">
        <f t="shared" si="0"/>
        <v>25</v>
      </c>
      <c r="G17" s="5">
        <f t="shared" si="1"/>
        <v>19.53125</v>
      </c>
    </row>
    <row r="18" spans="3:7" x14ac:dyDescent="0.35">
      <c r="C18" s="2">
        <v>3</v>
      </c>
      <c r="D18" s="2" t="s">
        <v>9</v>
      </c>
      <c r="E18" s="7">
        <v>25</v>
      </c>
      <c r="F18" s="5">
        <f t="shared" si="0"/>
        <v>19.53125</v>
      </c>
      <c r="G18" s="6">
        <f t="shared" si="1"/>
        <v>27.34375</v>
      </c>
    </row>
    <row r="19" spans="3:7" x14ac:dyDescent="0.35">
      <c r="C19" s="2">
        <v>4</v>
      </c>
      <c r="D19" s="2" t="s">
        <v>6</v>
      </c>
      <c r="E19" s="5">
        <v>19.53125</v>
      </c>
      <c r="F19" s="6">
        <f t="shared" si="0"/>
        <v>27.34375</v>
      </c>
      <c r="G19" s="8">
        <f t="shared" si="1"/>
        <v>39.0625</v>
      </c>
    </row>
    <row r="20" spans="3:7" x14ac:dyDescent="0.35">
      <c r="C20" s="2">
        <v>4</v>
      </c>
      <c r="D20" s="2" t="s">
        <v>7</v>
      </c>
      <c r="E20" s="6">
        <v>27.34375</v>
      </c>
      <c r="F20" s="8">
        <f t="shared" si="0"/>
        <v>39.0625</v>
      </c>
      <c r="G20" s="7">
        <f t="shared" si="1"/>
        <v>31.25</v>
      </c>
    </row>
    <row r="21" spans="3:7" x14ac:dyDescent="0.35">
      <c r="C21" s="2">
        <v>4</v>
      </c>
      <c r="D21" s="2" t="s">
        <v>8</v>
      </c>
      <c r="E21" s="8">
        <v>39.0625</v>
      </c>
      <c r="F21" s="7">
        <f t="shared" si="0"/>
        <v>31.25</v>
      </c>
      <c r="G21" s="5">
        <f t="shared" si="1"/>
        <v>24.4140625</v>
      </c>
    </row>
    <row r="22" spans="3:7" x14ac:dyDescent="0.35">
      <c r="C22" s="2">
        <v>4</v>
      </c>
      <c r="D22" s="2" t="s">
        <v>9</v>
      </c>
      <c r="E22" s="7">
        <v>31.25</v>
      </c>
      <c r="F22" s="5">
        <f t="shared" si="0"/>
        <v>24.4140625</v>
      </c>
      <c r="G22" s="6">
        <f t="shared" si="1"/>
        <v>34.1796875</v>
      </c>
    </row>
    <row r="23" spans="3:7" x14ac:dyDescent="0.35">
      <c r="C23" s="2">
        <v>5</v>
      </c>
      <c r="D23" s="2" t="s">
        <v>6</v>
      </c>
      <c r="E23" s="5">
        <v>24.4140625</v>
      </c>
      <c r="F23" s="6">
        <f t="shared" si="0"/>
        <v>34.1796875</v>
      </c>
      <c r="G23" s="8">
        <f t="shared" si="1"/>
        <v>48.828125</v>
      </c>
    </row>
    <row r="24" spans="3:7" x14ac:dyDescent="0.35">
      <c r="C24" s="2">
        <v>5</v>
      </c>
      <c r="D24" s="2" t="s">
        <v>7</v>
      </c>
      <c r="E24" s="6">
        <v>34.1796875</v>
      </c>
      <c r="F24" s="8">
        <f t="shared" si="0"/>
        <v>48.828125</v>
      </c>
      <c r="G24" s="7">
        <f t="shared" si="1"/>
        <v>39.0625</v>
      </c>
    </row>
    <row r="25" spans="3:7" x14ac:dyDescent="0.35">
      <c r="C25" s="2">
        <v>5</v>
      </c>
      <c r="D25" s="2" t="s">
        <v>8</v>
      </c>
      <c r="E25" s="8">
        <v>48.828125</v>
      </c>
      <c r="F25" s="7">
        <f t="shared" si="0"/>
        <v>39.0625</v>
      </c>
      <c r="G25" s="5">
        <f t="shared" si="1"/>
        <v>30.517578125</v>
      </c>
    </row>
    <row r="26" spans="3:7" x14ac:dyDescent="0.35">
      <c r="C26" s="2">
        <v>5</v>
      </c>
      <c r="D26" s="2" t="s">
        <v>9</v>
      </c>
      <c r="E26" s="7">
        <v>39.0625</v>
      </c>
      <c r="F26" s="5">
        <f t="shared" si="0"/>
        <v>30.517578125</v>
      </c>
      <c r="G26" s="6">
        <f t="shared" si="1"/>
        <v>42.724609375</v>
      </c>
    </row>
    <row r="27" spans="3:7" x14ac:dyDescent="0.35">
      <c r="C27" s="2">
        <v>6</v>
      </c>
      <c r="D27" s="2" t="s">
        <v>6</v>
      </c>
      <c r="E27" s="5">
        <v>30.517578125</v>
      </c>
      <c r="F27" s="6">
        <f t="shared" si="0"/>
        <v>42.724609375</v>
      </c>
      <c r="G27" s="8">
        <f t="shared" si="1"/>
        <v>61.03515625</v>
      </c>
    </row>
    <row r="28" spans="3:7" x14ac:dyDescent="0.35">
      <c r="C28" s="2">
        <v>6</v>
      </c>
      <c r="D28" s="2" t="s">
        <v>7</v>
      </c>
      <c r="E28" s="6">
        <v>42.724609375</v>
      </c>
      <c r="F28" s="8">
        <f t="shared" si="0"/>
        <v>61.03515625</v>
      </c>
      <c r="G28" s="7">
        <f t="shared" si="1"/>
        <v>48.828125</v>
      </c>
    </row>
    <row r="29" spans="3:7" x14ac:dyDescent="0.35">
      <c r="C29" s="2">
        <v>6</v>
      </c>
      <c r="D29" s="2" t="s">
        <v>8</v>
      </c>
      <c r="E29" s="8">
        <v>61.03515625</v>
      </c>
      <c r="F29" s="7">
        <f t="shared" si="0"/>
        <v>48.828125</v>
      </c>
      <c r="G29" s="3"/>
    </row>
    <row r="30" spans="3:7" x14ac:dyDescent="0.35">
      <c r="C30" s="2">
        <v>6</v>
      </c>
      <c r="D30" s="2" t="s">
        <v>9</v>
      </c>
      <c r="E30" s="7">
        <v>48.828125</v>
      </c>
      <c r="F30" s="3"/>
      <c r="G30" s="3"/>
    </row>
  </sheetData>
  <conditionalFormatting sqref="D7:D30">
    <cfRule type="duplicateValues" priority="1"/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2"/>
  <sheetViews>
    <sheetView workbookViewId="0">
      <selection activeCell="G5" sqref="G5"/>
    </sheetView>
  </sheetViews>
  <sheetFormatPr defaultRowHeight="14.5" x14ac:dyDescent="0.35"/>
  <cols>
    <col min="3" max="3" width="6.81640625" bestFit="1" customWidth="1"/>
    <col min="5" max="5" width="11.1796875" bestFit="1" customWidth="1"/>
  </cols>
  <sheetData>
    <row r="2" spans="3:7" ht="21" x14ac:dyDescent="0.5">
      <c r="C2" s="11" t="s">
        <v>0</v>
      </c>
      <c r="D2" s="11" t="s">
        <v>20</v>
      </c>
      <c r="E2" s="11" t="s">
        <v>21</v>
      </c>
      <c r="F2" s="11" t="s">
        <v>22</v>
      </c>
      <c r="G2" s="11" t="s">
        <v>23</v>
      </c>
    </row>
    <row r="3" spans="3:7" ht="21" x14ac:dyDescent="0.5">
      <c r="C3" s="11">
        <v>1965</v>
      </c>
      <c r="D3" s="11">
        <v>0.83</v>
      </c>
      <c r="E3" s="11">
        <f>0.0078*C3-14.67</f>
        <v>0.65700000000000003</v>
      </c>
      <c r="F3" s="11">
        <f>D3-(0.0078*C3-14.67)</f>
        <v>0.17299999999999993</v>
      </c>
      <c r="G3" s="11"/>
    </row>
    <row r="4" spans="3:7" ht="21" x14ac:dyDescent="0.5">
      <c r="C4" s="11">
        <v>1966</v>
      </c>
      <c r="D4" s="11">
        <v>0.85</v>
      </c>
      <c r="E4" s="11">
        <f t="shared" ref="E4:E52" si="0">0.0078*C4-14.67</f>
        <v>0.66479999999999961</v>
      </c>
      <c r="F4" s="11">
        <f t="shared" ref="F4:F52" si="1">D4-(0.0078*C4-14.67)</f>
        <v>0.18520000000000036</v>
      </c>
      <c r="G4" s="11">
        <f>IF(F3*F4&lt;0,1,0)</f>
        <v>0</v>
      </c>
    </row>
    <row r="5" spans="3:7" ht="21" x14ac:dyDescent="0.5">
      <c r="C5" s="11">
        <v>1967</v>
      </c>
      <c r="D5" s="11">
        <v>0.71</v>
      </c>
      <c r="E5" s="11">
        <f t="shared" si="0"/>
        <v>0.6725999999999992</v>
      </c>
      <c r="F5" s="11">
        <f t="shared" si="1"/>
        <v>3.7400000000000766E-2</v>
      </c>
      <c r="G5" s="11">
        <f t="shared" ref="G5:G52" si="2">IF(F4*F5&lt;0,1,0)</f>
        <v>0</v>
      </c>
    </row>
    <row r="6" spans="3:7" ht="21" x14ac:dyDescent="0.5">
      <c r="C6" s="11">
        <v>1968</v>
      </c>
      <c r="D6" s="11">
        <v>0.61</v>
      </c>
      <c r="E6" s="11">
        <f t="shared" si="0"/>
        <v>0.68039999999999878</v>
      </c>
      <c r="F6" s="11">
        <f t="shared" si="1"/>
        <v>-7.0399999999998797E-2</v>
      </c>
      <c r="G6" s="11">
        <f t="shared" si="2"/>
        <v>1</v>
      </c>
    </row>
    <row r="7" spans="3:7" ht="21" x14ac:dyDescent="0.5">
      <c r="C7" s="11">
        <v>1969</v>
      </c>
      <c r="D7" s="11">
        <v>0.8</v>
      </c>
      <c r="E7" s="11">
        <f t="shared" si="0"/>
        <v>0.68820000000000014</v>
      </c>
      <c r="F7" s="11">
        <f t="shared" si="1"/>
        <v>0.1117999999999999</v>
      </c>
      <c r="G7" s="11">
        <f t="shared" si="2"/>
        <v>1</v>
      </c>
    </row>
    <row r="8" spans="3:7" ht="21" x14ac:dyDescent="0.5">
      <c r="C8" s="11">
        <v>1970</v>
      </c>
      <c r="D8" s="11">
        <v>0.88</v>
      </c>
      <c r="E8" s="11">
        <f t="shared" si="0"/>
        <v>0.69599999999999973</v>
      </c>
      <c r="F8" s="11">
        <f t="shared" si="1"/>
        <v>0.18400000000000027</v>
      </c>
      <c r="G8" s="11">
        <f t="shared" si="2"/>
        <v>0</v>
      </c>
    </row>
    <row r="9" spans="3:7" ht="21" x14ac:dyDescent="0.5">
      <c r="C9" s="11">
        <v>1971</v>
      </c>
      <c r="D9" s="11">
        <v>0.74</v>
      </c>
      <c r="E9" s="11">
        <f t="shared" si="0"/>
        <v>0.70379999999999932</v>
      </c>
      <c r="F9" s="11">
        <f t="shared" si="1"/>
        <v>3.6200000000000676E-2</v>
      </c>
      <c r="G9" s="11">
        <f t="shared" si="2"/>
        <v>0</v>
      </c>
    </row>
    <row r="10" spans="3:7" ht="21" x14ac:dyDescent="0.5">
      <c r="C10" s="11">
        <v>1972</v>
      </c>
      <c r="D10" s="11">
        <v>0.68</v>
      </c>
      <c r="E10" s="11">
        <f t="shared" si="0"/>
        <v>0.7115999999999989</v>
      </c>
      <c r="F10" s="11">
        <f t="shared" si="1"/>
        <v>-3.1599999999998851E-2</v>
      </c>
      <c r="G10" s="11">
        <f t="shared" si="2"/>
        <v>1</v>
      </c>
    </row>
    <row r="11" spans="3:7" ht="21" x14ac:dyDescent="0.5">
      <c r="C11" s="11">
        <v>1973</v>
      </c>
      <c r="D11" s="11">
        <v>0.8</v>
      </c>
      <c r="E11" s="11">
        <f t="shared" si="0"/>
        <v>0.71939999999999849</v>
      </c>
      <c r="F11" s="11">
        <f t="shared" si="1"/>
        <v>8.0600000000001559E-2</v>
      </c>
      <c r="G11" s="11">
        <f t="shared" si="2"/>
        <v>1</v>
      </c>
    </row>
    <row r="12" spans="3:7" ht="21" x14ac:dyDescent="0.5">
      <c r="C12" s="11">
        <v>1974</v>
      </c>
      <c r="D12" s="11">
        <v>0.68</v>
      </c>
      <c r="E12" s="11">
        <f t="shared" si="0"/>
        <v>0.72719999999999985</v>
      </c>
      <c r="F12" s="11">
        <f t="shared" si="1"/>
        <v>-4.7199999999999798E-2</v>
      </c>
      <c r="G12" s="11">
        <f t="shared" si="2"/>
        <v>1</v>
      </c>
    </row>
    <row r="13" spans="3:7" ht="21" x14ac:dyDescent="0.5">
      <c r="C13" s="11">
        <v>1975</v>
      </c>
      <c r="D13" s="11">
        <v>0.7</v>
      </c>
      <c r="E13" s="11">
        <f t="shared" si="0"/>
        <v>0.73499999999999943</v>
      </c>
      <c r="F13" s="11">
        <f t="shared" si="1"/>
        <v>-3.4999999999999476E-2</v>
      </c>
      <c r="G13" s="11">
        <f t="shared" si="2"/>
        <v>0</v>
      </c>
    </row>
    <row r="14" spans="3:7" ht="21" x14ac:dyDescent="0.5">
      <c r="C14" s="11">
        <v>1976</v>
      </c>
      <c r="D14" s="11">
        <v>0.57999999999999996</v>
      </c>
      <c r="E14" s="11">
        <f t="shared" si="0"/>
        <v>0.74279999999999902</v>
      </c>
      <c r="F14" s="11">
        <f t="shared" si="1"/>
        <v>-0.16279999999999906</v>
      </c>
      <c r="G14" s="11">
        <f t="shared" si="2"/>
        <v>0</v>
      </c>
    </row>
    <row r="15" spans="3:7" ht="21" x14ac:dyDescent="0.5">
      <c r="C15" s="11">
        <v>1977</v>
      </c>
      <c r="D15" s="11">
        <v>0.87</v>
      </c>
      <c r="E15" s="11">
        <f t="shared" si="0"/>
        <v>0.7505999999999986</v>
      </c>
      <c r="F15" s="11">
        <f t="shared" si="1"/>
        <v>0.11940000000000139</v>
      </c>
      <c r="G15" s="11">
        <f t="shared" si="2"/>
        <v>1</v>
      </c>
    </row>
    <row r="16" spans="3:7" ht="21" x14ac:dyDescent="0.5">
      <c r="C16" s="11">
        <v>1978</v>
      </c>
      <c r="D16" s="11">
        <v>0.7</v>
      </c>
      <c r="E16" s="11">
        <f t="shared" si="0"/>
        <v>0.75839999999999996</v>
      </c>
      <c r="F16" s="11">
        <f t="shared" si="1"/>
        <v>-5.8400000000000007E-2</v>
      </c>
      <c r="G16" s="11">
        <f t="shared" si="2"/>
        <v>1</v>
      </c>
    </row>
    <row r="17" spans="3:7" ht="21" x14ac:dyDescent="0.5">
      <c r="C17" s="11">
        <v>1979</v>
      </c>
      <c r="D17" s="11">
        <v>0.82</v>
      </c>
      <c r="E17" s="11">
        <f t="shared" si="0"/>
        <v>0.76619999999999955</v>
      </c>
      <c r="F17" s="11">
        <f t="shared" si="1"/>
        <v>5.3800000000000403E-2</v>
      </c>
      <c r="G17" s="11">
        <f t="shared" si="2"/>
        <v>1</v>
      </c>
    </row>
    <row r="18" spans="3:7" ht="21" x14ac:dyDescent="0.5">
      <c r="C18" s="11">
        <v>1980</v>
      </c>
      <c r="D18" s="11">
        <v>0.73</v>
      </c>
      <c r="E18" s="11">
        <f t="shared" si="0"/>
        <v>0.77399999999999913</v>
      </c>
      <c r="F18" s="11">
        <f t="shared" si="1"/>
        <v>-4.3999999999999151E-2</v>
      </c>
      <c r="G18" s="11">
        <f t="shared" si="2"/>
        <v>1</v>
      </c>
    </row>
    <row r="19" spans="3:7" ht="21" x14ac:dyDescent="0.5">
      <c r="C19" s="11">
        <v>1981</v>
      </c>
      <c r="D19" s="11">
        <v>0.64</v>
      </c>
      <c r="E19" s="11">
        <f t="shared" si="0"/>
        <v>0.78179999999999872</v>
      </c>
      <c r="F19" s="11">
        <f t="shared" si="1"/>
        <v>-0.1417999999999987</v>
      </c>
      <c r="G19" s="11">
        <f t="shared" si="2"/>
        <v>0</v>
      </c>
    </row>
    <row r="20" spans="3:7" ht="21" x14ac:dyDescent="0.5">
      <c r="C20" s="11">
        <v>1982</v>
      </c>
      <c r="D20" s="11">
        <v>0.8</v>
      </c>
      <c r="E20" s="11">
        <f t="shared" si="0"/>
        <v>0.78960000000000008</v>
      </c>
      <c r="F20" s="11">
        <f t="shared" si="1"/>
        <v>1.0399999999999965E-2</v>
      </c>
      <c r="G20" s="11">
        <f t="shared" si="2"/>
        <v>1</v>
      </c>
    </row>
    <row r="21" spans="3:7" ht="21" x14ac:dyDescent="0.5">
      <c r="C21" s="11">
        <v>1983</v>
      </c>
      <c r="D21" s="11">
        <v>0.78</v>
      </c>
      <c r="E21" s="11">
        <f t="shared" si="0"/>
        <v>0.79739999999999966</v>
      </c>
      <c r="F21" s="11">
        <f t="shared" si="1"/>
        <v>-1.7399999999999638E-2</v>
      </c>
      <c r="G21" s="11">
        <f t="shared" si="2"/>
        <v>1</v>
      </c>
    </row>
    <row r="22" spans="3:7" ht="21" x14ac:dyDescent="0.5">
      <c r="C22" s="11">
        <v>1984</v>
      </c>
      <c r="D22" s="11">
        <v>0.77</v>
      </c>
      <c r="E22" s="11">
        <f t="shared" si="0"/>
        <v>0.80519999999999925</v>
      </c>
      <c r="F22" s="11">
        <f t="shared" si="1"/>
        <v>-3.5199999999999232E-2</v>
      </c>
      <c r="G22" s="11">
        <f t="shared" si="2"/>
        <v>0</v>
      </c>
    </row>
    <row r="23" spans="3:7" ht="21" x14ac:dyDescent="0.5">
      <c r="C23" s="11">
        <v>1985</v>
      </c>
      <c r="D23" s="11">
        <v>0.86</v>
      </c>
      <c r="E23" s="11">
        <f t="shared" si="0"/>
        <v>0.81299999999999883</v>
      </c>
      <c r="F23" s="11">
        <f t="shared" si="1"/>
        <v>4.7000000000001152E-2</v>
      </c>
      <c r="G23" s="11">
        <f t="shared" si="2"/>
        <v>1</v>
      </c>
    </row>
    <row r="24" spans="3:7" ht="21" x14ac:dyDescent="0.5">
      <c r="C24" s="11">
        <v>1986</v>
      </c>
      <c r="D24" s="11">
        <v>0.91</v>
      </c>
      <c r="E24" s="11">
        <f t="shared" si="0"/>
        <v>0.8208000000000002</v>
      </c>
      <c r="F24" s="11">
        <f t="shared" si="1"/>
        <v>8.9199999999999835E-2</v>
      </c>
      <c r="G24" s="11">
        <f t="shared" si="2"/>
        <v>0</v>
      </c>
    </row>
    <row r="25" spans="3:7" ht="21" x14ac:dyDescent="0.5">
      <c r="C25" s="11">
        <v>1987</v>
      </c>
      <c r="D25" s="11">
        <v>1.06</v>
      </c>
      <c r="E25" s="11">
        <f t="shared" si="0"/>
        <v>0.82859999999999978</v>
      </c>
      <c r="F25" s="11">
        <f t="shared" si="1"/>
        <v>0.23140000000000027</v>
      </c>
      <c r="G25" s="11">
        <f t="shared" si="2"/>
        <v>0</v>
      </c>
    </row>
    <row r="26" spans="3:7" ht="21" x14ac:dyDescent="0.5">
      <c r="C26" s="11">
        <v>1988</v>
      </c>
      <c r="D26" s="11">
        <v>0.76</v>
      </c>
      <c r="E26" s="11">
        <f t="shared" si="0"/>
        <v>0.83639999999999937</v>
      </c>
      <c r="F26" s="11">
        <f t="shared" si="1"/>
        <v>-7.6399999999999357E-2</v>
      </c>
      <c r="G26" s="11">
        <f t="shared" si="2"/>
        <v>1</v>
      </c>
    </row>
    <row r="27" spans="3:7" ht="21" x14ac:dyDescent="0.5">
      <c r="C27" s="11">
        <v>1989</v>
      </c>
      <c r="D27" s="11">
        <v>0.73</v>
      </c>
      <c r="E27" s="11">
        <f t="shared" si="0"/>
        <v>0.84419999999999895</v>
      </c>
      <c r="F27" s="11">
        <f t="shared" si="1"/>
        <v>-0.11419999999999897</v>
      </c>
      <c r="G27" s="11">
        <f t="shared" si="2"/>
        <v>0</v>
      </c>
    </row>
    <row r="28" spans="3:7" ht="21" x14ac:dyDescent="0.5">
      <c r="C28" s="11">
        <v>1990</v>
      </c>
      <c r="D28" s="11">
        <v>0.79</v>
      </c>
      <c r="E28" s="11">
        <f t="shared" si="0"/>
        <v>0.85199999999999854</v>
      </c>
      <c r="F28" s="11">
        <f t="shared" si="1"/>
        <v>-6.1999999999998501E-2</v>
      </c>
      <c r="G28" s="11">
        <f t="shared" si="2"/>
        <v>0</v>
      </c>
    </row>
    <row r="29" spans="3:7" ht="21" x14ac:dyDescent="0.5">
      <c r="C29" s="11">
        <v>1991</v>
      </c>
      <c r="D29" s="11">
        <v>0.8</v>
      </c>
      <c r="E29" s="11">
        <f t="shared" si="0"/>
        <v>0.8597999999999999</v>
      </c>
      <c r="F29" s="11">
        <f t="shared" si="1"/>
        <v>-5.9799999999999853E-2</v>
      </c>
      <c r="G29" s="11">
        <f t="shared" si="2"/>
        <v>0</v>
      </c>
    </row>
    <row r="30" spans="3:7" ht="21" x14ac:dyDescent="0.5">
      <c r="C30" s="11">
        <v>1992</v>
      </c>
      <c r="D30" s="11">
        <v>0.72</v>
      </c>
      <c r="E30" s="11">
        <f t="shared" si="0"/>
        <v>0.86759999999999948</v>
      </c>
      <c r="F30" s="11">
        <f t="shared" si="1"/>
        <v>-0.14759999999999951</v>
      </c>
      <c r="G30" s="11">
        <f t="shared" si="2"/>
        <v>0</v>
      </c>
    </row>
    <row r="31" spans="3:7" ht="21" x14ac:dyDescent="0.5">
      <c r="C31" s="11">
        <v>1993</v>
      </c>
      <c r="D31" s="11">
        <v>0.89</v>
      </c>
      <c r="E31" s="11">
        <f t="shared" si="0"/>
        <v>0.87539999999999907</v>
      </c>
      <c r="F31" s="11">
        <f t="shared" si="1"/>
        <v>1.4600000000000946E-2</v>
      </c>
      <c r="G31" s="11">
        <f t="shared" si="2"/>
        <v>1</v>
      </c>
    </row>
    <row r="32" spans="3:7" ht="21" x14ac:dyDescent="0.5">
      <c r="C32" s="11">
        <v>1994</v>
      </c>
      <c r="D32" s="11">
        <v>1.03</v>
      </c>
      <c r="E32" s="11">
        <f t="shared" si="0"/>
        <v>0.88319999999999865</v>
      </c>
      <c r="F32" s="11">
        <f t="shared" si="1"/>
        <v>0.14680000000000137</v>
      </c>
      <c r="G32" s="11">
        <f t="shared" si="2"/>
        <v>0</v>
      </c>
    </row>
    <row r="33" spans="3:7" ht="21" x14ac:dyDescent="0.5">
      <c r="C33" s="11">
        <v>1995</v>
      </c>
      <c r="D33" s="11">
        <v>1.01</v>
      </c>
      <c r="E33" s="11">
        <f t="shared" si="0"/>
        <v>0.89100000000000001</v>
      </c>
      <c r="F33" s="11">
        <f t="shared" si="1"/>
        <v>0.11899999999999999</v>
      </c>
      <c r="G33" s="11">
        <f t="shared" si="2"/>
        <v>0</v>
      </c>
    </row>
    <row r="34" spans="3:7" ht="21" x14ac:dyDescent="0.5">
      <c r="C34" s="11">
        <v>1996</v>
      </c>
      <c r="D34" s="11">
        <v>1.0900000000000001</v>
      </c>
      <c r="E34" s="11">
        <f t="shared" si="0"/>
        <v>0.8987999999999996</v>
      </c>
      <c r="F34" s="11">
        <f t="shared" si="1"/>
        <v>0.19120000000000048</v>
      </c>
      <c r="G34" s="11">
        <f t="shared" si="2"/>
        <v>0</v>
      </c>
    </row>
    <row r="35" spans="3:7" ht="21" x14ac:dyDescent="0.5">
      <c r="C35" s="11">
        <v>1997</v>
      </c>
      <c r="D35" s="11">
        <v>1.02</v>
      </c>
      <c r="E35" s="11">
        <f t="shared" si="0"/>
        <v>0.90659999999999918</v>
      </c>
      <c r="F35" s="11">
        <f t="shared" si="1"/>
        <v>0.11340000000000083</v>
      </c>
      <c r="G35" s="11">
        <f t="shared" si="2"/>
        <v>0</v>
      </c>
    </row>
    <row r="36" spans="3:7" ht="21" x14ac:dyDescent="0.5">
      <c r="C36" s="11">
        <v>1998</v>
      </c>
      <c r="D36" s="11">
        <v>1.04</v>
      </c>
      <c r="E36" s="11">
        <f t="shared" si="0"/>
        <v>0.91439999999999877</v>
      </c>
      <c r="F36" s="11">
        <f t="shared" si="1"/>
        <v>0.12560000000000127</v>
      </c>
      <c r="G36" s="11">
        <f t="shared" si="2"/>
        <v>0</v>
      </c>
    </row>
    <row r="37" spans="3:7" ht="21" x14ac:dyDescent="0.5">
      <c r="C37" s="11">
        <v>1999</v>
      </c>
      <c r="D37" s="11">
        <v>1.1399999999999999</v>
      </c>
      <c r="E37" s="11">
        <f t="shared" si="0"/>
        <v>0.92220000000000013</v>
      </c>
      <c r="F37" s="11">
        <f t="shared" si="1"/>
        <v>0.21779999999999977</v>
      </c>
      <c r="G37" s="11">
        <f t="shared" si="2"/>
        <v>0</v>
      </c>
    </row>
    <row r="38" spans="3:7" ht="21" x14ac:dyDescent="0.5">
      <c r="C38" s="11">
        <v>2000</v>
      </c>
      <c r="D38" s="11">
        <v>1.17</v>
      </c>
      <c r="E38" s="11">
        <f t="shared" si="0"/>
        <v>0.92999999999999972</v>
      </c>
      <c r="F38" s="11">
        <f t="shared" si="1"/>
        <v>0.24000000000000021</v>
      </c>
      <c r="G38" s="11">
        <f t="shared" si="2"/>
        <v>0</v>
      </c>
    </row>
    <row r="39" spans="3:7" ht="21" x14ac:dyDescent="0.5">
      <c r="C39" s="11">
        <v>2001</v>
      </c>
      <c r="D39" s="11">
        <v>1.1200000000000001</v>
      </c>
      <c r="E39" s="11">
        <f t="shared" si="0"/>
        <v>0.9377999999999993</v>
      </c>
      <c r="F39" s="11">
        <f t="shared" si="1"/>
        <v>0.18220000000000081</v>
      </c>
      <c r="G39" s="11">
        <f t="shared" si="2"/>
        <v>0</v>
      </c>
    </row>
    <row r="40" spans="3:7" ht="21" x14ac:dyDescent="0.5">
      <c r="C40" s="11">
        <v>2002</v>
      </c>
      <c r="D40" s="11">
        <v>1.04</v>
      </c>
      <c r="E40" s="11">
        <f t="shared" si="0"/>
        <v>0.94559999999999889</v>
      </c>
      <c r="F40" s="11">
        <f t="shared" si="1"/>
        <v>9.440000000000115E-2</v>
      </c>
      <c r="G40" s="11">
        <f t="shared" si="2"/>
        <v>0</v>
      </c>
    </row>
    <row r="41" spans="3:7" ht="21" x14ac:dyDescent="0.5">
      <c r="C41" s="11">
        <v>2003</v>
      </c>
      <c r="D41" s="11">
        <v>1.07</v>
      </c>
      <c r="E41" s="11">
        <f t="shared" si="0"/>
        <v>0.95339999999999847</v>
      </c>
      <c r="F41" s="11">
        <f t="shared" si="1"/>
        <v>0.11660000000000159</v>
      </c>
      <c r="G41" s="11">
        <f t="shared" si="2"/>
        <v>0</v>
      </c>
    </row>
    <row r="42" spans="3:7" ht="21" x14ac:dyDescent="0.5">
      <c r="C42" s="11">
        <v>2004</v>
      </c>
      <c r="D42" s="11">
        <v>1.1200000000000001</v>
      </c>
      <c r="E42" s="11">
        <f t="shared" si="0"/>
        <v>0.96119999999999983</v>
      </c>
      <c r="F42" s="11">
        <f t="shared" si="1"/>
        <v>0.15880000000000027</v>
      </c>
      <c r="G42" s="11">
        <f t="shared" si="2"/>
        <v>0</v>
      </c>
    </row>
    <row r="43" spans="3:7" ht="21" x14ac:dyDescent="0.5">
      <c r="C43" s="11">
        <v>2005</v>
      </c>
      <c r="D43" s="11">
        <v>1.03</v>
      </c>
      <c r="E43" s="11">
        <f t="shared" si="0"/>
        <v>0.96899999999999942</v>
      </c>
      <c r="F43" s="11">
        <f t="shared" si="1"/>
        <v>6.1000000000000609E-2</v>
      </c>
      <c r="G43" s="11">
        <f t="shared" si="2"/>
        <v>0</v>
      </c>
    </row>
    <row r="44" spans="3:7" ht="21" x14ac:dyDescent="0.5">
      <c r="C44" s="11">
        <v>2006</v>
      </c>
      <c r="D44" s="11">
        <v>1.1100000000000001</v>
      </c>
      <c r="E44" s="11">
        <f t="shared" si="0"/>
        <v>0.976799999999999</v>
      </c>
      <c r="F44" s="11">
        <f t="shared" si="1"/>
        <v>0.1332000000000011</v>
      </c>
      <c r="G44" s="11">
        <f t="shared" si="2"/>
        <v>0</v>
      </c>
    </row>
    <row r="45" spans="3:7" ht="21" x14ac:dyDescent="0.5">
      <c r="C45" s="11">
        <v>2007</v>
      </c>
      <c r="D45" s="11">
        <v>1.02</v>
      </c>
      <c r="E45" s="11">
        <f t="shared" si="0"/>
        <v>0.98459999999999859</v>
      </c>
      <c r="F45" s="11">
        <f t="shared" si="1"/>
        <v>3.540000000000143E-2</v>
      </c>
      <c r="G45" s="11">
        <f t="shared" si="2"/>
        <v>0</v>
      </c>
    </row>
    <row r="46" spans="3:7" ht="21" x14ac:dyDescent="0.5">
      <c r="C46" s="11">
        <v>2008</v>
      </c>
      <c r="D46" s="11">
        <v>1</v>
      </c>
      <c r="E46" s="11">
        <f t="shared" si="0"/>
        <v>0.99239999999999995</v>
      </c>
      <c r="F46" s="11">
        <f t="shared" si="1"/>
        <v>7.6000000000000512E-3</v>
      </c>
      <c r="G46" s="11">
        <f t="shared" si="2"/>
        <v>0</v>
      </c>
    </row>
    <row r="47" spans="3:7" ht="21" x14ac:dyDescent="0.5">
      <c r="C47" s="11">
        <v>2009</v>
      </c>
      <c r="D47" s="11">
        <v>1.04</v>
      </c>
      <c r="E47" s="11">
        <f t="shared" si="0"/>
        <v>1.0001999999999995</v>
      </c>
      <c r="F47" s="11">
        <f t="shared" si="1"/>
        <v>3.9800000000000502E-2</v>
      </c>
      <c r="G47" s="11">
        <f t="shared" si="2"/>
        <v>0</v>
      </c>
    </row>
    <row r="48" spans="3:7" ht="21" x14ac:dyDescent="0.5">
      <c r="C48" s="11">
        <v>2010</v>
      </c>
      <c r="D48" s="11">
        <v>0.95</v>
      </c>
      <c r="E48" s="11">
        <f t="shared" si="0"/>
        <v>1.0079999999999991</v>
      </c>
      <c r="F48" s="11">
        <f t="shared" si="1"/>
        <v>-5.7999999999999163E-2</v>
      </c>
      <c r="G48" s="11">
        <f t="shared" si="2"/>
        <v>1</v>
      </c>
    </row>
    <row r="49" spans="3:7" ht="21" x14ac:dyDescent="0.5">
      <c r="C49" s="11">
        <v>2011</v>
      </c>
      <c r="D49" s="11">
        <v>0.94</v>
      </c>
      <c r="E49" s="11">
        <f t="shared" si="0"/>
        <v>1.0157999999999987</v>
      </c>
      <c r="F49" s="11">
        <f t="shared" si="1"/>
        <v>-7.5799999999998757E-2</v>
      </c>
      <c r="G49" s="11">
        <f t="shared" si="2"/>
        <v>0</v>
      </c>
    </row>
    <row r="50" spans="3:7" ht="21" x14ac:dyDescent="0.5">
      <c r="C50" s="11">
        <v>2012</v>
      </c>
      <c r="D50" s="11">
        <v>1.02</v>
      </c>
      <c r="E50" s="11">
        <f t="shared" si="0"/>
        <v>1.0236000000000001</v>
      </c>
      <c r="F50" s="11">
        <f t="shared" si="1"/>
        <v>-3.6000000000000476E-3</v>
      </c>
      <c r="G50" s="11">
        <f t="shared" si="2"/>
        <v>0</v>
      </c>
    </row>
    <row r="51" spans="3:7" ht="21" x14ac:dyDescent="0.5">
      <c r="C51" s="11">
        <v>2013</v>
      </c>
      <c r="D51" s="11">
        <v>0.96</v>
      </c>
      <c r="E51" s="11">
        <f t="shared" si="0"/>
        <v>1.0313999999999997</v>
      </c>
      <c r="F51" s="11">
        <f t="shared" si="1"/>
        <v>-7.1399999999999686E-2</v>
      </c>
      <c r="G51" s="11">
        <f t="shared" si="2"/>
        <v>0</v>
      </c>
    </row>
    <row r="52" spans="3:7" ht="21" x14ac:dyDescent="0.5">
      <c r="C52" s="11">
        <v>2014</v>
      </c>
      <c r="D52" s="11">
        <v>0.9</v>
      </c>
      <c r="E52" s="11">
        <f t="shared" si="0"/>
        <v>1.0391999999999992</v>
      </c>
      <c r="F52" s="11">
        <f t="shared" si="1"/>
        <v>-0.13919999999999921</v>
      </c>
      <c r="G52" s="11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E4" sqref="E4"/>
    </sheetView>
  </sheetViews>
  <sheetFormatPr defaultRowHeight="14.5" x14ac:dyDescent="0.35"/>
  <cols>
    <col min="4" max="4" width="23.26953125" bestFit="1" customWidth="1"/>
    <col min="5" max="5" width="19.36328125" bestFit="1" customWidth="1"/>
  </cols>
  <sheetData>
    <row r="3" spans="2:5" ht="20" x14ac:dyDescent="0.4">
      <c r="B3" s="13" t="s">
        <v>0</v>
      </c>
      <c r="C3" s="13" t="s">
        <v>24</v>
      </c>
      <c r="D3" s="13" t="s">
        <v>25</v>
      </c>
      <c r="E3" s="13" t="s">
        <v>26</v>
      </c>
    </row>
    <row r="4" spans="2:5" ht="20" x14ac:dyDescent="0.4">
      <c r="B4" s="13">
        <v>1990</v>
      </c>
      <c r="C4" s="13">
        <v>1</v>
      </c>
      <c r="D4" s="13">
        <v>70</v>
      </c>
      <c r="E4" s="13">
        <f>58.553*EXP(0.5694*C4)</f>
        <v>103.47523689119646</v>
      </c>
    </row>
    <row r="5" spans="2:5" ht="20" x14ac:dyDescent="0.4">
      <c r="B5" s="13">
        <v>1991</v>
      </c>
      <c r="C5" s="13">
        <v>2</v>
      </c>
      <c r="D5" s="13">
        <v>183</v>
      </c>
      <c r="E5" s="13">
        <f t="shared" ref="E5:E14" si="0">58.553*EXP(0.5694*C5)</f>
        <v>182.86210185113021</v>
      </c>
    </row>
    <row r="6" spans="2:5" ht="20" x14ac:dyDescent="0.4">
      <c r="B6" s="13">
        <v>1992</v>
      </c>
      <c r="C6" s="13">
        <v>3</v>
      </c>
      <c r="D6" s="13">
        <v>340</v>
      </c>
      <c r="E6" s="13">
        <f t="shared" si="0"/>
        <v>323.15507843266437</v>
      </c>
    </row>
    <row r="7" spans="2:5" ht="20" x14ac:dyDescent="0.4">
      <c r="B7" s="13">
        <v>1993</v>
      </c>
      <c r="C7" s="13">
        <v>4</v>
      </c>
      <c r="D7" s="13">
        <v>649</v>
      </c>
      <c r="E7" s="13">
        <f t="shared" si="0"/>
        <v>571.08172584518502</v>
      </c>
    </row>
    <row r="8" spans="2:5" ht="20" x14ac:dyDescent="0.4">
      <c r="B8" s="13">
        <v>1994</v>
      </c>
      <c r="C8" s="13">
        <v>5</v>
      </c>
      <c r="D8" s="13">
        <v>1243</v>
      </c>
      <c r="E8" s="13">
        <f t="shared" si="0"/>
        <v>1009.2192862204126</v>
      </c>
    </row>
    <row r="9" spans="2:5" ht="20" x14ac:dyDescent="0.4">
      <c r="B9" s="13">
        <v>1995</v>
      </c>
      <c r="C9" s="13">
        <v>6</v>
      </c>
      <c r="D9" s="13">
        <v>1979</v>
      </c>
      <c r="E9" s="13">
        <f t="shared" si="0"/>
        <v>1783.4987911263549</v>
      </c>
    </row>
    <row r="10" spans="2:5" ht="20" x14ac:dyDescent="0.4">
      <c r="B10" s="13">
        <v>1996</v>
      </c>
      <c r="C10" s="13">
        <v>7</v>
      </c>
      <c r="D10" s="13">
        <v>4096</v>
      </c>
      <c r="E10" s="13">
        <f t="shared" si="0"/>
        <v>3151.8104948843284</v>
      </c>
    </row>
    <row r="11" spans="2:5" ht="20" x14ac:dyDescent="0.4">
      <c r="B11" s="13">
        <v>1997</v>
      </c>
      <c r="C11" s="13">
        <v>8</v>
      </c>
      <c r="D11" s="13">
        <v>6440</v>
      </c>
      <c r="E11" s="13">
        <f t="shared" si="0"/>
        <v>5569.8997078598022</v>
      </c>
    </row>
    <row r="12" spans="2:5" ht="20" x14ac:dyDescent="0.4">
      <c r="B12" s="13">
        <v>1998</v>
      </c>
      <c r="C12" s="13">
        <v>9</v>
      </c>
      <c r="D12" s="13">
        <v>8459</v>
      </c>
      <c r="E12" s="13">
        <f t="shared" si="0"/>
        <v>9843.1624635970675</v>
      </c>
    </row>
    <row r="13" spans="2:5" ht="20" x14ac:dyDescent="0.4">
      <c r="B13" s="13">
        <v>1999</v>
      </c>
      <c r="C13" s="13">
        <v>10</v>
      </c>
      <c r="D13" s="13">
        <v>12154</v>
      </c>
      <c r="E13" s="13">
        <f t="shared" si="0"/>
        <v>17394.899794702909</v>
      </c>
    </row>
    <row r="14" spans="2:5" ht="20" x14ac:dyDescent="0.4">
      <c r="B14" s="13"/>
      <c r="C14" s="13"/>
      <c r="D14" s="13"/>
      <c r="E14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3"/>
  <sheetViews>
    <sheetView tabSelected="1" topLeftCell="C1" workbookViewId="0">
      <selection activeCell="K3" sqref="K3"/>
    </sheetView>
  </sheetViews>
  <sheetFormatPr defaultRowHeight="21" x14ac:dyDescent="0.5"/>
  <cols>
    <col min="4" max="4" width="11.90625" bestFit="1" customWidth="1"/>
    <col min="6" max="6" width="10.453125" bestFit="1" customWidth="1"/>
    <col min="8" max="8" width="15.90625" hidden="1" customWidth="1"/>
    <col min="9" max="9" width="18.54296875" bestFit="1" customWidth="1"/>
    <col min="10" max="10" width="16.90625" style="11" customWidth="1"/>
    <col min="13" max="13" width="10.6328125" customWidth="1"/>
    <col min="14" max="14" width="16" customWidth="1"/>
    <col min="15" max="15" width="14.36328125" bestFit="1" customWidth="1"/>
  </cols>
  <sheetData>
    <row r="3" spans="4:15" ht="42" x14ac:dyDescent="0.5">
      <c r="D3" s="14" t="s">
        <v>18</v>
      </c>
      <c r="E3" s="14" t="s">
        <v>0</v>
      </c>
      <c r="F3" s="14" t="s">
        <v>5</v>
      </c>
      <c r="G3" s="14" t="s">
        <v>1</v>
      </c>
      <c r="H3" s="14" t="s">
        <v>27</v>
      </c>
      <c r="I3" s="14" t="s">
        <v>28</v>
      </c>
      <c r="J3" s="14" t="s">
        <v>29</v>
      </c>
      <c r="M3" s="15" t="s">
        <v>5</v>
      </c>
      <c r="N3" s="15" t="s">
        <v>30</v>
      </c>
      <c r="O3" s="14" t="s">
        <v>31</v>
      </c>
    </row>
    <row r="4" spans="4:15" x14ac:dyDescent="0.5">
      <c r="D4" s="16">
        <v>1</v>
      </c>
      <c r="E4" s="16">
        <v>1</v>
      </c>
      <c r="F4" s="16">
        <v>1</v>
      </c>
      <c r="G4" s="16">
        <v>24</v>
      </c>
      <c r="H4" s="16"/>
      <c r="I4" s="16"/>
      <c r="J4" s="17"/>
      <c r="M4" s="17">
        <v>1</v>
      </c>
      <c r="N4" s="17">
        <f>AVERAGEIF($F$6:$F$21,M4,$J$6:$J$21)</f>
        <v>0.81854690554554421</v>
      </c>
      <c r="O4" s="18">
        <f>N4/AVERAGE($N$4:$N$7)</f>
        <v>0.81373678491001522</v>
      </c>
    </row>
    <row r="5" spans="4:15" x14ac:dyDescent="0.5">
      <c r="D5" s="19">
        <v>2</v>
      </c>
      <c r="E5" s="16">
        <v>1</v>
      </c>
      <c r="F5" s="16">
        <v>2</v>
      </c>
      <c r="G5" s="16">
        <v>44</v>
      </c>
      <c r="H5" s="16">
        <v>52</v>
      </c>
      <c r="I5" s="16"/>
      <c r="J5" s="17"/>
      <c r="M5" s="17">
        <v>2</v>
      </c>
      <c r="N5" s="17">
        <f t="shared" ref="N5:N7" si="0">AVERAGEIF($F$6:$F$21,M5,$J$6:$J$21)</f>
        <v>0.93933954681153753</v>
      </c>
      <c r="O5" s="18">
        <f t="shared" ref="O5:O7" si="1">N5/AVERAGE($N$4:$N$7)</f>
        <v>0.93381959858709795</v>
      </c>
    </row>
    <row r="6" spans="4:15" x14ac:dyDescent="0.5">
      <c r="D6" s="16">
        <v>3</v>
      </c>
      <c r="E6" s="16">
        <v>1</v>
      </c>
      <c r="F6" s="16">
        <v>3</v>
      </c>
      <c r="G6" s="16">
        <v>61</v>
      </c>
      <c r="H6" s="16">
        <v>58</v>
      </c>
      <c r="I6" s="20">
        <v>55</v>
      </c>
      <c r="J6" s="21">
        <f>G6/I6</f>
        <v>1.1090909090909091</v>
      </c>
      <c r="M6" s="17">
        <v>3</v>
      </c>
      <c r="N6" s="17">
        <f t="shared" si="0"/>
        <v>1.0673637007255923</v>
      </c>
      <c r="O6" s="18">
        <f t="shared" si="1"/>
        <v>1.0610914295488381</v>
      </c>
    </row>
    <row r="7" spans="4:15" x14ac:dyDescent="0.5">
      <c r="D7" s="19">
        <v>4</v>
      </c>
      <c r="E7" s="16">
        <v>1</v>
      </c>
      <c r="F7" s="16">
        <v>4</v>
      </c>
      <c r="G7" s="16">
        <v>79</v>
      </c>
      <c r="H7" s="16">
        <v>63.5</v>
      </c>
      <c r="I7" s="20">
        <v>60.75</v>
      </c>
      <c r="J7" s="21">
        <f t="shared" ref="J7:J21" si="2">G7/I7</f>
        <v>1.3004115226337449</v>
      </c>
      <c r="M7" s="17">
        <v>4</v>
      </c>
      <c r="N7" s="17">
        <f t="shared" si="0"/>
        <v>1.1983944490772782</v>
      </c>
      <c r="O7" s="18">
        <f t="shared" si="1"/>
        <v>1.1913521869540489</v>
      </c>
    </row>
    <row r="8" spans="4:15" x14ac:dyDescent="0.5">
      <c r="D8" s="19">
        <v>5</v>
      </c>
      <c r="E8" s="16">
        <v>2</v>
      </c>
      <c r="F8" s="16">
        <v>1</v>
      </c>
      <c r="G8" s="16">
        <v>48</v>
      </c>
      <c r="H8" s="16">
        <v>71</v>
      </c>
      <c r="I8" s="20">
        <v>67.25</v>
      </c>
      <c r="J8" s="21">
        <f t="shared" si="2"/>
        <v>0.71375464684014867</v>
      </c>
      <c r="M8" s="22" t="s">
        <v>10</v>
      </c>
      <c r="N8" s="22">
        <f>AVERAGE(N4:N7)</f>
        <v>1.005911150539988</v>
      </c>
      <c r="O8" s="22">
        <f>AVERAGE(O4:O7)</f>
        <v>1</v>
      </c>
    </row>
    <row r="9" spans="4:15" x14ac:dyDescent="0.5">
      <c r="D9" s="19">
        <v>6</v>
      </c>
      <c r="E9" s="16">
        <v>2</v>
      </c>
      <c r="F9" s="16">
        <v>2</v>
      </c>
      <c r="G9" s="16">
        <v>66</v>
      </c>
      <c r="H9" s="16">
        <v>77.5</v>
      </c>
      <c r="I9" s="20">
        <v>74.25</v>
      </c>
      <c r="J9" s="21">
        <f t="shared" si="2"/>
        <v>0.88888888888888884</v>
      </c>
    </row>
    <row r="10" spans="4:15" x14ac:dyDescent="0.5">
      <c r="D10" s="19">
        <v>7</v>
      </c>
      <c r="E10" s="16">
        <v>2</v>
      </c>
      <c r="F10" s="16">
        <v>3</v>
      </c>
      <c r="G10" s="16">
        <v>91</v>
      </c>
      <c r="H10" s="16">
        <v>82.5</v>
      </c>
      <c r="I10" s="20">
        <v>80</v>
      </c>
      <c r="J10" s="21">
        <f t="shared" si="2"/>
        <v>1.1375</v>
      </c>
    </row>
    <row r="11" spans="4:15" x14ac:dyDescent="0.5">
      <c r="D11" s="19">
        <v>8</v>
      </c>
      <c r="E11" s="16">
        <v>2</v>
      </c>
      <c r="F11" s="16">
        <v>4</v>
      </c>
      <c r="G11" s="16">
        <v>105</v>
      </c>
      <c r="H11" s="16">
        <v>87.25</v>
      </c>
      <c r="I11" s="20">
        <v>84.875</v>
      </c>
      <c r="J11" s="21">
        <f t="shared" si="2"/>
        <v>1.2371134020618557</v>
      </c>
    </row>
    <row r="12" spans="4:15" x14ac:dyDescent="0.5">
      <c r="D12" s="19">
        <v>9</v>
      </c>
      <c r="E12" s="16">
        <v>3</v>
      </c>
      <c r="F12" s="16">
        <v>1</v>
      </c>
      <c r="G12" s="16">
        <v>68</v>
      </c>
      <c r="H12" s="16">
        <v>89.5</v>
      </c>
      <c r="I12" s="20">
        <v>88.375</v>
      </c>
      <c r="J12" s="21">
        <f t="shared" si="2"/>
        <v>0.76944837340876948</v>
      </c>
    </row>
    <row r="13" spans="4:15" x14ac:dyDescent="0.5">
      <c r="D13" s="19">
        <v>10</v>
      </c>
      <c r="E13" s="16">
        <v>3</v>
      </c>
      <c r="F13" s="16">
        <v>2</v>
      </c>
      <c r="G13" s="16">
        <v>85</v>
      </c>
      <c r="H13" s="16">
        <v>94.5</v>
      </c>
      <c r="I13" s="20">
        <v>92</v>
      </c>
      <c r="J13" s="21">
        <f t="shared" si="2"/>
        <v>0.92391304347826086</v>
      </c>
    </row>
    <row r="14" spans="4:15" x14ac:dyDescent="0.5">
      <c r="D14" s="19">
        <v>11</v>
      </c>
      <c r="E14" s="16">
        <v>3</v>
      </c>
      <c r="F14" s="16">
        <v>3</v>
      </c>
      <c r="G14" s="16">
        <v>100</v>
      </c>
      <c r="H14" s="16">
        <v>104.25</v>
      </c>
      <c r="I14" s="20">
        <v>99.375</v>
      </c>
      <c r="J14" s="21">
        <f t="shared" si="2"/>
        <v>1.0062893081761006</v>
      </c>
    </row>
    <row r="15" spans="4:15" x14ac:dyDescent="0.5">
      <c r="D15" s="19">
        <v>12</v>
      </c>
      <c r="E15" s="16">
        <v>3</v>
      </c>
      <c r="F15" s="16">
        <v>4</v>
      </c>
      <c r="G15" s="16">
        <v>125</v>
      </c>
      <c r="H15" s="16">
        <v>114.25</v>
      </c>
      <c r="I15" s="20">
        <v>109.25</v>
      </c>
      <c r="J15" s="21">
        <f t="shared" si="2"/>
        <v>1.1441647597254005</v>
      </c>
    </row>
    <row r="16" spans="4:15" x14ac:dyDescent="0.5">
      <c r="D16" s="19">
        <v>13</v>
      </c>
      <c r="E16" s="16">
        <v>4</v>
      </c>
      <c r="F16" s="16">
        <v>1</v>
      </c>
      <c r="G16" s="16">
        <v>107</v>
      </c>
      <c r="H16" s="16">
        <v>123.75</v>
      </c>
      <c r="I16" s="20">
        <v>119</v>
      </c>
      <c r="J16" s="21">
        <f t="shared" si="2"/>
        <v>0.89915966386554624</v>
      </c>
    </row>
    <row r="17" spans="4:10" x14ac:dyDescent="0.5">
      <c r="D17" s="19">
        <v>14</v>
      </c>
      <c r="E17" s="16">
        <v>4</v>
      </c>
      <c r="F17" s="16">
        <v>2</v>
      </c>
      <c r="G17" s="16">
        <v>125</v>
      </c>
      <c r="H17" s="16">
        <v>132.25</v>
      </c>
      <c r="I17" s="20">
        <v>128</v>
      </c>
      <c r="J17" s="21">
        <f t="shared" si="2"/>
        <v>0.9765625</v>
      </c>
    </row>
    <row r="18" spans="4:10" x14ac:dyDescent="0.5">
      <c r="D18" s="19">
        <v>15</v>
      </c>
      <c r="E18" s="16">
        <v>4</v>
      </c>
      <c r="F18" s="16">
        <v>3</v>
      </c>
      <c r="G18" s="16">
        <v>138</v>
      </c>
      <c r="H18" s="16">
        <v>139.25</v>
      </c>
      <c r="I18" s="20">
        <v>135.75</v>
      </c>
      <c r="J18" s="21">
        <f t="shared" si="2"/>
        <v>1.0165745856353592</v>
      </c>
    </row>
    <row r="19" spans="4:10" x14ac:dyDescent="0.5">
      <c r="D19" s="19">
        <v>16</v>
      </c>
      <c r="E19" s="16">
        <v>4</v>
      </c>
      <c r="F19" s="16">
        <v>4</v>
      </c>
      <c r="G19" s="16">
        <v>159</v>
      </c>
      <c r="H19" s="16">
        <v>146.75</v>
      </c>
      <c r="I19" s="20">
        <v>143</v>
      </c>
      <c r="J19" s="21">
        <f t="shared" si="2"/>
        <v>1.1118881118881119</v>
      </c>
    </row>
    <row r="20" spans="4:10" x14ac:dyDescent="0.5">
      <c r="D20" s="19">
        <v>17</v>
      </c>
      <c r="E20" s="16">
        <v>5</v>
      </c>
      <c r="F20" s="16">
        <v>1</v>
      </c>
      <c r="G20" s="16">
        <v>135</v>
      </c>
      <c r="H20" s="16">
        <v>156</v>
      </c>
      <c r="I20" s="20">
        <v>151.375</v>
      </c>
      <c r="J20" s="21">
        <f t="shared" si="2"/>
        <v>0.89182493806771268</v>
      </c>
    </row>
    <row r="21" spans="4:10" x14ac:dyDescent="0.5">
      <c r="D21" s="19">
        <v>18</v>
      </c>
      <c r="E21" s="16">
        <v>5</v>
      </c>
      <c r="F21" s="16">
        <v>2</v>
      </c>
      <c r="G21" s="16">
        <v>155</v>
      </c>
      <c r="H21" s="16">
        <v>164.25</v>
      </c>
      <c r="I21" s="20">
        <v>160.125</v>
      </c>
      <c r="J21" s="21">
        <f t="shared" si="2"/>
        <v>0.96799375487900075</v>
      </c>
    </row>
    <row r="22" spans="4:10" x14ac:dyDescent="0.5">
      <c r="D22" s="16">
        <v>19</v>
      </c>
      <c r="E22" s="16">
        <v>5</v>
      </c>
      <c r="F22" s="16">
        <v>3</v>
      </c>
      <c r="G22" s="16">
        <v>175</v>
      </c>
      <c r="H22" s="16"/>
      <c r="I22" s="16"/>
      <c r="J22" s="21"/>
    </row>
    <row r="23" spans="4:10" x14ac:dyDescent="0.5">
      <c r="D23" s="16">
        <v>20</v>
      </c>
      <c r="E23" s="16">
        <v>5</v>
      </c>
      <c r="F23" s="16">
        <v>4</v>
      </c>
      <c r="G23" s="16">
        <v>192</v>
      </c>
      <c r="H23" s="16"/>
      <c r="I23" s="16"/>
      <c r="J2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level</vt:lpstr>
      <vt:lpstr>Steady Level</vt:lpstr>
      <vt:lpstr>Seasonality</vt:lpstr>
      <vt:lpstr>Differencing</vt:lpstr>
      <vt:lpstr>acf &amp; pacf</vt:lpstr>
      <vt:lpstr>Linear Trendline</vt:lpstr>
      <vt:lpstr>Exponential Trend Curve</vt:lpstr>
      <vt:lpstr>Forecasting Seasonal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2017-05-15T21:07:21Z</dcterms:modified>
</cp:coreProperties>
</file>