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1_{52BECB94-0A9E-4C10-8B4E-FD579ADD3C2D}" xr6:coauthVersionLast="47" xr6:coauthVersionMax="47" xr10:uidLastSave="{00000000-0000-0000-0000-000000000000}"/>
  <bookViews>
    <workbookView xWindow="-120" yWindow="-120" windowWidth="29040" windowHeight="15720" xr2:uid="{77D5C98B-CAFF-4229-8ED5-BA5A9CE7F873}"/>
  </bookViews>
  <sheets>
    <sheet name="scenarios_summary_20250709_1140" sheetId="1" r:id="rId1"/>
  </sheets>
  <definedNames>
    <definedName name="_xlnm._FilterDatabase" localSheetId="0" hidden="1">scenarios_summary_20250709_1140!$A$1:$K$21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D22" i="1"/>
  <c r="I23" i="1"/>
  <c r="E23" i="1"/>
  <c r="D23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tc={4357A8E2-809D-45C7-8658-9C3FABEF894C}</author>
    <author>tc={59BC352C-C7EE-4F94-8CA1-7DCFDA42A7C9}</author>
    <author>tc={757933F3-125E-46C6-9F62-7B85BA194225}</author>
    <author>tc={958FFB18-87B4-47BF-ABBB-469F17927DD2}</author>
  </authors>
  <commentList>
    <comment ref="E1" authorId="0" shapeId="0" xr:uid="{4357A8E2-809D-45C7-8658-9C3FABEF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F21" authorId="1" shapeId="0" xr:uid="{59BC352C-C7EE-4F94-8CA1-7DCFDA42A7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approx. double what Alex Wonhas mentioned in this article: Australia may need twice as many big batteries to make up for lost wind | RenewEconomy 
Part of this could be CER. Hard to determine impact on curtailment</t>
      </text>
    </comment>
    <comment ref="A22" authorId="2" shapeId="0" xr:uid="{757933F3-125E-46C6-9F62-7B85BA194225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5% increase in demand.</t>
      </text>
    </comment>
    <comment ref="A23" authorId="3" shapeId="0" xr:uid="{958FFB18-87B4-47BF-ABBB-469F17927DD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10% increase in demand.</t>
      </text>
    </comment>
  </commentList>
</comments>
</file>

<file path=xl/sharedStrings.xml><?xml version="1.0" encoding="utf-8"?>
<sst xmlns="http://schemas.openxmlformats.org/spreadsheetml/2006/main" count="99" uniqueCount="79">
  <si>
    <t>Scenario</t>
  </si>
  <si>
    <t>Objective</t>
  </si>
  <si>
    <t>Gas Generation (GWh)</t>
  </si>
  <si>
    <t>Battery Capacity (GW)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</si>
  <si>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</si>
  <si>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</si>
  <si>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</si>
  <si>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</si>
  <si>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</si>
  <si>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{'NSW1': 0.0, 'QLD1': 0.0, 'SA1': 0.0, 'TAS1': 0.0, 'VIC1': 0.0}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</si>
  <si>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</si>
  <si>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</si>
  <si>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</si>
  <si>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</si>
  <si>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</si>
  <si>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</si>
  <si>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</si>
  <si>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</si>
  <si>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</si>
  <si>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</si>
  <si>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3.1.2_VreStorageRampGasReduction</t>
  </si>
  <si>
    <t>NSW1-Black Coal: x0.15
NSW1-Gas: x0.9
NSW1-Rooftop Solar: x1.3
NSW1-Solar: x1.3
NSW1-Wind: x1.5
NSW1-Battery: x6.0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x6.0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</si>
  <si>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</si>
  <si>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</si>
  <si>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</si>
  <si>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</si>
  <si>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</si>
  <si>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</si>
  <si>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</si>
  <si>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</si>
  <si>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</si>
  <si>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</si>
  <si>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</si>
  <si>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</si>
  <si>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</si>
  <si>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</si>
  <si>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</si>
  <si>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</si>
  <si>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</si>
  <si>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</si>
  <si>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</si>
  <si>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</si>
  <si>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</si>
  <si>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</si>
  <si>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</si>
  <si>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</si>
  <si>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8.2.1_6xVreCurtailReview</t>
  </si>
  <si>
    <t>% Gas increase on baseline</t>
  </si>
  <si>
    <t>% Gas increase/decrease on 2024-25 (10,919MW)</t>
  </si>
  <si>
    <t>% increase on baseline</t>
  </si>
  <si>
    <t>NSW1-Black Coal: x0.0
NSW1-Gas: x0.5
NSW1-Rooftop Solar: x3.0
NSW1-Solar: x3.0
NSW1-Wind: x6.0
NSW1-Battery: x8.0
QLD1-Black Coal: x0.0
QLD1-Gas: x0.5
QLD1-Rooftop Solar: x3.0
QLD1-Solar: x3.0
QLD1-Wind: x6.0
QLD1-Battery: x6.0
SA1-Gas: x0.5
SA1-Rooftop Solar: x2.0
SA1-Solar: x3.0
SA1-Wind: x2.0
SA1-Battery: x6.0
TAS1-Gas: x0.5
TAS1-Rooftop Solar: x3.0
TAS1-Wind: x5.0
TAS1-Battery: x8.0
VIC1-Gas: x0.5
VIC1-Brown Coal: x0.0
VIC1-Rooftop Solar: x4.0
VIC1-Solar: x4.0
VIC1-Wind: x4.0
VIC1-Battery: x8.0</t>
  </si>
  <si>
    <t>Generator Capacity (GW)</t>
  </si>
  <si>
    <t>{'Black Coal': 16389.0, 'Brown Coal': 4690.0, 'Diesel': 1110.0, 'Gas': 12751.0, 'Hydro': 12808.0, 'Rooftop Solar': 15863.17, 'Solar': 15477.0, 'Wind': 16008.0}</t>
  </si>
  <si>
    <t>{'Black Coal': 8194.5, 'Brown Coal': 2345.0, 'Diesel': 1110.0, 'Gas': 12751.0, 'Hydro': 12808.0, 'Rooftop Solar': 18985.616, 'Solar': 18572.4, 'Wind': 20010.0}</t>
  </si>
  <si>
    <t>{'Black Coal': 4097.25, 'Brown Coal': 1172.5, 'Diesel': 1110.0, 'Gas': 12751.0, 'Hydro': 12808.0, 'Rooftop Solar': 19766.228, 'Solar': 19346.25, 'Wind': 20810.4}</t>
  </si>
  <si>
    <t>{'Black Coal': 2458.35, 'Brown Coal': 703.5, 'Diesel': 1110.0, 'Gas': 12751.0, 'Hydro': 12808.0, 'Rooftop Solar': 20546.839, 'Solar': 20120.1, 'Wind': 24012.0}</t>
  </si>
  <si>
    <t>{'Black Coal': 2458.35, 'Brown Coal': 703.5, 'Diesel': 1110.0, 'Gas': 11475.9, 'Hydro': 12808.0, 'Rooftop Solar': 20546.839, 'Solar': 20120.1, 'Wind': 24012.0}</t>
  </si>
  <si>
    <t>{'Black Coal': 2458.35, 'Brown Coal': 703.5, 'Diesel': 1110.0, 'Gas': 9563.25, 'Hydro': 12808.0, 'Rooftop Solar': 20546.839, 'Solar': 20120.1, 'Wind': 24012.0}</t>
  </si>
  <si>
    <t>{'Black Coal': 2458.35, 'Brown Coal': 703.5, 'Diesel': 1110.0, 'Gas': 6375.5, 'Hydro': 12808.0, 'Rooftop Solar': 20546.839, 'Solar': 20120.1, 'Wind': 24012.0}</t>
  </si>
  <si>
    <t>{'Black Coal': 0.0, 'Brown Coal': 0.0, 'Diesel': 1110.0, 'Gas': 12751.0, 'Hydro': 12808.0, 'Rooftop Solar': 31475.4, 'Solar': 61908.0, 'Wind': 64032.0}</t>
  </si>
  <si>
    <t>{'Black Coal': 0.0, 'Brown Coal': 0.0, 'Diesel': 1110.0, 'Gas': 12751.0, 'Hydro': 12808.0, 'Rooftop Solar': 31475.4, 'Solar': 77385.0, 'Wind': 80040.0}</t>
  </si>
  <si>
    <t>{'Black Coal': 0.0, 'Brown Coal': 0.0, 'Diesel': 1110.0, 'Gas': 12751.0, 'Hydro': 12808.0, 'Rooftop Solar': 31475.4, 'Solar': 92862.0, 'Wind': 96048.0}</t>
  </si>
  <si>
    <t>{'Black Coal': 0.0, 'Brown Coal': 0.0, 'Diesel': 1110.0, 'Gas': 11475.9, 'Hydro': 12808.0, 'Rooftop Solar': 31475.4, 'Solar': 92862.0, 'Wind': 96048.0}</t>
  </si>
  <si>
    <t>{'Black Coal': 0.0, 'Brown Coal': 0.0, 'Diesel': 1110.0, 'Gas': 9563.25, 'Hydro': 12808.0, 'Rooftop Solar': 31475.4, 'Solar': 92862.0, 'Wind': 96048.0}</t>
  </si>
  <si>
    <t>{'Black Coal': 0.0, 'Brown Coal': 0.0, 'Diesel': 1110.0, 'Gas': 6375.5, 'Hydro': 12808.0, 'Rooftop Solar': 31475.4, 'Solar': 92862.0, 'Wind': 96048.0}</t>
  </si>
  <si>
    <t>{'Black Coal': 0.0, 'Brown Coal': 0.0, 'Diesel': 1110.0, 'Gas': 6375.5, 'Hydro': 12808.0, 'Rooftop Solar': 62699.86, 'Solar': 92862.0, 'Wind': 96048.0}</t>
  </si>
  <si>
    <t>{'Black Coal': 0.0, 'Brown Coal': 0.0, 'Diesel': 1110.0, 'Gas': 12751.0, 'Hydro': 12808.0, 'Rooftop Solar': 93924.32, 'Solar': 92862.0, 'Wind': 96048.0}</t>
  </si>
  <si>
    <t>{'Black Coal': 0.0, 'Brown Coal': 0.0, 'Diesel': 1110.0, 'Gas': 9563.25, 'Hydro': 12808.0, 'Rooftop Solar': 93924.32, 'Solar': 92862.0, 'Wind': 96048.0}</t>
  </si>
  <si>
    <t>{'Black Coal': 0.0, 'Brown Coal': 0.0, 'Diesel': 1110.0, 'Gas': 6375.5, 'Hydro': 12808.0, 'Rooftop Solar': 93924.32, 'Solar': 92862.0, 'Wind': 96048.0}</t>
  </si>
  <si>
    <t>{'Black Coal': 0.0, 'Brown Coal': 0.0, 'Diesel': 1110.0, 'Gas': 6375.5, 'Hydro': 12808.0, 'Rooftop Solar': 49367.01, 'Solar': 48465.0, 'Wind': 72321.0}</t>
  </si>
  <si>
    <t>{'NSW1': 0.0, 'QLD1': 0.0, 'SA1': 0.0, 'TAS1': 0.0, 'VIC1': 7.278}</t>
  </si>
  <si>
    <t>{'NSW1': 32.774, 'QLD1': 15.462, 'SA1': 0.0, 'TAS1': 0.68, 'VIC1': 164.879}</t>
  </si>
  <si>
    <t>{'NSW1': 979.421, 'QLD1': 100.497, 'SA1': 16.113, 'TAS1': 21.427, 'VIC1': 614.799}</t>
  </si>
  <si>
    <t>{'NSW1': 2.726, 'QLD1': 0.0, 'SA1': 0.0, 'TAS1': 0.0, 'VIC1': 6.625}</t>
  </si>
  <si>
    <t>{'NSW1': 27.149, 'QLD1': 15.33, 'SA1': 1.088, 'TAS1': 0.0, 'VIC1': 48.212}</t>
  </si>
  <si>
    <t>{'NSW1': 28.086, 'QLD1': 14.708, 'SA1': 0.904, 'TAS1': 0.0, 'VIC1': 42.377}</t>
  </si>
  <si>
    <t>{'NSW1': 2.917, 'QLD1': 0.0, 'SA1': 0.0, 'TAS1': 0.0, 'VIC1': 5.642}</t>
  </si>
  <si>
    <t>{'NSW1': 25.985, 'QLD1': 20.528, 'SA1': 0.415, 'TAS1': 0.0, 'VIC1': 27.993}</t>
  </si>
  <si>
    <t>{'NSW1': 10.234, 'QLD1': 2.049, 'SA1': 0.0, 'TAS1': 0.0, 'VIC1': 8.546}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</si>
</sst>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"/>
      <color rgb="FFABB2BF"/>
      <name val="Consolas"/>
      <family val="3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9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21" fillId="0" borderId="0" xfId="1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0CCC3798-9F68-4BF2-BAAF-F6AFFCFE7679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0CCC3798-9F68-4BF2-BAAF-F6AFFCFE7679}" id="{4357A8E2-809D-45C7-8658-9C3FABEF894C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F21" dT="2025-07-09T07:54:14.56" personId="{0CCC3798-9F68-4BF2-BAAF-F6AFFCFE7679}" id="{59BC352C-C7EE-4F94-8CA1-7DCFDA42A7C9}">
    <text>Note: this is approx. double what Alex Wonhas mentioned in this article: Australia may need twice as many big batteries to make up for lost wind | RenewEconomy 
Part of this could be CER. Hard to determine impact on curtailment</text>
    <extLst>
      <x:ext xmlns:xltc2="http://schemas.microsoft.com/office/spreadsheetml/2020/threadedcomments2" uri="{F7C98A9C-CBB3-438F-8F68-D28B6AF4A901}">
        <xltc2:checksum>1291389945</xltc2:checksum>
        <xltc2:hyperlink startIndex="73" length="86" url="https://reneweconomy.com.au/australia-may-need-twice-as-many-big-batteries-to-make-up-for-lost-wind/"/>
      </x:ext>
    </extLst>
  </threadedComment>
  <threadedComment ref="A22" dT="2025-07-10T22:35:49.32" personId="{0CCC3798-9F68-4BF2-BAAF-F6AFFCFE7679}" id="{757933F3-125E-46C6-9F62-7B85BA194225}">
    <text>Same as above except with 5% increase in demand.</text>
  </threadedComment>
  <threadedComment ref="A23" dT="2025-07-10T22:35:49.32" personId="{0CCC3798-9F68-4BF2-BAAF-F6AFFCFE7679}" id="{958FFB18-87B4-47BF-ABBB-469F17927DD2}">
    <text>Same as above except with 10% increase in demand.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DD3-4C53-42D2-A52E-94E72907760F}">
  <dimension ref="A1:K24"/>
  <sheetViews>
    <sheetView tabSelected="1" workbookViewId="0">
      <pane ySplit="1" topLeftCell="A21" activePane="bottomLeft" state="frozen"/>
      <selection pane="bottomLeft" activeCell="A21" sqref="A21"/>
    </sheetView>
  </sheetViews>
  <sheetFormatPr defaultRowHeight="15" x14ac:dyDescent="0.25"/>
  <cols>
    <col min="1" max="1" width="33.5703125" bestFit="1" customWidth="1"/>
    <col min="2" max="2" width="24.7109375" customWidth="1"/>
    <col min="3" max="3" width="21.42578125" bestFit="1" customWidth="1"/>
    <col min="4" max="5" width="21.42578125" customWidth="1"/>
    <col min="6" max="6" width="21.140625" bestFit="1" customWidth="1"/>
    <col min="7" max="7" width="21.140625" customWidth="1"/>
    <col min="8" max="8" width="29.140625" bestFit="1" customWidth="1"/>
    <col min="9" max="9" width="29.140625" customWidth="1"/>
    <col min="10" max="10" width="22.140625" bestFit="1" customWidth="1"/>
    <col min="11" max="11" width="66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  <c r="F1" s="1" t="s">
        <v>3</v>
      </c>
      <c r="G1" s="1" t="s">
        <v>51</v>
      </c>
      <c r="H1" s="1" t="s">
        <v>4</v>
      </c>
      <c r="I1" s="1" t="s">
        <v>49</v>
      </c>
      <c r="J1" s="1" t="s">
        <v>5</v>
      </c>
      <c r="K1" s="1" t="s">
        <v>6</v>
      </c>
    </row>
    <row r="2" spans="1:11" ht="228.75" x14ac:dyDescent="0.25">
      <c r="A2" s="3" t="s">
        <v>7</v>
      </c>
      <c r="B2" s="2" t="s">
        <v>8</v>
      </c>
      <c r="C2" s="3">
        <v>1663.143</v>
      </c>
      <c r="D2" s="5">
        <v>0</v>
      </c>
      <c r="E2" s="5">
        <v>0</v>
      </c>
      <c r="F2" s="3">
        <v>12.101000000000001</v>
      </c>
      <c r="G2" s="15" t="s">
        <v>52</v>
      </c>
      <c r="H2" s="3">
        <v>1358.721</v>
      </c>
      <c r="I2" s="5">
        <v>0</v>
      </c>
      <c r="J2" s="3">
        <v>0</v>
      </c>
      <c r="K2" s="3" t="s">
        <v>9</v>
      </c>
    </row>
    <row r="3" spans="1:11" ht="252.75" x14ac:dyDescent="0.25">
      <c r="A3" s="3" t="s">
        <v>10</v>
      </c>
      <c r="B3" s="2" t="s">
        <v>11</v>
      </c>
      <c r="C3" s="3">
        <v>6689.7879999999996</v>
      </c>
      <c r="D3" s="5">
        <f>(C3-C$2)/C$2</f>
        <v>3.0223769092615607</v>
      </c>
      <c r="E3" s="5">
        <f>(C3-10919)/10919</f>
        <v>-0.38732594559941391</v>
      </c>
      <c r="F3" s="3">
        <v>18.152000000000001</v>
      </c>
      <c r="G3" s="15" t="s">
        <v>53</v>
      </c>
      <c r="H3" s="3">
        <v>2570.9920000000002</v>
      </c>
      <c r="I3" s="5">
        <f>(H3-H$2)/H$2</f>
        <v>0.89221481084048915</v>
      </c>
      <c r="J3" s="3">
        <v>0</v>
      </c>
      <c r="K3" s="3" t="s">
        <v>9</v>
      </c>
    </row>
    <row r="4" spans="1:11" ht="252.75" x14ac:dyDescent="0.25">
      <c r="A4" s="3" t="s">
        <v>12</v>
      </c>
      <c r="B4" s="2" t="s">
        <v>13</v>
      </c>
      <c r="C4" s="3">
        <v>22599.404999999999</v>
      </c>
      <c r="D4" s="5">
        <f t="shared" ref="D4:D23" si="0">(C4-C$2)/C$2</f>
        <v>12.588371535099506</v>
      </c>
      <c r="E4" s="7">
        <f t="shared" ref="E4:E23" si="1">(C4-10919)/10919</f>
        <v>1.0697321183258539</v>
      </c>
      <c r="F4" s="3">
        <v>24.202000000000002</v>
      </c>
      <c r="G4" s="15" t="s">
        <v>54</v>
      </c>
      <c r="H4" s="3">
        <v>1475.3119999999999</v>
      </c>
      <c r="I4" s="5">
        <f t="shared" ref="I4:I23" si="2">(H4-H$2)/H$2</f>
        <v>8.5809375140297309E-2</v>
      </c>
      <c r="J4" s="3">
        <v>0</v>
      </c>
      <c r="K4" s="3" t="s">
        <v>9</v>
      </c>
    </row>
    <row r="5" spans="1:11" ht="252.75" x14ac:dyDescent="0.25">
      <c r="A5" s="3" t="s">
        <v>14</v>
      </c>
      <c r="B5" s="2" t="s">
        <v>15</v>
      </c>
      <c r="C5" s="3">
        <v>21604.31</v>
      </c>
      <c r="D5" s="6">
        <f t="shared" si="0"/>
        <v>11.990049562785641</v>
      </c>
      <c r="E5" s="8">
        <f t="shared" si="1"/>
        <v>0.97859785694660695</v>
      </c>
      <c r="F5" s="3">
        <v>48.404000000000003</v>
      </c>
      <c r="G5" s="15" t="s">
        <v>55</v>
      </c>
      <c r="H5" s="3">
        <v>4.915</v>
      </c>
      <c r="I5" s="6">
        <f t="shared" si="2"/>
        <v>-0.99638262748570161</v>
      </c>
      <c r="J5" s="3">
        <v>0</v>
      </c>
      <c r="K5" s="3" t="s">
        <v>9</v>
      </c>
    </row>
    <row r="6" spans="1:11" ht="312.75" x14ac:dyDescent="0.25">
      <c r="A6" s="3" t="s">
        <v>16</v>
      </c>
      <c r="B6" s="2" t="s">
        <v>17</v>
      </c>
      <c r="C6" s="3">
        <v>21503.251</v>
      </c>
      <c r="D6" s="6">
        <f t="shared" si="0"/>
        <v>11.929285695818098</v>
      </c>
      <c r="E6" s="8">
        <f t="shared" si="1"/>
        <v>0.96934252220899353</v>
      </c>
      <c r="F6" s="3">
        <v>48.404000000000003</v>
      </c>
      <c r="G6" s="15" t="s">
        <v>56</v>
      </c>
      <c r="H6" s="3">
        <v>4.3079999999999998</v>
      </c>
      <c r="I6" s="6">
        <f t="shared" si="2"/>
        <v>-0.99682937115125181</v>
      </c>
      <c r="J6" s="4">
        <v>7.2779999999999996</v>
      </c>
      <c r="K6" s="3" t="s">
        <v>70</v>
      </c>
    </row>
    <row r="7" spans="1:11" ht="312.75" x14ac:dyDescent="0.25">
      <c r="A7" s="3" t="s">
        <v>18</v>
      </c>
      <c r="B7" s="2" t="s">
        <v>19</v>
      </c>
      <c r="C7" s="3">
        <v>20846.688999999998</v>
      </c>
      <c r="D7" s="5">
        <f t="shared" si="0"/>
        <v>11.534513869222309</v>
      </c>
      <c r="E7" s="7">
        <f t="shared" si="1"/>
        <v>0.90921229050279317</v>
      </c>
      <c r="F7" s="3">
        <v>55.103000000000002</v>
      </c>
      <c r="G7" s="15" t="s">
        <v>56</v>
      </c>
      <c r="H7" s="3">
        <v>0.25700000000000001</v>
      </c>
      <c r="I7" s="5">
        <f t="shared" si="2"/>
        <v>-0.99981085152875382</v>
      </c>
      <c r="J7" s="15">
        <v>0</v>
      </c>
      <c r="K7" s="3" t="s">
        <v>9</v>
      </c>
    </row>
    <row r="8" spans="1:11" ht="312.75" x14ac:dyDescent="0.25">
      <c r="A8" s="3" t="s">
        <v>20</v>
      </c>
      <c r="B8" s="2" t="s">
        <v>21</v>
      </c>
      <c r="C8" s="3">
        <v>20479.921999999999</v>
      </c>
      <c r="D8" s="5">
        <f t="shared" si="0"/>
        <v>11.313987432229219</v>
      </c>
      <c r="E8" s="7">
        <f t="shared" si="1"/>
        <v>0.87562249290228034</v>
      </c>
      <c r="F8" s="3">
        <v>61.802</v>
      </c>
      <c r="G8" s="15" t="s">
        <v>56</v>
      </c>
      <c r="H8" s="3">
        <v>0</v>
      </c>
      <c r="I8" s="5">
        <f t="shared" si="2"/>
        <v>-1</v>
      </c>
      <c r="J8" s="3">
        <v>0</v>
      </c>
      <c r="K8" s="3" t="s">
        <v>9</v>
      </c>
    </row>
    <row r="9" spans="1:11" ht="312.75" x14ac:dyDescent="0.25">
      <c r="A9" s="3" t="s">
        <v>22</v>
      </c>
      <c r="B9" s="2" t="s">
        <v>23</v>
      </c>
      <c r="C9" s="3">
        <v>21117.562000000002</v>
      </c>
      <c r="D9" s="5">
        <f t="shared" si="0"/>
        <v>11.697382005035045</v>
      </c>
      <c r="E9" s="7">
        <f t="shared" si="1"/>
        <v>0.93401978203132174</v>
      </c>
      <c r="F9" s="3">
        <v>48.404000000000003</v>
      </c>
      <c r="G9" s="15" t="s">
        <v>57</v>
      </c>
      <c r="H9" s="3">
        <v>3.5059999999999998</v>
      </c>
      <c r="I9" s="9">
        <f t="shared" si="2"/>
        <v>-0.9974196321393427</v>
      </c>
      <c r="J9" s="4">
        <v>213.79400000000001</v>
      </c>
      <c r="K9" s="3" t="s">
        <v>71</v>
      </c>
    </row>
    <row r="10" spans="1:11" ht="312.75" x14ac:dyDescent="0.25">
      <c r="A10" s="3" t="s">
        <v>24</v>
      </c>
      <c r="B10" s="2" t="s">
        <v>25</v>
      </c>
      <c r="C10" s="3">
        <v>18742.999</v>
      </c>
      <c r="D10" s="5">
        <f t="shared" si="0"/>
        <v>10.269625642533445</v>
      </c>
      <c r="E10" s="7">
        <f t="shared" si="1"/>
        <v>0.71654904295265132</v>
      </c>
      <c r="F10" s="3">
        <v>48.404000000000003</v>
      </c>
      <c r="G10" s="15" t="s">
        <v>58</v>
      </c>
      <c r="H10" s="3">
        <v>2.0910000000000002</v>
      </c>
      <c r="I10" s="9">
        <f t="shared" si="2"/>
        <v>-0.9984610527106007</v>
      </c>
      <c r="J10" s="4">
        <v>1732.2570000000001</v>
      </c>
      <c r="K10" s="3" t="s">
        <v>72</v>
      </c>
    </row>
    <row r="11" spans="1:11" ht="252.75" x14ac:dyDescent="0.25">
      <c r="A11" s="3" t="s">
        <v>26</v>
      </c>
      <c r="B11" s="2" t="s">
        <v>27</v>
      </c>
      <c r="C11" s="3">
        <v>5316.8059999999996</v>
      </c>
      <c r="D11" s="6">
        <f t="shared" si="0"/>
        <v>2.1968423641262356</v>
      </c>
      <c r="E11" s="6">
        <f t="shared" si="1"/>
        <v>-0.51306841285832039</v>
      </c>
      <c r="F11" s="3">
        <v>48.404000000000003</v>
      </c>
      <c r="G11" s="15" t="s">
        <v>59</v>
      </c>
      <c r="H11" s="3">
        <v>89569.538</v>
      </c>
      <c r="I11" s="10">
        <f t="shared" si="2"/>
        <v>64.921950128098402</v>
      </c>
      <c r="J11" s="3">
        <v>0</v>
      </c>
      <c r="K11" s="3" t="s">
        <v>9</v>
      </c>
    </row>
    <row r="12" spans="1:11" ht="252.75" x14ac:dyDescent="0.25">
      <c r="A12" s="3" t="s">
        <v>28</v>
      </c>
      <c r="B12" s="2" t="s">
        <v>29</v>
      </c>
      <c r="C12" s="3">
        <v>3717.5320000000002</v>
      </c>
      <c r="D12" s="5">
        <f t="shared" si="0"/>
        <v>1.2352449548836151</v>
      </c>
      <c r="E12" s="5">
        <f t="shared" si="1"/>
        <v>-0.65953548859785693</v>
      </c>
      <c r="F12" s="3">
        <v>48.404000000000003</v>
      </c>
      <c r="G12" s="15" t="s">
        <v>60</v>
      </c>
      <c r="H12" s="3">
        <v>140836.11300000001</v>
      </c>
      <c r="I12" s="11">
        <f t="shared" si="2"/>
        <v>102.65344540932246</v>
      </c>
      <c r="J12" s="3">
        <v>0</v>
      </c>
      <c r="K12" s="3" t="s">
        <v>9</v>
      </c>
    </row>
    <row r="13" spans="1:11" ht="252.75" x14ac:dyDescent="0.25">
      <c r="A13" s="3" t="s">
        <v>30</v>
      </c>
      <c r="B13" s="2" t="s">
        <v>31</v>
      </c>
      <c r="C13" s="3">
        <v>2913.8049999999998</v>
      </c>
      <c r="D13" s="5">
        <f t="shared" si="0"/>
        <v>0.75198705102327323</v>
      </c>
      <c r="E13" s="5">
        <f t="shared" si="1"/>
        <v>-0.7331436028940379</v>
      </c>
      <c r="F13" s="3">
        <v>48.404000000000003</v>
      </c>
      <c r="G13" s="15" t="s">
        <v>61</v>
      </c>
      <c r="H13" s="3">
        <v>196435.91</v>
      </c>
      <c r="I13" s="11">
        <f t="shared" si="2"/>
        <v>143.57413258498249</v>
      </c>
      <c r="J13" s="3">
        <v>0</v>
      </c>
      <c r="K13" s="3" t="s">
        <v>9</v>
      </c>
    </row>
    <row r="14" spans="1:11" ht="312.75" x14ac:dyDescent="0.25">
      <c r="A14" s="3" t="s">
        <v>32</v>
      </c>
      <c r="B14" s="2" t="s">
        <v>33</v>
      </c>
      <c r="C14" s="3">
        <v>2754.5740000000001</v>
      </c>
      <c r="D14" s="5">
        <f t="shared" si="0"/>
        <v>0.65624603536797499</v>
      </c>
      <c r="E14" s="5">
        <f t="shared" si="1"/>
        <v>-0.7477265317336752</v>
      </c>
      <c r="F14" s="3">
        <v>48.404000000000003</v>
      </c>
      <c r="G14" s="15" t="s">
        <v>62</v>
      </c>
      <c r="H14" s="3">
        <v>196304.30100000001</v>
      </c>
      <c r="I14" s="7">
        <f t="shared" si="2"/>
        <v>143.47727016804777</v>
      </c>
      <c r="J14" s="3">
        <v>0</v>
      </c>
      <c r="K14" s="3" t="s">
        <v>9</v>
      </c>
    </row>
    <row r="15" spans="1:11" ht="312.75" x14ac:dyDescent="0.25">
      <c r="A15" s="3" t="s">
        <v>34</v>
      </c>
      <c r="B15" s="2" t="s">
        <v>35</v>
      </c>
      <c r="C15" s="3">
        <v>2495.1379999999999</v>
      </c>
      <c r="D15" s="5">
        <f t="shared" si="0"/>
        <v>0.50025463835641304</v>
      </c>
      <c r="E15" s="5">
        <f t="shared" si="1"/>
        <v>-0.77148658302042317</v>
      </c>
      <c r="F15" s="3">
        <v>48.404000000000003</v>
      </c>
      <c r="G15" s="15" t="s">
        <v>63</v>
      </c>
      <c r="H15" s="3">
        <v>196106.73</v>
      </c>
      <c r="I15" s="7">
        <f t="shared" si="2"/>
        <v>143.3318606248082</v>
      </c>
      <c r="J15" s="4">
        <v>9.3510000000000009</v>
      </c>
      <c r="K15" s="3" t="s">
        <v>73</v>
      </c>
    </row>
    <row r="16" spans="1:11" ht="312.75" x14ac:dyDescent="0.25">
      <c r="A16" s="3" t="s">
        <v>36</v>
      </c>
      <c r="B16" s="2" t="s">
        <v>37</v>
      </c>
      <c r="C16" s="3">
        <v>1977.328</v>
      </c>
      <c r="D16" s="5">
        <f t="shared" si="0"/>
        <v>0.18891039435574689</v>
      </c>
      <c r="E16" s="5">
        <f t="shared" si="1"/>
        <v>-0.81890942393992128</v>
      </c>
      <c r="F16" s="3">
        <v>48.404000000000003</v>
      </c>
      <c r="G16" s="15" t="s">
        <v>64</v>
      </c>
      <c r="H16" s="3">
        <v>195782.60800000001</v>
      </c>
      <c r="I16" s="7">
        <f t="shared" si="2"/>
        <v>143.0933112831847</v>
      </c>
      <c r="J16" s="4">
        <v>91.778999999999996</v>
      </c>
      <c r="K16" s="3" t="s">
        <v>74</v>
      </c>
    </row>
    <row r="17" spans="1:11" ht="312.75" x14ac:dyDescent="0.25">
      <c r="A17" s="3" t="s">
        <v>38</v>
      </c>
      <c r="B17" s="2" t="s">
        <v>39</v>
      </c>
      <c r="C17" s="3">
        <v>1934.527</v>
      </c>
      <c r="D17" s="5">
        <f t="shared" si="0"/>
        <v>0.1631753853998123</v>
      </c>
      <c r="E17" s="5">
        <f t="shared" si="1"/>
        <v>-0.82282928839637326</v>
      </c>
      <c r="F17" s="3">
        <v>48.404000000000003</v>
      </c>
      <c r="G17" s="15" t="s">
        <v>65</v>
      </c>
      <c r="H17" s="3">
        <v>246789.981</v>
      </c>
      <c r="I17" s="7">
        <f t="shared" si="2"/>
        <v>180.63403745139732</v>
      </c>
      <c r="J17" s="4">
        <v>86.075000000000003</v>
      </c>
      <c r="K17" s="3" t="s">
        <v>75</v>
      </c>
    </row>
    <row r="18" spans="1:11" ht="312.75" x14ac:dyDescent="0.25">
      <c r="A18" s="3" t="s">
        <v>40</v>
      </c>
      <c r="B18" s="2" t="s">
        <v>41</v>
      </c>
      <c r="C18" s="3">
        <v>2134.2190000000001</v>
      </c>
      <c r="D18" s="5">
        <f t="shared" si="0"/>
        <v>0.28324443538529159</v>
      </c>
      <c r="E18" s="5">
        <f t="shared" si="1"/>
        <v>-0.80454080043960063</v>
      </c>
      <c r="F18" s="12">
        <v>72.605999999999995</v>
      </c>
      <c r="G18" s="15" t="s">
        <v>66</v>
      </c>
      <c r="H18" s="3">
        <v>272944.29499999998</v>
      </c>
      <c r="I18" s="7">
        <f t="shared" si="2"/>
        <v>199.88325344202377</v>
      </c>
      <c r="J18" s="3">
        <v>0</v>
      </c>
      <c r="K18" s="3" t="s">
        <v>9</v>
      </c>
    </row>
    <row r="19" spans="1:11" ht="312.75" x14ac:dyDescent="0.25">
      <c r="A19" s="3" t="s">
        <v>42</v>
      </c>
      <c r="B19" s="2" t="s">
        <v>43</v>
      </c>
      <c r="C19" s="3">
        <v>1726.4849999999999</v>
      </c>
      <c r="D19" s="5">
        <f t="shared" si="0"/>
        <v>3.8085720830980781E-2</v>
      </c>
      <c r="E19" s="5">
        <f t="shared" si="1"/>
        <v>-0.84188249839728913</v>
      </c>
      <c r="F19" s="12">
        <v>72.605999999999995</v>
      </c>
      <c r="G19" s="15" t="s">
        <v>67</v>
      </c>
      <c r="H19" s="3">
        <v>272625.527</v>
      </c>
      <c r="I19" s="7">
        <f t="shared" si="2"/>
        <v>199.64864457088686</v>
      </c>
      <c r="J19" s="3">
        <v>0</v>
      </c>
      <c r="K19" s="3" t="s">
        <v>9</v>
      </c>
    </row>
    <row r="20" spans="1:11" ht="312.75" x14ac:dyDescent="0.25">
      <c r="A20" s="3" t="s">
        <v>44</v>
      </c>
      <c r="B20" s="2" t="s">
        <v>45</v>
      </c>
      <c r="C20" s="3">
        <v>1301.5930000000001</v>
      </c>
      <c r="D20" s="5">
        <f t="shared" si="0"/>
        <v>-0.21738960510310895</v>
      </c>
      <c r="E20" s="5">
        <f t="shared" si="1"/>
        <v>-0.88079558567634397</v>
      </c>
      <c r="F20" s="12">
        <v>72.605999999999995</v>
      </c>
      <c r="G20" s="15" t="s">
        <v>68</v>
      </c>
      <c r="H20" s="3">
        <v>272309.62</v>
      </c>
      <c r="I20" s="7">
        <f t="shared" si="2"/>
        <v>199.41614135646682</v>
      </c>
      <c r="J20" s="4">
        <v>8.5589999999999993</v>
      </c>
      <c r="K20" s="3" t="s">
        <v>76</v>
      </c>
    </row>
    <row r="21" spans="1:11" ht="324.75" x14ac:dyDescent="0.25">
      <c r="A21" s="14" t="s">
        <v>46</v>
      </c>
      <c r="B21" s="2" t="s">
        <v>50</v>
      </c>
      <c r="C21" s="3">
        <v>1868.6420000000001</v>
      </c>
      <c r="D21" s="5">
        <f t="shared" si="0"/>
        <v>0.12356063188793749</v>
      </c>
      <c r="E21" s="5">
        <f t="shared" si="1"/>
        <v>-0.82886326586683767</v>
      </c>
      <c r="F21" s="4">
        <v>87.203999999999994</v>
      </c>
      <c r="G21" s="15" t="s">
        <v>69</v>
      </c>
      <c r="H21" s="3">
        <v>80580.906000000003</v>
      </c>
      <c r="I21" s="7">
        <f t="shared" si="2"/>
        <v>58.306440395047986</v>
      </c>
      <c r="J21" s="3">
        <v>0</v>
      </c>
      <c r="K21" s="3" t="s">
        <v>9</v>
      </c>
    </row>
    <row r="22" spans="1:11" ht="324.75" x14ac:dyDescent="0.25">
      <c r="A22" s="16" t="s">
        <v>46</v>
      </c>
      <c r="B22" s="2" t="s">
        <v>50</v>
      </c>
      <c r="C22" s="3">
        <v>2392.1559999999999</v>
      </c>
      <c r="D22" s="5">
        <f t="shared" si="0"/>
        <v>0.43833452685668034</v>
      </c>
      <c r="E22" s="5">
        <f t="shared" si="1"/>
        <v>-0.78091803278688532</v>
      </c>
      <c r="F22" s="4">
        <v>87.203999999999994</v>
      </c>
      <c r="G22" s="15" t="s">
        <v>69</v>
      </c>
      <c r="H22" s="3">
        <v>75486.803</v>
      </c>
      <c r="I22" s="7">
        <f t="shared" si="2"/>
        <v>54.557250531934073</v>
      </c>
      <c r="J22" s="3">
        <v>20.83</v>
      </c>
      <c r="K22" s="3" t="s">
        <v>78</v>
      </c>
    </row>
    <row r="23" spans="1:11" ht="324.75" x14ac:dyDescent="0.25">
      <c r="A23" s="17" t="s">
        <v>46</v>
      </c>
      <c r="B23" s="2" t="s">
        <v>50</v>
      </c>
      <c r="C23" s="3">
        <v>3007.3119999999999</v>
      </c>
      <c r="D23" s="5">
        <f t="shared" si="0"/>
        <v>0.80821011783111851</v>
      </c>
      <c r="E23" s="5">
        <f t="shared" si="1"/>
        <v>-0.72457990658485205</v>
      </c>
      <c r="F23" s="4">
        <v>87.203999999999994</v>
      </c>
      <c r="G23" s="3" t="s">
        <v>69</v>
      </c>
      <c r="H23" s="3">
        <v>70496.773000000001</v>
      </c>
      <c r="I23" s="7">
        <f t="shared" si="2"/>
        <v>50.884656967839604</v>
      </c>
      <c r="J23" s="3">
        <v>74.921000000000006</v>
      </c>
      <c r="K23" s="3" t="s">
        <v>77</v>
      </c>
    </row>
    <row r="24" spans="1:11" x14ac:dyDescent="0.25">
      <c r="I24" s="13"/>
    </row>
  </sheetData>
  <autoFilter ref="A1:K21" xr:uid="{18C10DD3-4C53-42D2-A52E-94E72907760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scenarios_summary_20250709_1140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2025-07-09T01:52:17Z</dcterms:created>
  <dcterms:modified xsi:type="dcterms:W3CDTF">2025-07-10T23:00:05Z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2025-07-09T02:00:24Z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27fca4d1-4f2a-40e4-b86d-dc8758ea4f02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