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11265" yWindow="465" windowWidth="15780" windowHeight="10590" activeTab="4"/>
  </bookViews>
  <sheets>
    <sheet name="totalTx" sheetId="1" r:id="rId1"/>
    <sheet name="chainsize" sheetId="3" r:id="rId2"/>
    <sheet name="avgbandwidth" sheetId="4" r:id="rId3"/>
    <sheet name="mempool" sheetId="2" r:id="rId4"/>
    <sheet name="fee_per_byte" sheetId="5" r:id="rId5"/>
  </sheets>
  <calcPr calcId="144525"/>
</workbook>
</file>

<file path=xl/calcChain.xml><?xml version="1.0" encoding="utf-8"?>
<calcChain xmlns="http://schemas.openxmlformats.org/spreadsheetml/2006/main">
  <c r="G25" i="5" l="1"/>
  <c r="H25" i="5" s="1"/>
  <c r="G24" i="5"/>
  <c r="H24" i="5" s="1"/>
  <c r="G23" i="5"/>
  <c r="H23" i="5" s="1"/>
  <c r="G22" i="5"/>
  <c r="H22" i="5" s="1"/>
  <c r="G21" i="5"/>
  <c r="H21" i="5" s="1"/>
  <c r="G20" i="5"/>
  <c r="H20" i="5" s="1"/>
  <c r="G19" i="5"/>
  <c r="H19" i="5" s="1"/>
  <c r="G18" i="5"/>
  <c r="H18" i="5" s="1"/>
  <c r="G17" i="5"/>
  <c r="H17" i="5" s="1"/>
  <c r="G16" i="5"/>
  <c r="H16" i="5" s="1"/>
  <c r="G15" i="5"/>
  <c r="H15" i="5" s="1"/>
  <c r="G14" i="5"/>
  <c r="H14" i="5" s="1"/>
  <c r="G13" i="5"/>
  <c r="H13" i="5" s="1"/>
  <c r="G12" i="5"/>
  <c r="H12" i="5" s="1"/>
  <c r="G11" i="5"/>
  <c r="H11" i="5" s="1"/>
  <c r="G10" i="5"/>
  <c r="H10" i="5" s="1"/>
  <c r="G9" i="5"/>
  <c r="H9" i="5" s="1"/>
  <c r="G8" i="5"/>
  <c r="H8" i="5" s="1"/>
  <c r="G7" i="5"/>
  <c r="H7" i="5" s="1"/>
  <c r="G6" i="5"/>
  <c r="H6" i="5" s="1"/>
  <c r="G5" i="5"/>
  <c r="H5" i="5" s="1"/>
  <c r="G4" i="5"/>
  <c r="H4" i="5" s="1"/>
  <c r="G3" i="5"/>
  <c r="H3" i="5" s="1"/>
  <c r="G2" i="5"/>
  <c r="H2" i="5" s="1"/>
  <c r="J2" i="5" l="1"/>
  <c r="I2" i="5"/>
  <c r="J6" i="5"/>
  <c r="I6" i="5"/>
  <c r="J10" i="5"/>
  <c r="I10" i="5"/>
  <c r="J14" i="5"/>
  <c r="I14" i="5"/>
  <c r="J18" i="5"/>
  <c r="I18" i="5"/>
  <c r="J22" i="5"/>
  <c r="I22" i="5"/>
  <c r="J3" i="5"/>
  <c r="I3" i="5"/>
  <c r="J7" i="5"/>
  <c r="I7" i="5"/>
  <c r="J11" i="5"/>
  <c r="I11" i="5"/>
  <c r="J15" i="5"/>
  <c r="I15" i="5"/>
  <c r="J19" i="5"/>
  <c r="I19" i="5"/>
  <c r="J23" i="5"/>
  <c r="I23" i="5"/>
  <c r="J4" i="5"/>
  <c r="I4" i="5"/>
  <c r="J8" i="5"/>
  <c r="I8" i="5"/>
  <c r="J12" i="5"/>
  <c r="I12" i="5"/>
  <c r="J16" i="5"/>
  <c r="I16" i="5"/>
  <c r="J20" i="5"/>
  <c r="I20" i="5"/>
  <c r="J24" i="5"/>
  <c r="I24" i="5"/>
  <c r="J5" i="5"/>
  <c r="I5" i="5"/>
  <c r="J9" i="5"/>
  <c r="I9" i="5"/>
  <c r="J13" i="5"/>
  <c r="I13" i="5"/>
  <c r="J17" i="5"/>
  <c r="I17" i="5"/>
  <c r="J21" i="5"/>
  <c r="I21" i="5"/>
  <c r="J25" i="5"/>
  <c r="I25" i="5"/>
  <c r="G18" i="1"/>
  <c r="H18" i="1" s="1"/>
  <c r="G19" i="1"/>
  <c r="H19" i="1" s="1"/>
  <c r="G20" i="1"/>
  <c r="H20" i="1" s="1"/>
  <c r="G21" i="1"/>
  <c r="H21" i="1" s="1"/>
  <c r="G22" i="1"/>
  <c r="H22" i="1" s="1"/>
  <c r="G23" i="1"/>
  <c r="H23" i="1" s="1"/>
  <c r="G24" i="1"/>
  <c r="H24" i="1" s="1"/>
  <c r="G25" i="1"/>
  <c r="H25" i="1" s="1"/>
  <c r="G18" i="2"/>
  <c r="H18" i="2" s="1"/>
  <c r="G19" i="2"/>
  <c r="H19" i="2" s="1"/>
  <c r="G20" i="2"/>
  <c r="H20" i="2" s="1"/>
  <c r="G21" i="2"/>
  <c r="H21" i="2" s="1"/>
  <c r="G22" i="2"/>
  <c r="H22" i="2" s="1"/>
  <c r="G23" i="2"/>
  <c r="H23" i="2" s="1"/>
  <c r="G24" i="2"/>
  <c r="H24" i="2" s="1"/>
  <c r="G25" i="2"/>
  <c r="H25" i="2" s="1"/>
  <c r="G18" i="3"/>
  <c r="G19" i="3"/>
  <c r="G20" i="3"/>
  <c r="H20" i="3" s="1"/>
  <c r="G21" i="3"/>
  <c r="G22" i="3"/>
  <c r="H22" i="3" s="1"/>
  <c r="G23" i="3"/>
  <c r="G24" i="3"/>
  <c r="H24" i="3" s="1"/>
  <c r="G25" i="3"/>
  <c r="G18" i="4"/>
  <c r="H18" i="4" s="1"/>
  <c r="G19" i="4"/>
  <c r="H19" i="4" s="1"/>
  <c r="G20" i="4"/>
  <c r="H20" i="4" s="1"/>
  <c r="G21" i="4"/>
  <c r="H21" i="4" s="1"/>
  <c r="G22" i="4"/>
  <c r="H22" i="4" s="1"/>
  <c r="G23" i="4"/>
  <c r="H23" i="4" s="1"/>
  <c r="G24" i="4"/>
  <c r="G25" i="4"/>
  <c r="J18" i="1" l="1"/>
  <c r="I18" i="1"/>
  <c r="I25" i="1"/>
  <c r="J25" i="1"/>
  <c r="J24" i="1"/>
  <c r="I24" i="1"/>
  <c r="J20" i="1"/>
  <c r="I20" i="1"/>
  <c r="I23" i="1"/>
  <c r="J23" i="1"/>
  <c r="I19" i="1"/>
  <c r="J19" i="1"/>
  <c r="J22" i="1"/>
  <c r="I22" i="1"/>
  <c r="I21" i="1"/>
  <c r="J21" i="1"/>
  <c r="I23" i="2"/>
  <c r="J23" i="2"/>
  <c r="I19" i="2"/>
  <c r="J19" i="2"/>
  <c r="I22" i="2"/>
  <c r="J22" i="2"/>
  <c r="I18" i="2"/>
  <c r="J18" i="2"/>
  <c r="I25" i="2"/>
  <c r="J25" i="2"/>
  <c r="I21" i="2"/>
  <c r="J21" i="2"/>
  <c r="I24" i="2"/>
  <c r="J24" i="2"/>
  <c r="I20" i="2"/>
  <c r="J20" i="2"/>
  <c r="H23" i="3"/>
  <c r="I20" i="3"/>
  <c r="J20" i="3"/>
  <c r="H25" i="3"/>
  <c r="I22" i="3"/>
  <c r="J22" i="3"/>
  <c r="I24" i="3"/>
  <c r="J24" i="3"/>
  <c r="H19" i="3"/>
  <c r="H21" i="3"/>
  <c r="H18" i="3"/>
  <c r="I23" i="4"/>
  <c r="J23" i="4"/>
  <c r="I22" i="4"/>
  <c r="J22" i="4"/>
  <c r="I18" i="4"/>
  <c r="J18" i="4"/>
  <c r="I21" i="4"/>
  <c r="J21" i="4"/>
  <c r="H25" i="4"/>
  <c r="H24" i="4"/>
  <c r="I20" i="4"/>
  <c r="J20" i="4"/>
  <c r="I19" i="4"/>
  <c r="J19" i="4"/>
  <c r="G17" i="1"/>
  <c r="H17" i="1" s="1"/>
  <c r="G16" i="1"/>
  <c r="H16" i="1" s="1"/>
  <c r="G15" i="1"/>
  <c r="H15" i="1" s="1"/>
  <c r="G14" i="1"/>
  <c r="H14" i="1" s="1"/>
  <c r="G13" i="1"/>
  <c r="H13" i="1" s="1"/>
  <c r="G12" i="1"/>
  <c r="H12" i="1" s="1"/>
  <c r="G11" i="1"/>
  <c r="H11" i="1" s="1"/>
  <c r="G10" i="1"/>
  <c r="H10" i="1" s="1"/>
  <c r="G9" i="1"/>
  <c r="H9" i="1" s="1"/>
  <c r="G8" i="1"/>
  <c r="H8" i="1" s="1"/>
  <c r="G7" i="1"/>
  <c r="H7" i="1" s="1"/>
  <c r="G6" i="1"/>
  <c r="H6" i="1" s="1"/>
  <c r="G5" i="1"/>
  <c r="H5" i="1" s="1"/>
  <c r="G4" i="1"/>
  <c r="H4" i="1" s="1"/>
  <c r="G3" i="1"/>
  <c r="H3" i="1" s="1"/>
  <c r="G2" i="1"/>
  <c r="H2" i="1" s="1"/>
  <c r="G17" i="2"/>
  <c r="G16" i="2"/>
  <c r="H16" i="2" s="1"/>
  <c r="G15" i="2"/>
  <c r="H15" i="2" s="1"/>
  <c r="G14" i="2"/>
  <c r="H14" i="2" s="1"/>
  <c r="G13" i="2"/>
  <c r="G12" i="2"/>
  <c r="H12" i="2" s="1"/>
  <c r="G11" i="2"/>
  <c r="G10" i="2"/>
  <c r="H10" i="2" s="1"/>
  <c r="G9" i="2"/>
  <c r="G8" i="2"/>
  <c r="H8" i="2" s="1"/>
  <c r="G7" i="2"/>
  <c r="H7" i="2" s="1"/>
  <c r="G6" i="2"/>
  <c r="H6" i="2" s="1"/>
  <c r="G5" i="2"/>
  <c r="G4" i="2"/>
  <c r="H4" i="2" s="1"/>
  <c r="G3" i="2"/>
  <c r="G2" i="2"/>
  <c r="H2" i="2" s="1"/>
  <c r="G17" i="3"/>
  <c r="G16" i="3"/>
  <c r="H16" i="3" s="1"/>
  <c r="G15" i="3"/>
  <c r="H15" i="3" s="1"/>
  <c r="G14" i="3"/>
  <c r="H14" i="3" s="1"/>
  <c r="G13" i="3"/>
  <c r="H13" i="3" s="1"/>
  <c r="G12" i="3"/>
  <c r="H12" i="3" s="1"/>
  <c r="G11" i="3"/>
  <c r="G10" i="3"/>
  <c r="H10" i="3" s="1"/>
  <c r="G9" i="3"/>
  <c r="G8" i="3"/>
  <c r="H8" i="3" s="1"/>
  <c r="G7" i="3"/>
  <c r="G6" i="3"/>
  <c r="H6" i="3" s="1"/>
  <c r="G5" i="3"/>
  <c r="H5" i="3" s="1"/>
  <c r="G4" i="3"/>
  <c r="H4" i="3" s="1"/>
  <c r="G3" i="3"/>
  <c r="G2" i="3"/>
  <c r="H2" i="3" s="1"/>
  <c r="G11" i="4"/>
  <c r="H11" i="4" s="1"/>
  <c r="G12" i="4"/>
  <c r="H12" i="4" s="1"/>
  <c r="G13" i="4"/>
  <c r="H13" i="4" s="1"/>
  <c r="G14" i="4"/>
  <c r="H14" i="4" s="1"/>
  <c r="G15" i="4"/>
  <c r="H15" i="4" s="1"/>
  <c r="G16" i="4"/>
  <c r="H16" i="4" s="1"/>
  <c r="G17" i="4"/>
  <c r="H17" i="4" s="1"/>
  <c r="G3" i="4"/>
  <c r="G4" i="4"/>
  <c r="G5" i="4"/>
  <c r="H5" i="4" s="1"/>
  <c r="G6" i="4"/>
  <c r="G7" i="4"/>
  <c r="G8" i="4"/>
  <c r="H8" i="4" s="1"/>
  <c r="G9" i="4"/>
  <c r="H9" i="4" s="1"/>
  <c r="G10" i="4"/>
  <c r="H10" i="4" s="1"/>
  <c r="G2" i="4"/>
  <c r="I5" i="1" l="1"/>
  <c r="J5" i="1"/>
  <c r="I13" i="1"/>
  <c r="J13" i="1"/>
  <c r="I2" i="1"/>
  <c r="J2" i="1"/>
  <c r="I10" i="1"/>
  <c r="J10" i="1"/>
  <c r="J3" i="1"/>
  <c r="I3" i="1"/>
  <c r="I7" i="1"/>
  <c r="J7" i="1"/>
  <c r="I11" i="1"/>
  <c r="J11" i="1"/>
  <c r="I15" i="1"/>
  <c r="J15" i="1"/>
  <c r="I9" i="1"/>
  <c r="J9" i="1"/>
  <c r="I17" i="1"/>
  <c r="J17" i="1"/>
  <c r="J6" i="1"/>
  <c r="I6" i="1"/>
  <c r="J14" i="1"/>
  <c r="I14" i="1"/>
  <c r="J4" i="1"/>
  <c r="I4" i="1"/>
  <c r="J8" i="1"/>
  <c r="I8" i="1"/>
  <c r="J12" i="1"/>
  <c r="I12" i="1"/>
  <c r="J16" i="1"/>
  <c r="I16" i="1"/>
  <c r="I6" i="2"/>
  <c r="J6" i="2"/>
  <c r="I10" i="2"/>
  <c r="J10" i="2"/>
  <c r="I15" i="2"/>
  <c r="J15" i="2"/>
  <c r="I4" i="2"/>
  <c r="J4" i="2"/>
  <c r="I8" i="2"/>
  <c r="J8" i="2"/>
  <c r="I12" i="2"/>
  <c r="J12" i="2"/>
  <c r="I16" i="2"/>
  <c r="J16" i="2"/>
  <c r="J2" i="2"/>
  <c r="I2" i="2"/>
  <c r="I14" i="2"/>
  <c r="J14" i="2"/>
  <c r="I7" i="2"/>
  <c r="J7" i="2"/>
  <c r="I18" i="3"/>
  <c r="J18" i="3"/>
  <c r="J2" i="3"/>
  <c r="I2" i="3"/>
  <c r="I6" i="3"/>
  <c r="J6" i="3"/>
  <c r="I10" i="3"/>
  <c r="J10" i="3"/>
  <c r="I14" i="3"/>
  <c r="J14" i="3"/>
  <c r="I23" i="3"/>
  <c r="J23" i="3"/>
  <c r="I15" i="3"/>
  <c r="J15" i="3"/>
  <c r="I21" i="3"/>
  <c r="J21" i="3"/>
  <c r="I5" i="3"/>
  <c r="J5" i="3"/>
  <c r="I13" i="3"/>
  <c r="J13" i="3"/>
  <c r="I4" i="3"/>
  <c r="J4" i="3"/>
  <c r="I8" i="3"/>
  <c r="J8" i="3"/>
  <c r="I12" i="3"/>
  <c r="J12" i="3"/>
  <c r="I16" i="3"/>
  <c r="J16" i="3"/>
  <c r="I19" i="3"/>
  <c r="J19" i="3"/>
  <c r="I25" i="3"/>
  <c r="J25" i="3"/>
  <c r="I9" i="4"/>
  <c r="J9" i="4"/>
  <c r="I16" i="4"/>
  <c r="J16" i="4"/>
  <c r="I8" i="4"/>
  <c r="J8" i="4"/>
  <c r="I15" i="4"/>
  <c r="J15" i="4"/>
  <c r="I11" i="4"/>
  <c r="J11" i="4"/>
  <c r="I14" i="4"/>
  <c r="J14" i="4"/>
  <c r="I5" i="4"/>
  <c r="J5" i="4"/>
  <c r="I12" i="4"/>
  <c r="J12" i="4"/>
  <c r="I10" i="4"/>
  <c r="J10" i="4"/>
  <c r="I17" i="4"/>
  <c r="J17" i="4"/>
  <c r="I13" i="4"/>
  <c r="J13" i="4"/>
  <c r="I24" i="4"/>
  <c r="J24" i="4"/>
  <c r="I25" i="4"/>
  <c r="J25" i="4"/>
  <c r="H5" i="2"/>
  <c r="H3" i="3"/>
  <c r="H4" i="4"/>
  <c r="H11" i="3"/>
  <c r="H13" i="2"/>
  <c r="H6" i="4"/>
  <c r="H7" i="3"/>
  <c r="H9" i="2"/>
  <c r="H17" i="2"/>
  <c r="H2" i="4"/>
  <c r="H7" i="4"/>
  <c r="H3" i="4"/>
  <c r="H9" i="3"/>
  <c r="H17" i="3"/>
  <c r="H3" i="2"/>
  <c r="H11" i="2"/>
  <c r="I9" i="2" l="1"/>
  <c r="J9" i="2"/>
  <c r="I13" i="2"/>
  <c r="J13" i="2"/>
  <c r="I11" i="2"/>
  <c r="J11" i="2"/>
  <c r="I17" i="2"/>
  <c r="J17" i="2"/>
  <c r="I5" i="2"/>
  <c r="J5" i="2"/>
  <c r="J3" i="2"/>
  <c r="I3" i="2"/>
  <c r="I11" i="3"/>
  <c r="J11" i="3"/>
  <c r="J3" i="3"/>
  <c r="I3" i="3"/>
  <c r="I7" i="3"/>
  <c r="J7" i="3"/>
  <c r="I17" i="3"/>
  <c r="J17" i="3"/>
  <c r="I9" i="3"/>
  <c r="J9" i="3"/>
  <c r="I2" i="4"/>
  <c r="J2" i="4"/>
  <c r="I6" i="4"/>
  <c r="J6" i="4"/>
  <c r="I4" i="4"/>
  <c r="J4" i="4"/>
  <c r="I3" i="4"/>
  <c r="J3" i="4"/>
  <c r="I7" i="4"/>
  <c r="J7" i="4"/>
</calcChain>
</file>

<file path=xl/sharedStrings.xml><?xml version="1.0" encoding="utf-8"?>
<sst xmlns="http://schemas.openxmlformats.org/spreadsheetml/2006/main" count="170" uniqueCount="35">
  <si>
    <t>TimeStamp</t>
  </si>
  <si>
    <t>Run 1</t>
  </si>
  <si>
    <t>Run 2</t>
  </si>
  <si>
    <t>Run 3</t>
  </si>
  <si>
    <t>Run 4</t>
  </si>
  <si>
    <t>Date</t>
  </si>
  <si>
    <t>Average</t>
  </si>
  <si>
    <t>STD</t>
  </si>
  <si>
    <t>Simulation Average</t>
  </si>
  <si>
    <t>Upper 90%</t>
  </si>
  <si>
    <t>Lower 90%</t>
  </si>
  <si>
    <t>Mon Jul 31 00:00:00 EDT 2017</t>
  </si>
  <si>
    <t>Wed Aug 30 09:58:14 EDT 2017</t>
  </si>
  <si>
    <t>Fri Sep 29 19:56:29 EDT 2017</t>
  </si>
  <si>
    <t>Mon Oct 30 05:54:44 EDT 2017</t>
  </si>
  <si>
    <t>Wed Nov 29 14:52:59 EST 2017</t>
  </si>
  <si>
    <t>Sat Dec 30 00:51:14 EST 2017</t>
  </si>
  <si>
    <t>Mon Jan 29 10:49:29 EST 2018</t>
  </si>
  <si>
    <t>Wed Feb 28 20:47:44 EST 2018</t>
  </si>
  <si>
    <t>Sat Mar 31 07:45:59 EDT 2018</t>
  </si>
  <si>
    <t>Mon Apr 30 17:44:13 EDT 2018</t>
  </si>
  <si>
    <t>Thu May 31 03:42:28 EDT 2018</t>
  </si>
  <si>
    <t>Sat Jun 30 13:40:43 EDT 2018</t>
  </si>
  <si>
    <t>Mon Jul 30 23:38:58 EDT 2018</t>
  </si>
  <si>
    <t>Thu Aug 30 09:37:13 EDT 2018</t>
  </si>
  <si>
    <t>Sat Sep 29 19:35:28 EDT 2018</t>
  </si>
  <si>
    <t>Tue Oct 30 05:33:43 EDT 2018</t>
  </si>
  <si>
    <t>Thu Nov 29 14:31:58 EST 2018</t>
  </si>
  <si>
    <t>Sun Dec 30 00:30:12 EST 2018</t>
  </si>
  <si>
    <t>Tue Jan 29 10:28:27 EST 2019</t>
  </si>
  <si>
    <t>Thu Feb 28 20:26:42 EST 2019</t>
  </si>
  <si>
    <t>Sun Mar 31 07:24:57 EDT 2019</t>
  </si>
  <si>
    <t>Tue Apr 30 19:23:12 EDT 2019</t>
  </si>
  <si>
    <t>Fri May 31 07:21:26 EDT 2019</t>
  </si>
  <si>
    <t>Sun Jun 30 19:19:41 EDT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</si>
</sst>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2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</cellStyleXfs>
  <cellXfs count="25">
    <xf numFmtId="0" fontId="0" fillId="0" borderId="0" xfId="0"/>
    <xf numFmtId="0" fontId="2" fillId="0" borderId="0" xfId="0" applyFont="1"/>
    <xf numFmtId="10" fontId="0" fillId="0" borderId="0" xfId="1" applyNumberFormat="1" applyFont="1"/>
    <xf numFmtId="0" fontId="0" fillId="0" borderId="0" xfId="0"/>
    <xf numFmtId="0" fontId="18" fillId="0" borderId="0" xfId="43"/>
    <xf numFmtId="0" fontId="18" fillId="0" borderId="0" xfId="43"/>
    <xf numFmtId="0" fontId="18" fillId="0" borderId="0" xfId="43"/>
    <xf numFmtId="0" fontId="18" fillId="0" borderId="0" xfId="43"/>
    <xf numFmtId="0" fontId="18" fillId="0" borderId="0" xfId="43"/>
    <xf numFmtId="0" fontId="18" fillId="0" borderId="0" xfId="43"/>
    <xf numFmtId="0" fontId="18" fillId="0" borderId="0" xfId="43"/>
    <xf numFmtId="0" fontId="18" fillId="0" borderId="0" xfId="43"/>
    <xf numFmtId="0" fontId="18" fillId="0" borderId="0" xfId="43"/>
    <xf numFmtId="0" fontId="18" fillId="0" borderId="0" xfId="43"/>
    <xf numFmtId="0" fontId="18" fillId="0" borderId="0" xfId="43"/>
    <xf numFmtId="0" fontId="18" fillId="0" borderId="0" xfId="43" applyFill="1"/>
    <xf numFmtId="0" fontId="18" fillId="0" borderId="0" xfId="43" applyFill="1"/>
    <xf numFmtId="0" fontId="18" fillId="0" borderId="0" xfId="43" applyFill="1"/>
    <xf numFmtId="0" fontId="18" fillId="0" borderId="0" xfId="43" applyFill="1"/>
    <xf numFmtId="0" fontId="18" fillId="0" borderId="0" xfId="43" applyFill="1"/>
    <xf numFmtId="0" fontId="18" fillId="0" borderId="0" xfId="43" applyFill="1"/>
    <xf numFmtId="0" fontId="18" fillId="0" borderId="0" xfId="43" applyFill="1"/>
    <xf numFmtId="0" fontId="18" fillId="0" borderId="0" xfId="43" applyFill="1"/>
    <xf numFmtId="0" fontId="18" fillId="0" borderId="0" xfId="43" applyFill="1"/>
    <xf numFmtId="0" fontId="18" fillId="0" borderId="0" xfId="43" applyFill="1"/>
  </cellXfs>
  <cellStyles count="4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43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9"/>
          <c:order val="0"/>
          <c:tx>
            <c:strRef>
              <c:f>totalTx!#REF!</c:f>
              <c:strCache>
                <c:ptCount val="1"/>
                <c:pt idx="0">
                  <c:v>#REF!</c:v>
                </c:pt>
              </c:strCache>
            </c:strRef>
          </c:tx>
          <c:cat>
            <c:strRef>
              <c:f>totalTx!$A$2:$A$25</c:f>
              <c:strCache>
                <c:ptCount val="24"/>
                <c:pt idx="0">
                  <c:v>Mon Jul 31 00:00:00 EDT 2017</c:v>
                </c:pt>
                <c:pt idx="1">
                  <c:v>Wed Aug 30 09:58:14 EDT 2017</c:v>
                </c:pt>
                <c:pt idx="2">
                  <c:v>Fri Sep 29 19:56:29 EDT 2017</c:v>
                </c:pt>
                <c:pt idx="3">
                  <c:v>Mon Oct 30 05:54:44 EDT 2017</c:v>
                </c:pt>
                <c:pt idx="4">
                  <c:v>Wed Nov 29 14:52:59 EST 2017</c:v>
                </c:pt>
                <c:pt idx="5">
                  <c:v>Sat Dec 30 00:51:14 EST 2017</c:v>
                </c:pt>
                <c:pt idx="6">
                  <c:v>Mon Jan 29 10:49:29 EST 2018</c:v>
                </c:pt>
                <c:pt idx="7">
                  <c:v>Wed Feb 28 20:47:44 EST 2018</c:v>
                </c:pt>
                <c:pt idx="8">
                  <c:v>Sat Mar 31 07:45:59 EDT 2018</c:v>
                </c:pt>
                <c:pt idx="9">
                  <c:v>Mon Apr 30 17:44:13 EDT 2018</c:v>
                </c:pt>
                <c:pt idx="10">
                  <c:v>Thu May 31 03:42:28 EDT 2018</c:v>
                </c:pt>
                <c:pt idx="11">
                  <c:v>Sat Jun 30 13:40:43 EDT 2018</c:v>
                </c:pt>
                <c:pt idx="12">
                  <c:v>Mon Jul 30 23:38:58 EDT 2018</c:v>
                </c:pt>
                <c:pt idx="13">
                  <c:v>Thu Aug 30 09:37:13 EDT 2018</c:v>
                </c:pt>
                <c:pt idx="14">
                  <c:v>Sat Sep 29 19:35:28 EDT 2018</c:v>
                </c:pt>
                <c:pt idx="15">
                  <c:v>Tue Oct 30 05:33:43 EDT 2018</c:v>
                </c:pt>
                <c:pt idx="16">
                  <c:v>Thu Nov 29 14:31:58 EST 2018</c:v>
                </c:pt>
                <c:pt idx="17">
                  <c:v>Sun Dec 30 00:30:12 EST 2018</c:v>
                </c:pt>
                <c:pt idx="18">
                  <c:v>Tue Jan 29 10:28:27 EST 2019</c:v>
                </c:pt>
                <c:pt idx="19">
                  <c:v>Thu Feb 28 20:26:42 EST 2019</c:v>
                </c:pt>
                <c:pt idx="20">
                  <c:v>Sun Mar 31 07:24:57 EDT 2019</c:v>
                </c:pt>
                <c:pt idx="21">
                  <c:v>Tue Apr 30 19:23:12 EDT 2019</c:v>
                </c:pt>
                <c:pt idx="22">
                  <c:v>Fri May 31 07:21:26 EDT 2019</c:v>
                </c:pt>
                <c:pt idx="23">
                  <c:v>Sun Jun 30 19:19:41 EDT 2019</c:v>
                </c:pt>
              </c:strCache>
            </c:strRef>
          </c:cat>
          <c:val>
            <c:numRef>
              <c:f>totalTx!#REF!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10"/>
          <c:order val="1"/>
          <c:tx>
            <c:strRef>
              <c:f>totalTx!$G$1</c:f>
              <c:strCache>
                <c:ptCount val="1"/>
                <c:pt idx="0">
                  <c:v>Simulation Average</c:v>
                </c:pt>
              </c:strCache>
            </c:strRef>
          </c:tx>
          <c:cat>
            <c:strRef>
              <c:f>totalTx!$A$2:$A$25</c:f>
              <c:strCache>
                <c:ptCount val="24"/>
                <c:pt idx="0">
                  <c:v>Mon Jul 31 00:00:00 EDT 2017</c:v>
                </c:pt>
                <c:pt idx="1">
                  <c:v>Wed Aug 30 09:58:14 EDT 2017</c:v>
                </c:pt>
                <c:pt idx="2">
                  <c:v>Fri Sep 29 19:56:29 EDT 2017</c:v>
                </c:pt>
                <c:pt idx="3">
                  <c:v>Mon Oct 30 05:54:44 EDT 2017</c:v>
                </c:pt>
                <c:pt idx="4">
                  <c:v>Wed Nov 29 14:52:59 EST 2017</c:v>
                </c:pt>
                <c:pt idx="5">
                  <c:v>Sat Dec 30 00:51:14 EST 2017</c:v>
                </c:pt>
                <c:pt idx="6">
                  <c:v>Mon Jan 29 10:49:29 EST 2018</c:v>
                </c:pt>
                <c:pt idx="7">
                  <c:v>Wed Feb 28 20:47:44 EST 2018</c:v>
                </c:pt>
                <c:pt idx="8">
                  <c:v>Sat Mar 31 07:45:59 EDT 2018</c:v>
                </c:pt>
                <c:pt idx="9">
                  <c:v>Mon Apr 30 17:44:13 EDT 2018</c:v>
                </c:pt>
                <c:pt idx="10">
                  <c:v>Thu May 31 03:42:28 EDT 2018</c:v>
                </c:pt>
                <c:pt idx="11">
                  <c:v>Sat Jun 30 13:40:43 EDT 2018</c:v>
                </c:pt>
                <c:pt idx="12">
                  <c:v>Mon Jul 30 23:38:58 EDT 2018</c:v>
                </c:pt>
                <c:pt idx="13">
                  <c:v>Thu Aug 30 09:37:13 EDT 2018</c:v>
                </c:pt>
                <c:pt idx="14">
                  <c:v>Sat Sep 29 19:35:28 EDT 2018</c:v>
                </c:pt>
                <c:pt idx="15">
                  <c:v>Tue Oct 30 05:33:43 EDT 2018</c:v>
                </c:pt>
                <c:pt idx="16">
                  <c:v>Thu Nov 29 14:31:58 EST 2018</c:v>
                </c:pt>
                <c:pt idx="17">
                  <c:v>Sun Dec 30 00:30:12 EST 2018</c:v>
                </c:pt>
                <c:pt idx="18">
                  <c:v>Tue Jan 29 10:28:27 EST 2019</c:v>
                </c:pt>
                <c:pt idx="19">
                  <c:v>Thu Feb 28 20:26:42 EST 2019</c:v>
                </c:pt>
                <c:pt idx="20">
                  <c:v>Sun Mar 31 07:24:57 EDT 2019</c:v>
                </c:pt>
                <c:pt idx="21">
                  <c:v>Tue Apr 30 19:23:12 EDT 2019</c:v>
                </c:pt>
                <c:pt idx="22">
                  <c:v>Fri May 31 07:21:26 EDT 2019</c:v>
                </c:pt>
                <c:pt idx="23">
                  <c:v>Sun Jun 30 19:19:41 EDT 2019</c:v>
                </c:pt>
              </c:strCache>
            </c:strRef>
          </c:cat>
          <c:val>
            <c:numRef>
              <c:f>totalTx!$G$2:$G$25</c:f>
              <c:numCache>
                <c:formatCode>General</c:formatCode>
                <c:ptCount val="24"/>
                <c:pt idx="0">
                  <c:v>243480000</c:v>
                </c:pt>
                <c:pt idx="1">
                  <c:v>252267239.75</c:v>
                </c:pt>
                <c:pt idx="2">
                  <c:v>261391151.75</c:v>
                </c:pt>
                <c:pt idx="3">
                  <c:v>270845309.5</c:v>
                </c:pt>
                <c:pt idx="4">
                  <c:v>280644479</c:v>
                </c:pt>
                <c:pt idx="5">
                  <c:v>290800778</c:v>
                </c:pt>
                <c:pt idx="6">
                  <c:v>301321060.25</c:v>
                </c:pt>
                <c:pt idx="7">
                  <c:v>312231135.25</c:v>
                </c:pt>
                <c:pt idx="8">
                  <c:v>323534264.5</c:v>
                </c:pt>
                <c:pt idx="9">
                  <c:v>335251304.75</c:v>
                </c:pt>
                <c:pt idx="10">
                  <c:v>347398096.25</c:v>
                </c:pt>
                <c:pt idx="11">
                  <c:v>359986961.25</c:v>
                </c:pt>
                <c:pt idx="12">
                  <c:v>373032994.25</c:v>
                </c:pt>
                <c:pt idx="13">
                  <c:v>386557490.75</c:v>
                </c:pt>
                <c:pt idx="14">
                  <c:v>400578365.75</c:v>
                </c:pt>
                <c:pt idx="15">
                  <c:v>415106203</c:v>
                </c:pt>
                <c:pt idx="16">
                  <c:v>430164526.25</c:v>
                </c:pt>
                <c:pt idx="17">
                  <c:v>445773332.75</c:v>
                </c:pt>
                <c:pt idx="18">
                  <c:v>461947695.75</c:v>
                </c:pt>
                <c:pt idx="19">
                  <c:v>478711582.75</c:v>
                </c:pt>
                <c:pt idx="20">
                  <c:v>496076437.5</c:v>
                </c:pt>
                <c:pt idx="21">
                  <c:v>514127603</c:v>
                </c:pt>
                <c:pt idx="22">
                  <c:v>532829901.5</c:v>
                </c:pt>
                <c:pt idx="23">
                  <c:v>552218681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totalTx!$I$1</c:f>
              <c:strCache>
                <c:ptCount val="1"/>
                <c:pt idx="0">
                  <c:v>Upper 90%</c:v>
                </c:pt>
              </c:strCache>
            </c:strRef>
          </c:tx>
          <c:val>
            <c:numRef>
              <c:f>totalTx!$I$2:$I$25</c:f>
              <c:numCache>
                <c:formatCode>General</c:formatCode>
                <c:ptCount val="24"/>
                <c:pt idx="0">
                  <c:v>0</c:v>
                </c:pt>
                <c:pt idx="1">
                  <c:v>252267312.12480229</c:v>
                </c:pt>
                <c:pt idx="2">
                  <c:v>261391232.81631538</c:v>
                </c:pt>
                <c:pt idx="3">
                  <c:v>270845530.31158918</c:v>
                </c:pt>
                <c:pt idx="4">
                  <c:v>280644749.52452379</c:v>
                </c:pt>
                <c:pt idx="5">
                  <c:v>290801201.35812342</c:v>
                </c:pt>
                <c:pt idx="6">
                  <c:v>301321633.37802529</c:v>
                </c:pt>
                <c:pt idx="7">
                  <c:v>312231760.23798382</c:v>
                </c:pt>
                <c:pt idx="8">
                  <c:v>323534965.44425482</c:v>
                </c:pt>
                <c:pt idx="9">
                  <c:v>335251870.87395942</c:v>
                </c:pt>
                <c:pt idx="10">
                  <c:v>347398685.27444535</c:v>
                </c:pt>
                <c:pt idx="11">
                  <c:v>359987623.56170845</c:v>
                </c:pt>
                <c:pt idx="12">
                  <c:v>373033745.87730116</c:v>
                </c:pt>
                <c:pt idx="13">
                  <c:v>386558469.5872401</c:v>
                </c:pt>
                <c:pt idx="14">
                  <c:v>400579372.07516122</c:v>
                </c:pt>
                <c:pt idx="15">
                  <c:v>415107313.3078891</c:v>
                </c:pt>
                <c:pt idx="16">
                  <c:v>430165805.16922128</c:v>
                </c:pt>
                <c:pt idx="17">
                  <c:v>445774748.91407007</c:v>
                </c:pt>
                <c:pt idx="18">
                  <c:v>461949121.38633662</c:v>
                </c:pt>
                <c:pt idx="19">
                  <c:v>478713171.89278042</c:v>
                </c:pt>
                <c:pt idx="20">
                  <c:v>496078114.78587407</c:v>
                </c:pt>
                <c:pt idx="21">
                  <c:v>514129336.16666263</c:v>
                </c:pt>
                <c:pt idx="22">
                  <c:v>532831453.47841561</c:v>
                </c:pt>
                <c:pt idx="23">
                  <c:v>552220267.70816624</c:v>
                </c:pt>
              </c:numCache>
            </c:numRef>
          </c:val>
          <c:smooth val="0"/>
        </c:ser>
        <c:ser>
          <c:idx val="1"/>
          <c:order val="3"/>
          <c:tx>
            <c:strRef>
              <c:f>totalTx!$J$1</c:f>
              <c:strCache>
                <c:ptCount val="1"/>
                <c:pt idx="0">
                  <c:v>Lower 90%</c:v>
                </c:pt>
              </c:strCache>
            </c:strRef>
          </c:tx>
          <c:val>
            <c:numRef>
              <c:f>totalTx!$J$2:$J$25</c:f>
              <c:numCache>
                <c:formatCode>General</c:formatCode>
                <c:ptCount val="24"/>
                <c:pt idx="0">
                  <c:v>0</c:v>
                </c:pt>
                <c:pt idx="1">
                  <c:v>252267167.37519771</c:v>
                </c:pt>
                <c:pt idx="2">
                  <c:v>261391070.68368462</c:v>
                </c:pt>
                <c:pt idx="3">
                  <c:v>270845088.68841082</c:v>
                </c:pt>
                <c:pt idx="4">
                  <c:v>280644208.47547621</c:v>
                </c:pt>
                <c:pt idx="5">
                  <c:v>290800354.64187658</c:v>
                </c:pt>
                <c:pt idx="6">
                  <c:v>301320487.12197471</c:v>
                </c:pt>
                <c:pt idx="7">
                  <c:v>312230510.26201618</c:v>
                </c:pt>
                <c:pt idx="8">
                  <c:v>323533563.55574518</c:v>
                </c:pt>
                <c:pt idx="9">
                  <c:v>335250738.62604058</c:v>
                </c:pt>
                <c:pt idx="10">
                  <c:v>347397507.22555465</c:v>
                </c:pt>
                <c:pt idx="11">
                  <c:v>359986298.93829155</c:v>
                </c:pt>
                <c:pt idx="12">
                  <c:v>373032242.62269884</c:v>
                </c:pt>
                <c:pt idx="13">
                  <c:v>386556511.9127599</c:v>
                </c:pt>
                <c:pt idx="14">
                  <c:v>400577359.42483878</c:v>
                </c:pt>
                <c:pt idx="15">
                  <c:v>415105092.6921109</c:v>
                </c:pt>
                <c:pt idx="16">
                  <c:v>430163247.33077872</c:v>
                </c:pt>
                <c:pt idx="17">
                  <c:v>445771916.58592993</c:v>
                </c:pt>
                <c:pt idx="18">
                  <c:v>461946270.11366338</c:v>
                </c:pt>
                <c:pt idx="19">
                  <c:v>478709993.60721958</c:v>
                </c:pt>
                <c:pt idx="20">
                  <c:v>496074760.21412593</c:v>
                </c:pt>
                <c:pt idx="21">
                  <c:v>514125869.83333737</c:v>
                </c:pt>
                <c:pt idx="22">
                  <c:v>532828349.52158439</c:v>
                </c:pt>
                <c:pt idx="23">
                  <c:v>552217094.29183376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750400"/>
        <c:axId val="135751936"/>
      </c:lineChart>
      <c:catAx>
        <c:axId val="135750400"/>
        <c:scaling>
          <c:orientation val="minMax"/>
        </c:scaling>
        <c:delete val="1"/>
        <c:axPos val="b"/>
        <c:majorTickMark val="out"/>
        <c:minorTickMark val="none"/>
        <c:tickLblPos val="nextTo"/>
        <c:crossAx val="135751936"/>
        <c:crosses val="autoZero"/>
        <c:auto val="1"/>
        <c:lblAlgn val="ctr"/>
        <c:lblOffset val="100"/>
        <c:noMultiLvlLbl val="0"/>
      </c:catAx>
      <c:valAx>
        <c:axId val="1357519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Total Number of Transactions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575040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9699973943934974"/>
          <c:y val="0.15085848643919511"/>
          <c:w val="0.10300024761055812"/>
          <c:h val="0.3348687664041994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9"/>
          <c:order val="0"/>
          <c:tx>
            <c:strRef>
              <c:f>chainsize!$G$1</c:f>
              <c:strCache>
                <c:ptCount val="1"/>
                <c:pt idx="0">
                  <c:v>Average</c:v>
                </c:pt>
              </c:strCache>
            </c:strRef>
          </c:tx>
          <c:cat>
            <c:strRef>
              <c:f>chainsize!$A$3:$A$25</c:f>
              <c:strCache>
                <c:ptCount val="23"/>
                <c:pt idx="0">
                  <c:v>Wed Aug 30 09:58:14 EDT 2017</c:v>
                </c:pt>
                <c:pt idx="1">
                  <c:v>Fri Sep 29 19:56:29 EDT 2017</c:v>
                </c:pt>
                <c:pt idx="2">
                  <c:v>Mon Oct 30 05:54:44 EDT 2017</c:v>
                </c:pt>
                <c:pt idx="3">
                  <c:v>Wed Nov 29 14:52:59 EST 2017</c:v>
                </c:pt>
                <c:pt idx="4">
                  <c:v>Sat Dec 30 00:51:14 EST 2017</c:v>
                </c:pt>
                <c:pt idx="5">
                  <c:v>Mon Jan 29 10:49:29 EST 2018</c:v>
                </c:pt>
                <c:pt idx="6">
                  <c:v>Wed Feb 28 20:47:44 EST 2018</c:v>
                </c:pt>
                <c:pt idx="7">
                  <c:v>Sat Mar 31 07:45:59 EDT 2018</c:v>
                </c:pt>
                <c:pt idx="8">
                  <c:v>Mon Apr 30 17:44:13 EDT 2018</c:v>
                </c:pt>
                <c:pt idx="9">
                  <c:v>Thu May 31 03:42:28 EDT 2018</c:v>
                </c:pt>
                <c:pt idx="10">
                  <c:v>Sat Jun 30 13:40:43 EDT 2018</c:v>
                </c:pt>
                <c:pt idx="11">
                  <c:v>Mon Jul 30 23:38:58 EDT 2018</c:v>
                </c:pt>
                <c:pt idx="12">
                  <c:v>Thu Aug 30 09:37:13 EDT 2018</c:v>
                </c:pt>
                <c:pt idx="13">
                  <c:v>Sat Sep 29 19:35:28 EDT 2018</c:v>
                </c:pt>
                <c:pt idx="14">
                  <c:v>Tue Oct 30 05:33:43 EDT 2018</c:v>
                </c:pt>
                <c:pt idx="15">
                  <c:v>Thu Nov 29 14:31:58 EST 2018</c:v>
                </c:pt>
                <c:pt idx="16">
                  <c:v>Sun Dec 30 00:30:12 EST 2018</c:v>
                </c:pt>
                <c:pt idx="17">
                  <c:v>Tue Jan 29 10:28:27 EST 2019</c:v>
                </c:pt>
                <c:pt idx="18">
                  <c:v>Thu Feb 28 20:26:42 EST 2019</c:v>
                </c:pt>
                <c:pt idx="19">
                  <c:v>Sun Mar 31 07:24:57 EDT 2019</c:v>
                </c:pt>
                <c:pt idx="20">
                  <c:v>Tue Apr 30 19:23:12 EDT 2019</c:v>
                </c:pt>
                <c:pt idx="21">
                  <c:v>Fri May 31 07:21:26 EDT 2019</c:v>
                </c:pt>
                <c:pt idx="22">
                  <c:v>Sun Jun 30 19:19:41 EDT 2019</c:v>
                </c:pt>
              </c:strCache>
            </c:strRef>
          </c:cat>
          <c:val>
            <c:numRef>
              <c:f>chainsize!$G$3:$G$25</c:f>
              <c:numCache>
                <c:formatCode>General</c:formatCode>
                <c:ptCount val="23"/>
                <c:pt idx="0">
                  <c:v>131515.31585646849</c:v>
                </c:pt>
                <c:pt idx="1">
                  <c:v>136493.21286081153</c:v>
                </c:pt>
                <c:pt idx="2">
                  <c:v>141651.10472277302</c:v>
                </c:pt>
                <c:pt idx="3">
                  <c:v>146997.75924296613</c:v>
                </c:pt>
                <c:pt idx="4">
                  <c:v>152539.3118571841</c:v>
                </c:pt>
                <c:pt idx="5">
                  <c:v>158278.73748113099</c:v>
                </c:pt>
                <c:pt idx="6">
                  <c:v>164231.08959906577</c:v>
                </c:pt>
                <c:pt idx="7">
                  <c:v>170398.23262611666</c:v>
                </c:pt>
                <c:pt idx="8">
                  <c:v>176791.64164472203</c:v>
                </c:pt>
                <c:pt idx="9">
                  <c:v>183419.37250058286</c:v>
                </c:pt>
                <c:pt idx="10">
                  <c:v>190287.79595665401</c:v>
                </c:pt>
                <c:pt idx="11">
                  <c:v>197405.82605485266</c:v>
                </c:pt>
                <c:pt idx="12">
                  <c:v>204784.77476496846</c:v>
                </c:pt>
                <c:pt idx="13">
                  <c:v>212434.84242968471</c:v>
                </c:pt>
                <c:pt idx="14">
                  <c:v>220361.54893973138</c:v>
                </c:pt>
                <c:pt idx="15">
                  <c:v>228578.06881713474</c:v>
                </c:pt>
                <c:pt idx="16">
                  <c:v>237094.43382612453</c:v>
                </c:pt>
                <c:pt idx="17">
                  <c:v>245919.72489758942</c:v>
                </c:pt>
                <c:pt idx="18">
                  <c:v>255066.37746549133</c:v>
                </c:pt>
                <c:pt idx="19">
                  <c:v>264541.09873421927</c:v>
                </c:pt>
                <c:pt idx="20">
                  <c:v>274390.44341636728</c:v>
                </c:pt>
                <c:pt idx="21">
                  <c:v>284595.27011282288</c:v>
                </c:pt>
                <c:pt idx="22">
                  <c:v>295174.39979119587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chainsize!#REF!</c:f>
              <c:strCache>
                <c:ptCount val="1"/>
                <c:pt idx="0">
                  <c:v>#REF!</c:v>
                </c:pt>
              </c:strCache>
            </c:strRef>
          </c:tx>
          <c:cat>
            <c:strRef>
              <c:f>chainsize!$A$3:$A$25</c:f>
              <c:strCache>
                <c:ptCount val="23"/>
                <c:pt idx="0">
                  <c:v>Wed Aug 30 09:58:14 EDT 2017</c:v>
                </c:pt>
                <c:pt idx="1">
                  <c:v>Fri Sep 29 19:56:29 EDT 2017</c:v>
                </c:pt>
                <c:pt idx="2">
                  <c:v>Mon Oct 30 05:54:44 EDT 2017</c:v>
                </c:pt>
                <c:pt idx="3">
                  <c:v>Wed Nov 29 14:52:59 EST 2017</c:v>
                </c:pt>
                <c:pt idx="4">
                  <c:v>Sat Dec 30 00:51:14 EST 2017</c:v>
                </c:pt>
                <c:pt idx="5">
                  <c:v>Mon Jan 29 10:49:29 EST 2018</c:v>
                </c:pt>
                <c:pt idx="6">
                  <c:v>Wed Feb 28 20:47:44 EST 2018</c:v>
                </c:pt>
                <c:pt idx="7">
                  <c:v>Sat Mar 31 07:45:59 EDT 2018</c:v>
                </c:pt>
                <c:pt idx="8">
                  <c:v>Mon Apr 30 17:44:13 EDT 2018</c:v>
                </c:pt>
                <c:pt idx="9">
                  <c:v>Thu May 31 03:42:28 EDT 2018</c:v>
                </c:pt>
                <c:pt idx="10">
                  <c:v>Sat Jun 30 13:40:43 EDT 2018</c:v>
                </c:pt>
                <c:pt idx="11">
                  <c:v>Mon Jul 30 23:38:58 EDT 2018</c:v>
                </c:pt>
                <c:pt idx="12">
                  <c:v>Thu Aug 30 09:37:13 EDT 2018</c:v>
                </c:pt>
                <c:pt idx="13">
                  <c:v>Sat Sep 29 19:35:28 EDT 2018</c:v>
                </c:pt>
                <c:pt idx="14">
                  <c:v>Tue Oct 30 05:33:43 EDT 2018</c:v>
                </c:pt>
                <c:pt idx="15">
                  <c:v>Thu Nov 29 14:31:58 EST 2018</c:v>
                </c:pt>
                <c:pt idx="16">
                  <c:v>Sun Dec 30 00:30:12 EST 2018</c:v>
                </c:pt>
                <c:pt idx="17">
                  <c:v>Tue Jan 29 10:28:27 EST 2019</c:v>
                </c:pt>
                <c:pt idx="18">
                  <c:v>Thu Feb 28 20:26:42 EST 2019</c:v>
                </c:pt>
                <c:pt idx="19">
                  <c:v>Sun Mar 31 07:24:57 EDT 2019</c:v>
                </c:pt>
                <c:pt idx="20">
                  <c:v>Tue Apr 30 19:23:12 EDT 2019</c:v>
                </c:pt>
                <c:pt idx="21">
                  <c:v>Fri May 31 07:21:26 EDT 2019</c:v>
                </c:pt>
                <c:pt idx="22">
                  <c:v>Sun Jun 30 19:19:41 EDT 2019</c:v>
                </c:pt>
              </c:strCache>
            </c:strRef>
          </c:cat>
          <c:val>
            <c:numRef>
              <c:f>chainsize!#REF!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chainsize!$I$1</c:f>
              <c:strCache>
                <c:ptCount val="1"/>
                <c:pt idx="0">
                  <c:v>Upper 90%</c:v>
                </c:pt>
              </c:strCache>
            </c:strRef>
          </c:tx>
          <c:val>
            <c:numRef>
              <c:f>chainsize!$I$3:$I$25</c:f>
              <c:numCache>
                <c:formatCode>General</c:formatCode>
                <c:ptCount val="23"/>
                <c:pt idx="0">
                  <c:v>131515.35527135566</c:v>
                </c:pt>
                <c:pt idx="1">
                  <c:v>136493.26554801234</c:v>
                </c:pt>
                <c:pt idx="2">
                  <c:v>141651.22604548678</c:v>
                </c:pt>
                <c:pt idx="3">
                  <c:v>146997.9006732355</c:v>
                </c:pt>
                <c:pt idx="4">
                  <c:v>152539.53368264338</c:v>
                </c:pt>
                <c:pt idx="5">
                  <c:v>158279.07143555538</c:v>
                </c:pt>
                <c:pt idx="6">
                  <c:v>164231.44400674288</c:v>
                </c:pt>
                <c:pt idx="7">
                  <c:v>170398.62718611359</c:v>
                </c:pt>
                <c:pt idx="8">
                  <c:v>176791.97568928331</c:v>
                </c:pt>
                <c:pt idx="9">
                  <c:v>183419.70107048558</c:v>
                </c:pt>
                <c:pt idx="10">
                  <c:v>190288.17874610348</c:v>
                </c:pt>
                <c:pt idx="11">
                  <c:v>197406.23680589767</c:v>
                </c:pt>
                <c:pt idx="12">
                  <c:v>204785.31695093631</c:v>
                </c:pt>
                <c:pt idx="13">
                  <c:v>212435.39815335794</c:v>
                </c:pt>
                <c:pt idx="14">
                  <c:v>220362.1738538669</c:v>
                </c:pt>
                <c:pt idx="15">
                  <c:v>228578.79239878617</c:v>
                </c:pt>
                <c:pt idx="16">
                  <c:v>237095.26249072005</c:v>
                </c:pt>
                <c:pt idx="17">
                  <c:v>245920.55601813737</c:v>
                </c:pt>
                <c:pt idx="18">
                  <c:v>255067.30620146246</c:v>
                </c:pt>
                <c:pt idx="19">
                  <c:v>264542.05576007039</c:v>
                </c:pt>
                <c:pt idx="20">
                  <c:v>274391.42033844267</c:v>
                </c:pt>
                <c:pt idx="21">
                  <c:v>284596.12531840988</c:v>
                </c:pt>
                <c:pt idx="22">
                  <c:v>295175.24285076902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chainsize!$J$1</c:f>
              <c:strCache>
                <c:ptCount val="1"/>
                <c:pt idx="0">
                  <c:v>Lower 90%</c:v>
                </c:pt>
              </c:strCache>
            </c:strRef>
          </c:tx>
          <c:val>
            <c:numRef>
              <c:f>chainsize!$J$3:$J$25</c:f>
              <c:numCache>
                <c:formatCode>General</c:formatCode>
                <c:ptCount val="23"/>
                <c:pt idx="0">
                  <c:v>131515.27644158131</c:v>
                </c:pt>
                <c:pt idx="1">
                  <c:v>136493.16017361073</c:v>
                </c:pt>
                <c:pt idx="2">
                  <c:v>141650.98340005925</c:v>
                </c:pt>
                <c:pt idx="3">
                  <c:v>146997.61781269676</c:v>
                </c:pt>
                <c:pt idx="4">
                  <c:v>152539.09003172483</c:v>
                </c:pt>
                <c:pt idx="5">
                  <c:v>158278.40352670659</c:v>
                </c:pt>
                <c:pt idx="6">
                  <c:v>164230.73519138867</c:v>
                </c:pt>
                <c:pt idx="7">
                  <c:v>170397.83806611973</c:v>
                </c:pt>
                <c:pt idx="8">
                  <c:v>176791.30760016074</c:v>
                </c:pt>
                <c:pt idx="9">
                  <c:v>183419.04393068014</c:v>
                </c:pt>
                <c:pt idx="10">
                  <c:v>190287.41316720453</c:v>
                </c:pt>
                <c:pt idx="11">
                  <c:v>197405.41530380765</c:v>
                </c:pt>
                <c:pt idx="12">
                  <c:v>204784.23257900061</c:v>
                </c:pt>
                <c:pt idx="13">
                  <c:v>212434.28670601148</c:v>
                </c:pt>
                <c:pt idx="14">
                  <c:v>220360.92402559586</c:v>
                </c:pt>
                <c:pt idx="15">
                  <c:v>228577.34523548331</c:v>
                </c:pt>
                <c:pt idx="16">
                  <c:v>237093.60516152901</c:v>
                </c:pt>
                <c:pt idx="17">
                  <c:v>245918.89377704146</c:v>
                </c:pt>
                <c:pt idx="18">
                  <c:v>255065.4487295202</c:v>
                </c:pt>
                <c:pt idx="19">
                  <c:v>264540.14170836814</c:v>
                </c:pt>
                <c:pt idx="20">
                  <c:v>274389.4664942919</c:v>
                </c:pt>
                <c:pt idx="21">
                  <c:v>284594.41490723589</c:v>
                </c:pt>
                <c:pt idx="22">
                  <c:v>295173.55673162272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665152"/>
        <c:axId val="135666688"/>
      </c:lineChart>
      <c:catAx>
        <c:axId val="135665152"/>
        <c:scaling>
          <c:orientation val="minMax"/>
        </c:scaling>
        <c:delete val="1"/>
        <c:axPos val="b"/>
        <c:majorTickMark val="out"/>
        <c:minorTickMark val="none"/>
        <c:tickLblPos val="nextTo"/>
        <c:crossAx val="135666688"/>
        <c:crosses val="autoZero"/>
        <c:auto val="1"/>
        <c:lblAlgn val="ctr"/>
        <c:lblOffset val="100"/>
        <c:noMultiLvlLbl val="0"/>
      </c:catAx>
      <c:valAx>
        <c:axId val="1356666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Total</a:t>
                </a:r>
                <a:r>
                  <a:rPr lang="en-US" baseline="0"/>
                  <a:t> Size of Blockchain (MB)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566515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9699973943934974"/>
          <c:y val="0.15085848643919511"/>
          <c:w val="0.10300028030476772"/>
          <c:h val="0.3348687664041994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9"/>
          <c:order val="0"/>
          <c:tx>
            <c:strRef>
              <c:f>avgbandwidth!$G$1</c:f>
              <c:strCache>
                <c:ptCount val="1"/>
                <c:pt idx="0">
                  <c:v>Average</c:v>
                </c:pt>
              </c:strCache>
            </c:strRef>
          </c:tx>
          <c:cat>
            <c:strRef>
              <c:f>chainsize!$A$3:$A$25</c:f>
              <c:strCache>
                <c:ptCount val="23"/>
                <c:pt idx="0">
                  <c:v>Wed Aug 30 09:58:14 EDT 2017</c:v>
                </c:pt>
                <c:pt idx="1">
                  <c:v>Fri Sep 29 19:56:29 EDT 2017</c:v>
                </c:pt>
                <c:pt idx="2">
                  <c:v>Mon Oct 30 05:54:44 EDT 2017</c:v>
                </c:pt>
                <c:pt idx="3">
                  <c:v>Wed Nov 29 14:52:59 EST 2017</c:v>
                </c:pt>
                <c:pt idx="4">
                  <c:v>Sat Dec 30 00:51:14 EST 2017</c:v>
                </c:pt>
                <c:pt idx="5">
                  <c:v>Mon Jan 29 10:49:29 EST 2018</c:v>
                </c:pt>
                <c:pt idx="6">
                  <c:v>Wed Feb 28 20:47:44 EST 2018</c:v>
                </c:pt>
                <c:pt idx="7">
                  <c:v>Sat Mar 31 07:45:59 EDT 2018</c:v>
                </c:pt>
                <c:pt idx="8">
                  <c:v>Mon Apr 30 17:44:13 EDT 2018</c:v>
                </c:pt>
                <c:pt idx="9">
                  <c:v>Thu May 31 03:42:28 EDT 2018</c:v>
                </c:pt>
                <c:pt idx="10">
                  <c:v>Sat Jun 30 13:40:43 EDT 2018</c:v>
                </c:pt>
                <c:pt idx="11">
                  <c:v>Mon Jul 30 23:38:58 EDT 2018</c:v>
                </c:pt>
                <c:pt idx="12">
                  <c:v>Thu Aug 30 09:37:13 EDT 2018</c:v>
                </c:pt>
                <c:pt idx="13">
                  <c:v>Sat Sep 29 19:35:28 EDT 2018</c:v>
                </c:pt>
                <c:pt idx="14">
                  <c:v>Tue Oct 30 05:33:43 EDT 2018</c:v>
                </c:pt>
                <c:pt idx="15">
                  <c:v>Thu Nov 29 14:31:58 EST 2018</c:v>
                </c:pt>
                <c:pt idx="16">
                  <c:v>Sun Dec 30 00:30:12 EST 2018</c:v>
                </c:pt>
                <c:pt idx="17">
                  <c:v>Tue Jan 29 10:28:27 EST 2019</c:v>
                </c:pt>
                <c:pt idx="18">
                  <c:v>Thu Feb 28 20:26:42 EST 2019</c:v>
                </c:pt>
                <c:pt idx="19">
                  <c:v>Sun Mar 31 07:24:57 EDT 2019</c:v>
                </c:pt>
                <c:pt idx="20">
                  <c:v>Tue Apr 30 19:23:12 EDT 2019</c:v>
                </c:pt>
                <c:pt idx="21">
                  <c:v>Fri May 31 07:21:26 EDT 2019</c:v>
                </c:pt>
                <c:pt idx="22">
                  <c:v>Sun Jun 30 19:19:41 EDT 2019</c:v>
                </c:pt>
              </c:strCache>
            </c:strRef>
          </c:cat>
          <c:val>
            <c:numRef>
              <c:f>avgbandwidth!$G$3:$G$25</c:f>
              <c:numCache>
                <c:formatCode>General</c:formatCode>
                <c:ptCount val="23"/>
                <c:pt idx="0">
                  <c:v>96.496764273345121</c:v>
                </c:pt>
                <c:pt idx="1">
                  <c:v>99.861631503679547</c:v>
                </c:pt>
                <c:pt idx="2">
                  <c:v>104.43505067999587</c:v>
                </c:pt>
                <c:pt idx="3">
                  <c:v>107.80946366411376</c:v>
                </c:pt>
                <c:pt idx="4">
                  <c:v>113.29173985794984</c:v>
                </c:pt>
                <c:pt idx="5">
                  <c:v>114.40671282318223</c:v>
                </c:pt>
                <c:pt idx="6">
                  <c:v>120.85682655622956</c:v>
                </c:pt>
                <c:pt idx="7">
                  <c:v>125.12701034994343</c:v>
                </c:pt>
                <c:pt idx="8">
                  <c:v>127.73609319617272</c:v>
                </c:pt>
                <c:pt idx="9">
                  <c:v>133.58522027505134</c:v>
                </c:pt>
                <c:pt idx="10">
                  <c:v>138.62683883595344</c:v>
                </c:pt>
                <c:pt idx="11">
                  <c:v>142.08957577701744</c:v>
                </c:pt>
                <c:pt idx="12">
                  <c:v>147.54439404161155</c:v>
                </c:pt>
                <c:pt idx="13">
                  <c:v>153.72235510762457</c:v>
                </c:pt>
                <c:pt idx="14">
                  <c:v>158.77786444500447</c:v>
                </c:pt>
                <c:pt idx="15">
                  <c:v>165.78043777380171</c:v>
                </c:pt>
                <c:pt idx="16">
                  <c:v>173.18514947947693</c:v>
                </c:pt>
                <c:pt idx="17">
                  <c:v>178.26457228101162</c:v>
                </c:pt>
                <c:pt idx="18">
                  <c:v>183.53957277457206</c:v>
                </c:pt>
                <c:pt idx="19">
                  <c:v>190.03159861375792</c:v>
                </c:pt>
                <c:pt idx="20">
                  <c:v>197.83260644864052</c:v>
                </c:pt>
                <c:pt idx="21">
                  <c:v>204.06214127657114</c:v>
                </c:pt>
                <c:pt idx="22">
                  <c:v>214.65904311244282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avgbandwidth!#REF!</c:f>
              <c:strCache>
                <c:ptCount val="1"/>
                <c:pt idx="0">
                  <c:v>#REF!</c:v>
                </c:pt>
              </c:strCache>
            </c:strRef>
          </c:tx>
          <c:cat>
            <c:strRef>
              <c:f>chainsize!$A$3:$A$25</c:f>
              <c:strCache>
                <c:ptCount val="23"/>
                <c:pt idx="0">
                  <c:v>Wed Aug 30 09:58:14 EDT 2017</c:v>
                </c:pt>
                <c:pt idx="1">
                  <c:v>Fri Sep 29 19:56:29 EDT 2017</c:v>
                </c:pt>
                <c:pt idx="2">
                  <c:v>Mon Oct 30 05:54:44 EDT 2017</c:v>
                </c:pt>
                <c:pt idx="3">
                  <c:v>Wed Nov 29 14:52:59 EST 2017</c:v>
                </c:pt>
                <c:pt idx="4">
                  <c:v>Sat Dec 30 00:51:14 EST 2017</c:v>
                </c:pt>
                <c:pt idx="5">
                  <c:v>Mon Jan 29 10:49:29 EST 2018</c:v>
                </c:pt>
                <c:pt idx="6">
                  <c:v>Wed Feb 28 20:47:44 EST 2018</c:v>
                </c:pt>
                <c:pt idx="7">
                  <c:v>Sat Mar 31 07:45:59 EDT 2018</c:v>
                </c:pt>
                <c:pt idx="8">
                  <c:v>Mon Apr 30 17:44:13 EDT 2018</c:v>
                </c:pt>
                <c:pt idx="9">
                  <c:v>Thu May 31 03:42:28 EDT 2018</c:v>
                </c:pt>
                <c:pt idx="10">
                  <c:v>Sat Jun 30 13:40:43 EDT 2018</c:v>
                </c:pt>
                <c:pt idx="11">
                  <c:v>Mon Jul 30 23:38:58 EDT 2018</c:v>
                </c:pt>
                <c:pt idx="12">
                  <c:v>Thu Aug 30 09:37:13 EDT 2018</c:v>
                </c:pt>
                <c:pt idx="13">
                  <c:v>Sat Sep 29 19:35:28 EDT 2018</c:v>
                </c:pt>
                <c:pt idx="14">
                  <c:v>Tue Oct 30 05:33:43 EDT 2018</c:v>
                </c:pt>
                <c:pt idx="15">
                  <c:v>Thu Nov 29 14:31:58 EST 2018</c:v>
                </c:pt>
                <c:pt idx="16">
                  <c:v>Sun Dec 30 00:30:12 EST 2018</c:v>
                </c:pt>
                <c:pt idx="17">
                  <c:v>Tue Jan 29 10:28:27 EST 2019</c:v>
                </c:pt>
                <c:pt idx="18">
                  <c:v>Thu Feb 28 20:26:42 EST 2019</c:v>
                </c:pt>
                <c:pt idx="19">
                  <c:v>Sun Mar 31 07:24:57 EDT 2019</c:v>
                </c:pt>
                <c:pt idx="20">
                  <c:v>Tue Apr 30 19:23:12 EDT 2019</c:v>
                </c:pt>
                <c:pt idx="21">
                  <c:v>Fri May 31 07:21:26 EDT 2019</c:v>
                </c:pt>
                <c:pt idx="22">
                  <c:v>Sun Jun 30 19:19:41 EDT 2019</c:v>
                </c:pt>
              </c:strCache>
            </c:strRef>
          </c:cat>
          <c:val>
            <c:numRef>
              <c:f>avgbandwidth!#REF!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avgbandwidth!$I$1</c:f>
              <c:strCache>
                <c:ptCount val="1"/>
                <c:pt idx="0">
                  <c:v>Upper 90%</c:v>
                </c:pt>
              </c:strCache>
            </c:strRef>
          </c:tx>
          <c:val>
            <c:numRef>
              <c:f>avgbandwidth!$I$3:$I$25</c:f>
              <c:numCache>
                <c:formatCode>General</c:formatCode>
                <c:ptCount val="23"/>
                <c:pt idx="0">
                  <c:v>96.535206215121306</c:v>
                </c:pt>
                <c:pt idx="1">
                  <c:v>99.902051374290181</c:v>
                </c:pt>
                <c:pt idx="2">
                  <c:v>104.51891337208099</c:v>
                </c:pt>
                <c:pt idx="3">
                  <c:v>107.85831112117263</c:v>
                </c:pt>
                <c:pt idx="4">
                  <c:v>113.34888235022743</c:v>
                </c:pt>
                <c:pt idx="5">
                  <c:v>114.46433266744145</c:v>
                </c:pt>
                <c:pt idx="6">
                  <c:v>120.90424864685694</c:v>
                </c:pt>
                <c:pt idx="7">
                  <c:v>125.19271595922528</c:v>
                </c:pt>
                <c:pt idx="8">
                  <c:v>127.81938238535363</c:v>
                </c:pt>
                <c:pt idx="9">
                  <c:v>133.60895769956923</c:v>
                </c:pt>
                <c:pt idx="10">
                  <c:v>138.69787072013318</c:v>
                </c:pt>
                <c:pt idx="11">
                  <c:v>142.22467251353595</c:v>
                </c:pt>
                <c:pt idx="12">
                  <c:v>147.5729438297123</c:v>
                </c:pt>
                <c:pt idx="13">
                  <c:v>153.78985894598472</c:v>
                </c:pt>
                <c:pt idx="14">
                  <c:v>158.82507127871278</c:v>
                </c:pt>
                <c:pt idx="15">
                  <c:v>165.87405054323636</c:v>
                </c:pt>
                <c:pt idx="16">
                  <c:v>173.2122320117044</c:v>
                </c:pt>
                <c:pt idx="17">
                  <c:v>178.37985100220422</c:v>
                </c:pt>
                <c:pt idx="18">
                  <c:v>183.6052484620343</c:v>
                </c:pt>
                <c:pt idx="19">
                  <c:v>190.0479904926203</c:v>
                </c:pt>
                <c:pt idx="20">
                  <c:v>197.97348875913315</c:v>
                </c:pt>
                <c:pt idx="21">
                  <c:v>204.1799698746849</c:v>
                </c:pt>
                <c:pt idx="22">
                  <c:v>214.70987131755896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avgbandwidth!$J$1</c:f>
              <c:strCache>
                <c:ptCount val="1"/>
                <c:pt idx="0">
                  <c:v>Lower 90%</c:v>
                </c:pt>
              </c:strCache>
            </c:strRef>
          </c:tx>
          <c:val>
            <c:numRef>
              <c:f>avgbandwidth!$J$3:$J$25</c:f>
              <c:numCache>
                <c:formatCode>General</c:formatCode>
                <c:ptCount val="23"/>
                <c:pt idx="0">
                  <c:v>96.458322331568937</c:v>
                </c:pt>
                <c:pt idx="1">
                  <c:v>99.821211633068913</c:v>
                </c:pt>
                <c:pt idx="2">
                  <c:v>104.35118798791075</c:v>
                </c:pt>
                <c:pt idx="3">
                  <c:v>107.76061620705489</c:v>
                </c:pt>
                <c:pt idx="4">
                  <c:v>113.23459736567224</c:v>
                </c:pt>
                <c:pt idx="5">
                  <c:v>114.34909297892301</c:v>
                </c:pt>
                <c:pt idx="6">
                  <c:v>120.80940446560219</c:v>
                </c:pt>
                <c:pt idx="7">
                  <c:v>125.06130474066158</c:v>
                </c:pt>
                <c:pt idx="8">
                  <c:v>127.6528040069918</c:v>
                </c:pt>
                <c:pt idx="9">
                  <c:v>133.56148285053345</c:v>
                </c:pt>
                <c:pt idx="10">
                  <c:v>138.55580695177369</c:v>
                </c:pt>
                <c:pt idx="11">
                  <c:v>141.95447904049894</c:v>
                </c:pt>
                <c:pt idx="12">
                  <c:v>147.51584425351081</c:v>
                </c:pt>
                <c:pt idx="13">
                  <c:v>153.65485126926441</c:v>
                </c:pt>
                <c:pt idx="14">
                  <c:v>158.73065761129615</c:v>
                </c:pt>
                <c:pt idx="15">
                  <c:v>165.68682500436705</c:v>
                </c:pt>
                <c:pt idx="16">
                  <c:v>173.15806694724947</c:v>
                </c:pt>
                <c:pt idx="17">
                  <c:v>178.14929355981903</c:v>
                </c:pt>
                <c:pt idx="18">
                  <c:v>183.47389708710983</c:v>
                </c:pt>
                <c:pt idx="19">
                  <c:v>190.01520673489554</c:v>
                </c:pt>
                <c:pt idx="20">
                  <c:v>197.69172413814789</c:v>
                </c:pt>
                <c:pt idx="21">
                  <c:v>203.94431267845738</c:v>
                </c:pt>
                <c:pt idx="22">
                  <c:v>214.60821490732667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140672"/>
        <c:axId val="136142208"/>
      </c:lineChart>
      <c:catAx>
        <c:axId val="136140672"/>
        <c:scaling>
          <c:orientation val="minMax"/>
        </c:scaling>
        <c:delete val="1"/>
        <c:axPos val="b"/>
        <c:majorTickMark val="out"/>
        <c:minorTickMark val="none"/>
        <c:tickLblPos val="nextTo"/>
        <c:crossAx val="136142208"/>
        <c:crosses val="autoZero"/>
        <c:auto val="1"/>
        <c:lblAlgn val="ctr"/>
        <c:lblOffset val="100"/>
        <c:noMultiLvlLbl val="0"/>
      </c:catAx>
      <c:valAx>
        <c:axId val="1361422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Total</a:t>
                </a:r>
                <a:r>
                  <a:rPr lang="en-US" baseline="0"/>
                  <a:t> Size of Blockchain (MB)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614067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9699973943934974"/>
          <c:y val="0.15085848643919511"/>
          <c:w val="0.10300024876000752"/>
          <c:h val="0.3348687664041994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9"/>
          <c:order val="0"/>
          <c:tx>
            <c:strRef>
              <c:f>mempool!$G$1</c:f>
              <c:strCache>
                <c:ptCount val="1"/>
                <c:pt idx="0">
                  <c:v>Simulation Average</c:v>
                </c:pt>
              </c:strCache>
            </c:strRef>
          </c:tx>
          <c:cat>
            <c:strRef>
              <c:f>mempool!$A$3:$A$25</c:f>
              <c:strCache>
                <c:ptCount val="23"/>
                <c:pt idx="0">
                  <c:v>Wed Aug 30 09:58:14 EDT 2017</c:v>
                </c:pt>
                <c:pt idx="1">
                  <c:v>Fri Sep 29 19:56:29 EDT 2017</c:v>
                </c:pt>
                <c:pt idx="2">
                  <c:v>Mon Oct 30 05:54:44 EDT 2017</c:v>
                </c:pt>
                <c:pt idx="3">
                  <c:v>Wed Nov 29 14:52:59 EST 2017</c:v>
                </c:pt>
                <c:pt idx="4">
                  <c:v>Sat Dec 30 00:51:14 EST 2017</c:v>
                </c:pt>
                <c:pt idx="5">
                  <c:v>Mon Jan 29 10:49:29 EST 2018</c:v>
                </c:pt>
                <c:pt idx="6">
                  <c:v>Wed Feb 28 20:47:44 EST 2018</c:v>
                </c:pt>
                <c:pt idx="7">
                  <c:v>Sat Mar 31 07:45:59 EDT 2018</c:v>
                </c:pt>
                <c:pt idx="8">
                  <c:v>Mon Apr 30 17:44:13 EDT 2018</c:v>
                </c:pt>
                <c:pt idx="9">
                  <c:v>Thu May 31 03:42:28 EDT 2018</c:v>
                </c:pt>
                <c:pt idx="10">
                  <c:v>Sat Jun 30 13:40:43 EDT 2018</c:v>
                </c:pt>
                <c:pt idx="11">
                  <c:v>Mon Jul 30 23:38:58 EDT 2018</c:v>
                </c:pt>
                <c:pt idx="12">
                  <c:v>Thu Aug 30 09:37:13 EDT 2018</c:v>
                </c:pt>
                <c:pt idx="13">
                  <c:v>Sat Sep 29 19:35:28 EDT 2018</c:v>
                </c:pt>
                <c:pt idx="14">
                  <c:v>Tue Oct 30 05:33:43 EDT 2018</c:v>
                </c:pt>
                <c:pt idx="15">
                  <c:v>Thu Nov 29 14:31:58 EST 2018</c:v>
                </c:pt>
                <c:pt idx="16">
                  <c:v>Sun Dec 30 00:30:12 EST 2018</c:v>
                </c:pt>
                <c:pt idx="17">
                  <c:v>Tue Jan 29 10:28:27 EST 2019</c:v>
                </c:pt>
                <c:pt idx="18">
                  <c:v>Thu Feb 28 20:26:42 EST 2019</c:v>
                </c:pt>
                <c:pt idx="19">
                  <c:v>Sun Mar 31 07:24:57 EDT 2019</c:v>
                </c:pt>
                <c:pt idx="20">
                  <c:v>Tue Apr 30 19:23:12 EDT 2019</c:v>
                </c:pt>
                <c:pt idx="21">
                  <c:v>Fri May 31 07:21:26 EDT 2019</c:v>
                </c:pt>
                <c:pt idx="22">
                  <c:v>Sun Jun 30 19:19:41 EDT 2019</c:v>
                </c:pt>
              </c:strCache>
            </c:strRef>
          </c:cat>
          <c:val>
            <c:numRef>
              <c:f>mempool!$G$3:$G$25</c:f>
              <c:numCache>
                <c:formatCode>General</c:formatCode>
                <c:ptCount val="23"/>
                <c:pt idx="0">
                  <c:v>759.5</c:v>
                </c:pt>
                <c:pt idx="1">
                  <c:v>1268</c:v>
                </c:pt>
                <c:pt idx="2">
                  <c:v>1449.25</c:v>
                </c:pt>
                <c:pt idx="3">
                  <c:v>1173.5</c:v>
                </c:pt>
                <c:pt idx="4">
                  <c:v>862.75</c:v>
                </c:pt>
                <c:pt idx="5">
                  <c:v>1957.25</c:v>
                </c:pt>
                <c:pt idx="6">
                  <c:v>782.5</c:v>
                </c:pt>
                <c:pt idx="7">
                  <c:v>1112</c:v>
                </c:pt>
                <c:pt idx="8">
                  <c:v>1632.75</c:v>
                </c:pt>
                <c:pt idx="9">
                  <c:v>929</c:v>
                </c:pt>
                <c:pt idx="10">
                  <c:v>1881.25</c:v>
                </c:pt>
                <c:pt idx="11">
                  <c:v>2558</c:v>
                </c:pt>
                <c:pt idx="12">
                  <c:v>1311.75</c:v>
                </c:pt>
                <c:pt idx="13">
                  <c:v>2277</c:v>
                </c:pt>
                <c:pt idx="14">
                  <c:v>2452.5</c:v>
                </c:pt>
                <c:pt idx="15">
                  <c:v>2470</c:v>
                </c:pt>
                <c:pt idx="16">
                  <c:v>1618.5</c:v>
                </c:pt>
                <c:pt idx="17">
                  <c:v>1331.75</c:v>
                </c:pt>
                <c:pt idx="18">
                  <c:v>2010.5</c:v>
                </c:pt>
                <c:pt idx="19">
                  <c:v>2666</c:v>
                </c:pt>
                <c:pt idx="20">
                  <c:v>2403.75</c:v>
                </c:pt>
                <c:pt idx="21">
                  <c:v>3306.5</c:v>
                </c:pt>
                <c:pt idx="22">
                  <c:v>757.25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mempool!#REF!</c:f>
              <c:strCache>
                <c:ptCount val="1"/>
                <c:pt idx="0">
                  <c:v>#REF!</c:v>
                </c:pt>
              </c:strCache>
            </c:strRef>
          </c:tx>
          <c:cat>
            <c:strRef>
              <c:f>mempool!$A$3:$A$25</c:f>
              <c:strCache>
                <c:ptCount val="23"/>
                <c:pt idx="0">
                  <c:v>Wed Aug 30 09:58:14 EDT 2017</c:v>
                </c:pt>
                <c:pt idx="1">
                  <c:v>Fri Sep 29 19:56:29 EDT 2017</c:v>
                </c:pt>
                <c:pt idx="2">
                  <c:v>Mon Oct 30 05:54:44 EDT 2017</c:v>
                </c:pt>
                <c:pt idx="3">
                  <c:v>Wed Nov 29 14:52:59 EST 2017</c:v>
                </c:pt>
                <c:pt idx="4">
                  <c:v>Sat Dec 30 00:51:14 EST 2017</c:v>
                </c:pt>
                <c:pt idx="5">
                  <c:v>Mon Jan 29 10:49:29 EST 2018</c:v>
                </c:pt>
                <c:pt idx="6">
                  <c:v>Wed Feb 28 20:47:44 EST 2018</c:v>
                </c:pt>
                <c:pt idx="7">
                  <c:v>Sat Mar 31 07:45:59 EDT 2018</c:v>
                </c:pt>
                <c:pt idx="8">
                  <c:v>Mon Apr 30 17:44:13 EDT 2018</c:v>
                </c:pt>
                <c:pt idx="9">
                  <c:v>Thu May 31 03:42:28 EDT 2018</c:v>
                </c:pt>
                <c:pt idx="10">
                  <c:v>Sat Jun 30 13:40:43 EDT 2018</c:v>
                </c:pt>
                <c:pt idx="11">
                  <c:v>Mon Jul 30 23:38:58 EDT 2018</c:v>
                </c:pt>
                <c:pt idx="12">
                  <c:v>Thu Aug 30 09:37:13 EDT 2018</c:v>
                </c:pt>
                <c:pt idx="13">
                  <c:v>Sat Sep 29 19:35:28 EDT 2018</c:v>
                </c:pt>
                <c:pt idx="14">
                  <c:v>Tue Oct 30 05:33:43 EDT 2018</c:v>
                </c:pt>
                <c:pt idx="15">
                  <c:v>Thu Nov 29 14:31:58 EST 2018</c:v>
                </c:pt>
                <c:pt idx="16">
                  <c:v>Sun Dec 30 00:30:12 EST 2018</c:v>
                </c:pt>
                <c:pt idx="17">
                  <c:v>Tue Jan 29 10:28:27 EST 2019</c:v>
                </c:pt>
                <c:pt idx="18">
                  <c:v>Thu Feb 28 20:26:42 EST 2019</c:v>
                </c:pt>
                <c:pt idx="19">
                  <c:v>Sun Mar 31 07:24:57 EDT 2019</c:v>
                </c:pt>
                <c:pt idx="20">
                  <c:v>Tue Apr 30 19:23:12 EDT 2019</c:v>
                </c:pt>
                <c:pt idx="21">
                  <c:v>Fri May 31 07:21:26 EDT 2019</c:v>
                </c:pt>
                <c:pt idx="22">
                  <c:v>Sun Jun 30 19:19:41 EDT 2019</c:v>
                </c:pt>
              </c:strCache>
            </c:strRef>
          </c:cat>
          <c:val>
            <c:numRef>
              <c:f>mempool!#REF!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mempool!$I$1</c:f>
              <c:strCache>
                <c:ptCount val="1"/>
                <c:pt idx="0">
                  <c:v>Upper 90%</c:v>
                </c:pt>
              </c:strCache>
            </c:strRef>
          </c:tx>
          <c:cat>
            <c:strRef>
              <c:f>mempool!$A$3:$A$25</c:f>
              <c:strCache>
                <c:ptCount val="23"/>
                <c:pt idx="0">
                  <c:v>Wed Aug 30 09:58:14 EDT 2017</c:v>
                </c:pt>
                <c:pt idx="1">
                  <c:v>Fri Sep 29 19:56:29 EDT 2017</c:v>
                </c:pt>
                <c:pt idx="2">
                  <c:v>Mon Oct 30 05:54:44 EDT 2017</c:v>
                </c:pt>
                <c:pt idx="3">
                  <c:v>Wed Nov 29 14:52:59 EST 2017</c:v>
                </c:pt>
                <c:pt idx="4">
                  <c:v>Sat Dec 30 00:51:14 EST 2017</c:v>
                </c:pt>
                <c:pt idx="5">
                  <c:v>Mon Jan 29 10:49:29 EST 2018</c:v>
                </c:pt>
                <c:pt idx="6">
                  <c:v>Wed Feb 28 20:47:44 EST 2018</c:v>
                </c:pt>
                <c:pt idx="7">
                  <c:v>Sat Mar 31 07:45:59 EDT 2018</c:v>
                </c:pt>
                <c:pt idx="8">
                  <c:v>Mon Apr 30 17:44:13 EDT 2018</c:v>
                </c:pt>
                <c:pt idx="9">
                  <c:v>Thu May 31 03:42:28 EDT 2018</c:v>
                </c:pt>
                <c:pt idx="10">
                  <c:v>Sat Jun 30 13:40:43 EDT 2018</c:v>
                </c:pt>
                <c:pt idx="11">
                  <c:v>Mon Jul 30 23:38:58 EDT 2018</c:v>
                </c:pt>
                <c:pt idx="12">
                  <c:v>Thu Aug 30 09:37:13 EDT 2018</c:v>
                </c:pt>
                <c:pt idx="13">
                  <c:v>Sat Sep 29 19:35:28 EDT 2018</c:v>
                </c:pt>
                <c:pt idx="14">
                  <c:v>Tue Oct 30 05:33:43 EDT 2018</c:v>
                </c:pt>
                <c:pt idx="15">
                  <c:v>Thu Nov 29 14:31:58 EST 2018</c:v>
                </c:pt>
                <c:pt idx="16">
                  <c:v>Sun Dec 30 00:30:12 EST 2018</c:v>
                </c:pt>
                <c:pt idx="17">
                  <c:v>Tue Jan 29 10:28:27 EST 2019</c:v>
                </c:pt>
                <c:pt idx="18">
                  <c:v>Thu Feb 28 20:26:42 EST 2019</c:v>
                </c:pt>
                <c:pt idx="19">
                  <c:v>Sun Mar 31 07:24:57 EDT 2019</c:v>
                </c:pt>
                <c:pt idx="20">
                  <c:v>Tue Apr 30 19:23:12 EDT 2019</c:v>
                </c:pt>
                <c:pt idx="21">
                  <c:v>Fri May 31 07:21:26 EDT 2019</c:v>
                </c:pt>
                <c:pt idx="22">
                  <c:v>Sun Jun 30 19:19:41 EDT 2019</c:v>
                </c:pt>
              </c:strCache>
            </c:strRef>
          </c:cat>
          <c:val>
            <c:numRef>
              <c:f>mempool!$I$3:$I$25</c:f>
              <c:numCache>
                <c:formatCode>General</c:formatCode>
                <c:ptCount val="23"/>
                <c:pt idx="0">
                  <c:v>786.33069312573059</c:v>
                </c:pt>
                <c:pt idx="1">
                  <c:v>1285.1175248322936</c:v>
                </c:pt>
                <c:pt idx="2">
                  <c:v>1477.5821295931869</c:v>
                </c:pt>
                <c:pt idx="3">
                  <c:v>1192.4763846694282</c:v>
                </c:pt>
                <c:pt idx="4">
                  <c:v>889.17691614049193</c:v>
                </c:pt>
                <c:pt idx="5">
                  <c:v>2006.4152767150156</c:v>
                </c:pt>
                <c:pt idx="6">
                  <c:v>787.32453049274307</c:v>
                </c:pt>
                <c:pt idx="7">
                  <c:v>1132.7453049792637</c:v>
                </c:pt>
                <c:pt idx="8">
                  <c:v>1658.6116420276021</c:v>
                </c:pt>
                <c:pt idx="9">
                  <c:v>953.68228054674535</c:v>
                </c:pt>
                <c:pt idx="10">
                  <c:v>1925.781041714027</c:v>
                </c:pt>
                <c:pt idx="11">
                  <c:v>2605.5718140124786</c:v>
                </c:pt>
                <c:pt idx="12">
                  <c:v>1343.0055189613543</c:v>
                </c:pt>
                <c:pt idx="13">
                  <c:v>2333.3158356921981</c:v>
                </c:pt>
                <c:pt idx="14">
                  <c:v>2511.0397172562703</c:v>
                </c:pt>
                <c:pt idx="15">
                  <c:v>2546.1240282839958</c:v>
                </c:pt>
                <c:pt idx="16">
                  <c:v>1673.0869884071267</c:v>
                </c:pt>
                <c:pt idx="17">
                  <c:v>1381.3849631996552</c:v>
                </c:pt>
                <c:pt idx="18">
                  <c:v>2044.9399001866864</c:v>
                </c:pt>
                <c:pt idx="19">
                  <c:v>2695.1070342299713</c:v>
                </c:pt>
                <c:pt idx="20">
                  <c:v>2463.6633167368823</c:v>
                </c:pt>
                <c:pt idx="21">
                  <c:v>3387.8992198318056</c:v>
                </c:pt>
                <c:pt idx="22">
                  <c:v>771.54664912190549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mempool!$J$1</c:f>
              <c:strCache>
                <c:ptCount val="1"/>
                <c:pt idx="0">
                  <c:v>Lower 90%</c:v>
                </c:pt>
              </c:strCache>
            </c:strRef>
          </c:tx>
          <c:val>
            <c:numRef>
              <c:f>mempool!$J$3:$J$25</c:f>
              <c:numCache>
                <c:formatCode>General</c:formatCode>
                <c:ptCount val="23"/>
                <c:pt idx="0">
                  <c:v>732.66930687426941</c:v>
                </c:pt>
                <c:pt idx="1">
                  <c:v>1250.8824751677064</c:v>
                </c:pt>
                <c:pt idx="2">
                  <c:v>1420.9178704068131</c:v>
                </c:pt>
                <c:pt idx="3">
                  <c:v>1154.5236153305718</c:v>
                </c:pt>
                <c:pt idx="4">
                  <c:v>836.32308385950807</c:v>
                </c:pt>
                <c:pt idx="5">
                  <c:v>1908.0847232849844</c:v>
                </c:pt>
                <c:pt idx="6">
                  <c:v>777.67546950725693</c:v>
                </c:pt>
                <c:pt idx="7">
                  <c:v>1091.2546950207363</c:v>
                </c:pt>
                <c:pt idx="8">
                  <c:v>1606.8883579723979</c:v>
                </c:pt>
                <c:pt idx="9">
                  <c:v>904.31771945325465</c:v>
                </c:pt>
                <c:pt idx="10">
                  <c:v>1836.718958285973</c:v>
                </c:pt>
                <c:pt idx="11">
                  <c:v>2510.4281859875214</c:v>
                </c:pt>
                <c:pt idx="12">
                  <c:v>1280.4944810386457</c:v>
                </c:pt>
                <c:pt idx="13">
                  <c:v>2220.6841643078019</c:v>
                </c:pt>
                <c:pt idx="14">
                  <c:v>2393.9602827437297</c:v>
                </c:pt>
                <c:pt idx="15">
                  <c:v>2393.8759717160042</c:v>
                </c:pt>
                <c:pt idx="16">
                  <c:v>1563.9130115928733</c:v>
                </c:pt>
                <c:pt idx="17">
                  <c:v>1282.1150368003448</c:v>
                </c:pt>
                <c:pt idx="18">
                  <c:v>1976.0600998133136</c:v>
                </c:pt>
                <c:pt idx="19">
                  <c:v>2636.8929657700287</c:v>
                </c:pt>
                <c:pt idx="20">
                  <c:v>2343.8366832631177</c:v>
                </c:pt>
                <c:pt idx="21">
                  <c:v>3225.1007801681944</c:v>
                </c:pt>
                <c:pt idx="22">
                  <c:v>742.95335087809451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964160"/>
        <c:axId val="135965696"/>
      </c:lineChart>
      <c:catAx>
        <c:axId val="135964160"/>
        <c:scaling>
          <c:orientation val="minMax"/>
        </c:scaling>
        <c:delete val="1"/>
        <c:axPos val="b"/>
        <c:majorTickMark val="out"/>
        <c:minorTickMark val="none"/>
        <c:tickLblPos val="nextTo"/>
        <c:crossAx val="135965696"/>
        <c:crosses val="autoZero"/>
        <c:auto val="1"/>
        <c:lblAlgn val="ctr"/>
        <c:lblOffset val="100"/>
        <c:noMultiLvlLbl val="0"/>
      </c:catAx>
      <c:valAx>
        <c:axId val="1359656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Total Supply</a:t>
                </a:r>
                <a:r>
                  <a:rPr lang="en-US" baseline="0"/>
                  <a:t> of BTC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596416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9699973943934974"/>
          <c:y val="0.15085848643919511"/>
          <c:w val="0.10300029307348314"/>
          <c:h val="0.3348687664041994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9"/>
          <c:order val="0"/>
          <c:tx>
            <c:strRef>
              <c:f>fee_per_byte!$G$1</c:f>
              <c:strCache>
                <c:ptCount val="1"/>
                <c:pt idx="0">
                  <c:v>Simulation Average</c:v>
                </c:pt>
              </c:strCache>
            </c:strRef>
          </c:tx>
          <c:cat>
            <c:strRef>
              <c:f>fee_per_byte!$A$3:$A$25</c:f>
              <c:strCache>
                <c:ptCount val="23"/>
                <c:pt idx="0">
                  <c:v>Wed Aug 30 09:58:14 EDT 2017</c:v>
                </c:pt>
                <c:pt idx="1">
                  <c:v>Fri Sep 29 19:56:29 EDT 2017</c:v>
                </c:pt>
                <c:pt idx="2">
                  <c:v>Mon Oct 30 05:54:44 EDT 2017</c:v>
                </c:pt>
                <c:pt idx="3">
                  <c:v>Wed Nov 29 14:52:59 EST 2017</c:v>
                </c:pt>
                <c:pt idx="4">
                  <c:v>Sat Dec 30 00:51:14 EST 2017</c:v>
                </c:pt>
                <c:pt idx="5">
                  <c:v>Mon Jan 29 10:49:29 EST 2018</c:v>
                </c:pt>
                <c:pt idx="6">
                  <c:v>Wed Feb 28 20:47:44 EST 2018</c:v>
                </c:pt>
                <c:pt idx="7">
                  <c:v>Sat Mar 31 07:45:59 EDT 2018</c:v>
                </c:pt>
                <c:pt idx="8">
                  <c:v>Mon Apr 30 17:44:13 EDT 2018</c:v>
                </c:pt>
                <c:pt idx="9">
                  <c:v>Thu May 31 03:42:28 EDT 2018</c:v>
                </c:pt>
                <c:pt idx="10">
                  <c:v>Sat Jun 30 13:40:43 EDT 2018</c:v>
                </c:pt>
                <c:pt idx="11">
                  <c:v>Mon Jul 30 23:38:58 EDT 2018</c:v>
                </c:pt>
                <c:pt idx="12">
                  <c:v>Thu Aug 30 09:37:13 EDT 2018</c:v>
                </c:pt>
                <c:pt idx="13">
                  <c:v>Sat Sep 29 19:35:28 EDT 2018</c:v>
                </c:pt>
                <c:pt idx="14">
                  <c:v>Tue Oct 30 05:33:43 EDT 2018</c:v>
                </c:pt>
                <c:pt idx="15">
                  <c:v>Thu Nov 29 14:31:58 EST 2018</c:v>
                </c:pt>
                <c:pt idx="16">
                  <c:v>Sun Dec 30 00:30:12 EST 2018</c:v>
                </c:pt>
                <c:pt idx="17">
                  <c:v>Tue Jan 29 10:28:27 EST 2019</c:v>
                </c:pt>
                <c:pt idx="18">
                  <c:v>Thu Feb 28 20:26:42 EST 2019</c:v>
                </c:pt>
                <c:pt idx="19">
                  <c:v>Sun Mar 31 07:24:57 EDT 2019</c:v>
                </c:pt>
                <c:pt idx="20">
                  <c:v>Tue Apr 30 19:23:12 EDT 2019</c:v>
                </c:pt>
                <c:pt idx="21">
                  <c:v>Fri May 31 07:21:26 EDT 2019</c:v>
                </c:pt>
                <c:pt idx="22">
                  <c:v>Sun Jun 30 19:19:41 EDT 2019</c:v>
                </c:pt>
              </c:strCache>
            </c:strRef>
          </c:cat>
          <c:val>
            <c:numRef>
              <c:f>fee_per_byte!$G$3:$G$25</c:f>
              <c:numCache>
                <c:formatCode>General</c:formatCode>
                <c:ptCount val="23"/>
                <c:pt idx="0">
                  <c:v>142.7175</c:v>
                </c:pt>
                <c:pt idx="1">
                  <c:v>142.68</c:v>
                </c:pt>
                <c:pt idx="2">
                  <c:v>142.5975</c:v>
                </c:pt>
                <c:pt idx="3">
                  <c:v>142.64249999999998</c:v>
                </c:pt>
                <c:pt idx="4">
                  <c:v>142.63249999999999</c:v>
                </c:pt>
                <c:pt idx="5">
                  <c:v>142.625</c:v>
                </c:pt>
                <c:pt idx="6">
                  <c:v>142.64249999999998</c:v>
                </c:pt>
                <c:pt idx="7">
                  <c:v>142.65749999999997</c:v>
                </c:pt>
                <c:pt idx="8">
                  <c:v>142.63499999999999</c:v>
                </c:pt>
                <c:pt idx="9">
                  <c:v>142.63499999999999</c:v>
                </c:pt>
                <c:pt idx="10">
                  <c:v>142.61750000000001</c:v>
                </c:pt>
                <c:pt idx="11">
                  <c:v>142.63</c:v>
                </c:pt>
                <c:pt idx="12">
                  <c:v>142.6275</c:v>
                </c:pt>
                <c:pt idx="13">
                  <c:v>142.6525</c:v>
                </c:pt>
                <c:pt idx="14">
                  <c:v>142.6225</c:v>
                </c:pt>
                <c:pt idx="15">
                  <c:v>142.60750000000002</c:v>
                </c:pt>
                <c:pt idx="16">
                  <c:v>142.61000000000001</c:v>
                </c:pt>
                <c:pt idx="17">
                  <c:v>142.57</c:v>
                </c:pt>
                <c:pt idx="18">
                  <c:v>142.6225</c:v>
                </c:pt>
                <c:pt idx="19">
                  <c:v>142.595</c:v>
                </c:pt>
                <c:pt idx="20">
                  <c:v>142.5575</c:v>
                </c:pt>
                <c:pt idx="21">
                  <c:v>142.57249999999999</c:v>
                </c:pt>
                <c:pt idx="22">
                  <c:v>142.53500000000003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fee_per_byte!$I$1</c:f>
              <c:strCache>
                <c:ptCount val="1"/>
                <c:pt idx="0">
                  <c:v>Upper 90%</c:v>
                </c:pt>
              </c:strCache>
            </c:strRef>
          </c:tx>
          <c:cat>
            <c:strRef>
              <c:f>fee_per_byte!$A$3:$A$25</c:f>
              <c:strCache>
                <c:ptCount val="23"/>
                <c:pt idx="0">
                  <c:v>Wed Aug 30 09:58:14 EDT 2017</c:v>
                </c:pt>
                <c:pt idx="1">
                  <c:v>Fri Sep 29 19:56:29 EDT 2017</c:v>
                </c:pt>
                <c:pt idx="2">
                  <c:v>Mon Oct 30 05:54:44 EDT 2017</c:v>
                </c:pt>
                <c:pt idx="3">
                  <c:v>Wed Nov 29 14:52:59 EST 2017</c:v>
                </c:pt>
                <c:pt idx="4">
                  <c:v>Sat Dec 30 00:51:14 EST 2017</c:v>
                </c:pt>
                <c:pt idx="5">
                  <c:v>Mon Jan 29 10:49:29 EST 2018</c:v>
                </c:pt>
                <c:pt idx="6">
                  <c:v>Wed Feb 28 20:47:44 EST 2018</c:v>
                </c:pt>
                <c:pt idx="7">
                  <c:v>Sat Mar 31 07:45:59 EDT 2018</c:v>
                </c:pt>
                <c:pt idx="8">
                  <c:v>Mon Apr 30 17:44:13 EDT 2018</c:v>
                </c:pt>
                <c:pt idx="9">
                  <c:v>Thu May 31 03:42:28 EDT 2018</c:v>
                </c:pt>
                <c:pt idx="10">
                  <c:v>Sat Jun 30 13:40:43 EDT 2018</c:v>
                </c:pt>
                <c:pt idx="11">
                  <c:v>Mon Jul 30 23:38:58 EDT 2018</c:v>
                </c:pt>
                <c:pt idx="12">
                  <c:v>Thu Aug 30 09:37:13 EDT 2018</c:v>
                </c:pt>
                <c:pt idx="13">
                  <c:v>Sat Sep 29 19:35:28 EDT 2018</c:v>
                </c:pt>
                <c:pt idx="14">
                  <c:v>Tue Oct 30 05:33:43 EDT 2018</c:v>
                </c:pt>
                <c:pt idx="15">
                  <c:v>Thu Nov 29 14:31:58 EST 2018</c:v>
                </c:pt>
                <c:pt idx="16">
                  <c:v>Sun Dec 30 00:30:12 EST 2018</c:v>
                </c:pt>
                <c:pt idx="17">
                  <c:v>Tue Jan 29 10:28:27 EST 2019</c:v>
                </c:pt>
                <c:pt idx="18">
                  <c:v>Thu Feb 28 20:26:42 EST 2019</c:v>
                </c:pt>
                <c:pt idx="19">
                  <c:v>Sun Mar 31 07:24:57 EDT 2019</c:v>
                </c:pt>
                <c:pt idx="20">
                  <c:v>Tue Apr 30 19:23:12 EDT 2019</c:v>
                </c:pt>
                <c:pt idx="21">
                  <c:v>Fri May 31 07:21:26 EDT 2019</c:v>
                </c:pt>
                <c:pt idx="22">
                  <c:v>Sun Jun 30 19:19:41 EDT 2019</c:v>
                </c:pt>
              </c:strCache>
            </c:strRef>
          </c:cat>
          <c:val>
            <c:numRef>
              <c:f>fee_per_byte!$I$3:$I$25</c:f>
              <c:numCache>
                <c:formatCode>General</c:formatCode>
                <c:ptCount val="23"/>
                <c:pt idx="0">
                  <c:v>142.71815709891121</c:v>
                </c:pt>
                <c:pt idx="1">
                  <c:v>142.68219907356996</c:v>
                </c:pt>
                <c:pt idx="2">
                  <c:v>142.59835314476695</c:v>
                </c:pt>
                <c:pt idx="3">
                  <c:v>142.64417343810555</c:v>
                </c:pt>
                <c:pt idx="4">
                  <c:v>142.63307713658784</c:v>
                </c:pt>
                <c:pt idx="5">
                  <c:v>142.62642238986595</c:v>
                </c:pt>
                <c:pt idx="6">
                  <c:v>142.64335314476693</c:v>
                </c:pt>
                <c:pt idx="7">
                  <c:v>142.65829319837067</c:v>
                </c:pt>
                <c:pt idx="8">
                  <c:v>142.63591590658569</c:v>
                </c:pt>
                <c:pt idx="9">
                  <c:v>142.63615427317569</c:v>
                </c:pt>
                <c:pt idx="10">
                  <c:v>142.61869109292667</c:v>
                </c:pt>
                <c:pt idx="11">
                  <c:v>142.63121671075908</c:v>
                </c:pt>
                <c:pt idx="12">
                  <c:v>142.62898601516298</c:v>
                </c:pt>
                <c:pt idx="13">
                  <c:v>142.65286837747607</c:v>
                </c:pt>
                <c:pt idx="14">
                  <c:v>142.6232931983707</c:v>
                </c:pt>
                <c:pt idx="15">
                  <c:v>142.61050300056485</c:v>
                </c:pt>
                <c:pt idx="16">
                  <c:v>142.61177711980989</c:v>
                </c:pt>
                <c:pt idx="17">
                  <c:v>142.57054412959323</c:v>
                </c:pt>
                <c:pt idx="18">
                  <c:v>142.62322833461897</c:v>
                </c:pt>
                <c:pt idx="19">
                  <c:v>142.59642238986595</c:v>
                </c:pt>
                <c:pt idx="20">
                  <c:v>142.55855954015766</c:v>
                </c:pt>
                <c:pt idx="21">
                  <c:v>142.57329319837069</c:v>
                </c:pt>
                <c:pt idx="22">
                  <c:v>142.53679094974464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fee_per_byte!$J$1</c:f>
              <c:strCache>
                <c:ptCount val="1"/>
                <c:pt idx="0">
                  <c:v>Lower 90%</c:v>
                </c:pt>
              </c:strCache>
            </c:strRef>
          </c:tx>
          <c:val>
            <c:numRef>
              <c:f>fee_per_byte!$J$3:$J$25</c:f>
              <c:numCache>
                <c:formatCode>General</c:formatCode>
                <c:ptCount val="23"/>
                <c:pt idx="0">
                  <c:v>142.7168429010888</c:v>
                </c:pt>
                <c:pt idx="1">
                  <c:v>142.67780092643005</c:v>
                </c:pt>
                <c:pt idx="2">
                  <c:v>142.59664685523305</c:v>
                </c:pt>
                <c:pt idx="3">
                  <c:v>142.64082656189441</c:v>
                </c:pt>
                <c:pt idx="4">
                  <c:v>142.63192286341214</c:v>
                </c:pt>
                <c:pt idx="5">
                  <c:v>142.62357761013405</c:v>
                </c:pt>
                <c:pt idx="6">
                  <c:v>142.64164685523303</c:v>
                </c:pt>
                <c:pt idx="7">
                  <c:v>142.65670680162927</c:v>
                </c:pt>
                <c:pt idx="8">
                  <c:v>142.63408409341429</c:v>
                </c:pt>
                <c:pt idx="9">
                  <c:v>142.63384572682429</c:v>
                </c:pt>
                <c:pt idx="10">
                  <c:v>142.61630890707335</c:v>
                </c:pt>
                <c:pt idx="11">
                  <c:v>142.62878328924091</c:v>
                </c:pt>
                <c:pt idx="12">
                  <c:v>142.62601398483702</c:v>
                </c:pt>
                <c:pt idx="13">
                  <c:v>142.65213162252394</c:v>
                </c:pt>
                <c:pt idx="14">
                  <c:v>142.6217068016293</c:v>
                </c:pt>
                <c:pt idx="15">
                  <c:v>142.60449699943518</c:v>
                </c:pt>
                <c:pt idx="16">
                  <c:v>142.60822288019014</c:v>
                </c:pt>
                <c:pt idx="17">
                  <c:v>142.56945587040676</c:v>
                </c:pt>
                <c:pt idx="18">
                  <c:v>142.62177166538103</c:v>
                </c:pt>
                <c:pt idx="19">
                  <c:v>142.59357761013405</c:v>
                </c:pt>
                <c:pt idx="20">
                  <c:v>142.55644045984235</c:v>
                </c:pt>
                <c:pt idx="21">
                  <c:v>142.57170680162929</c:v>
                </c:pt>
                <c:pt idx="22">
                  <c:v>142.53320905025541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782336"/>
        <c:axId val="66783872"/>
      </c:lineChart>
      <c:catAx>
        <c:axId val="66782336"/>
        <c:scaling>
          <c:orientation val="minMax"/>
        </c:scaling>
        <c:delete val="1"/>
        <c:axPos val="b"/>
        <c:majorTickMark val="out"/>
        <c:minorTickMark val="none"/>
        <c:tickLblPos val="nextTo"/>
        <c:crossAx val="66783872"/>
        <c:crosses val="autoZero"/>
        <c:auto val="1"/>
        <c:lblAlgn val="ctr"/>
        <c:lblOffset val="100"/>
        <c:noMultiLvlLbl val="0"/>
      </c:catAx>
      <c:valAx>
        <c:axId val="667838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Total Supply</a:t>
                </a:r>
                <a:r>
                  <a:rPr lang="en-US" baseline="0"/>
                  <a:t> of BTC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67823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9699973943934974"/>
          <c:y val="0.15085848643919511"/>
          <c:w val="0.10300029307348314"/>
          <c:h val="0.3348687664041994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1581150</xdr:colOff>
      <xdr:row>27</xdr:row>
      <xdr:rowOff>157162</xdr:rowOff>
    </xdr:from>
    <xdr:to>
      <xdr:col>8</xdr:col>
      <xdr:colOff>447675</xdr:colOff>
      <xdr:row>42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609599</xdr:colOff>
      <xdr:row>28</xdr:row>
      <xdr:rowOff>0</xdr:rowOff>
    </xdr:from>
    <xdr:to>
      <xdr:col>10</xdr:col>
      <xdr:colOff>504824</xdr:colOff>
      <xdr:row>42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29</xdr:row>
      <xdr:rowOff>0</xdr:rowOff>
    </xdr:from>
    <xdr:to>
      <xdr:col>11</xdr:col>
      <xdr:colOff>0</xdr:colOff>
      <xdr:row>43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609599</xdr:colOff>
      <xdr:row>28</xdr:row>
      <xdr:rowOff>0</xdr:rowOff>
    </xdr:from>
    <xdr:to>
      <xdr:col>11</xdr:col>
      <xdr:colOff>514350</xdr:colOff>
      <xdr:row>42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609599</xdr:colOff>
      <xdr:row>28</xdr:row>
      <xdr:rowOff>0</xdr:rowOff>
    </xdr:from>
    <xdr:to>
      <xdr:col>11</xdr:col>
      <xdr:colOff>514350</xdr:colOff>
      <xdr:row>42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>
      <selection activeCell="F2" sqref="F2:F25"/>
    </sheetView>
  </sheetViews>
  <sheetFormatPr defaultRowHeight="15" x14ac:dyDescent="0.25"/>
  <cols>
    <col min="1" max="1" width="26.5703125" bestFit="1" customWidth="1"/>
    <col min="8" max="8" width="8.7109375" customWidth="1"/>
    <col min="9" max="9" width="10.5703125" bestFit="1" customWidth="1"/>
  </cols>
  <sheetData>
    <row r="1" spans="1:10" x14ac:dyDescent="0.25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s="1" t="s">
        <v>8</v>
      </c>
      <c r="H1" s="1" t="s">
        <v>7</v>
      </c>
      <c r="I1" s="1" t="s">
        <v>9</v>
      </c>
      <c r="J1" s="1" t="s">
        <v>10</v>
      </c>
    </row>
    <row r="2" spans="1:10" x14ac:dyDescent="0.25">
      <c r="A2" s="4" t="s">
        <v>11</v>
      </c>
      <c r="B2" s="4">
        <v>4499940</v>
      </c>
      <c r="C2" s="5">
        <v>243480000</v>
      </c>
      <c r="D2" s="10">
        <v>243480000</v>
      </c>
      <c r="E2" s="15">
        <v>243480000</v>
      </c>
      <c r="F2" s="20">
        <v>243480000</v>
      </c>
      <c r="G2">
        <f>AVERAGE(C2:F2)</f>
        <v>243480000</v>
      </c>
      <c r="H2" s="2">
        <f>_xlfn.STDEV.P(C2:F2)/G2</f>
        <v>0</v>
      </c>
      <c r="I2" t="e">
        <f>CONFIDENCE(0.95,H2,8)+G2</f>
        <v>#NUM!</v>
      </c>
      <c r="J2" t="e">
        <f>-CONFIDENCE(0.95,H2,8)+G2</f>
        <v>#NUM!</v>
      </c>
    </row>
    <row r="3" spans="1:10" x14ac:dyDescent="0.25">
      <c r="A3" s="4" t="s">
        <v>12</v>
      </c>
      <c r="B3" s="4">
        <v>4543738.2479999997</v>
      </c>
      <c r="C3" s="5">
        <v>252267262</v>
      </c>
      <c r="D3" s="10">
        <v>252266872</v>
      </c>
      <c r="E3" s="15">
        <v>252269695</v>
      </c>
      <c r="F3" s="20">
        <v>252265130</v>
      </c>
      <c r="G3">
        <f>AVERAGE(C3:F3)</f>
        <v>252267239.75</v>
      </c>
      <c r="H3" s="2">
        <f>_xlfn.STDEV.P(C3:F3)/G3</f>
        <v>6.4575803436472748E-6</v>
      </c>
      <c r="I3" s="3">
        <f>CONFIDENCE(0.9,H3*G3,8)+G3</f>
        <v>252267312.12480229</v>
      </c>
      <c r="J3" s="3">
        <f>-CONFIDENCE(0.9,H3*G3,8)+G3</f>
        <v>252267167.37519771</v>
      </c>
    </row>
    <row r="4" spans="1:10" x14ac:dyDescent="0.25">
      <c r="A4" s="4" t="s">
        <v>13</v>
      </c>
      <c r="B4" s="4">
        <v>4587536.4959999993</v>
      </c>
      <c r="C4" s="5">
        <v>261388986</v>
      </c>
      <c r="D4" s="10">
        <v>261389906</v>
      </c>
      <c r="E4" s="15">
        <v>261392065</v>
      </c>
      <c r="F4" s="20">
        <v>261393650</v>
      </c>
      <c r="G4">
        <f>AVERAGE(C4:F4)</f>
        <v>261391151.75</v>
      </c>
      <c r="H4" s="2">
        <f>_xlfn.STDEV.P(C4:F4)/G4</f>
        <v>6.9806013176414692E-6</v>
      </c>
      <c r="I4" s="3">
        <f t="shared" ref="I4:I25" si="0">CONFIDENCE(0.9,H4*G4,8)+G4</f>
        <v>261391232.81631538</v>
      </c>
      <c r="J4" s="3">
        <f t="shared" ref="J4:J25" si="1">-CONFIDENCE(0.9,H4*G4,8)+G4</f>
        <v>261391070.68368462</v>
      </c>
    </row>
    <row r="5" spans="1:10" x14ac:dyDescent="0.25">
      <c r="A5" s="4" t="s">
        <v>14</v>
      </c>
      <c r="B5" s="4">
        <v>4631334.743999999</v>
      </c>
      <c r="C5" s="5">
        <v>270837376</v>
      </c>
      <c r="D5" s="10">
        <v>270847168</v>
      </c>
      <c r="E5" s="15">
        <v>270845705</v>
      </c>
      <c r="F5" s="20">
        <v>270850989</v>
      </c>
      <c r="G5">
        <f>AVERAGE(C5:F5)</f>
        <v>270845309.5</v>
      </c>
      <c r="H5" s="2">
        <f>_xlfn.STDEV.P(C5:F5)/G5</f>
        <v>1.8350327847739867E-5</v>
      </c>
      <c r="I5" s="3">
        <f t="shared" si="0"/>
        <v>270845530.31158918</v>
      </c>
      <c r="J5" s="3">
        <f t="shared" si="1"/>
        <v>270845088.68841082</v>
      </c>
    </row>
    <row r="6" spans="1:10" x14ac:dyDescent="0.25">
      <c r="A6" s="4" t="s">
        <v>15</v>
      </c>
      <c r="B6" s="4">
        <v>4675132.9919999987</v>
      </c>
      <c r="C6" s="5">
        <v>280634565</v>
      </c>
      <c r="D6" s="10">
        <v>280646690</v>
      </c>
      <c r="E6" s="15">
        <v>280645550</v>
      </c>
      <c r="F6" s="20">
        <v>280651111</v>
      </c>
      <c r="G6">
        <f>AVERAGE(C6:F6)</f>
        <v>280644479</v>
      </c>
      <c r="H6" s="2">
        <f>_xlfn.STDEV.P(C6:F6)/G6</f>
        <v>2.1696686883732046E-5</v>
      </c>
      <c r="I6" s="3">
        <f t="shared" si="0"/>
        <v>280644749.52452379</v>
      </c>
      <c r="J6" s="3">
        <f t="shared" si="1"/>
        <v>280644208.47547621</v>
      </c>
    </row>
    <row r="7" spans="1:10" x14ac:dyDescent="0.25">
      <c r="A7" s="4" t="s">
        <v>16</v>
      </c>
      <c r="B7" s="4">
        <v>4718931.2399999984</v>
      </c>
      <c r="C7" s="5">
        <v>290785004</v>
      </c>
      <c r="D7" s="10">
        <v>290807727</v>
      </c>
      <c r="E7" s="15">
        <v>290801505</v>
      </c>
      <c r="F7" s="20">
        <v>290808876</v>
      </c>
      <c r="G7">
        <f>AVERAGE(C7:F7)</f>
        <v>290800778</v>
      </c>
      <c r="H7" s="2">
        <f>_xlfn.STDEV.P(C7:F7)/G7</f>
        <v>3.2768428691380275E-5</v>
      </c>
      <c r="I7" s="3">
        <f t="shared" si="0"/>
        <v>290801201.35812342</v>
      </c>
      <c r="J7" s="3">
        <f t="shared" si="1"/>
        <v>290800354.64187658</v>
      </c>
    </row>
    <row r="8" spans="1:10" x14ac:dyDescent="0.25">
      <c r="A8" s="4" t="s">
        <v>17</v>
      </c>
      <c r="B8" s="4">
        <v>4762729.487999998</v>
      </c>
      <c r="C8" s="5">
        <v>301300602</v>
      </c>
      <c r="D8" s="10">
        <v>301333982</v>
      </c>
      <c r="E8" s="15">
        <v>301319742</v>
      </c>
      <c r="F8" s="20">
        <v>301329915</v>
      </c>
      <c r="G8">
        <f>AVERAGE(C8:F8)</f>
        <v>301321060.25</v>
      </c>
      <c r="H8" s="2">
        <f>_xlfn.STDEV.P(C8:F8)/G8</f>
        <v>4.281199261556151E-5</v>
      </c>
      <c r="I8" s="3">
        <f t="shared" si="0"/>
        <v>301321633.37802529</v>
      </c>
      <c r="J8" s="3">
        <f t="shared" si="1"/>
        <v>301320487.12197471</v>
      </c>
    </row>
    <row r="9" spans="1:10" x14ac:dyDescent="0.25">
      <c r="A9" s="4" t="s">
        <v>18</v>
      </c>
      <c r="B9" s="4">
        <v>4806527.7359999977</v>
      </c>
      <c r="C9" s="5">
        <v>312208657</v>
      </c>
      <c r="D9" s="10">
        <v>312243309</v>
      </c>
      <c r="E9" s="15">
        <v>312229768</v>
      </c>
      <c r="F9" s="20">
        <v>312242807</v>
      </c>
      <c r="G9">
        <f>AVERAGE(C9:F9)</f>
        <v>312231135.25</v>
      </c>
      <c r="H9" s="2">
        <f>_xlfn.STDEV.P(C9:F9)/G9</f>
        <v>4.5054558957430891E-5</v>
      </c>
      <c r="I9" s="3">
        <f t="shared" si="0"/>
        <v>312231760.23798382</v>
      </c>
      <c r="J9" s="3">
        <f t="shared" si="1"/>
        <v>312230510.26201618</v>
      </c>
    </row>
    <row r="10" spans="1:10" x14ac:dyDescent="0.25">
      <c r="A10" s="4" t="s">
        <v>19</v>
      </c>
      <c r="B10" s="4">
        <v>4850325.9839999974</v>
      </c>
      <c r="C10" s="5">
        <v>323507402</v>
      </c>
      <c r="D10" s="10">
        <v>323547792</v>
      </c>
      <c r="E10" s="15">
        <v>323539891</v>
      </c>
      <c r="F10" s="20">
        <v>323541973</v>
      </c>
      <c r="G10">
        <f>AVERAGE(C10:F10)</f>
        <v>323534264.5</v>
      </c>
      <c r="H10" s="2">
        <f>_xlfn.STDEV.P(C10:F10)/G10</f>
        <v>4.8764803832573992E-5</v>
      </c>
      <c r="I10" s="3">
        <f t="shared" si="0"/>
        <v>323534965.44425482</v>
      </c>
      <c r="J10" s="3">
        <f t="shared" si="1"/>
        <v>323533563.55574518</v>
      </c>
    </row>
    <row r="11" spans="1:10" x14ac:dyDescent="0.25">
      <c r="A11" s="4" t="s">
        <v>20</v>
      </c>
      <c r="B11" s="4">
        <v>4894124.231999997</v>
      </c>
      <c r="C11" s="5">
        <v>335229917</v>
      </c>
      <c r="D11" s="10">
        <v>335263125</v>
      </c>
      <c r="E11" s="15">
        <v>335257900</v>
      </c>
      <c r="F11" s="20">
        <v>335254277</v>
      </c>
      <c r="G11">
        <f>AVERAGE(C11:F11)</f>
        <v>335251304.75</v>
      </c>
      <c r="H11" s="2">
        <f>_xlfn.STDEV.P(C11:F11)/G11</f>
        <v>3.8008816062822169E-5</v>
      </c>
      <c r="I11" s="3">
        <f t="shared" si="0"/>
        <v>335251870.87395942</v>
      </c>
      <c r="J11" s="3">
        <f t="shared" si="1"/>
        <v>335250738.62604058</v>
      </c>
    </row>
    <row r="12" spans="1:10" x14ac:dyDescent="0.25">
      <c r="A12" s="4" t="s">
        <v>21</v>
      </c>
      <c r="B12" s="4">
        <v>4937922.4799999967</v>
      </c>
      <c r="C12" s="5">
        <v>347378320</v>
      </c>
      <c r="D12" s="10">
        <v>347406797</v>
      </c>
      <c r="E12" s="15">
        <v>347412987</v>
      </c>
      <c r="F12" s="20">
        <v>347394281</v>
      </c>
      <c r="G12">
        <f>AVERAGE(C12:F12)</f>
        <v>347398096.25</v>
      </c>
      <c r="H12" s="2">
        <f>_xlfn.STDEV.P(C12:F12)/G12</f>
        <v>3.8163585308062462E-5</v>
      </c>
      <c r="I12" s="3">
        <f t="shared" si="0"/>
        <v>347398685.27444535</v>
      </c>
      <c r="J12" s="3">
        <f t="shared" si="1"/>
        <v>347397507.22555465</v>
      </c>
    </row>
    <row r="13" spans="1:10" x14ac:dyDescent="0.25">
      <c r="A13" s="4" t="s">
        <v>22</v>
      </c>
      <c r="B13" s="4">
        <v>4981720.7279999964</v>
      </c>
      <c r="C13" s="5">
        <v>359963819</v>
      </c>
      <c r="D13" s="10">
        <v>359998615</v>
      </c>
      <c r="E13" s="15">
        <v>360001411</v>
      </c>
      <c r="F13" s="20">
        <v>359984000</v>
      </c>
      <c r="G13">
        <f>AVERAGE(C13:F13)</f>
        <v>359986961.25</v>
      </c>
      <c r="H13" s="2">
        <f>_xlfn.STDEV.P(C13:F13)/G13</f>
        <v>4.1411307702697835E-5</v>
      </c>
      <c r="I13" s="3">
        <f t="shared" si="0"/>
        <v>359987623.56170845</v>
      </c>
      <c r="J13" s="3">
        <f t="shared" si="1"/>
        <v>359986298.93829155</v>
      </c>
    </row>
    <row r="14" spans="1:10" x14ac:dyDescent="0.25">
      <c r="A14" s="4" t="s">
        <v>23</v>
      </c>
      <c r="B14" s="4">
        <v>5025518.9759999961</v>
      </c>
      <c r="C14" s="5">
        <v>373007859</v>
      </c>
      <c r="D14" s="10">
        <v>373042120</v>
      </c>
      <c r="E14" s="15">
        <v>373053280</v>
      </c>
      <c r="F14" s="20">
        <v>373028718</v>
      </c>
      <c r="G14">
        <f>AVERAGE(C14:F14)</f>
        <v>373032994.25</v>
      </c>
      <c r="H14" s="2">
        <f>_xlfn.STDEV.P(C14:F14)/G14</f>
        <v>4.5352223423629087E-5</v>
      </c>
      <c r="I14" s="3">
        <f t="shared" si="0"/>
        <v>373033745.87730116</v>
      </c>
      <c r="J14" s="3">
        <f t="shared" si="1"/>
        <v>373032242.62269884</v>
      </c>
    </row>
    <row r="15" spans="1:10" x14ac:dyDescent="0.25">
      <c r="A15" s="4" t="s">
        <v>24</v>
      </c>
      <c r="B15" s="4">
        <v>5069317.2239999957</v>
      </c>
      <c r="C15" s="5">
        <v>386529642</v>
      </c>
      <c r="D15" s="10">
        <v>386573925</v>
      </c>
      <c r="E15" s="15">
        <v>386583580</v>
      </c>
      <c r="F15" s="20">
        <v>386542816</v>
      </c>
      <c r="G15">
        <f>AVERAGE(C15:F15)</f>
        <v>386557490.75</v>
      </c>
      <c r="H15" s="2">
        <f>_xlfn.STDEV.P(C15:F15)/G15</f>
        <v>5.6995382633917151E-5</v>
      </c>
      <c r="I15" s="3">
        <f t="shared" si="0"/>
        <v>386558469.5872401</v>
      </c>
      <c r="J15" s="3">
        <f t="shared" si="1"/>
        <v>386556511.9127599</v>
      </c>
    </row>
    <row r="16" spans="1:10" x14ac:dyDescent="0.25">
      <c r="A16" s="4" t="s">
        <v>25</v>
      </c>
      <c r="B16" s="4">
        <v>5113115.4719999954</v>
      </c>
      <c r="C16" s="5">
        <v>400552259</v>
      </c>
      <c r="D16" s="10">
        <v>400599670</v>
      </c>
      <c r="E16" s="15">
        <v>400602042</v>
      </c>
      <c r="F16" s="20">
        <v>400559492</v>
      </c>
      <c r="G16">
        <f>AVERAGE(C16:F16)</f>
        <v>400578365.75</v>
      </c>
      <c r="H16" s="2">
        <f>_xlfn.STDEV.P(C16:F16)/G16</f>
        <v>5.6544989060026214E-5</v>
      </c>
      <c r="I16" s="3">
        <f t="shared" si="0"/>
        <v>400579372.07516122</v>
      </c>
      <c r="J16" s="3">
        <f t="shared" si="1"/>
        <v>400577359.42483878</v>
      </c>
    </row>
    <row r="17" spans="1:10" x14ac:dyDescent="0.25">
      <c r="A17" s="4" t="s">
        <v>26</v>
      </c>
      <c r="B17" s="4">
        <v>5156913.7199999951</v>
      </c>
      <c r="C17" s="5">
        <v>415077141</v>
      </c>
      <c r="D17" s="10">
        <v>415126508</v>
      </c>
      <c r="E17" s="15">
        <v>415135107</v>
      </c>
      <c r="F17" s="20">
        <v>415086056</v>
      </c>
      <c r="G17">
        <f>AVERAGE(C17:F17)</f>
        <v>415106203</v>
      </c>
      <c r="H17" s="2">
        <f>_xlfn.STDEV.P(C17:F17)/G17</f>
        <v>6.0204296472685413E-5</v>
      </c>
      <c r="I17" s="3">
        <f t="shared" si="0"/>
        <v>415107313.3078891</v>
      </c>
      <c r="J17" s="3">
        <f t="shared" si="1"/>
        <v>415105092.6921109</v>
      </c>
    </row>
    <row r="18" spans="1:10" x14ac:dyDescent="0.25">
      <c r="A18" s="4" t="s">
        <v>27</v>
      </c>
      <c r="B18" s="4">
        <v>5200711.9679999948</v>
      </c>
      <c r="C18" s="5">
        <v>430138730</v>
      </c>
      <c r="D18" s="10">
        <v>430187238</v>
      </c>
      <c r="E18" s="15">
        <v>430198692</v>
      </c>
      <c r="F18" s="20">
        <v>430133445</v>
      </c>
      <c r="G18">
        <f>AVERAGE(C18:F18)</f>
        <v>430164526.25</v>
      </c>
      <c r="H18" s="2">
        <f>_xlfn.STDEV.P(C18:F18)/G18</f>
        <v>6.6919363975964549E-5</v>
      </c>
      <c r="I18" s="3">
        <f t="shared" si="0"/>
        <v>430165805.16922128</v>
      </c>
      <c r="J18" s="3">
        <f t="shared" si="1"/>
        <v>430163247.33077872</v>
      </c>
    </row>
    <row r="19" spans="1:10" x14ac:dyDescent="0.25">
      <c r="A19" s="4" t="s">
        <v>28</v>
      </c>
      <c r="B19" s="4">
        <v>5244510.2159999944</v>
      </c>
      <c r="C19" s="5">
        <v>445748182</v>
      </c>
      <c r="D19" s="10">
        <v>445792475</v>
      </c>
      <c r="E19" s="15">
        <v>445815370</v>
      </c>
      <c r="F19" s="20">
        <v>445737304</v>
      </c>
      <c r="G19">
        <f>AVERAGE(C19:F19)</f>
        <v>445773332.75</v>
      </c>
      <c r="H19" s="2">
        <f>_xlfn.STDEV.P(C19:F19)/G19</f>
        <v>7.150604707598134E-5</v>
      </c>
      <c r="I19" s="3">
        <f t="shared" si="0"/>
        <v>445774748.91407007</v>
      </c>
      <c r="J19" s="3">
        <f t="shared" si="1"/>
        <v>445771916.58592993</v>
      </c>
    </row>
    <row r="20" spans="1:10" x14ac:dyDescent="0.25">
      <c r="A20" s="4" t="s">
        <v>29</v>
      </c>
      <c r="B20" s="4">
        <v>5288308.4639999941</v>
      </c>
      <c r="C20" s="5">
        <v>461931293</v>
      </c>
      <c r="D20" s="10">
        <v>461965150</v>
      </c>
      <c r="E20" s="15">
        <v>461989268</v>
      </c>
      <c r="F20" s="20">
        <v>461905072</v>
      </c>
      <c r="G20">
        <f>AVERAGE(C20:F20)</f>
        <v>461947695.75</v>
      </c>
      <c r="H20" s="2">
        <f>_xlfn.STDEV.P(C20:F20)/G20</f>
        <v>6.9463911427624246E-5</v>
      </c>
      <c r="I20" s="3">
        <f t="shared" si="0"/>
        <v>461949121.38633662</v>
      </c>
      <c r="J20" s="3">
        <f t="shared" si="1"/>
        <v>461946270.11366338</v>
      </c>
    </row>
    <row r="21" spans="1:10" x14ac:dyDescent="0.25">
      <c r="A21" s="4" t="s">
        <v>30</v>
      </c>
      <c r="B21" s="4">
        <v>5332106.7119999938</v>
      </c>
      <c r="C21" s="5">
        <v>478700985</v>
      </c>
      <c r="D21" s="10">
        <v>478720618</v>
      </c>
      <c r="E21" s="15">
        <v>478761975</v>
      </c>
      <c r="F21" s="20">
        <v>478662753</v>
      </c>
      <c r="G21">
        <f>AVERAGE(C21:F21)</f>
        <v>478711582.75</v>
      </c>
      <c r="H21" s="2">
        <f>_xlfn.STDEV.P(C21:F21)/G21</f>
        <v>7.4719209195526503E-5</v>
      </c>
      <c r="I21" s="3">
        <f t="shared" si="0"/>
        <v>478713171.89278042</v>
      </c>
      <c r="J21" s="3">
        <f t="shared" si="1"/>
        <v>478709993.60721958</v>
      </c>
    </row>
    <row r="22" spans="1:10" x14ac:dyDescent="0.25">
      <c r="A22" s="4" t="s">
        <v>31</v>
      </c>
      <c r="B22" s="4">
        <v>5375904.9599999934</v>
      </c>
      <c r="C22" s="5">
        <v>496063931</v>
      </c>
      <c r="D22" s="10">
        <v>496078301</v>
      </c>
      <c r="E22" s="15">
        <v>496134126</v>
      </c>
      <c r="F22" s="20">
        <v>496029392</v>
      </c>
      <c r="G22">
        <f>AVERAGE(C22:F22)</f>
        <v>496076437.5</v>
      </c>
      <c r="H22" s="2">
        <f>_xlfn.STDEV.P(C22:F22)/G22</f>
        <v>7.6102999306372661E-5</v>
      </c>
      <c r="I22" s="3">
        <f t="shared" si="0"/>
        <v>496078114.78587407</v>
      </c>
      <c r="J22" s="3">
        <f t="shared" si="1"/>
        <v>496074760.21412593</v>
      </c>
    </row>
    <row r="23" spans="1:10" x14ac:dyDescent="0.25">
      <c r="A23" s="4" t="s">
        <v>32</v>
      </c>
      <c r="B23" s="4">
        <v>5419823.2031999938</v>
      </c>
      <c r="C23" s="5">
        <v>514114026</v>
      </c>
      <c r="D23" s="10">
        <v>514125816</v>
      </c>
      <c r="E23" s="15">
        <v>514189052</v>
      </c>
      <c r="F23" s="20">
        <v>514081518</v>
      </c>
      <c r="G23">
        <f>AVERAGE(C23:F23)</f>
        <v>514127603</v>
      </c>
      <c r="H23" s="2">
        <f>_xlfn.STDEV.P(C23:F23)/G23</f>
        <v>7.5877443280282766E-5</v>
      </c>
      <c r="I23" s="3">
        <f t="shared" si="0"/>
        <v>514129336.16666263</v>
      </c>
      <c r="J23" s="3">
        <f t="shared" si="1"/>
        <v>514125869.83333737</v>
      </c>
    </row>
    <row r="24" spans="1:10" x14ac:dyDescent="0.25">
      <c r="A24" s="4" t="s">
        <v>33</v>
      </c>
      <c r="B24" s="4">
        <v>5463741.4463999942</v>
      </c>
      <c r="C24" s="5">
        <v>532818441</v>
      </c>
      <c r="D24" s="10">
        <v>532814376</v>
      </c>
      <c r="E24" s="15">
        <v>532888917</v>
      </c>
      <c r="F24" s="20">
        <v>532797872</v>
      </c>
      <c r="G24">
        <f>AVERAGE(C24:F24)</f>
        <v>532829901.5</v>
      </c>
      <c r="H24" s="2">
        <f>_xlfn.STDEV.P(C24:F24)/G24</f>
        <v>6.5560215355517384E-5</v>
      </c>
      <c r="I24" s="3">
        <f t="shared" si="0"/>
        <v>532831453.47841561</v>
      </c>
      <c r="J24" s="3">
        <f t="shared" si="1"/>
        <v>532828349.52158439</v>
      </c>
    </row>
    <row r="25" spans="1:10" x14ac:dyDescent="0.25">
      <c r="A25" s="4" t="s">
        <v>34</v>
      </c>
      <c r="B25" s="4">
        <v>5507659.6895999946</v>
      </c>
      <c r="C25" s="5">
        <v>552215883</v>
      </c>
      <c r="D25" s="10">
        <v>552182312</v>
      </c>
      <c r="E25" s="15">
        <v>552277023</v>
      </c>
      <c r="F25" s="20">
        <v>552199506</v>
      </c>
      <c r="G25">
        <f>AVERAGE(C25:F25)</f>
        <v>552218681</v>
      </c>
      <c r="H25" s="2">
        <f>_xlfn.STDEV.P(C25:F25)/G25</f>
        <v>6.467392905147259E-5</v>
      </c>
      <c r="I25" s="3">
        <f t="shared" si="0"/>
        <v>552220267.70816624</v>
      </c>
      <c r="J25" s="3">
        <f t="shared" si="1"/>
        <v>552217094.29183376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>
      <selection activeCell="F2" sqref="F2:F25"/>
    </sheetView>
  </sheetViews>
  <sheetFormatPr defaultRowHeight="15" x14ac:dyDescent="0.25"/>
  <cols>
    <col min="1" max="1" width="26.5703125" bestFit="1" customWidth="1"/>
  </cols>
  <sheetData>
    <row r="1" spans="1:10" x14ac:dyDescent="0.25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s="1" t="s">
        <v>6</v>
      </c>
      <c r="H1" s="1" t="s">
        <v>7</v>
      </c>
      <c r="I1" s="1" t="s">
        <v>9</v>
      </c>
      <c r="J1" s="1" t="s">
        <v>10</v>
      </c>
    </row>
    <row r="2" spans="1:10" x14ac:dyDescent="0.25">
      <c r="A2" s="4" t="s">
        <v>11</v>
      </c>
      <c r="B2" s="4">
        <v>4499940</v>
      </c>
      <c r="C2" s="6">
        <v>126721</v>
      </c>
      <c r="D2" s="11">
        <v>126721</v>
      </c>
      <c r="E2" s="16">
        <v>126721</v>
      </c>
      <c r="F2" s="21">
        <v>126721</v>
      </c>
      <c r="G2">
        <f>AVERAGE(C2:F2)</f>
        <v>126721</v>
      </c>
      <c r="H2" s="2">
        <f>_xlfn.STDEV.P(C2:F2)/G2</f>
        <v>0</v>
      </c>
      <c r="I2" s="3" t="e">
        <f>CONFIDENCE(0.95,H2,8)+G2</f>
        <v>#NUM!</v>
      </c>
      <c r="J2" s="3" t="e">
        <f>-CONFIDENCE(0.95,H2,8)+G2</f>
        <v>#NUM!</v>
      </c>
    </row>
    <row r="3" spans="1:10" x14ac:dyDescent="0.25">
      <c r="A3" s="4" t="s">
        <v>12</v>
      </c>
      <c r="B3" s="4">
        <v>4543738.2479999997</v>
      </c>
      <c r="C3" s="6">
        <v>131515.21259612357</v>
      </c>
      <c r="D3" s="11">
        <v>131515.61053085385</v>
      </c>
      <c r="E3" s="16">
        <v>131516.45149415481</v>
      </c>
      <c r="F3" s="21">
        <v>131513.9888047417</v>
      </c>
      <c r="G3">
        <f>AVERAGE(C3:F3)</f>
        <v>131515.31585646849</v>
      </c>
      <c r="H3" s="2">
        <f>_xlfn.STDEV.P(C3:F3)/G3</f>
        <v>6.7457033510827471E-6</v>
      </c>
      <c r="I3" s="3">
        <f>CONFIDENCE(0.9,H3*G3,8)+G3</f>
        <v>131515.35527135566</v>
      </c>
      <c r="J3" s="3">
        <f>-CONFIDENCE(0.9,H3*G3,8)+G3</f>
        <v>131515.27644158131</v>
      </c>
    </row>
    <row r="4" spans="1:10" x14ac:dyDescent="0.25">
      <c r="A4" s="4" t="s">
        <v>13</v>
      </c>
      <c r="B4" s="4">
        <v>4587536.4959999993</v>
      </c>
      <c r="C4" s="6">
        <v>136491.41213595838</v>
      </c>
      <c r="D4" s="11">
        <v>136493.07556539471</v>
      </c>
      <c r="E4" s="16">
        <v>136493.68890911469</v>
      </c>
      <c r="F4" s="21">
        <v>136494.67483277834</v>
      </c>
      <c r="G4">
        <f>AVERAGE(C4:F4)</f>
        <v>136493.21286081153</v>
      </c>
      <c r="H4" s="2">
        <f>_xlfn.STDEV.P(C4:F4)/G4</f>
        <v>8.6883508962699641E-6</v>
      </c>
      <c r="I4" s="3">
        <f t="shared" ref="I4:I25" si="0">CONFIDENCE(0.9,H4*G4,8)+G4</f>
        <v>136493.26554801234</v>
      </c>
      <c r="J4" s="3">
        <f t="shared" ref="J4:J25" si="1">-CONFIDENCE(0.9,H4*G4,8)+G4</f>
        <v>136493.16017361073</v>
      </c>
    </row>
    <row r="5" spans="1:10" x14ac:dyDescent="0.25">
      <c r="A5" s="4" t="s">
        <v>14</v>
      </c>
      <c r="B5" s="4">
        <v>4631334.743999999</v>
      </c>
      <c r="C5" s="6">
        <v>141646.60434425503</v>
      </c>
      <c r="D5" s="11">
        <v>141652.89432210187</v>
      </c>
      <c r="E5" s="16">
        <v>141651.29859985108</v>
      </c>
      <c r="F5" s="21">
        <v>141653.62162488414</v>
      </c>
      <c r="G5">
        <f>AVERAGE(C5:F5)</f>
        <v>141651.10472277302</v>
      </c>
      <c r="H5" s="2">
        <f>_xlfn.STDEV.P(C5:F5)/G5</f>
        <v>1.9278153477733097E-5</v>
      </c>
      <c r="I5" s="3">
        <f t="shared" si="0"/>
        <v>141651.22604548678</v>
      </c>
      <c r="J5" s="3">
        <f t="shared" si="1"/>
        <v>141650.98340005925</v>
      </c>
    </row>
    <row r="6" spans="1:10" x14ac:dyDescent="0.25">
      <c r="A6" s="4" t="s">
        <v>15</v>
      </c>
      <c r="B6" s="4">
        <v>4675132.9919999987</v>
      </c>
      <c r="C6" s="6">
        <v>146992.32085790849</v>
      </c>
      <c r="D6" s="11">
        <v>147000.29928140267</v>
      </c>
      <c r="E6" s="16">
        <v>146998.81658056771</v>
      </c>
      <c r="F6" s="21">
        <v>146999.60025198563</v>
      </c>
      <c r="G6">
        <f>AVERAGE(C6:F6)</f>
        <v>146997.75924296613</v>
      </c>
      <c r="H6" s="2">
        <f>_xlfn.STDEV.P(C6:F6)/G6</f>
        <v>2.1655835167067894E-5</v>
      </c>
      <c r="I6" s="3">
        <f t="shared" si="0"/>
        <v>146997.9006732355</v>
      </c>
      <c r="J6" s="3">
        <f t="shared" si="1"/>
        <v>146997.61781269676</v>
      </c>
    </row>
    <row r="7" spans="1:10" x14ac:dyDescent="0.25">
      <c r="A7" s="4" t="s">
        <v>16</v>
      </c>
      <c r="B7" s="4">
        <v>4718931.2399999984</v>
      </c>
      <c r="C7" s="6">
        <v>152530.85835752269</v>
      </c>
      <c r="D7" s="11">
        <v>152543.2514068546</v>
      </c>
      <c r="E7" s="16">
        <v>152540.4402379182</v>
      </c>
      <c r="F7" s="21">
        <v>152542.69742644089</v>
      </c>
      <c r="G7">
        <f>AVERAGE(C7:F7)</f>
        <v>152539.3118571841</v>
      </c>
      <c r="H7" s="2">
        <f>_xlfn.STDEV.P(C7:F7)/G7</f>
        <v>3.2732026175837069E-5</v>
      </c>
      <c r="I7" s="3">
        <f t="shared" si="0"/>
        <v>152539.53368264338</v>
      </c>
      <c r="J7" s="3">
        <f t="shared" si="1"/>
        <v>152539.09003172483</v>
      </c>
    </row>
    <row r="8" spans="1:10" x14ac:dyDescent="0.25">
      <c r="A8" s="4" t="s">
        <v>17</v>
      </c>
      <c r="B8" s="4">
        <v>4762729.487999998</v>
      </c>
      <c r="C8" s="6">
        <v>158266.71622818895</v>
      </c>
      <c r="D8" s="11">
        <v>158286.99426562569</v>
      </c>
      <c r="E8" s="16">
        <v>158278.85394463514</v>
      </c>
      <c r="F8" s="21">
        <v>158282.38548607408</v>
      </c>
      <c r="G8">
        <f>AVERAGE(C8:F8)</f>
        <v>158278.73748113099</v>
      </c>
      <c r="H8" s="2">
        <f>_xlfn.STDEV.P(C8:F8)/G8</f>
        <v>4.7490627436785342E-5</v>
      </c>
      <c r="I8" s="3">
        <f t="shared" si="0"/>
        <v>158279.07143555538</v>
      </c>
      <c r="J8" s="3">
        <f t="shared" si="1"/>
        <v>158278.40352670659</v>
      </c>
    </row>
    <row r="9" spans="1:10" x14ac:dyDescent="0.25">
      <c r="A9" s="4" t="s">
        <v>18</v>
      </c>
      <c r="B9" s="4">
        <v>4806527.7359999977</v>
      </c>
      <c r="C9" s="6">
        <v>164218.17182181423</v>
      </c>
      <c r="D9" s="11">
        <v>164238.53691294495</v>
      </c>
      <c r="E9" s="16">
        <v>164230.88853520129</v>
      </c>
      <c r="F9" s="21">
        <v>164236.76112630259</v>
      </c>
      <c r="G9">
        <f>AVERAGE(C9:F9)</f>
        <v>164231.08959906577</v>
      </c>
      <c r="H9" s="2">
        <f>_xlfn.STDEV.P(C9:F9)/G9</f>
        <v>4.8572564086528425E-5</v>
      </c>
      <c r="I9" s="3">
        <f t="shared" si="0"/>
        <v>164231.44400674288</v>
      </c>
      <c r="J9" s="3">
        <f t="shared" si="1"/>
        <v>164230.73519138867</v>
      </c>
    </row>
    <row r="10" spans="1:10" x14ac:dyDescent="0.25">
      <c r="A10" s="4" t="s">
        <v>19</v>
      </c>
      <c r="B10" s="4">
        <v>4850325.9839999974</v>
      </c>
      <c r="C10" s="6">
        <v>170383.34107400605</v>
      </c>
      <c r="D10" s="11">
        <v>170406.81705699727</v>
      </c>
      <c r="E10" s="16">
        <v>170401.12167288316</v>
      </c>
      <c r="F10" s="21">
        <v>170401.6507005801</v>
      </c>
      <c r="G10">
        <f>AVERAGE(C10:F10)</f>
        <v>170398.23262611666</v>
      </c>
      <c r="H10" s="2">
        <f>_xlfn.STDEV.P(C10:F10)/G10</f>
        <v>5.2118420902749433E-5</v>
      </c>
      <c r="I10" s="3">
        <f t="shared" si="0"/>
        <v>170398.62718611359</v>
      </c>
      <c r="J10" s="3">
        <f t="shared" si="1"/>
        <v>170397.83806611973</v>
      </c>
    </row>
    <row r="11" spans="1:10" x14ac:dyDescent="0.25">
      <c r="A11" s="4" t="s">
        <v>20</v>
      </c>
      <c r="B11" s="4">
        <v>4894124.231999997</v>
      </c>
      <c r="C11" s="6">
        <v>176779.46905471175</v>
      </c>
      <c r="D11" s="11">
        <v>176799.99045022426</v>
      </c>
      <c r="E11" s="16">
        <v>176794.24033014558</v>
      </c>
      <c r="F11" s="21">
        <v>176792.86674380652</v>
      </c>
      <c r="G11">
        <f>AVERAGE(C11:F11)</f>
        <v>176791.64164472203</v>
      </c>
      <c r="H11" s="2">
        <f>_xlfn.STDEV.P(C11:F11)/G11</f>
        <v>4.2529077243162718E-5</v>
      </c>
      <c r="I11" s="3">
        <f t="shared" si="0"/>
        <v>176791.97568928331</v>
      </c>
      <c r="J11" s="3">
        <f t="shared" si="1"/>
        <v>176791.30760016074</v>
      </c>
    </row>
    <row r="12" spans="1:10" x14ac:dyDescent="0.25">
      <c r="A12" s="4" t="s">
        <v>21</v>
      </c>
      <c r="B12" s="4">
        <v>4937922.4799999967</v>
      </c>
      <c r="C12" s="6">
        <v>183408.81287138164</v>
      </c>
      <c r="D12" s="11">
        <v>183426.17863023849</v>
      </c>
      <c r="E12" s="16">
        <v>183426.44076647735</v>
      </c>
      <c r="F12" s="21">
        <v>183416.05773423391</v>
      </c>
      <c r="G12">
        <f>AVERAGE(C12:F12)</f>
        <v>183419.37250058286</v>
      </c>
      <c r="H12" s="2">
        <f>_xlfn.STDEV.P(C12:F12)/G12</f>
        <v>4.0320495369167256E-5</v>
      </c>
      <c r="I12" s="3">
        <f t="shared" si="0"/>
        <v>183419.70107048558</v>
      </c>
      <c r="J12" s="3">
        <f t="shared" si="1"/>
        <v>183419.04393068014</v>
      </c>
    </row>
    <row r="13" spans="1:10" x14ac:dyDescent="0.25">
      <c r="A13" s="4" t="s">
        <v>22</v>
      </c>
      <c r="B13" s="4">
        <v>4981720.7279999964</v>
      </c>
      <c r="C13" s="6">
        <v>190275.26638723756</v>
      </c>
      <c r="D13" s="11">
        <v>190296.71700920371</v>
      </c>
      <c r="E13" s="16">
        <v>190294.78926564151</v>
      </c>
      <c r="F13" s="21">
        <v>190284.4111645332</v>
      </c>
      <c r="G13">
        <f>AVERAGE(C13:F13)</f>
        <v>190287.79595665401</v>
      </c>
      <c r="H13" s="2">
        <f>_xlfn.STDEV.P(C13:F13)/G13</f>
        <v>4.527852873371379E-5</v>
      </c>
      <c r="I13" s="3">
        <f t="shared" si="0"/>
        <v>190288.17874610348</v>
      </c>
      <c r="J13" s="3">
        <f t="shared" si="1"/>
        <v>190287.41316720453</v>
      </c>
    </row>
    <row r="14" spans="1:10" x14ac:dyDescent="0.25">
      <c r="A14" s="4" t="s">
        <v>23</v>
      </c>
      <c r="B14" s="4">
        <v>5025518.9759999961</v>
      </c>
      <c r="C14" s="6">
        <v>197393.29011098124</v>
      </c>
      <c r="D14" s="11">
        <v>197413.44382834752</v>
      </c>
      <c r="E14" s="16">
        <v>197415.85578155497</v>
      </c>
      <c r="F14" s="21">
        <v>197400.71449852691</v>
      </c>
      <c r="G14">
        <f>AVERAGE(C14:F14)</f>
        <v>197405.82605485266</v>
      </c>
      <c r="H14" s="2">
        <f>_xlfn.STDEV.P(C14:F14)/G14</f>
        <v>4.6834080100442737E-5</v>
      </c>
      <c r="I14" s="3">
        <f t="shared" si="0"/>
        <v>197406.23680589767</v>
      </c>
      <c r="J14" s="3">
        <f t="shared" si="1"/>
        <v>197405.41530380765</v>
      </c>
    </row>
    <row r="15" spans="1:10" x14ac:dyDescent="0.25">
      <c r="A15" s="4" t="s">
        <v>24</v>
      </c>
      <c r="B15" s="4">
        <v>5069317.2239999957</v>
      </c>
      <c r="C15" s="6">
        <v>204770.80319061122</v>
      </c>
      <c r="D15" s="11">
        <v>204795.21239491078</v>
      </c>
      <c r="E15" s="16">
        <v>204798.48593822127</v>
      </c>
      <c r="F15" s="21">
        <v>204774.59753613058</v>
      </c>
      <c r="G15">
        <f>AVERAGE(C15:F15)</f>
        <v>204784.77476496846</v>
      </c>
      <c r="H15" s="2">
        <f>_xlfn.STDEV.P(C15:F15)/G15</f>
        <v>5.9592813797575756E-5</v>
      </c>
      <c r="I15" s="3">
        <f t="shared" si="0"/>
        <v>204785.31695093631</v>
      </c>
      <c r="J15" s="3">
        <f t="shared" si="1"/>
        <v>204784.23257900061</v>
      </c>
    </row>
    <row r="16" spans="1:10" x14ac:dyDescent="0.25">
      <c r="A16" s="4" t="s">
        <v>25</v>
      </c>
      <c r="B16" s="4">
        <v>5113115.4719999954</v>
      </c>
      <c r="C16" s="6">
        <v>212422.31834926922</v>
      </c>
      <c r="D16" s="11">
        <v>212447.3408126205</v>
      </c>
      <c r="E16" s="16">
        <v>212447.36085710698</v>
      </c>
      <c r="F16" s="21">
        <v>212422.34969974219</v>
      </c>
      <c r="G16">
        <f>AVERAGE(C16:F16)</f>
        <v>212434.84242968471</v>
      </c>
      <c r="H16" s="2">
        <f>_xlfn.STDEV.P(C16:F16)/G16</f>
        <v>5.8881170124775298E-5</v>
      </c>
      <c r="I16" s="3">
        <f t="shared" si="0"/>
        <v>212435.39815335794</v>
      </c>
      <c r="J16" s="3">
        <f t="shared" si="1"/>
        <v>212434.28670601148</v>
      </c>
    </row>
    <row r="17" spans="1:10" x14ac:dyDescent="0.25">
      <c r="A17" s="4" t="s">
        <v>26</v>
      </c>
      <c r="B17" s="4">
        <v>5156913.7199999951</v>
      </c>
      <c r="C17" s="6">
        <v>220346.72938866026</v>
      </c>
      <c r="D17" s="11">
        <v>220374.40772683977</v>
      </c>
      <c r="E17" s="16">
        <v>220376.75068210828</v>
      </c>
      <c r="F17" s="21">
        <v>220348.30796131727</v>
      </c>
      <c r="G17">
        <f>AVERAGE(C17:F17)</f>
        <v>220361.54893973138</v>
      </c>
      <c r="H17" s="2">
        <f>_xlfn.STDEV.P(C17:F17)/G17</f>
        <v>6.3830436651651581E-5</v>
      </c>
      <c r="I17" s="3">
        <f t="shared" si="0"/>
        <v>220362.1738538669</v>
      </c>
      <c r="J17" s="3">
        <f t="shared" si="1"/>
        <v>220360.92402559586</v>
      </c>
    </row>
    <row r="18" spans="1:10" x14ac:dyDescent="0.25">
      <c r="A18" s="4" t="s">
        <v>27</v>
      </c>
      <c r="B18" s="4">
        <v>5200711.9679999948</v>
      </c>
      <c r="C18" s="6">
        <v>228565.87578723472</v>
      </c>
      <c r="D18" s="11">
        <v>228592.50919163795</v>
      </c>
      <c r="E18" s="16">
        <v>228595.67073738453</v>
      </c>
      <c r="F18" s="21">
        <v>228558.21955228175</v>
      </c>
      <c r="G18">
        <f>AVERAGE(C18:F18)</f>
        <v>228578.06881713474</v>
      </c>
      <c r="H18" s="2">
        <f>_xlfn.STDEV.P(C18:F18)/G18</f>
        <v>7.1251870446079377E-5</v>
      </c>
      <c r="I18" s="3">
        <f t="shared" si="0"/>
        <v>228578.79239878617</v>
      </c>
      <c r="J18" s="3">
        <f t="shared" si="1"/>
        <v>228577.34523548331</v>
      </c>
    </row>
    <row r="19" spans="1:10" x14ac:dyDescent="0.25">
      <c r="A19" s="4" t="s">
        <v>28</v>
      </c>
      <c r="B19" s="4">
        <v>5244510.2159999944</v>
      </c>
      <c r="C19" s="6">
        <v>237081.55003566123</v>
      </c>
      <c r="D19" s="11">
        <v>237108.0514690429</v>
      </c>
      <c r="E19" s="16">
        <v>237116.86893369391</v>
      </c>
      <c r="F19" s="21">
        <v>237071.2648661001</v>
      </c>
      <c r="G19">
        <f>AVERAGE(C19:F19)</f>
        <v>237094.43382612453</v>
      </c>
      <c r="H19" s="2">
        <f>_xlfn.STDEV.P(C19:F19)/G19</f>
        <v>7.8668470953264735E-5</v>
      </c>
      <c r="I19" s="3">
        <f t="shared" si="0"/>
        <v>237095.26249072005</v>
      </c>
      <c r="J19" s="3">
        <f t="shared" si="1"/>
        <v>237093.60516152901</v>
      </c>
    </row>
    <row r="20" spans="1:10" x14ac:dyDescent="0.25">
      <c r="A20" s="4" t="s">
        <v>29</v>
      </c>
      <c r="B20" s="4">
        <v>5288308.4639999941</v>
      </c>
      <c r="C20" s="6">
        <v>245912.61038571602</v>
      </c>
      <c r="D20" s="11">
        <v>245932.25370854948</v>
      </c>
      <c r="E20" s="16">
        <v>245941.28277477421</v>
      </c>
      <c r="F20" s="21">
        <v>245892.75272131793</v>
      </c>
      <c r="G20">
        <f>AVERAGE(C20:F20)</f>
        <v>245919.72489758942</v>
      </c>
      <c r="H20" s="2">
        <f>_xlfn.STDEV.P(C20:F20)/G20</f>
        <v>7.6070091481359822E-5</v>
      </c>
      <c r="I20" s="3">
        <f t="shared" si="0"/>
        <v>245920.55601813737</v>
      </c>
      <c r="J20" s="3">
        <f t="shared" si="1"/>
        <v>245918.89377704146</v>
      </c>
    </row>
    <row r="21" spans="1:10" x14ac:dyDescent="0.25">
      <c r="A21" s="4" t="s">
        <v>30</v>
      </c>
      <c r="B21" s="4">
        <v>5332106.7119999938</v>
      </c>
      <c r="C21" s="6">
        <v>255062.32976589593</v>
      </c>
      <c r="D21" s="11">
        <v>255074.58463341882</v>
      </c>
      <c r="E21" s="16">
        <v>255093.0689524372</v>
      </c>
      <c r="F21" s="21">
        <v>255035.52651021339</v>
      </c>
      <c r="G21">
        <f>AVERAGE(C21:F21)</f>
        <v>255066.37746549133</v>
      </c>
      <c r="H21" s="2">
        <f>_xlfn.STDEV.P(C21:F21)/G21</f>
        <v>8.1956298525404659E-5</v>
      </c>
      <c r="I21" s="3">
        <f t="shared" si="0"/>
        <v>255067.30620146246</v>
      </c>
      <c r="J21" s="3">
        <f t="shared" si="1"/>
        <v>255065.4487295202</v>
      </c>
    </row>
    <row r="22" spans="1:10" x14ac:dyDescent="0.25">
      <c r="A22" s="4" t="s">
        <v>31</v>
      </c>
      <c r="B22" s="4">
        <v>5375904.9599999934</v>
      </c>
      <c r="C22" s="6">
        <v>264536.79594883666</v>
      </c>
      <c r="D22" s="11">
        <v>264545.54810002813</v>
      </c>
      <c r="E22" s="16">
        <v>264571.17296872585</v>
      </c>
      <c r="F22" s="21">
        <v>264510.87791928655</v>
      </c>
      <c r="G22">
        <f>AVERAGE(C22:F22)</f>
        <v>264541.09873421927</v>
      </c>
      <c r="H22" s="2">
        <f>_xlfn.STDEV.P(C22:F22)/G22</f>
        <v>8.1428005882145445E-5</v>
      </c>
      <c r="I22" s="3">
        <f t="shared" si="0"/>
        <v>264542.05576007039</v>
      </c>
      <c r="J22" s="3">
        <f t="shared" si="1"/>
        <v>264540.14170836814</v>
      </c>
    </row>
    <row r="23" spans="1:10" x14ac:dyDescent="0.25">
      <c r="A23" s="4" t="s">
        <v>32</v>
      </c>
      <c r="B23" s="4">
        <v>5419823.2031999938</v>
      </c>
      <c r="C23" s="6">
        <v>274385.68871683121</v>
      </c>
      <c r="D23" s="11">
        <v>274392.30004594708</v>
      </c>
      <c r="E23" s="16">
        <v>274422.74525184109</v>
      </c>
      <c r="F23" s="21">
        <v>274361.03965084965</v>
      </c>
      <c r="G23">
        <f>AVERAGE(C23:F23)</f>
        <v>274390.44341636728</v>
      </c>
      <c r="H23" s="2">
        <f>_xlfn.STDEV.P(C23:F23)/G23</f>
        <v>8.01372112702532E-5</v>
      </c>
      <c r="I23" s="3">
        <f t="shared" si="0"/>
        <v>274391.42033844267</v>
      </c>
      <c r="J23" s="3">
        <f t="shared" si="1"/>
        <v>274389.4664942919</v>
      </c>
    </row>
    <row r="24" spans="1:10" x14ac:dyDescent="0.25">
      <c r="A24" s="4" t="s">
        <v>33</v>
      </c>
      <c r="B24" s="4">
        <v>5463741.4463999942</v>
      </c>
      <c r="C24" s="6">
        <v>284590.75125146116</v>
      </c>
      <c r="D24" s="11">
        <v>284590.23896242434</v>
      </c>
      <c r="E24" s="16">
        <v>284626.41556196625</v>
      </c>
      <c r="F24" s="21">
        <v>284573.67467543995</v>
      </c>
      <c r="G24">
        <f>AVERAGE(C24:F24)</f>
        <v>284595.27011282288</v>
      </c>
      <c r="H24" s="2">
        <f>_xlfn.STDEV.P(C24:F24)/G24</f>
        <v>6.7637280059589793E-5</v>
      </c>
      <c r="I24" s="3">
        <f t="shared" si="0"/>
        <v>284596.12531840988</v>
      </c>
      <c r="J24" s="3">
        <f t="shared" si="1"/>
        <v>284594.41490723589</v>
      </c>
    </row>
    <row r="25" spans="1:10" x14ac:dyDescent="0.25">
      <c r="A25" s="4" t="s">
        <v>34</v>
      </c>
      <c r="B25" s="4">
        <v>5507659.6895999946</v>
      </c>
      <c r="C25" s="6">
        <v>295174.40465894883</v>
      </c>
      <c r="D25" s="11">
        <v>295157.86964684178</v>
      </c>
      <c r="E25" s="16">
        <v>295205.36204956053</v>
      </c>
      <c r="F25" s="21">
        <v>295159.9628094323</v>
      </c>
      <c r="G25">
        <f>AVERAGE(C25:F25)</f>
        <v>295174.39979119587</v>
      </c>
      <c r="H25" s="2">
        <f>_xlfn.STDEV.P(C25:F25)/G25</f>
        <v>6.4286955469569174E-5</v>
      </c>
      <c r="I25" s="3">
        <f t="shared" si="0"/>
        <v>295175.24285076902</v>
      </c>
      <c r="J25" s="3">
        <f t="shared" si="1"/>
        <v>295173.55673162272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>
      <selection activeCell="F2" sqref="F2:F25"/>
    </sheetView>
  </sheetViews>
  <sheetFormatPr defaultRowHeight="15" x14ac:dyDescent="0.25"/>
  <cols>
    <col min="1" max="1" width="26.5703125" bestFit="1" customWidth="1"/>
    <col min="8" max="8" width="12" bestFit="1" customWidth="1"/>
  </cols>
  <sheetData>
    <row r="1" spans="1:10" x14ac:dyDescent="0.25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s="1" t="s">
        <v>6</v>
      </c>
      <c r="H1" s="1" t="s">
        <v>7</v>
      </c>
      <c r="I1" s="1" t="s">
        <v>9</v>
      </c>
      <c r="J1" s="1" t="s">
        <v>10</v>
      </c>
    </row>
    <row r="2" spans="1:10" x14ac:dyDescent="0.25">
      <c r="A2" s="4" t="s">
        <v>11</v>
      </c>
      <c r="B2" s="4">
        <v>4499940</v>
      </c>
      <c r="C2" s="7">
        <v>0</v>
      </c>
      <c r="D2" s="12">
        <v>0</v>
      </c>
      <c r="E2" s="17">
        <v>0</v>
      </c>
      <c r="F2" s="22">
        <v>0</v>
      </c>
      <c r="G2">
        <f>AVERAGE(C2:F2)</f>
        <v>0</v>
      </c>
      <c r="H2" s="2" t="e">
        <f>_xlfn.STDEV.P(C2:F2)/G2</f>
        <v>#DIV/0!</v>
      </c>
      <c r="I2" s="3" t="e">
        <f>CONFIDENCE(0.9,H2*G2,8)+G2</f>
        <v>#DIV/0!</v>
      </c>
      <c r="J2" s="3" t="e">
        <f>-CONFIDENCE(0.9,H2*G2,8)+G2</f>
        <v>#DIV/0!</v>
      </c>
    </row>
    <row r="3" spans="1:10" x14ac:dyDescent="0.25">
      <c r="A3" s="4" t="s">
        <v>12</v>
      </c>
      <c r="B3" s="4">
        <v>4543738.2479999997</v>
      </c>
      <c r="C3" s="7">
        <v>97.834031687568668</v>
      </c>
      <c r="D3" s="12">
        <v>96.390286642490153</v>
      </c>
      <c r="E3" s="17">
        <v>96.349174526369154</v>
      </c>
      <c r="F3" s="22">
        <v>95.41356423695251</v>
      </c>
      <c r="G3">
        <f>AVERAGE(C3:F3)</f>
        <v>96.496764273345121</v>
      </c>
      <c r="H3" s="2">
        <f>_xlfn.STDEV.P(C3:F3)/G3</f>
        <v>8.9667662606626782E-3</v>
      </c>
      <c r="I3" s="3">
        <f t="shared" ref="I3:I25" si="0">CONFIDENCE(0.9,H3*G3,8)+G3</f>
        <v>96.535206215121306</v>
      </c>
      <c r="J3" s="3">
        <f t="shared" ref="J3:J25" si="1">-CONFIDENCE(0.9,H3*G3,8)+G3</f>
        <v>96.458322331568937</v>
      </c>
    </row>
    <row r="4" spans="1:10" x14ac:dyDescent="0.25">
      <c r="A4" s="4" t="s">
        <v>13</v>
      </c>
      <c r="B4" s="4">
        <v>4587536.4959999993</v>
      </c>
      <c r="C4" s="7">
        <v>98.825788006453351</v>
      </c>
      <c r="D4" s="12">
        <v>99.870654113930001</v>
      </c>
      <c r="E4" s="17">
        <v>101.29986424623922</v>
      </c>
      <c r="F4" s="22">
        <v>99.450219648095626</v>
      </c>
      <c r="G4">
        <f>AVERAGE(C4:F4)</f>
        <v>99.861631503679547</v>
      </c>
      <c r="H4" s="2">
        <f>_xlfn.STDEV.P(C4:F4)/G4</f>
        <v>9.11044404482848E-3</v>
      </c>
      <c r="I4" s="3">
        <f t="shared" si="0"/>
        <v>99.902051374290181</v>
      </c>
      <c r="J4" s="3">
        <f t="shared" si="1"/>
        <v>99.821211633068913</v>
      </c>
    </row>
    <row r="5" spans="1:10" x14ac:dyDescent="0.25">
      <c r="A5" s="4" t="s">
        <v>14</v>
      </c>
      <c r="B5" s="4">
        <v>4631334.743999999</v>
      </c>
      <c r="C5" s="7">
        <v>101.95720860152672</v>
      </c>
      <c r="D5" s="12">
        <v>107.16832814243601</v>
      </c>
      <c r="E5" s="17">
        <v>103.75545295846237</v>
      </c>
      <c r="F5" s="22">
        <v>104.8592130175584</v>
      </c>
      <c r="G5">
        <f>AVERAGE(C5:F5)</f>
        <v>104.43505067999587</v>
      </c>
      <c r="H5" s="2">
        <f>_xlfn.STDEV.P(C5:F5)/G5</f>
        <v>1.8074479562988598E-2</v>
      </c>
      <c r="I5" s="3">
        <f t="shared" si="0"/>
        <v>104.51891337208099</v>
      </c>
      <c r="J5" s="3">
        <f t="shared" si="1"/>
        <v>104.35118798791075</v>
      </c>
    </row>
    <row r="6" spans="1:10" x14ac:dyDescent="0.25">
      <c r="A6" s="4" t="s">
        <v>15</v>
      </c>
      <c r="B6" s="4">
        <v>4675132.9919999987</v>
      </c>
      <c r="C6" s="7">
        <v>109.15343392566584</v>
      </c>
      <c r="D6" s="12">
        <v>106.91901605463681</v>
      </c>
      <c r="E6" s="17">
        <v>106.54989448600908</v>
      </c>
      <c r="F6" s="22">
        <v>108.61551019014334</v>
      </c>
      <c r="G6">
        <f>AVERAGE(C6:F6)</f>
        <v>107.80946366411376</v>
      </c>
      <c r="H6" s="2">
        <f>_xlfn.STDEV.P(C6:F6)/G6</f>
        <v>1.0198313484511544E-2</v>
      </c>
      <c r="I6" s="3">
        <f t="shared" si="0"/>
        <v>107.85831112117263</v>
      </c>
      <c r="J6" s="3">
        <f t="shared" si="1"/>
        <v>107.76061620705489</v>
      </c>
    </row>
    <row r="7" spans="1:10" x14ac:dyDescent="0.25">
      <c r="A7" s="4" t="s">
        <v>16</v>
      </c>
      <c r="B7" s="4">
        <v>4718931.2399999984</v>
      </c>
      <c r="C7" s="7">
        <v>112.76042526153186</v>
      </c>
      <c r="D7" s="12">
        <v>113.52728178578778</v>
      </c>
      <c r="E7" s="17">
        <v>115.20534724234575</v>
      </c>
      <c r="F7" s="22">
        <v>111.67390514213392</v>
      </c>
      <c r="G7">
        <f>AVERAGE(C7:F7)</f>
        <v>113.29173985794984</v>
      </c>
      <c r="H7" s="2">
        <f>_xlfn.STDEV.P(C7:F7)/G7</f>
        <v>1.1352832102143913E-2</v>
      </c>
      <c r="I7" s="3">
        <f t="shared" si="0"/>
        <v>113.34888235022743</v>
      </c>
      <c r="J7" s="3">
        <f t="shared" si="1"/>
        <v>113.23459736567224</v>
      </c>
    </row>
    <row r="8" spans="1:10" x14ac:dyDescent="0.25">
      <c r="A8" s="4" t="s">
        <v>17</v>
      </c>
      <c r="B8" s="4">
        <v>4762729.487999998</v>
      </c>
      <c r="C8" s="7">
        <v>113.34452639839394</v>
      </c>
      <c r="D8" s="12">
        <v>115.73063301975108</v>
      </c>
      <c r="E8" s="17">
        <v>112.89511852278034</v>
      </c>
      <c r="F8" s="22">
        <v>115.65657335180359</v>
      </c>
      <c r="G8">
        <f>AVERAGE(C8:F8)</f>
        <v>114.40671282318223</v>
      </c>
      <c r="H8" s="2">
        <f>_xlfn.STDEV.P(C8:F8)/G8</f>
        <v>1.133610489564402E-2</v>
      </c>
      <c r="I8" s="3">
        <f t="shared" si="0"/>
        <v>114.46433266744145</v>
      </c>
      <c r="J8" s="3">
        <f t="shared" si="1"/>
        <v>114.34909297892301</v>
      </c>
    </row>
    <row r="9" spans="1:10" x14ac:dyDescent="0.25">
      <c r="A9" s="4" t="s">
        <v>18</v>
      </c>
      <c r="B9" s="4">
        <v>4806527.7359999977</v>
      </c>
      <c r="C9" s="7">
        <v>121.9081335850053</v>
      </c>
      <c r="D9" s="12">
        <v>119.95978037004629</v>
      </c>
      <c r="E9" s="17">
        <v>121.92762186168693</v>
      </c>
      <c r="F9" s="22">
        <v>119.63177040817978</v>
      </c>
      <c r="G9">
        <f>AVERAGE(C9:F9)</f>
        <v>120.85682655622956</v>
      </c>
      <c r="H9" s="2">
        <f>_xlfn.STDEV.P(C9:F9)/G9</f>
        <v>8.8318725449795625E-3</v>
      </c>
      <c r="I9" s="3">
        <f t="shared" si="0"/>
        <v>120.90424864685694</v>
      </c>
      <c r="J9" s="3">
        <f t="shared" si="1"/>
        <v>120.80940446560219</v>
      </c>
    </row>
    <row r="10" spans="1:10" x14ac:dyDescent="0.25">
      <c r="A10" s="4" t="s">
        <v>19</v>
      </c>
      <c r="B10" s="4">
        <v>4850325.9839999974</v>
      </c>
      <c r="C10" s="7">
        <v>125.93463608012105</v>
      </c>
      <c r="D10" s="12">
        <v>125.00648801205206</v>
      </c>
      <c r="E10" s="17">
        <v>122.80279977370384</v>
      </c>
      <c r="F10" s="22">
        <v>126.76411753389682</v>
      </c>
      <c r="G10">
        <f>AVERAGE(C10:F10)</f>
        <v>125.12701034994343</v>
      </c>
      <c r="H10" s="2">
        <f>_xlfn.STDEV.P(C10:F10)/G10</f>
        <v>1.1819379081952883E-2</v>
      </c>
      <c r="I10" s="3">
        <f t="shared" si="0"/>
        <v>125.19271595922528</v>
      </c>
      <c r="J10" s="3">
        <f t="shared" si="1"/>
        <v>125.06130474066158</v>
      </c>
    </row>
    <row r="11" spans="1:10" x14ac:dyDescent="0.25">
      <c r="A11" s="4" t="s">
        <v>20</v>
      </c>
      <c r="B11" s="4">
        <v>4894124.231999997</v>
      </c>
      <c r="C11" s="7">
        <v>127.90286294173227</v>
      </c>
      <c r="D11" s="12">
        <v>130.3312530450213</v>
      </c>
      <c r="E11" s="17">
        <v>127.67444924154121</v>
      </c>
      <c r="F11" s="22">
        <v>125.03580755639608</v>
      </c>
      <c r="G11">
        <f>AVERAGE(C11:F11)</f>
        <v>127.73609319617272</v>
      </c>
      <c r="H11" s="2">
        <f>_xlfn.STDEV.P(C11:F11)/G11</f>
        <v>1.4676357710361179E-2</v>
      </c>
      <c r="I11" s="3">
        <f t="shared" si="0"/>
        <v>127.81938238535363</v>
      </c>
      <c r="J11" s="3">
        <f t="shared" si="1"/>
        <v>127.6528040069918</v>
      </c>
    </row>
    <row r="12" spans="1:10" x14ac:dyDescent="0.25">
      <c r="A12" s="4" t="s">
        <v>21</v>
      </c>
      <c r="B12" s="4">
        <v>4937922.4799999967</v>
      </c>
      <c r="C12" s="7">
        <v>134.20729038282079</v>
      </c>
      <c r="D12" s="12">
        <v>133.88334791652991</v>
      </c>
      <c r="E12" s="17">
        <v>133.47342377340402</v>
      </c>
      <c r="F12" s="22">
        <v>132.77681902745064</v>
      </c>
      <c r="G12">
        <f>AVERAGE(C12:F12)</f>
        <v>133.58522027505134</v>
      </c>
      <c r="H12" s="2">
        <f>_xlfn.STDEV.P(C12:F12)/G12</f>
        <v>3.9996175842915236E-3</v>
      </c>
      <c r="I12" s="3">
        <f t="shared" si="0"/>
        <v>133.60895769956923</v>
      </c>
      <c r="J12" s="3">
        <f t="shared" si="1"/>
        <v>133.56148285053345</v>
      </c>
    </row>
    <row r="13" spans="1:10" x14ac:dyDescent="0.25">
      <c r="A13" s="4" t="s">
        <v>22</v>
      </c>
      <c r="B13" s="4">
        <v>4981720.7279999964</v>
      </c>
      <c r="C13" s="7">
        <v>136.49064232482169</v>
      </c>
      <c r="D13" s="12">
        <v>140.90957337446144</v>
      </c>
      <c r="E13" s="17">
        <v>138.08462778917058</v>
      </c>
      <c r="F13" s="22">
        <v>139.02251185536002</v>
      </c>
      <c r="G13">
        <f>AVERAGE(C13:F13)</f>
        <v>138.62683883595344</v>
      </c>
      <c r="H13" s="2">
        <f>_xlfn.STDEV.P(C13:F13)/G13</f>
        <v>1.1533186054166955E-2</v>
      </c>
      <c r="I13" s="3">
        <f t="shared" si="0"/>
        <v>138.69787072013318</v>
      </c>
      <c r="J13" s="3">
        <f t="shared" si="1"/>
        <v>138.55580695177369</v>
      </c>
    </row>
    <row r="14" spans="1:10" x14ac:dyDescent="0.25">
      <c r="A14" s="4" t="s">
        <v>23</v>
      </c>
      <c r="B14" s="4">
        <v>5025518.9759999961</v>
      </c>
      <c r="C14" s="7">
        <v>146.86989257780101</v>
      </c>
      <c r="D14" s="12">
        <v>138.50890385742829</v>
      </c>
      <c r="E14" s="17">
        <v>140.9449171111622</v>
      </c>
      <c r="F14" s="22">
        <v>142.03458956167819</v>
      </c>
      <c r="G14">
        <f>AVERAGE(C14:F14)</f>
        <v>142.08957577701744</v>
      </c>
      <c r="H14" s="2">
        <f>_xlfn.STDEV.P(C14:F14)/G14</f>
        <v>2.1400598720611362E-2</v>
      </c>
      <c r="I14" s="3">
        <f t="shared" si="0"/>
        <v>142.22467251353595</v>
      </c>
      <c r="J14" s="3">
        <f t="shared" si="1"/>
        <v>141.95447904049894</v>
      </c>
    </row>
    <row r="15" spans="1:10" x14ac:dyDescent="0.25">
      <c r="A15" s="4" t="s">
        <v>24</v>
      </c>
      <c r="B15" s="4">
        <v>5069317.2239999957</v>
      </c>
      <c r="C15" s="7">
        <v>146.64891532550345</v>
      </c>
      <c r="D15" s="12">
        <v>147.95812219025737</v>
      </c>
      <c r="E15" s="17">
        <v>148.31568689160409</v>
      </c>
      <c r="F15" s="22">
        <v>147.25485175908136</v>
      </c>
      <c r="G15">
        <f>AVERAGE(C15:F15)</f>
        <v>147.54439404161155</v>
      </c>
      <c r="H15" s="2">
        <f>_xlfn.STDEV.P(C15:F15)/G15</f>
        <v>4.3553539946108765E-3</v>
      </c>
      <c r="I15" s="3">
        <f t="shared" si="0"/>
        <v>147.5729438297123</v>
      </c>
      <c r="J15" s="3">
        <f t="shared" si="1"/>
        <v>147.51584425351081</v>
      </c>
    </row>
    <row r="16" spans="1:10" x14ac:dyDescent="0.25">
      <c r="A16" s="4" t="s">
        <v>25</v>
      </c>
      <c r="B16" s="4">
        <v>5113115.4719999954</v>
      </c>
      <c r="C16" s="7">
        <v>155.2750149610917</v>
      </c>
      <c r="D16" s="12">
        <v>155.20562023482151</v>
      </c>
      <c r="E16" s="17">
        <v>152.11767072333731</v>
      </c>
      <c r="F16" s="22">
        <v>152.29111451124768</v>
      </c>
      <c r="G16">
        <f>AVERAGE(C16:F16)</f>
        <v>153.72235510762457</v>
      </c>
      <c r="H16" s="2">
        <f>_xlfn.STDEV.P(C16:F16)/G16</f>
        <v>9.8840451803109287E-3</v>
      </c>
      <c r="I16" s="3">
        <f t="shared" si="0"/>
        <v>153.78985894598472</v>
      </c>
      <c r="J16" s="3">
        <f t="shared" si="1"/>
        <v>153.65485126926441</v>
      </c>
    </row>
    <row r="17" spans="1:10" x14ac:dyDescent="0.25">
      <c r="A17" s="4" t="s">
        <v>26</v>
      </c>
      <c r="B17" s="4">
        <v>5156913.7199999951</v>
      </c>
      <c r="C17" s="7">
        <v>158.87805605305118</v>
      </c>
      <c r="D17" s="12">
        <v>157.48337465877657</v>
      </c>
      <c r="E17" s="17">
        <v>158.34615290272112</v>
      </c>
      <c r="F17" s="22">
        <v>160.40387416546906</v>
      </c>
      <c r="G17">
        <f>AVERAGE(C17:F17)</f>
        <v>158.77786444500447</v>
      </c>
      <c r="H17" s="2">
        <f>_xlfn.STDEV.P(C17:F17)/G17</f>
        <v>6.6920349267496826E-3</v>
      </c>
      <c r="I17" s="3">
        <f t="shared" si="0"/>
        <v>158.82507127871278</v>
      </c>
      <c r="J17" s="3">
        <f t="shared" si="1"/>
        <v>158.73065761129615</v>
      </c>
    </row>
    <row r="18" spans="1:10" x14ac:dyDescent="0.25">
      <c r="A18" s="4" t="s">
        <v>27</v>
      </c>
      <c r="B18" s="4">
        <v>5200711.9679999948</v>
      </c>
      <c r="C18" s="7">
        <v>164.72348894443502</v>
      </c>
      <c r="D18" s="12">
        <v>167.05439963273028</v>
      </c>
      <c r="E18" s="17">
        <v>162.93375111826853</v>
      </c>
      <c r="F18" s="22">
        <v>168.41011139977294</v>
      </c>
      <c r="G18">
        <f>AVERAGE(C18:F18)</f>
        <v>165.78043777380171</v>
      </c>
      <c r="H18" s="2">
        <f>_xlfn.STDEV.P(C18:F18)/G18</f>
        <v>1.2709986659163251E-2</v>
      </c>
      <c r="I18" s="3">
        <f t="shared" si="0"/>
        <v>165.87405054323636</v>
      </c>
      <c r="J18" s="3">
        <f t="shared" si="1"/>
        <v>165.68682500436705</v>
      </c>
    </row>
    <row r="19" spans="1:10" x14ac:dyDescent="0.25">
      <c r="A19" s="4" t="s">
        <v>28</v>
      </c>
      <c r="B19" s="4">
        <v>5244510.2159999944</v>
      </c>
      <c r="C19" s="7">
        <v>173.38710897178794</v>
      </c>
      <c r="D19" s="12">
        <v>174.09307411033424</v>
      </c>
      <c r="E19" s="17">
        <v>172.68181924148962</v>
      </c>
      <c r="F19" s="22">
        <v>172.5785955942959</v>
      </c>
      <c r="G19">
        <f>AVERAGE(C19:F19)</f>
        <v>173.18514947947693</v>
      </c>
      <c r="H19" s="2">
        <f>_xlfn.STDEV.P(C19:F19)/G19</f>
        <v>3.5198317390129782E-3</v>
      </c>
      <c r="I19" s="3">
        <f t="shared" si="0"/>
        <v>173.2122320117044</v>
      </c>
      <c r="J19" s="3">
        <f t="shared" si="1"/>
        <v>173.15806694724947</v>
      </c>
    </row>
    <row r="20" spans="1:10" x14ac:dyDescent="0.25">
      <c r="A20" s="4" t="s">
        <v>29</v>
      </c>
      <c r="B20" s="4">
        <v>5288308.4639999941</v>
      </c>
      <c r="C20" s="7">
        <v>177.72010925034218</v>
      </c>
      <c r="D20" s="12">
        <v>180.37454000101187</v>
      </c>
      <c r="E20" s="17">
        <v>180.71884952629787</v>
      </c>
      <c r="F20" s="22">
        <v>174.2447903463945</v>
      </c>
      <c r="G20">
        <f>AVERAGE(C20:F20)</f>
        <v>178.26457228101162</v>
      </c>
      <c r="H20" s="2">
        <f>_xlfn.STDEV.P(C20:F20)/G20</f>
        <v>1.4555508824817232E-2</v>
      </c>
      <c r="I20" s="3">
        <f t="shared" si="0"/>
        <v>178.37985100220422</v>
      </c>
      <c r="J20" s="3">
        <f t="shared" si="1"/>
        <v>178.14929355981903</v>
      </c>
    </row>
    <row r="21" spans="1:10" x14ac:dyDescent="0.25">
      <c r="A21" s="4" t="s">
        <v>30</v>
      </c>
      <c r="B21" s="4">
        <v>5332106.7119999938</v>
      </c>
      <c r="C21" s="7">
        <v>182.02988796448059</v>
      </c>
      <c r="D21" s="12">
        <v>184.87005829785539</v>
      </c>
      <c r="E21" s="17">
        <v>185.15814217451268</v>
      </c>
      <c r="F21" s="22">
        <v>182.10020266143954</v>
      </c>
      <c r="G21">
        <f>AVERAGE(C21:F21)</f>
        <v>183.53957277457206</v>
      </c>
      <c r="H21" s="2">
        <f>_xlfn.STDEV.P(C21:F21)/G21</f>
        <v>8.0541218232445116E-3</v>
      </c>
      <c r="I21" s="3">
        <f t="shared" si="0"/>
        <v>183.6052484620343</v>
      </c>
      <c r="J21" s="3">
        <f t="shared" si="1"/>
        <v>183.47389708710983</v>
      </c>
    </row>
    <row r="22" spans="1:10" x14ac:dyDescent="0.25">
      <c r="A22" s="4" t="s">
        <v>31</v>
      </c>
      <c r="B22" s="4">
        <v>5375904.9599999934</v>
      </c>
      <c r="C22" s="7">
        <v>189.82993255871691</v>
      </c>
      <c r="D22" s="12">
        <v>189.52739645575215</v>
      </c>
      <c r="E22" s="17">
        <v>190.36882087474086</v>
      </c>
      <c r="F22" s="22">
        <v>190.40024456582171</v>
      </c>
      <c r="G22">
        <f>AVERAGE(C22:F22)</f>
        <v>190.03159861375792</v>
      </c>
      <c r="H22" s="2">
        <f>_xlfn.STDEV.P(C22:F22)/G22</f>
        <v>1.9415393517019043E-3</v>
      </c>
      <c r="I22" s="3">
        <f t="shared" si="0"/>
        <v>190.0479904926203</v>
      </c>
      <c r="J22" s="3">
        <f t="shared" si="1"/>
        <v>190.01520673489554</v>
      </c>
    </row>
    <row r="23" spans="1:10" x14ac:dyDescent="0.25">
      <c r="A23" s="4" t="s">
        <v>32</v>
      </c>
      <c r="B23" s="4">
        <v>5419823.2031999938</v>
      </c>
      <c r="C23" s="7">
        <v>194.46902953453488</v>
      </c>
      <c r="D23" s="12">
        <v>197.17265952111683</v>
      </c>
      <c r="E23" s="17">
        <v>203.03639451952452</v>
      </c>
      <c r="F23" s="22">
        <v>196.65234221938593</v>
      </c>
      <c r="G23">
        <f>AVERAGE(C23:F23)</f>
        <v>197.83260644864052</v>
      </c>
      <c r="H23" s="2">
        <f>_xlfn.STDEV.P(C23:F23)/G23</f>
        <v>1.6028831958441861E-2</v>
      </c>
      <c r="I23" s="3">
        <f t="shared" si="0"/>
        <v>197.97348875913315</v>
      </c>
      <c r="J23" s="3">
        <f t="shared" si="1"/>
        <v>197.69172413814789</v>
      </c>
    </row>
    <row r="24" spans="1:10" x14ac:dyDescent="0.25">
      <c r="A24" s="4" t="s">
        <v>33</v>
      </c>
      <c r="B24" s="4">
        <v>5463741.4463999942</v>
      </c>
      <c r="C24" s="7">
        <v>202.66981002113479</v>
      </c>
      <c r="D24" s="12">
        <v>205.08198382357381</v>
      </c>
      <c r="E24" s="17">
        <v>207.79006811091901</v>
      </c>
      <c r="F24" s="22">
        <v>200.70670315065689</v>
      </c>
      <c r="G24">
        <f>AVERAGE(C24:F24)</f>
        <v>204.06214127657114</v>
      </c>
      <c r="H24" s="2">
        <f>_xlfn.STDEV.P(C24:F24)/G24</f>
        <v>1.2996653915546934E-2</v>
      </c>
      <c r="I24" s="3">
        <f t="shared" si="0"/>
        <v>204.1799698746849</v>
      </c>
      <c r="J24" s="3">
        <f t="shared" si="1"/>
        <v>203.94431267845738</v>
      </c>
    </row>
    <row r="25" spans="1:10" x14ac:dyDescent="0.25">
      <c r="A25" s="4" t="s">
        <v>34</v>
      </c>
      <c r="B25" s="4">
        <v>5507659.6895999946</v>
      </c>
      <c r="C25" s="7">
        <v>213.9135688250752</v>
      </c>
      <c r="D25" s="12">
        <v>213.37775808577317</v>
      </c>
      <c r="E25" s="17">
        <v>214.97093317774485</v>
      </c>
      <c r="F25" s="22">
        <v>216.37391236117796</v>
      </c>
      <c r="G25">
        <f>AVERAGE(C25:F25)</f>
        <v>214.65904311244282</v>
      </c>
      <c r="H25" s="2">
        <f>_xlfn.STDEV.P(C25:F25)/G25</f>
        <v>5.3296521886262369E-3</v>
      </c>
      <c r="I25" s="3">
        <f t="shared" si="0"/>
        <v>214.70987131755896</v>
      </c>
      <c r="J25" s="3">
        <f t="shared" si="1"/>
        <v>214.60821490732667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>
      <selection activeCell="F2" sqref="F2:F25"/>
    </sheetView>
  </sheetViews>
  <sheetFormatPr defaultRowHeight="15" x14ac:dyDescent="0.25"/>
  <cols>
    <col min="1" max="1" width="26.5703125" bestFit="1" customWidth="1"/>
  </cols>
  <sheetData>
    <row r="1" spans="1:10" x14ac:dyDescent="0.25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s="1" t="s">
        <v>8</v>
      </c>
      <c r="H1" s="1" t="s">
        <v>7</v>
      </c>
      <c r="I1" s="1" t="s">
        <v>9</v>
      </c>
      <c r="J1" s="1" t="s">
        <v>10</v>
      </c>
    </row>
    <row r="2" spans="1:10" x14ac:dyDescent="0.25">
      <c r="A2" s="4" t="s">
        <v>11</v>
      </c>
      <c r="B2" s="4">
        <v>4499940</v>
      </c>
      <c r="C2" s="8">
        <v>0</v>
      </c>
      <c r="D2" s="13">
        <v>0</v>
      </c>
      <c r="E2" s="18">
        <v>0</v>
      </c>
      <c r="F2" s="23">
        <v>0</v>
      </c>
      <c r="G2">
        <f>AVERAGE(C2:F2)</f>
        <v>0</v>
      </c>
      <c r="H2" s="2" t="e">
        <f>_xlfn.STDEV.P(C2:F2)/G2</f>
        <v>#DIV/0!</v>
      </c>
      <c r="I2" s="3" t="e">
        <f>CONFIDENCE(0.95,H2,8)+G2</f>
        <v>#DIV/0!</v>
      </c>
      <c r="J2" s="3" t="e">
        <f>-CONFIDENCE(0.95,H2,8)+G2</f>
        <v>#DIV/0!</v>
      </c>
    </row>
    <row r="3" spans="1:10" x14ac:dyDescent="0.25">
      <c r="A3" s="4" t="s">
        <v>12</v>
      </c>
      <c r="B3" s="4">
        <v>4543738.2479999997</v>
      </c>
      <c r="C3" s="8">
        <v>470</v>
      </c>
      <c r="D3" s="13">
        <v>1687</v>
      </c>
      <c r="E3" s="18">
        <v>46</v>
      </c>
      <c r="F3" s="23">
        <v>835</v>
      </c>
      <c r="G3">
        <f>AVERAGE(C3:F3)</f>
        <v>759.5</v>
      </c>
      <c r="H3" s="2">
        <f>_xlfn.STDEV.P(C3:F3)/G3</f>
        <v>0.79514694948160702</v>
      </c>
      <c r="I3" s="3">
        <f>CONFIDENCE(0.9,H3*G3,8)+G3</f>
        <v>786.33069312573059</v>
      </c>
      <c r="J3" s="3">
        <f>-CONFIDENCE(0.9,H3*G3,8)+G3</f>
        <v>732.66930687426941</v>
      </c>
    </row>
    <row r="4" spans="1:10" x14ac:dyDescent="0.25">
      <c r="A4" s="4" t="s">
        <v>13</v>
      </c>
      <c r="B4" s="4">
        <v>4587536.4959999993</v>
      </c>
      <c r="C4" s="8">
        <v>1782</v>
      </c>
      <c r="D4" s="13">
        <v>1134</v>
      </c>
      <c r="E4" s="18">
        <v>732</v>
      </c>
      <c r="F4" s="23">
        <v>1424</v>
      </c>
      <c r="G4">
        <f>AVERAGE(C4:F4)</f>
        <v>1268</v>
      </c>
      <c r="H4" s="2">
        <f>_xlfn.STDEV.P(C4:F4)/G4</f>
        <v>0.30385402688035029</v>
      </c>
      <c r="I4" s="3">
        <f t="shared" ref="I4:I25" si="0">CONFIDENCE(0.9,H4*G4,8)+G4</f>
        <v>1285.1175248322936</v>
      </c>
      <c r="J4" s="3">
        <f t="shared" ref="J4:J25" si="1">-CONFIDENCE(0.9,H4*G4,8)+G4</f>
        <v>1250.8824751677064</v>
      </c>
    </row>
    <row r="5" spans="1:10" x14ac:dyDescent="0.25">
      <c r="A5" s="4" t="s">
        <v>14</v>
      </c>
      <c r="B5" s="4">
        <v>4631334.743999999</v>
      </c>
      <c r="C5" s="8">
        <v>1942</v>
      </c>
      <c r="D5" s="13">
        <v>816</v>
      </c>
      <c r="E5" s="18">
        <v>2217</v>
      </c>
      <c r="F5" s="23">
        <v>822</v>
      </c>
      <c r="G5">
        <f>AVERAGE(C5:F5)</f>
        <v>1449.25</v>
      </c>
      <c r="H5" s="2">
        <f>_xlfn.STDEV.P(C5:F5)/G5</f>
        <v>0.4400268665513139</v>
      </c>
      <c r="I5" s="3">
        <f t="shared" si="0"/>
        <v>1477.5821295931869</v>
      </c>
      <c r="J5" s="3">
        <f t="shared" si="1"/>
        <v>1420.9178704068131</v>
      </c>
    </row>
    <row r="6" spans="1:10" x14ac:dyDescent="0.25">
      <c r="A6" s="4" t="s">
        <v>15</v>
      </c>
      <c r="B6" s="4">
        <v>4675132.9919999987</v>
      </c>
      <c r="C6" s="8">
        <v>870</v>
      </c>
      <c r="D6" s="13">
        <v>1787</v>
      </c>
      <c r="E6" s="18">
        <v>1345</v>
      </c>
      <c r="F6" s="23">
        <v>692</v>
      </c>
      <c r="G6">
        <f>AVERAGE(C6:F6)</f>
        <v>1173.5</v>
      </c>
      <c r="H6" s="2">
        <f>_xlfn.STDEV.P(C6:F6)/G6</f>
        <v>0.36397676832707127</v>
      </c>
      <c r="I6" s="3">
        <f t="shared" si="0"/>
        <v>1192.4763846694282</v>
      </c>
      <c r="J6" s="3">
        <f t="shared" si="1"/>
        <v>1154.5236153305718</v>
      </c>
    </row>
    <row r="7" spans="1:10" x14ac:dyDescent="0.25">
      <c r="A7" s="4" t="s">
        <v>16</v>
      </c>
      <c r="B7" s="4">
        <v>4718931.2399999984</v>
      </c>
      <c r="C7" s="8">
        <v>1893</v>
      </c>
      <c r="D7" s="13">
        <v>520</v>
      </c>
      <c r="E7" s="18">
        <v>514</v>
      </c>
      <c r="F7" s="23">
        <v>524</v>
      </c>
      <c r="G7">
        <f>AVERAGE(C7:F7)</f>
        <v>862.75</v>
      </c>
      <c r="H7" s="2">
        <f>_xlfn.STDEV.P(C7:F7)/G7</f>
        <v>0.68945321623129585</v>
      </c>
      <c r="I7" s="3">
        <f t="shared" si="0"/>
        <v>889.17691614049193</v>
      </c>
      <c r="J7" s="3">
        <f t="shared" si="1"/>
        <v>836.32308385950807</v>
      </c>
    </row>
    <row r="8" spans="1:10" x14ac:dyDescent="0.25">
      <c r="A8" s="4" t="s">
        <v>17</v>
      </c>
      <c r="B8" s="4">
        <v>4762729.487999998</v>
      </c>
      <c r="C8" s="8">
        <v>3273</v>
      </c>
      <c r="D8" s="13">
        <v>619</v>
      </c>
      <c r="E8" s="18">
        <v>2798</v>
      </c>
      <c r="F8" s="23">
        <v>1139</v>
      </c>
      <c r="G8">
        <f>AVERAGE(C8:F8)</f>
        <v>1957.25</v>
      </c>
      <c r="H8" s="2">
        <f>_xlfn.STDEV.P(C8:F8)/G8</f>
        <v>0.56539956413339787</v>
      </c>
      <c r="I8" s="3">
        <f t="shared" si="0"/>
        <v>2006.4152767150156</v>
      </c>
      <c r="J8" s="3">
        <f t="shared" si="1"/>
        <v>1908.0847232849844</v>
      </c>
    </row>
    <row r="9" spans="1:10" x14ac:dyDescent="0.25">
      <c r="A9" s="4" t="s">
        <v>18</v>
      </c>
      <c r="B9" s="4">
        <v>4806527.7359999977</v>
      </c>
      <c r="C9" s="8">
        <v>700</v>
      </c>
      <c r="D9" s="13">
        <v>713</v>
      </c>
      <c r="E9" s="18">
        <v>968</v>
      </c>
      <c r="F9" s="23">
        <v>749</v>
      </c>
      <c r="G9">
        <f>AVERAGE(C9:F9)</f>
        <v>782.5</v>
      </c>
      <c r="H9" s="2">
        <f>_xlfn.STDEV.P(C9:F9)/G9</f>
        <v>0.13877588087722631</v>
      </c>
      <c r="I9" s="3">
        <f t="shared" si="0"/>
        <v>787.32453049274307</v>
      </c>
      <c r="J9" s="3">
        <f t="shared" si="1"/>
        <v>777.67546950725693</v>
      </c>
    </row>
    <row r="10" spans="1:10" x14ac:dyDescent="0.25">
      <c r="A10" s="4" t="s">
        <v>19</v>
      </c>
      <c r="B10" s="4">
        <v>4850325.9839999974</v>
      </c>
      <c r="C10" s="8">
        <v>1041</v>
      </c>
      <c r="D10" s="13">
        <v>1849</v>
      </c>
      <c r="E10" s="18">
        <v>1005</v>
      </c>
      <c r="F10" s="23">
        <v>553</v>
      </c>
      <c r="G10">
        <f>AVERAGE(C10:F10)</f>
        <v>1112</v>
      </c>
      <c r="H10" s="2">
        <f>_xlfn.STDEV.P(C10:F10)/G10</f>
        <v>0.41991203289105622</v>
      </c>
      <c r="I10" s="3">
        <f t="shared" si="0"/>
        <v>1132.7453049792637</v>
      </c>
      <c r="J10" s="3">
        <f t="shared" si="1"/>
        <v>1091.2546950207363</v>
      </c>
    </row>
    <row r="11" spans="1:10" x14ac:dyDescent="0.25">
      <c r="A11" s="4" t="s">
        <v>20</v>
      </c>
      <c r="B11" s="4">
        <v>4894124.231999997</v>
      </c>
      <c r="C11" s="8">
        <v>1483</v>
      </c>
      <c r="D11" s="13">
        <v>887</v>
      </c>
      <c r="E11" s="18">
        <v>1647</v>
      </c>
      <c r="F11" s="23">
        <v>2514</v>
      </c>
      <c r="G11">
        <f>AVERAGE(C11:F11)</f>
        <v>1632.75</v>
      </c>
      <c r="H11" s="2">
        <f>_xlfn.STDEV.P(C11:F11)/G11</f>
        <v>0.35651654310431585</v>
      </c>
      <c r="I11" s="3">
        <f t="shared" si="0"/>
        <v>1658.6116420276021</v>
      </c>
      <c r="J11" s="3">
        <f t="shared" si="1"/>
        <v>1606.8883579723979</v>
      </c>
    </row>
    <row r="12" spans="1:10" x14ac:dyDescent="0.25">
      <c r="A12" s="4" t="s">
        <v>21</v>
      </c>
      <c r="B12" s="4">
        <v>4937922.4799999967</v>
      </c>
      <c r="C12" s="8">
        <v>1311</v>
      </c>
      <c r="D12" s="13">
        <v>146</v>
      </c>
      <c r="E12" s="18">
        <v>685</v>
      </c>
      <c r="F12" s="23">
        <v>1574</v>
      </c>
      <c r="G12">
        <f>AVERAGE(C12:F12)</f>
        <v>929</v>
      </c>
      <c r="H12" s="2">
        <f>_xlfn.STDEV.P(C12:F12)/G12</f>
        <v>0.59801606865025092</v>
      </c>
      <c r="I12" s="3">
        <f t="shared" si="0"/>
        <v>953.68228054674535</v>
      </c>
      <c r="J12" s="3">
        <f t="shared" si="1"/>
        <v>904.31771945325465</v>
      </c>
    </row>
    <row r="13" spans="1:10" x14ac:dyDescent="0.25">
      <c r="A13" s="4" t="s">
        <v>22</v>
      </c>
      <c r="B13" s="4">
        <v>4981720.7279999964</v>
      </c>
      <c r="C13" s="8">
        <v>2837</v>
      </c>
      <c r="D13" s="13">
        <v>495</v>
      </c>
      <c r="E13" s="18">
        <v>2835</v>
      </c>
      <c r="F13" s="23">
        <v>1358</v>
      </c>
      <c r="G13">
        <f>AVERAGE(C13:F13)</f>
        <v>1881.25</v>
      </c>
      <c r="H13" s="2">
        <f>_xlfn.STDEV.P(C13:F13)/G13</f>
        <v>0.53279436753897591</v>
      </c>
      <c r="I13" s="3">
        <f t="shared" si="0"/>
        <v>1925.781041714027</v>
      </c>
      <c r="J13" s="3">
        <f t="shared" si="1"/>
        <v>1836.718958285973</v>
      </c>
    </row>
    <row r="14" spans="1:10" x14ac:dyDescent="0.25">
      <c r="A14" s="4" t="s">
        <v>23</v>
      </c>
      <c r="B14" s="4">
        <v>5025518.9759999961</v>
      </c>
      <c r="C14" s="8">
        <v>878</v>
      </c>
      <c r="D14" s="13">
        <v>3571</v>
      </c>
      <c r="E14" s="18">
        <v>3399</v>
      </c>
      <c r="F14" s="23">
        <v>2384</v>
      </c>
      <c r="G14">
        <f>AVERAGE(C14:F14)</f>
        <v>2558</v>
      </c>
      <c r="H14" s="2">
        <f>_xlfn.STDEV.P(C14:F14)/G14</f>
        <v>0.41859347606293823</v>
      </c>
      <c r="I14" s="3">
        <f t="shared" si="0"/>
        <v>2605.5718140124786</v>
      </c>
      <c r="J14" s="3">
        <f t="shared" si="1"/>
        <v>2510.4281859875214</v>
      </c>
    </row>
    <row r="15" spans="1:10" x14ac:dyDescent="0.25">
      <c r="A15" s="4" t="s">
        <v>24</v>
      </c>
      <c r="B15" s="4">
        <v>5069317.2239999957</v>
      </c>
      <c r="C15" s="8">
        <v>2509</v>
      </c>
      <c r="D15" s="13">
        <v>699</v>
      </c>
      <c r="E15" s="18">
        <v>1022</v>
      </c>
      <c r="F15" s="23">
        <v>1017</v>
      </c>
      <c r="G15">
        <f>AVERAGE(C15:F15)</f>
        <v>1311.75</v>
      </c>
      <c r="H15" s="2">
        <f>_xlfn.STDEV.P(C15:F15)/G15</f>
        <v>0.53631374148820277</v>
      </c>
      <c r="I15" s="3">
        <f t="shared" si="0"/>
        <v>1343.0055189613543</v>
      </c>
      <c r="J15" s="3">
        <f t="shared" si="1"/>
        <v>1280.4944810386457</v>
      </c>
    </row>
    <row r="16" spans="1:10" x14ac:dyDescent="0.25">
      <c r="A16" s="4" t="s">
        <v>25</v>
      </c>
      <c r="B16" s="4">
        <v>5113115.4719999954</v>
      </c>
      <c r="C16" s="8">
        <v>1156</v>
      </c>
      <c r="D16" s="13">
        <v>2065</v>
      </c>
      <c r="E16" s="18">
        <v>4399</v>
      </c>
      <c r="F16" s="23">
        <v>1488</v>
      </c>
      <c r="G16">
        <f>AVERAGE(C16:F16)</f>
        <v>2277</v>
      </c>
      <c r="H16" s="2">
        <f>_xlfn.STDEV.P(C16:F16)/G16</f>
        <v>0.55668662342636965</v>
      </c>
      <c r="I16" s="3">
        <f t="shared" si="0"/>
        <v>2333.3158356921981</v>
      </c>
      <c r="J16" s="3">
        <f t="shared" si="1"/>
        <v>2220.6841643078019</v>
      </c>
    </row>
    <row r="17" spans="1:10" x14ac:dyDescent="0.25">
      <c r="A17" s="4" t="s">
        <v>26</v>
      </c>
      <c r="B17" s="4">
        <v>5156913.7199999951</v>
      </c>
      <c r="C17" s="8">
        <v>3350</v>
      </c>
      <c r="D17" s="13">
        <v>3978</v>
      </c>
      <c r="E17" s="18">
        <v>1903</v>
      </c>
      <c r="F17" s="23">
        <v>579</v>
      </c>
      <c r="G17">
        <f>AVERAGE(C17:F17)</f>
        <v>2452.5</v>
      </c>
      <c r="H17" s="2">
        <f>_xlfn.STDEV.P(C17:F17)/G17</f>
        <v>0.53726047003264477</v>
      </c>
      <c r="I17" s="3">
        <f t="shared" si="0"/>
        <v>2511.0397172562703</v>
      </c>
      <c r="J17" s="3">
        <f t="shared" si="1"/>
        <v>2393.9602827437297</v>
      </c>
    </row>
    <row r="18" spans="1:10" x14ac:dyDescent="0.25">
      <c r="A18" s="4" t="s">
        <v>27</v>
      </c>
      <c r="B18" s="4">
        <v>5200711.9679999948</v>
      </c>
      <c r="C18" s="8">
        <v>2077</v>
      </c>
      <c r="D18" s="13">
        <v>1752</v>
      </c>
      <c r="E18" s="18">
        <v>5312</v>
      </c>
      <c r="F18" s="23">
        <v>739</v>
      </c>
      <c r="G18">
        <f>AVERAGE(C18:F18)</f>
        <v>2470</v>
      </c>
      <c r="H18" s="2">
        <f>_xlfn.STDEV.P(C18:F18)/G18</f>
        <v>0.69369424566557947</v>
      </c>
      <c r="I18" s="3">
        <f t="shared" si="0"/>
        <v>2546.1240282839958</v>
      </c>
      <c r="J18" s="3">
        <f t="shared" si="1"/>
        <v>2393.8759717160042</v>
      </c>
    </row>
    <row r="19" spans="1:10" x14ac:dyDescent="0.25">
      <c r="A19" s="4" t="s">
        <v>28</v>
      </c>
      <c r="B19" s="4">
        <v>5244510.2159999944</v>
      </c>
      <c r="C19" s="8">
        <v>3684</v>
      </c>
      <c r="D19" s="13">
        <v>448</v>
      </c>
      <c r="E19" s="18">
        <v>1143</v>
      </c>
      <c r="F19" s="23">
        <v>1199</v>
      </c>
      <c r="G19">
        <f>AVERAGE(C19:F19)</f>
        <v>1618.5</v>
      </c>
      <c r="H19" s="2">
        <f>_xlfn.STDEV.P(C19:F19)/G19</f>
        <v>0.75913622210929876</v>
      </c>
      <c r="I19" s="3">
        <f t="shared" si="0"/>
        <v>1673.0869884071267</v>
      </c>
      <c r="J19" s="3">
        <f t="shared" si="1"/>
        <v>1563.9130115928733</v>
      </c>
    </row>
    <row r="20" spans="1:10" x14ac:dyDescent="0.25">
      <c r="A20" s="4" t="s">
        <v>29</v>
      </c>
      <c r="B20" s="4">
        <v>5288308.4639999941</v>
      </c>
      <c r="C20" s="8">
        <v>927</v>
      </c>
      <c r="D20" s="13">
        <v>618</v>
      </c>
      <c r="E20" s="18">
        <v>532</v>
      </c>
      <c r="F20" s="23">
        <v>3250</v>
      </c>
      <c r="G20">
        <f>AVERAGE(C20:F20)</f>
        <v>1331.75</v>
      </c>
      <c r="H20" s="2">
        <f>_xlfn.STDEV.P(C20:F20)/G20</f>
        <v>0.83889630600542486</v>
      </c>
      <c r="I20" s="3">
        <f t="shared" si="0"/>
        <v>1381.3849631996552</v>
      </c>
      <c r="J20" s="3">
        <f t="shared" si="1"/>
        <v>1282.1150368003448</v>
      </c>
    </row>
    <row r="21" spans="1:10" x14ac:dyDescent="0.25">
      <c r="A21" s="4" t="s">
        <v>30</v>
      </c>
      <c r="B21" s="4">
        <v>5332106.7119999938</v>
      </c>
      <c r="C21" s="8">
        <v>2577</v>
      </c>
      <c r="D21" s="13">
        <v>2951</v>
      </c>
      <c r="E21" s="18">
        <v>1080</v>
      </c>
      <c r="F21" s="23">
        <v>1434</v>
      </c>
      <c r="G21">
        <f>AVERAGE(C21:F21)</f>
        <v>2010.5</v>
      </c>
      <c r="H21" s="2">
        <f>_xlfn.STDEV.P(C21:F21)/G21</f>
        <v>0.38556809521058816</v>
      </c>
      <c r="I21" s="3">
        <f t="shared" si="0"/>
        <v>2044.9399001866864</v>
      </c>
      <c r="J21" s="3">
        <f t="shared" si="1"/>
        <v>1976.0600998133136</v>
      </c>
    </row>
    <row r="22" spans="1:10" x14ac:dyDescent="0.25">
      <c r="A22" s="4" t="s">
        <v>31</v>
      </c>
      <c r="B22" s="4">
        <v>5375904.9599999934</v>
      </c>
      <c r="C22" s="8">
        <v>2750</v>
      </c>
      <c r="D22" s="13">
        <v>2802</v>
      </c>
      <c r="E22" s="18">
        <v>1643</v>
      </c>
      <c r="F22" s="23">
        <v>3469</v>
      </c>
      <c r="G22">
        <f>AVERAGE(C22:F22)</f>
        <v>2666</v>
      </c>
      <c r="H22" s="2">
        <f>_xlfn.STDEV.P(C22:F22)/G22</f>
        <v>0.24574296549585103</v>
      </c>
      <c r="I22" s="3">
        <f t="shared" si="0"/>
        <v>2695.1070342299713</v>
      </c>
      <c r="J22" s="3">
        <f t="shared" si="1"/>
        <v>2636.8929657700287</v>
      </c>
    </row>
    <row r="23" spans="1:10" x14ac:dyDescent="0.25">
      <c r="A23" s="4" t="s">
        <v>32</v>
      </c>
      <c r="B23" s="4">
        <v>5419823.2031999938</v>
      </c>
      <c r="C23" s="8">
        <v>4710</v>
      </c>
      <c r="D23" s="13">
        <v>1769</v>
      </c>
      <c r="E23" s="18">
        <v>1847</v>
      </c>
      <c r="F23" s="23">
        <v>1289</v>
      </c>
      <c r="G23">
        <f>AVERAGE(C23:F23)</f>
        <v>2403.75</v>
      </c>
      <c r="H23" s="2">
        <f>_xlfn.STDEV.P(C23:F23)/G23</f>
        <v>0.5610187140196049</v>
      </c>
      <c r="I23" s="3">
        <f t="shared" si="0"/>
        <v>2463.6633167368823</v>
      </c>
      <c r="J23" s="3">
        <f t="shared" si="1"/>
        <v>2343.8366832631177</v>
      </c>
    </row>
    <row r="24" spans="1:10" x14ac:dyDescent="0.25">
      <c r="A24" s="4" t="s">
        <v>33</v>
      </c>
      <c r="B24" s="4">
        <v>5463741.4463999942</v>
      </c>
      <c r="C24" s="8">
        <v>4856</v>
      </c>
      <c r="D24" s="13">
        <v>4096</v>
      </c>
      <c r="E24" s="18">
        <v>179</v>
      </c>
      <c r="F24" s="23">
        <v>4095</v>
      </c>
      <c r="G24">
        <f>AVERAGE(C24:F24)</f>
        <v>3306.5</v>
      </c>
      <c r="H24" s="2">
        <f>_xlfn.STDEV.P(C24:F24)/G24</f>
        <v>0.5541087378032693</v>
      </c>
      <c r="I24" s="3">
        <f t="shared" si="0"/>
        <v>3387.8992198318056</v>
      </c>
      <c r="J24" s="3">
        <f t="shared" si="1"/>
        <v>3225.1007801681944</v>
      </c>
    </row>
    <row r="25" spans="1:10" x14ac:dyDescent="0.25">
      <c r="A25" s="4" t="s">
        <v>34</v>
      </c>
      <c r="B25" s="4">
        <v>5507659.6895999946</v>
      </c>
      <c r="C25" s="8">
        <v>767</v>
      </c>
      <c r="D25" s="13">
        <v>779</v>
      </c>
      <c r="E25" s="18">
        <v>1196</v>
      </c>
      <c r="F25" s="23">
        <v>287</v>
      </c>
      <c r="G25">
        <f>AVERAGE(C25:F25)</f>
        <v>757.25</v>
      </c>
      <c r="H25" s="2">
        <f>_xlfn.STDEV.P(C25:F25)/G25</f>
        <v>0.42495041706912295</v>
      </c>
      <c r="I25" s="3">
        <f t="shared" si="0"/>
        <v>771.54664912190549</v>
      </c>
      <c r="J25" s="3">
        <f t="shared" si="1"/>
        <v>742.95335087809451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tabSelected="1" workbookViewId="0">
      <selection activeCell="L10" sqref="L10"/>
    </sheetView>
  </sheetViews>
  <sheetFormatPr defaultRowHeight="15" x14ac:dyDescent="0.25"/>
  <cols>
    <col min="1" max="1" width="26.5703125" style="3" bestFit="1" customWidth="1"/>
    <col min="2" max="16384" width="9.140625" style="3"/>
  </cols>
  <sheetData>
    <row r="1" spans="1:10" x14ac:dyDescent="0.25">
      <c r="A1" s="3" t="s">
        <v>5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1" t="s">
        <v>8</v>
      </c>
      <c r="H1" s="1" t="s">
        <v>7</v>
      </c>
      <c r="I1" s="1" t="s">
        <v>9</v>
      </c>
      <c r="J1" s="1" t="s">
        <v>10</v>
      </c>
    </row>
    <row r="2" spans="1:10" x14ac:dyDescent="0.25">
      <c r="A2" s="4" t="s">
        <v>11</v>
      </c>
      <c r="B2" s="4">
        <v>4499940</v>
      </c>
      <c r="C2" s="9">
        <v>0</v>
      </c>
      <c r="D2" s="14">
        <v>0</v>
      </c>
      <c r="E2" s="19">
        <v>0</v>
      </c>
      <c r="F2" s="24">
        <v>0</v>
      </c>
      <c r="G2" s="3">
        <f>AVERAGE(C2:F2)</f>
        <v>0</v>
      </c>
      <c r="H2" s="2" t="e">
        <f>_xlfn.STDEV.P(C2:F2)/G2</f>
        <v>#DIV/0!</v>
      </c>
      <c r="I2" s="3" t="e">
        <f>CONFIDENCE(0.95,H2,8)+G2</f>
        <v>#DIV/0!</v>
      </c>
      <c r="J2" s="3" t="e">
        <f>-CONFIDENCE(0.95,H2,8)+G2</f>
        <v>#DIV/0!</v>
      </c>
    </row>
    <row r="3" spans="1:10" x14ac:dyDescent="0.25">
      <c r="A3" s="4" t="s">
        <v>12</v>
      </c>
      <c r="B3" s="4">
        <v>4543738.2479999997</v>
      </c>
      <c r="C3" s="9">
        <v>142.69999999999999</v>
      </c>
      <c r="D3" s="14">
        <v>142.71</v>
      </c>
      <c r="E3" s="19">
        <v>142.72</v>
      </c>
      <c r="F3" s="24">
        <v>142.74</v>
      </c>
      <c r="G3" s="3">
        <f>AVERAGE(C3:F3)</f>
        <v>142.7175</v>
      </c>
      <c r="H3" s="2">
        <f>_xlfn.STDEV.P(C3:F3)/G3</f>
        <v>1.0363269716576316E-4</v>
      </c>
      <c r="I3" s="3">
        <f>CONFIDENCE(0.9,H3*G3,8)+G3</f>
        <v>142.71815709891121</v>
      </c>
      <c r="J3" s="3">
        <f>-CONFIDENCE(0.9,H3*G3,8)+G3</f>
        <v>142.7168429010888</v>
      </c>
    </row>
    <row r="4" spans="1:10" x14ac:dyDescent="0.25">
      <c r="A4" s="4" t="s">
        <v>13</v>
      </c>
      <c r="B4" s="4">
        <v>4587536.4959999993</v>
      </c>
      <c r="C4" s="9">
        <v>142.72999999999999</v>
      </c>
      <c r="D4" s="14">
        <v>142.6</v>
      </c>
      <c r="E4" s="19">
        <v>142.68</v>
      </c>
      <c r="F4" s="24">
        <v>142.71</v>
      </c>
      <c r="G4" s="3">
        <f>AVERAGE(C4:F4)</f>
        <v>142.68</v>
      </c>
      <c r="H4" s="2">
        <f>_xlfn.STDEV.P(C4:F4)/G4</f>
        <v>3.4691249427431489E-4</v>
      </c>
      <c r="I4" s="3">
        <f t="shared" ref="I4:I25" si="0">CONFIDENCE(0.9,H4*G4,8)+G4</f>
        <v>142.68219907356996</v>
      </c>
      <c r="J4" s="3">
        <f t="shared" ref="J4:J25" si="1">-CONFIDENCE(0.9,H4*G4,8)+G4</f>
        <v>142.67780092643005</v>
      </c>
    </row>
    <row r="5" spans="1:10" x14ac:dyDescent="0.25">
      <c r="A5" s="4" t="s">
        <v>14</v>
      </c>
      <c r="B5" s="4">
        <v>4631334.743999999</v>
      </c>
      <c r="C5" s="9">
        <v>142.61000000000001</v>
      </c>
      <c r="D5" s="14">
        <v>142.57</v>
      </c>
      <c r="E5" s="19">
        <v>142.62</v>
      </c>
      <c r="F5" s="24">
        <v>142.59</v>
      </c>
      <c r="G5" s="3">
        <f>AVERAGE(C5:F5)</f>
        <v>142.5975</v>
      </c>
      <c r="H5" s="2">
        <f>_xlfn.STDEV.P(C5:F5)/G5</f>
        <v>1.3466480386877176E-4</v>
      </c>
      <c r="I5" s="3">
        <f t="shared" si="0"/>
        <v>142.59835314476695</v>
      </c>
      <c r="J5" s="3">
        <f t="shared" si="1"/>
        <v>142.59664685523305</v>
      </c>
    </row>
    <row r="6" spans="1:10" x14ac:dyDescent="0.25">
      <c r="A6" s="4" t="s">
        <v>15</v>
      </c>
      <c r="B6" s="4">
        <v>4675132.9919999987</v>
      </c>
      <c r="C6" s="9">
        <v>142.62</v>
      </c>
      <c r="D6" s="14">
        <v>142.65</v>
      </c>
      <c r="E6" s="19">
        <v>142.6</v>
      </c>
      <c r="F6" s="24">
        <v>142.69999999999999</v>
      </c>
      <c r="G6" s="3">
        <f>AVERAGE(C6:F6)</f>
        <v>142.64249999999998</v>
      </c>
      <c r="H6" s="2">
        <f>_xlfn.STDEV.P(C6:F6)/G6</f>
        <v>2.6406083694057017E-4</v>
      </c>
      <c r="I6" s="3">
        <f t="shared" si="0"/>
        <v>142.64417343810555</v>
      </c>
      <c r="J6" s="3">
        <f t="shared" si="1"/>
        <v>142.64082656189441</v>
      </c>
    </row>
    <row r="7" spans="1:10" x14ac:dyDescent="0.25">
      <c r="A7" s="4" t="s">
        <v>16</v>
      </c>
      <c r="B7" s="4">
        <v>4718931.2399999984</v>
      </c>
      <c r="C7" s="9">
        <v>142.62</v>
      </c>
      <c r="D7" s="14">
        <v>142.63999999999999</v>
      </c>
      <c r="E7" s="19">
        <v>142.65</v>
      </c>
      <c r="F7" s="24">
        <v>142.62</v>
      </c>
      <c r="G7" s="3">
        <f>AVERAGE(C7:F7)</f>
        <v>142.63249999999999</v>
      </c>
      <c r="H7" s="2">
        <f>_xlfn.STDEV.P(C7:F7)/G7</f>
        <v>9.1075884225294633E-5</v>
      </c>
      <c r="I7" s="3">
        <f t="shared" si="0"/>
        <v>142.63307713658784</v>
      </c>
      <c r="J7" s="3">
        <f t="shared" si="1"/>
        <v>142.63192286341214</v>
      </c>
    </row>
    <row r="8" spans="1:10" x14ac:dyDescent="0.25">
      <c r="A8" s="4" t="s">
        <v>17</v>
      </c>
      <c r="B8" s="4">
        <v>4762729.487999998</v>
      </c>
      <c r="C8" s="9">
        <v>142.66</v>
      </c>
      <c r="D8" s="14">
        <v>142.65</v>
      </c>
      <c r="E8" s="19">
        <v>142.58000000000001</v>
      </c>
      <c r="F8" s="24">
        <v>142.61000000000001</v>
      </c>
      <c r="G8" s="3">
        <f>AVERAGE(C8:F8)</f>
        <v>142.625</v>
      </c>
      <c r="H8" s="2">
        <f>_xlfn.STDEV.P(C8:F8)/G8</f>
        <v>2.2447411875308276E-4</v>
      </c>
      <c r="I8" s="3">
        <f t="shared" si="0"/>
        <v>142.62642238986595</v>
      </c>
      <c r="J8" s="3">
        <f t="shared" si="1"/>
        <v>142.62357761013405</v>
      </c>
    </row>
    <row r="9" spans="1:10" x14ac:dyDescent="0.25">
      <c r="A9" s="4" t="s">
        <v>18</v>
      </c>
      <c r="B9" s="4">
        <v>4806527.7359999977</v>
      </c>
      <c r="C9" s="9">
        <v>142.61000000000001</v>
      </c>
      <c r="D9" s="14">
        <v>142.65</v>
      </c>
      <c r="E9" s="19">
        <v>142.65</v>
      </c>
      <c r="F9" s="24">
        <v>142.66</v>
      </c>
      <c r="G9" s="3">
        <f>AVERAGE(C9:F9)</f>
        <v>142.64249999999998</v>
      </c>
      <c r="H9" s="2">
        <f>_xlfn.STDEV.P(C9:F9)/G9</f>
        <v>1.3462232062440077E-4</v>
      </c>
      <c r="I9" s="3">
        <f t="shared" si="0"/>
        <v>142.64335314476693</v>
      </c>
      <c r="J9" s="3">
        <f t="shared" si="1"/>
        <v>142.64164685523303</v>
      </c>
    </row>
    <row r="10" spans="1:10" x14ac:dyDescent="0.25">
      <c r="A10" s="4" t="s">
        <v>19</v>
      </c>
      <c r="B10" s="4">
        <v>4850325.9839999974</v>
      </c>
      <c r="C10" s="9">
        <v>142.63999999999999</v>
      </c>
      <c r="D10" s="14">
        <v>142.66999999999999</v>
      </c>
      <c r="E10" s="19">
        <v>142.68</v>
      </c>
      <c r="F10" s="24">
        <v>142.63999999999999</v>
      </c>
      <c r="G10" s="3">
        <f>AVERAGE(C10:F10)</f>
        <v>142.65749999999997</v>
      </c>
      <c r="H10" s="2">
        <f>_xlfn.STDEV.P(C10:F10)/G10</f>
        <v>1.2514989447707814E-4</v>
      </c>
      <c r="I10" s="3">
        <f t="shared" si="0"/>
        <v>142.65829319837067</v>
      </c>
      <c r="J10" s="3">
        <f t="shared" si="1"/>
        <v>142.65670680162927</v>
      </c>
    </row>
    <row r="11" spans="1:10" x14ac:dyDescent="0.25">
      <c r="A11" s="4" t="s">
        <v>20</v>
      </c>
      <c r="B11" s="4">
        <v>4894124.231999997</v>
      </c>
      <c r="C11" s="9">
        <v>142.61000000000001</v>
      </c>
      <c r="D11" s="14">
        <v>142.65</v>
      </c>
      <c r="E11" s="19">
        <v>142.66</v>
      </c>
      <c r="F11" s="24">
        <v>142.62</v>
      </c>
      <c r="G11" s="3">
        <f>AVERAGE(C11:F11)</f>
        <v>142.63499999999999</v>
      </c>
      <c r="H11" s="2">
        <f>_xlfn.STDEV.P(C11:F11)/G11</f>
        <v>1.4453344640574431E-4</v>
      </c>
      <c r="I11" s="3">
        <f t="shared" si="0"/>
        <v>142.63591590658569</v>
      </c>
      <c r="J11" s="3">
        <f t="shared" si="1"/>
        <v>142.63408409341429</v>
      </c>
    </row>
    <row r="12" spans="1:10" x14ac:dyDescent="0.25">
      <c r="A12" s="4" t="s">
        <v>21</v>
      </c>
      <c r="B12" s="4">
        <v>4937922.4799999967</v>
      </c>
      <c r="C12" s="9">
        <v>142.6</v>
      </c>
      <c r="D12" s="14">
        <v>142.66</v>
      </c>
      <c r="E12" s="19">
        <v>142.62</v>
      </c>
      <c r="F12" s="24">
        <v>142.66</v>
      </c>
      <c r="G12" s="3">
        <f>AVERAGE(C12:F12)</f>
        <v>142.63499999999999</v>
      </c>
      <c r="H12" s="2">
        <f>_xlfn.STDEV.P(C12:F12)/G12</f>
        <v>1.8214857583014532E-4</v>
      </c>
      <c r="I12" s="3">
        <f t="shared" si="0"/>
        <v>142.63615427317569</v>
      </c>
      <c r="J12" s="3">
        <f t="shared" si="1"/>
        <v>142.63384572682429</v>
      </c>
    </row>
    <row r="13" spans="1:10" x14ac:dyDescent="0.25">
      <c r="A13" s="4" t="s">
        <v>22</v>
      </c>
      <c r="B13" s="4">
        <v>4981720.7279999964</v>
      </c>
      <c r="C13" s="9">
        <v>142.62</v>
      </c>
      <c r="D13" s="14">
        <v>142.59</v>
      </c>
      <c r="E13" s="19">
        <v>142.66</v>
      </c>
      <c r="F13" s="24">
        <v>142.6</v>
      </c>
      <c r="G13" s="3">
        <f>AVERAGE(C13:F13)</f>
        <v>142.61750000000001</v>
      </c>
      <c r="H13" s="2">
        <f>_xlfn.STDEV.P(C13:F13)/G13</f>
        <v>1.8798193234987169E-4</v>
      </c>
      <c r="I13" s="3">
        <f t="shared" si="0"/>
        <v>142.61869109292667</v>
      </c>
      <c r="J13" s="3">
        <f t="shared" si="1"/>
        <v>142.61630890707335</v>
      </c>
    </row>
    <row r="14" spans="1:10" x14ac:dyDescent="0.25">
      <c r="A14" s="4" t="s">
        <v>23</v>
      </c>
      <c r="B14" s="4">
        <v>5025518.9759999961</v>
      </c>
      <c r="C14" s="9">
        <v>142.62</v>
      </c>
      <c r="D14" s="14">
        <v>142.66</v>
      </c>
      <c r="E14" s="19">
        <v>142.59</v>
      </c>
      <c r="F14" s="24">
        <v>142.65</v>
      </c>
      <c r="G14" s="3">
        <f>AVERAGE(C14:F14)</f>
        <v>142.63</v>
      </c>
      <c r="H14" s="2">
        <f>_xlfn.STDEV.P(C14:F14)/G14</f>
        <v>1.9200818814594931E-4</v>
      </c>
      <c r="I14" s="3">
        <f t="shared" si="0"/>
        <v>142.63121671075908</v>
      </c>
      <c r="J14" s="3">
        <f t="shared" si="1"/>
        <v>142.62878328924091</v>
      </c>
    </row>
    <row r="15" spans="1:10" x14ac:dyDescent="0.25">
      <c r="A15" s="4" t="s">
        <v>24</v>
      </c>
      <c r="B15" s="4">
        <v>5069317.2239999957</v>
      </c>
      <c r="C15" s="9">
        <v>142.61000000000001</v>
      </c>
      <c r="D15" s="14">
        <v>142.63</v>
      </c>
      <c r="E15" s="19">
        <v>142.68</v>
      </c>
      <c r="F15" s="24">
        <v>142.59</v>
      </c>
      <c r="G15" s="3">
        <f>AVERAGE(C15:F15)</f>
        <v>142.6275</v>
      </c>
      <c r="H15" s="2">
        <f>_xlfn.STDEV.P(C15:F15)/G15</f>
        <v>2.3451101926801618E-4</v>
      </c>
      <c r="I15" s="3">
        <f t="shared" si="0"/>
        <v>142.62898601516298</v>
      </c>
      <c r="J15" s="3">
        <f t="shared" si="1"/>
        <v>142.62601398483702</v>
      </c>
    </row>
    <row r="16" spans="1:10" x14ac:dyDescent="0.25">
      <c r="A16" s="4" t="s">
        <v>25</v>
      </c>
      <c r="B16" s="4">
        <v>5113115.4719999954</v>
      </c>
      <c r="C16" s="9">
        <v>142.66</v>
      </c>
      <c r="D16" s="14">
        <v>142.65</v>
      </c>
      <c r="E16" s="19">
        <v>142.66</v>
      </c>
      <c r="F16" s="24">
        <v>142.63999999999999</v>
      </c>
      <c r="G16" s="3">
        <f>AVERAGE(C16:F16)</f>
        <v>142.6525</v>
      </c>
      <c r="H16" s="2">
        <f>_xlfn.STDEV.P(C16:F16)/G16</f>
        <v>5.812419674307615E-5</v>
      </c>
      <c r="I16" s="3">
        <f t="shared" si="0"/>
        <v>142.65286837747607</v>
      </c>
      <c r="J16" s="3">
        <f t="shared" si="1"/>
        <v>142.65213162252394</v>
      </c>
    </row>
    <row r="17" spans="1:10" x14ac:dyDescent="0.25">
      <c r="A17" s="4" t="s">
        <v>26</v>
      </c>
      <c r="B17" s="4">
        <v>5156913.7199999951</v>
      </c>
      <c r="C17" s="9">
        <v>142.65</v>
      </c>
      <c r="D17" s="14">
        <v>142.62</v>
      </c>
      <c r="E17" s="19">
        <v>142.62</v>
      </c>
      <c r="F17" s="24">
        <v>142.6</v>
      </c>
      <c r="G17" s="3">
        <f>AVERAGE(C17:F17)</f>
        <v>142.6225</v>
      </c>
      <c r="H17" s="2">
        <f>_xlfn.STDEV.P(C17:F17)/G17</f>
        <v>1.2518060664594145E-4</v>
      </c>
      <c r="I17" s="3">
        <f t="shared" si="0"/>
        <v>142.6232931983707</v>
      </c>
      <c r="J17" s="3">
        <f t="shared" si="1"/>
        <v>142.6217068016293</v>
      </c>
    </row>
    <row r="18" spans="1:10" x14ac:dyDescent="0.25">
      <c r="A18" s="4" t="s">
        <v>27</v>
      </c>
      <c r="B18" s="4">
        <v>5200711.9679999948</v>
      </c>
      <c r="C18" s="9">
        <v>142.6</v>
      </c>
      <c r="D18" s="14">
        <v>142.72</v>
      </c>
      <c r="E18" s="19">
        <v>142.55000000000001</v>
      </c>
      <c r="F18" s="24">
        <v>142.56</v>
      </c>
      <c r="G18" s="3">
        <f>AVERAGE(C18:F18)</f>
        <v>142.60750000000002</v>
      </c>
      <c r="H18" s="2">
        <f>_xlfn.STDEV.P(C18:F18)/G18</f>
        <v>4.7397597723104138E-4</v>
      </c>
      <c r="I18" s="3">
        <f t="shared" si="0"/>
        <v>142.61050300056485</v>
      </c>
      <c r="J18" s="3">
        <f t="shared" si="1"/>
        <v>142.60449699943518</v>
      </c>
    </row>
    <row r="19" spans="1:10" x14ac:dyDescent="0.25">
      <c r="A19" s="4" t="s">
        <v>28</v>
      </c>
      <c r="B19" s="4">
        <v>5244510.2159999944</v>
      </c>
      <c r="C19" s="9">
        <v>142.57</v>
      </c>
      <c r="D19" s="14">
        <v>142.65</v>
      </c>
      <c r="E19" s="19">
        <v>142.65</v>
      </c>
      <c r="F19" s="24">
        <v>142.57</v>
      </c>
      <c r="G19" s="3">
        <f>AVERAGE(C19:F19)</f>
        <v>142.61000000000001</v>
      </c>
      <c r="H19" s="2">
        <f>_xlfn.STDEV.P(C19:F19)/G19</f>
        <v>2.80485239464317E-4</v>
      </c>
      <c r="I19" s="3">
        <f t="shared" si="0"/>
        <v>142.61177711980989</v>
      </c>
      <c r="J19" s="3">
        <f t="shared" si="1"/>
        <v>142.60822288019014</v>
      </c>
    </row>
    <row r="20" spans="1:10" x14ac:dyDescent="0.25">
      <c r="A20" s="4" t="s">
        <v>29</v>
      </c>
      <c r="B20" s="4">
        <v>5288308.4639999941</v>
      </c>
      <c r="C20" s="9">
        <v>142.57</v>
      </c>
      <c r="D20" s="14">
        <v>142.56</v>
      </c>
      <c r="E20" s="19">
        <v>142.59</v>
      </c>
      <c r="F20" s="24">
        <v>142.56</v>
      </c>
      <c r="G20" s="3">
        <f>AVERAGE(C20:F20)</f>
        <v>142.57</v>
      </c>
      <c r="H20" s="2">
        <f>_xlfn.STDEV.P(C20:F20)/G20</f>
        <v>8.5904809664840811E-5</v>
      </c>
      <c r="I20" s="3">
        <f t="shared" si="0"/>
        <v>142.57054412959323</v>
      </c>
      <c r="J20" s="3">
        <f t="shared" si="1"/>
        <v>142.56945587040676</v>
      </c>
    </row>
    <row r="21" spans="1:10" x14ac:dyDescent="0.25">
      <c r="A21" s="4" t="s">
        <v>30</v>
      </c>
      <c r="B21" s="4">
        <v>5332106.7119999938</v>
      </c>
      <c r="C21" s="9">
        <v>142.62</v>
      </c>
      <c r="D21" s="14">
        <v>142.65</v>
      </c>
      <c r="E21" s="19">
        <v>142.61000000000001</v>
      </c>
      <c r="F21" s="24">
        <v>142.61000000000001</v>
      </c>
      <c r="G21" s="3">
        <f>AVERAGE(C21:F21)</f>
        <v>142.6225</v>
      </c>
      <c r="H21" s="2">
        <f>_xlfn.STDEV.P(C21:F21)/G21</f>
        <v>1.1494396964540665E-4</v>
      </c>
      <c r="I21" s="3">
        <f t="shared" si="0"/>
        <v>142.62322833461897</v>
      </c>
      <c r="J21" s="3">
        <f t="shared" si="1"/>
        <v>142.62177166538103</v>
      </c>
    </row>
    <row r="22" spans="1:10" x14ac:dyDescent="0.25">
      <c r="A22" s="4" t="s">
        <v>31</v>
      </c>
      <c r="B22" s="4">
        <v>5375904.9599999934</v>
      </c>
      <c r="C22" s="9">
        <v>142.63</v>
      </c>
      <c r="D22" s="14">
        <v>142.55000000000001</v>
      </c>
      <c r="E22" s="19">
        <v>142.62</v>
      </c>
      <c r="F22" s="24">
        <v>142.58000000000001</v>
      </c>
      <c r="G22" s="3">
        <f>AVERAGE(C22:F22)</f>
        <v>142.595</v>
      </c>
      <c r="H22" s="2">
        <f>_xlfn.STDEV.P(C22:F22)/G22</f>
        <v>2.2452134497814388E-4</v>
      </c>
      <c r="I22" s="3">
        <f t="shared" si="0"/>
        <v>142.59642238986595</v>
      </c>
      <c r="J22" s="3">
        <f t="shared" si="1"/>
        <v>142.59357761013405</v>
      </c>
    </row>
    <row r="23" spans="1:10" x14ac:dyDescent="0.25">
      <c r="A23" s="4" t="s">
        <v>32</v>
      </c>
      <c r="B23" s="4">
        <v>5419823.2031999938</v>
      </c>
      <c r="C23" s="9">
        <v>142.57</v>
      </c>
      <c r="D23" s="14">
        <v>142.54</v>
      </c>
      <c r="E23" s="19">
        <v>142.53</v>
      </c>
      <c r="F23" s="24">
        <v>142.59</v>
      </c>
      <c r="G23" s="3">
        <f>AVERAGE(C23:F23)</f>
        <v>142.5575</v>
      </c>
      <c r="H23" s="2">
        <f>_xlfn.STDEV.P(C23:F23)/G23</f>
        <v>1.6729025155060267E-4</v>
      </c>
      <c r="I23" s="3">
        <f t="shared" si="0"/>
        <v>142.55855954015766</v>
      </c>
      <c r="J23" s="3">
        <f t="shared" si="1"/>
        <v>142.55644045984235</v>
      </c>
    </row>
    <row r="24" spans="1:10" x14ac:dyDescent="0.25">
      <c r="A24" s="4" t="s">
        <v>33</v>
      </c>
      <c r="B24" s="4">
        <v>5463741.4463999942</v>
      </c>
      <c r="C24" s="9">
        <v>142.57</v>
      </c>
      <c r="D24" s="14">
        <v>142.57</v>
      </c>
      <c r="E24" s="19">
        <v>142.6</v>
      </c>
      <c r="F24" s="24">
        <v>142.55000000000001</v>
      </c>
      <c r="G24" s="3">
        <f>AVERAGE(C24:F24)</f>
        <v>142.57249999999999</v>
      </c>
      <c r="H24" s="2">
        <f>_xlfn.STDEV.P(C24:F24)/G24</f>
        <v>1.2522450733031849E-4</v>
      </c>
      <c r="I24" s="3">
        <f t="shared" si="0"/>
        <v>142.57329319837069</v>
      </c>
      <c r="J24" s="3">
        <f t="shared" si="1"/>
        <v>142.57170680162929</v>
      </c>
    </row>
    <row r="25" spans="1:10" x14ac:dyDescent="0.25">
      <c r="A25" s="4" t="s">
        <v>34</v>
      </c>
      <c r="B25" s="4">
        <v>5507659.6895999946</v>
      </c>
      <c r="C25" s="9">
        <v>142.47</v>
      </c>
      <c r="D25" s="14">
        <v>142.58000000000001</v>
      </c>
      <c r="E25" s="19">
        <v>142.54</v>
      </c>
      <c r="F25" s="24">
        <v>142.55000000000001</v>
      </c>
      <c r="G25" s="3">
        <f>AVERAGE(C25:F25)</f>
        <v>142.53500000000003</v>
      </c>
      <c r="H25" s="2">
        <f>_xlfn.STDEV.P(C25:F25)/G25</f>
        <v>2.8281677301362823E-4</v>
      </c>
      <c r="I25" s="3">
        <f t="shared" si="0"/>
        <v>142.53679094974464</v>
      </c>
      <c r="J25" s="3">
        <f t="shared" si="1"/>
        <v>142.53320905025541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totalTx</vt:lpstr>
      <vt:lpstr>chainsize</vt:lpstr>
      <vt:lpstr>avgbandwidth</vt:lpstr>
      <vt:lpstr>mempool</vt:lpstr>
      <vt:lpstr>fee_per_byte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2017-11-27T15:03:40Z</dcterms:modified>
</cp:coreProperties>
</file>