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465" windowWidth="15780" windowHeight="10590"/>
  </bookViews>
  <sheets>
    <sheet name="totalTx" sheetId="1" r:id="rId1"/>
    <sheet name="chainsize" sheetId="3" r:id="rId2"/>
    <sheet name="avgbandwidth" sheetId="4" r:id="rId3"/>
    <sheet name="mempool" sheetId="2" r:id="rId4"/>
    <sheet name="fee_per_byte" sheetId="5" r:id="rId5"/>
  </sheets>
  <calcPr calcId="144525"/>
</workbook>
</file>

<file path=xl/calcChain.xml><?xml version="1.0" encoding="utf-8"?>
<calcChain xmlns="http://schemas.openxmlformats.org/spreadsheetml/2006/main">
  <c r="G25" i="5" l="1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J2" i="5" l="1"/>
  <c r="I2" i="5"/>
  <c r="J6" i="5"/>
  <c r="I6" i="5"/>
  <c r="J10" i="5"/>
  <c r="I10" i="5"/>
  <c r="J14" i="5"/>
  <c r="I14" i="5"/>
  <c r="J18" i="5"/>
  <c r="I18" i="5"/>
  <c r="J22" i="5"/>
  <c r="I22" i="5"/>
  <c r="J3" i="5"/>
  <c r="I3" i="5"/>
  <c r="J7" i="5"/>
  <c r="I7" i="5"/>
  <c r="J11" i="5"/>
  <c r="I11" i="5"/>
  <c r="J15" i="5"/>
  <c r="I15" i="5"/>
  <c r="J19" i="5"/>
  <c r="I19" i="5"/>
  <c r="J23" i="5"/>
  <c r="I23" i="5"/>
  <c r="J4" i="5"/>
  <c r="I4" i="5"/>
  <c r="J8" i="5"/>
  <c r="I8" i="5"/>
  <c r="J12" i="5"/>
  <c r="I12" i="5"/>
  <c r="J16" i="5"/>
  <c r="I16" i="5"/>
  <c r="J20" i="5"/>
  <c r="I20" i="5"/>
  <c r="J24" i="5"/>
  <c r="I24" i="5"/>
  <c r="J5" i="5"/>
  <c r="I5" i="5"/>
  <c r="J9" i="5"/>
  <c r="I9" i="5"/>
  <c r="J13" i="5"/>
  <c r="I13" i="5"/>
  <c r="J17" i="5"/>
  <c r="I17" i="5"/>
  <c r="J21" i="5"/>
  <c r="I21" i="5"/>
  <c r="J25" i="5"/>
  <c r="I25" i="5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18" i="3"/>
  <c r="G19" i="3"/>
  <c r="G20" i="3"/>
  <c r="H20" i="3" s="1"/>
  <c r="G21" i="3"/>
  <c r="G22" i="3"/>
  <c r="H22" i="3" s="1"/>
  <c r="G23" i="3"/>
  <c r="G24" i="3"/>
  <c r="H24" i="3" s="1"/>
  <c r="G25" i="3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J18" i="1" l="1"/>
  <c r="I18" i="1"/>
  <c r="I25" i="1"/>
  <c r="J25" i="1"/>
  <c r="J24" i="1"/>
  <c r="I24" i="1"/>
  <c r="J20" i="1"/>
  <c r="I20" i="1"/>
  <c r="I23" i="1"/>
  <c r="J23" i="1"/>
  <c r="I19" i="1"/>
  <c r="J19" i="1"/>
  <c r="J22" i="1"/>
  <c r="I22" i="1"/>
  <c r="I21" i="1"/>
  <c r="J21" i="1"/>
  <c r="I23" i="2"/>
  <c r="J23" i="2"/>
  <c r="I19" i="2"/>
  <c r="J19" i="2"/>
  <c r="I22" i="2"/>
  <c r="J22" i="2"/>
  <c r="I18" i="2"/>
  <c r="J18" i="2"/>
  <c r="I25" i="2"/>
  <c r="J25" i="2"/>
  <c r="I21" i="2"/>
  <c r="J21" i="2"/>
  <c r="I24" i="2"/>
  <c r="J24" i="2"/>
  <c r="I20" i="2"/>
  <c r="J20" i="2"/>
  <c r="H23" i="3"/>
  <c r="I20" i="3"/>
  <c r="J20" i="3"/>
  <c r="H25" i="3"/>
  <c r="I22" i="3"/>
  <c r="J22" i="3"/>
  <c r="I24" i="3"/>
  <c r="J24" i="3"/>
  <c r="H19" i="3"/>
  <c r="H21" i="3"/>
  <c r="H18" i="3"/>
  <c r="I23" i="4"/>
  <c r="J23" i="4"/>
  <c r="I22" i="4"/>
  <c r="J22" i="4"/>
  <c r="I18" i="4"/>
  <c r="J18" i="4"/>
  <c r="I21" i="4"/>
  <c r="J21" i="4"/>
  <c r="H25" i="4"/>
  <c r="H24" i="4"/>
  <c r="I20" i="4"/>
  <c r="J20" i="4"/>
  <c r="I19" i="4"/>
  <c r="J19" i="4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7" i="2"/>
  <c r="G16" i="2"/>
  <c r="H16" i="2" s="1"/>
  <c r="G15" i="2"/>
  <c r="H15" i="2" s="1"/>
  <c r="G14" i="2"/>
  <c r="H14" i="2" s="1"/>
  <c r="G13" i="2"/>
  <c r="G12" i="2"/>
  <c r="H12" i="2" s="1"/>
  <c r="G11" i="2"/>
  <c r="G10" i="2"/>
  <c r="H10" i="2" s="1"/>
  <c r="G9" i="2"/>
  <c r="G8" i="2"/>
  <c r="H8" i="2" s="1"/>
  <c r="G7" i="2"/>
  <c r="H7" i="2" s="1"/>
  <c r="G6" i="2"/>
  <c r="H6" i="2" s="1"/>
  <c r="G5" i="2"/>
  <c r="G4" i="2"/>
  <c r="H4" i="2" s="1"/>
  <c r="G3" i="2"/>
  <c r="G2" i="2"/>
  <c r="H2" i="2" s="1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G10" i="3"/>
  <c r="H10" i="3" s="1"/>
  <c r="G9" i="3"/>
  <c r="G8" i="3"/>
  <c r="H8" i="3" s="1"/>
  <c r="G7" i="3"/>
  <c r="G6" i="3"/>
  <c r="H6" i="3" s="1"/>
  <c r="G5" i="3"/>
  <c r="H5" i="3" s="1"/>
  <c r="G4" i="3"/>
  <c r="H4" i="3" s="1"/>
  <c r="G3" i="3"/>
  <c r="G2" i="3"/>
  <c r="H2" i="3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3" i="4"/>
  <c r="G4" i="4"/>
  <c r="G5" i="4"/>
  <c r="H5" i="4" s="1"/>
  <c r="G6" i="4"/>
  <c r="G7" i="4"/>
  <c r="G8" i="4"/>
  <c r="H8" i="4" s="1"/>
  <c r="G9" i="4"/>
  <c r="H9" i="4" s="1"/>
  <c r="G10" i="4"/>
  <c r="H10" i="4" s="1"/>
  <c r="G2" i="4"/>
  <c r="I5" i="1" l="1"/>
  <c r="J5" i="1"/>
  <c r="I13" i="1"/>
  <c r="J13" i="1"/>
  <c r="I2" i="1"/>
  <c r="J2" i="1"/>
  <c r="I10" i="1"/>
  <c r="J10" i="1"/>
  <c r="J3" i="1"/>
  <c r="I3" i="1"/>
  <c r="I7" i="1"/>
  <c r="J7" i="1"/>
  <c r="I11" i="1"/>
  <c r="J11" i="1"/>
  <c r="I15" i="1"/>
  <c r="J15" i="1"/>
  <c r="I9" i="1"/>
  <c r="J9" i="1"/>
  <c r="I17" i="1"/>
  <c r="J17" i="1"/>
  <c r="J6" i="1"/>
  <c r="I6" i="1"/>
  <c r="J14" i="1"/>
  <c r="I14" i="1"/>
  <c r="J4" i="1"/>
  <c r="I4" i="1"/>
  <c r="J8" i="1"/>
  <c r="I8" i="1"/>
  <c r="J12" i="1"/>
  <c r="I12" i="1"/>
  <c r="J16" i="1"/>
  <c r="I16" i="1"/>
  <c r="I6" i="2"/>
  <c r="J6" i="2"/>
  <c r="I10" i="2"/>
  <c r="J10" i="2"/>
  <c r="I15" i="2"/>
  <c r="J15" i="2"/>
  <c r="I4" i="2"/>
  <c r="J4" i="2"/>
  <c r="I8" i="2"/>
  <c r="J8" i="2"/>
  <c r="I12" i="2"/>
  <c r="J12" i="2"/>
  <c r="I16" i="2"/>
  <c r="J16" i="2"/>
  <c r="J2" i="2"/>
  <c r="I2" i="2"/>
  <c r="I14" i="2"/>
  <c r="J14" i="2"/>
  <c r="I7" i="2"/>
  <c r="J7" i="2"/>
  <c r="I18" i="3"/>
  <c r="J18" i="3"/>
  <c r="J2" i="3"/>
  <c r="I2" i="3"/>
  <c r="I6" i="3"/>
  <c r="J6" i="3"/>
  <c r="I10" i="3"/>
  <c r="J10" i="3"/>
  <c r="I14" i="3"/>
  <c r="J14" i="3"/>
  <c r="I23" i="3"/>
  <c r="J23" i="3"/>
  <c r="I15" i="3"/>
  <c r="J15" i="3"/>
  <c r="I21" i="3"/>
  <c r="J21" i="3"/>
  <c r="I5" i="3"/>
  <c r="J5" i="3"/>
  <c r="I13" i="3"/>
  <c r="J13" i="3"/>
  <c r="I4" i="3"/>
  <c r="J4" i="3"/>
  <c r="I8" i="3"/>
  <c r="J8" i="3"/>
  <c r="I12" i="3"/>
  <c r="J12" i="3"/>
  <c r="I16" i="3"/>
  <c r="J16" i="3"/>
  <c r="I19" i="3"/>
  <c r="J19" i="3"/>
  <c r="I25" i="3"/>
  <c r="J25" i="3"/>
  <c r="I9" i="4"/>
  <c r="J9" i="4"/>
  <c r="I16" i="4"/>
  <c r="J16" i="4"/>
  <c r="I8" i="4"/>
  <c r="J8" i="4"/>
  <c r="I15" i="4"/>
  <c r="J15" i="4"/>
  <c r="I11" i="4"/>
  <c r="J11" i="4"/>
  <c r="I14" i="4"/>
  <c r="J14" i="4"/>
  <c r="I5" i="4"/>
  <c r="J5" i="4"/>
  <c r="I12" i="4"/>
  <c r="J12" i="4"/>
  <c r="I10" i="4"/>
  <c r="J10" i="4"/>
  <c r="I17" i="4"/>
  <c r="J17" i="4"/>
  <c r="I13" i="4"/>
  <c r="J13" i="4"/>
  <c r="I24" i="4"/>
  <c r="J24" i="4"/>
  <c r="I25" i="4"/>
  <c r="J25" i="4"/>
  <c r="H5" i="2"/>
  <c r="H3" i="3"/>
  <c r="H4" i="4"/>
  <c r="H11" i="3"/>
  <c r="H13" i="2"/>
  <c r="H6" i="4"/>
  <c r="H7" i="3"/>
  <c r="H9" i="2"/>
  <c r="H17" i="2"/>
  <c r="H2" i="4"/>
  <c r="H7" i="4"/>
  <c r="H3" i="4"/>
  <c r="H9" i="3"/>
  <c r="H17" i="3"/>
  <c r="H3" i="2"/>
  <c r="H11" i="2"/>
  <c r="I9" i="2" l="1"/>
  <c r="J9" i="2"/>
  <c r="I13" i="2"/>
  <c r="J13" i="2"/>
  <c r="I11" i="2"/>
  <c r="J11" i="2"/>
  <c r="I17" i="2"/>
  <c r="J17" i="2"/>
  <c r="I5" i="2"/>
  <c r="J5" i="2"/>
  <c r="J3" i="2"/>
  <c r="I3" i="2"/>
  <c r="I11" i="3"/>
  <c r="J11" i="3"/>
  <c r="J3" i="3"/>
  <c r="I3" i="3"/>
  <c r="I7" i="3"/>
  <c r="J7" i="3"/>
  <c r="I17" i="3"/>
  <c r="J17" i="3"/>
  <c r="I9" i="3"/>
  <c r="J9" i="3"/>
  <c r="I2" i="4"/>
  <c r="J2" i="4"/>
  <c r="I6" i="4"/>
  <c r="J6" i="4"/>
  <c r="I4" i="4"/>
  <c r="J4" i="4"/>
  <c r="I3" i="4"/>
  <c r="J3" i="4"/>
  <c r="I7" i="4"/>
  <c r="J7" i="4"/>
</calcChain>
</file>

<file path=xl/sharedStrings.xml><?xml version="1.0" encoding="utf-8"?>
<sst xmlns="http://schemas.openxmlformats.org/spreadsheetml/2006/main" count="170" uniqueCount="35">
  <si>
    <t>TimeStamp</t>
  </si>
  <si>
    <t>Run 1</t>
  </si>
  <si>
    <t>Run 2</t>
  </si>
  <si>
    <t>Run 3</t>
  </si>
  <si>
    <t>Run 4</t>
  </si>
  <si>
    <t>Date</t>
  </si>
  <si>
    <t>Average</t>
  </si>
  <si>
    <t>STD</t>
  </si>
  <si>
    <t>Simulation Average</t>
  </si>
  <si>
    <t>Upper 90%</t>
  </si>
  <si>
    <t>Lower 90%</t>
  </si>
  <si>
    <t>Mon Jul 31 00:00:00 EDT 2017</t>
  </si>
  <si>
    <t>Wed Aug 30 09:58:14 EDT 2017</t>
  </si>
  <si>
    <t>Fri Sep 29 19:56:29 EDT 2017</t>
  </si>
  <si>
    <t>Mon Oct 30 05:54:44 EDT 2017</t>
  </si>
  <si>
    <t>Wed Nov 29 14:52:59 EST 2017</t>
  </si>
  <si>
    <t>Sat Dec 30 00:51:14 EST 2017</t>
  </si>
  <si>
    <t>Mon Jan 29 10:49:29 EST 2018</t>
  </si>
  <si>
    <t>Wed Feb 28 20:47:44 EST 2018</t>
  </si>
  <si>
    <t>Sat Mar 31 07:45:59 EDT 2018</t>
  </si>
  <si>
    <t>Mon Apr 30 17:44:13 EDT 2018</t>
  </si>
  <si>
    <t>Thu May 31 03:42:28 EDT 2018</t>
  </si>
  <si>
    <t>Sat Jun 30 13:40:43 EDT 2018</t>
  </si>
  <si>
    <t>Mon Jul 30 23:38:58 EDT 2018</t>
  </si>
  <si>
    <t>Thu Aug 30 09:37:13 EDT 2018</t>
  </si>
  <si>
    <t>Sat Sep 29 19:35:28 EDT 2018</t>
  </si>
  <si>
    <t>Tue Oct 30 05:33:43 EDT 2018</t>
  </si>
  <si>
    <t>Thu Nov 29 14:31:58 EST 2018</t>
  </si>
  <si>
    <t>Sun Dec 30 00:30:12 EST 2018</t>
  </si>
  <si>
    <t>Tue Jan 29 10:28:27 EST 2019</t>
  </si>
  <si>
    <t>Thu Feb 28 20:26:42 EST 2019</t>
  </si>
  <si>
    <t>Sun Mar 31 07:24:57 EDT 2019</t>
  </si>
  <si>
    <t>Tue Apr 30 19:23:12 EDT 2019</t>
  </si>
  <si>
    <t>Fri May 31 07:21:26 EDT 2019</t>
  </si>
  <si>
    <t>Sun Jun 30 19:19:41 EDT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</si>
</sst>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totalTx!#REF!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totalTx!$G$1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totalTx!$A$2:$A$25</c:f>
              <c:strCache>
                <c:ptCount val="24"/>
                <c:pt idx="0">
                  <c:v>Mon Jul 31 00:00:00 EDT 2017</c:v>
                </c:pt>
                <c:pt idx="1">
                  <c:v>Wed Aug 30 09:58:14 EDT 2017</c:v>
                </c:pt>
                <c:pt idx="2">
                  <c:v>Fri Sep 29 19:56:29 EDT 2017</c:v>
                </c:pt>
                <c:pt idx="3">
                  <c:v>Mon Oct 30 05:54:44 EDT 2017</c:v>
                </c:pt>
                <c:pt idx="4">
                  <c:v>Wed Nov 29 14:52:59 EST 2017</c:v>
                </c:pt>
                <c:pt idx="5">
                  <c:v>Sat Dec 30 00:51:14 EST 2017</c:v>
                </c:pt>
                <c:pt idx="6">
                  <c:v>Mon Jan 29 10:49:29 EST 2018</c:v>
                </c:pt>
                <c:pt idx="7">
                  <c:v>Wed Feb 28 20:47:44 EST 2018</c:v>
                </c:pt>
                <c:pt idx="8">
                  <c:v>Sat Mar 31 07:45:59 EDT 2018</c:v>
                </c:pt>
                <c:pt idx="9">
                  <c:v>Mon Apr 30 17:44:13 EDT 2018</c:v>
                </c:pt>
                <c:pt idx="10">
                  <c:v>Thu May 31 03:42:28 EDT 2018</c:v>
                </c:pt>
                <c:pt idx="11">
                  <c:v>Sat Jun 30 13:40:43 EDT 2018</c:v>
                </c:pt>
                <c:pt idx="12">
                  <c:v>Mon Jul 30 23:38:58 EDT 2018</c:v>
                </c:pt>
                <c:pt idx="13">
                  <c:v>Thu Aug 30 09:37:13 EDT 2018</c:v>
                </c:pt>
                <c:pt idx="14">
                  <c:v>Sat Sep 29 19:35:28 EDT 2018</c:v>
                </c:pt>
                <c:pt idx="15">
                  <c:v>Tue Oct 30 05:33:43 EDT 2018</c:v>
                </c:pt>
                <c:pt idx="16">
                  <c:v>Thu Nov 29 14:31:58 EST 2018</c:v>
                </c:pt>
                <c:pt idx="17">
                  <c:v>Sun Dec 30 00:30:12 EST 2018</c:v>
                </c:pt>
                <c:pt idx="18">
                  <c:v>Tue Jan 29 10:28:27 EST 2019</c:v>
                </c:pt>
                <c:pt idx="19">
                  <c:v>Thu Feb 28 20:26:42 EST 2019</c:v>
                </c:pt>
                <c:pt idx="20">
                  <c:v>Sun Mar 31 07:24:57 EDT 2019</c:v>
                </c:pt>
                <c:pt idx="21">
                  <c:v>Tue Apr 30 19:23:12 EDT 2019</c:v>
                </c:pt>
                <c:pt idx="22">
                  <c:v>Fri May 31 07:21:26 EDT 2019</c:v>
                </c:pt>
                <c:pt idx="23">
                  <c:v>Sun Jun 30 19:19:41 EDT 2019</c:v>
                </c:pt>
              </c:strCache>
            </c:strRef>
          </c:cat>
          <c:val>
            <c:numRef>
              <c:f>totalTx!$G$2:$G$25</c:f>
              <c:numCache>
                <c:formatCode>General</c:formatCode>
                <c:ptCount val="24"/>
                <c:pt idx="0">
                  <c:v>243480000</c:v>
                </c:pt>
                <c:pt idx="1">
                  <c:v>251069480.25</c:v>
                </c:pt>
                <c:pt idx="2">
                  <c:v>258951169.25</c:v>
                </c:pt>
                <c:pt idx="3">
                  <c:v>267118414.75</c:v>
                </c:pt>
                <c:pt idx="4">
                  <c:v>275597625.75</c:v>
                </c:pt>
                <c:pt idx="5">
                  <c:v>284369793.25</c:v>
                </c:pt>
                <c:pt idx="6">
                  <c:v>293465371.25</c:v>
                </c:pt>
                <c:pt idx="7">
                  <c:v>302884007</c:v>
                </c:pt>
                <c:pt idx="8">
                  <c:v>312622242</c:v>
                </c:pt>
                <c:pt idx="9">
                  <c:v>322751048.5</c:v>
                </c:pt>
                <c:pt idx="10">
                  <c:v>333227505.5</c:v>
                </c:pt>
                <c:pt idx="11">
                  <c:v>344093844.5</c:v>
                </c:pt>
                <c:pt idx="12">
                  <c:v>355364688</c:v>
                </c:pt>
                <c:pt idx="13">
                  <c:v>367055047.25</c:v>
                </c:pt>
                <c:pt idx="14">
                  <c:v>379183000.75</c:v>
                </c:pt>
                <c:pt idx="15">
                  <c:v>391738140.75</c:v>
                </c:pt>
                <c:pt idx="16">
                  <c:v>404721339.25</c:v>
                </c:pt>
                <c:pt idx="17">
                  <c:v>418204156.75</c:v>
                </c:pt>
                <c:pt idx="18">
                  <c:v>432213059.25</c:v>
                </c:pt>
                <c:pt idx="19">
                  <c:v>446685485.5</c:v>
                </c:pt>
                <c:pt idx="20">
                  <c:v>461709460.25</c:v>
                </c:pt>
                <c:pt idx="21">
                  <c:v>477303142</c:v>
                </c:pt>
                <c:pt idx="22">
                  <c:v>493454438.75</c:v>
                </c:pt>
                <c:pt idx="23">
                  <c:v>510215427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totalTx!$I$1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totalTx!$I$2:$I$25</c:f>
              <c:numCache>
                <c:formatCode>General</c:formatCode>
                <c:ptCount val="24"/>
                <c:pt idx="0">
                  <c:v>0</c:v>
                </c:pt>
                <c:pt idx="1">
                  <c:v>251070048.23149851</c:v>
                </c:pt>
                <c:pt idx="2">
                  <c:v>258952771.14670396</c:v>
                </c:pt>
                <c:pt idx="3">
                  <c:v>267121006.95900279</c:v>
                </c:pt>
                <c:pt idx="4">
                  <c:v>275600368.00793934</c:v>
                </c:pt>
                <c:pt idx="5">
                  <c:v>284373186.19160724</c:v>
                </c:pt>
                <c:pt idx="6">
                  <c:v>293468387.80225122</c:v>
                </c:pt>
                <c:pt idx="7">
                  <c:v>302886772.60758156</c:v>
                </c:pt>
                <c:pt idx="8">
                  <c:v>312624155.58101088</c:v>
                </c:pt>
                <c:pt idx="9">
                  <c:v>322753166.81464446</c:v>
                </c:pt>
                <c:pt idx="10">
                  <c:v>333229253.68568969</c:v>
                </c:pt>
                <c:pt idx="11">
                  <c:v>344096520.72694397</c:v>
                </c:pt>
                <c:pt idx="12">
                  <c:v>355367701.00111735</c:v>
                </c:pt>
                <c:pt idx="13">
                  <c:v>367058387.3287521</c:v>
                </c:pt>
                <c:pt idx="14">
                  <c:v>379186253.28624386</c:v>
                </c:pt>
                <c:pt idx="15">
                  <c:v>391741166.07524985</c:v>
                </c:pt>
                <c:pt idx="16">
                  <c:v>404723962.97372818</c:v>
                </c:pt>
                <c:pt idx="17">
                  <c:v>418206612.25912255</c:v>
                </c:pt>
                <c:pt idx="18">
                  <c:v>432215310.15097708</c:v>
                </c:pt>
                <c:pt idx="19">
                  <c:v>446687512.35550642</c:v>
                </c:pt>
                <c:pt idx="20">
                  <c:v>461711737.84450918</c:v>
                </c:pt>
                <c:pt idx="21">
                  <c:v>477304591.09707344</c:v>
                </c:pt>
                <c:pt idx="22">
                  <c:v>493455612.3814742</c:v>
                </c:pt>
                <c:pt idx="23">
                  <c:v>510216926.28528327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totalTx!$J$1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totalTx!$J$2:$J$25</c:f>
              <c:numCache>
                <c:formatCode>General</c:formatCode>
                <c:ptCount val="24"/>
                <c:pt idx="0">
                  <c:v>0</c:v>
                </c:pt>
                <c:pt idx="1">
                  <c:v>251068912.26850149</c:v>
                </c:pt>
                <c:pt idx="2">
                  <c:v>258949567.35329604</c:v>
                </c:pt>
                <c:pt idx="3">
                  <c:v>267115822.54099721</c:v>
                </c:pt>
                <c:pt idx="4">
                  <c:v>275594883.49206066</c:v>
                </c:pt>
                <c:pt idx="5">
                  <c:v>284366400.30839276</c:v>
                </c:pt>
                <c:pt idx="6">
                  <c:v>293462354.69774878</c:v>
                </c:pt>
                <c:pt idx="7">
                  <c:v>302881241.39241844</c:v>
                </c:pt>
                <c:pt idx="8">
                  <c:v>312620328.41898912</c:v>
                </c:pt>
                <c:pt idx="9">
                  <c:v>322748930.18535554</c:v>
                </c:pt>
                <c:pt idx="10">
                  <c:v>333225757.31431031</c:v>
                </c:pt>
                <c:pt idx="11">
                  <c:v>344091168.27305603</c:v>
                </c:pt>
                <c:pt idx="12">
                  <c:v>355361674.99888265</c:v>
                </c:pt>
                <c:pt idx="13">
                  <c:v>367051707.1712479</c:v>
                </c:pt>
                <c:pt idx="14">
                  <c:v>379179748.21375614</c:v>
                </c:pt>
                <c:pt idx="15">
                  <c:v>391735115.42475015</c:v>
                </c:pt>
                <c:pt idx="16">
                  <c:v>404718715.52627182</c:v>
                </c:pt>
                <c:pt idx="17">
                  <c:v>418201701.24087745</c:v>
                </c:pt>
                <c:pt idx="18">
                  <c:v>432210808.34902292</c:v>
                </c:pt>
                <c:pt idx="19">
                  <c:v>446683458.64449358</c:v>
                </c:pt>
                <c:pt idx="20">
                  <c:v>461707182.65549082</c:v>
                </c:pt>
                <c:pt idx="21">
                  <c:v>477301692.90292656</c:v>
                </c:pt>
                <c:pt idx="22">
                  <c:v>493453265.1185258</c:v>
                </c:pt>
                <c:pt idx="23">
                  <c:v>510213927.71471673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07296"/>
        <c:axId val="66808832"/>
      </c:lineChart>
      <c:catAx>
        <c:axId val="6680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808832"/>
        <c:crosses val="autoZero"/>
        <c:auto val="1"/>
        <c:lblAlgn val="ctr"/>
        <c:lblOffset val="100"/>
        <c:noMultiLvlLbl val="0"/>
      </c:catAx>
      <c:valAx>
        <c:axId val="6680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8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76105581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chainsize!$G$1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chainsize!$G$3:$G$25</c:f>
              <c:numCache>
                <c:formatCode>General</c:formatCode>
                <c:ptCount val="23"/>
                <c:pt idx="0">
                  <c:v>130857.04706806412</c:v>
                </c:pt>
                <c:pt idx="1">
                  <c:v>135152.98436489515</c:v>
                </c:pt>
                <c:pt idx="2">
                  <c:v>139605.09140478863</c:v>
                </c:pt>
                <c:pt idx="3">
                  <c:v>144227.13364869554</c:v>
                </c:pt>
                <c:pt idx="4">
                  <c:v>149009.04380044137</c:v>
                </c:pt>
                <c:pt idx="5">
                  <c:v>153967.32213853661</c:v>
                </c:pt>
                <c:pt idx="6">
                  <c:v>159101.50589407142</c:v>
                </c:pt>
                <c:pt idx="7">
                  <c:v>164410.10262078908</c:v>
                </c:pt>
                <c:pt idx="8">
                  <c:v>169931.8912680131</c:v>
                </c:pt>
                <c:pt idx="9">
                  <c:v>175643.64549987021</c:v>
                </c:pt>
                <c:pt idx="10">
                  <c:v>181568.47642626648</c:v>
                </c:pt>
                <c:pt idx="11">
                  <c:v>187714.26629404412</c:v>
                </c:pt>
                <c:pt idx="12">
                  <c:v>194088.48877041781</c:v>
                </c:pt>
                <c:pt idx="13">
                  <c:v>200701.40158008612</c:v>
                </c:pt>
                <c:pt idx="14">
                  <c:v>207547.137806543</c:v>
                </c:pt>
                <c:pt idx="15">
                  <c:v>214626.56404829712</c:v>
                </c:pt>
                <c:pt idx="16">
                  <c:v>221979.10974661086</c:v>
                </c:pt>
                <c:pt idx="17">
                  <c:v>229618.74498948181</c:v>
                </c:pt>
                <c:pt idx="18">
                  <c:v>237511.0835786885</c:v>
                </c:pt>
                <c:pt idx="19">
                  <c:v>245704.31170752048</c:v>
                </c:pt>
                <c:pt idx="20">
                  <c:v>254208.96217564051</c:v>
                </c:pt>
                <c:pt idx="21">
                  <c:v>263017.93295176508</c:v>
                </c:pt>
                <c:pt idx="22">
                  <c:v>272159.37350251753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chainsize!#REF!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chainsize!#REF!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chainsize!$I$1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chainsize!$I$3:$I$25</c:f>
              <c:numCache>
                <c:formatCode>General</c:formatCode>
                <c:ptCount val="23"/>
                <c:pt idx="0">
                  <c:v>130857.35653913002</c:v>
                </c:pt>
                <c:pt idx="1">
                  <c:v>135153.86841960528</c:v>
                </c:pt>
                <c:pt idx="2">
                  <c:v>139606.50758325844</c:v>
                </c:pt>
                <c:pt idx="3">
                  <c:v>144228.6130140704</c:v>
                </c:pt>
                <c:pt idx="4">
                  <c:v>149010.85313446925</c:v>
                </c:pt>
                <c:pt idx="5">
                  <c:v>153968.92988670609</c:v>
                </c:pt>
                <c:pt idx="6">
                  <c:v>159102.97671518644</c:v>
                </c:pt>
                <c:pt idx="7">
                  <c:v>164411.11618869076</c:v>
                </c:pt>
                <c:pt idx="8">
                  <c:v>169933.00818598212</c:v>
                </c:pt>
                <c:pt idx="9">
                  <c:v>175644.57952886462</c:v>
                </c:pt>
                <c:pt idx="10">
                  <c:v>181569.94721040569</c:v>
                </c:pt>
                <c:pt idx="11">
                  <c:v>187715.90375302208</c:v>
                </c:pt>
                <c:pt idx="12">
                  <c:v>194090.33903278326</c:v>
                </c:pt>
                <c:pt idx="13">
                  <c:v>200703.18911312756</c:v>
                </c:pt>
                <c:pt idx="14">
                  <c:v>207548.78603190073</c:v>
                </c:pt>
                <c:pt idx="15">
                  <c:v>214628.03745872213</c:v>
                </c:pt>
                <c:pt idx="16">
                  <c:v>221980.50558630013</c:v>
                </c:pt>
                <c:pt idx="17">
                  <c:v>229620.0532706982</c:v>
                </c:pt>
                <c:pt idx="18">
                  <c:v>237512.24707376029</c:v>
                </c:pt>
                <c:pt idx="19">
                  <c:v>245705.63253259991</c:v>
                </c:pt>
                <c:pt idx="20">
                  <c:v>254209.79080990428</c:v>
                </c:pt>
                <c:pt idx="21">
                  <c:v>263018.56935628172</c:v>
                </c:pt>
                <c:pt idx="22">
                  <c:v>272160.2656934426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chainsize!$J$1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chainsize!$J$3:$J$25</c:f>
              <c:numCache>
                <c:formatCode>General</c:formatCode>
                <c:ptCount val="23"/>
                <c:pt idx="0">
                  <c:v>130856.73759699821</c:v>
                </c:pt>
                <c:pt idx="1">
                  <c:v>135152.10031018502</c:v>
                </c:pt>
                <c:pt idx="2">
                  <c:v>139603.67522631882</c:v>
                </c:pt>
                <c:pt idx="3">
                  <c:v>144225.65428332068</c:v>
                </c:pt>
                <c:pt idx="4">
                  <c:v>149007.2344664135</c:v>
                </c:pt>
                <c:pt idx="5">
                  <c:v>153965.71439036712</c:v>
                </c:pt>
                <c:pt idx="6">
                  <c:v>159100.03507295641</c:v>
                </c:pt>
                <c:pt idx="7">
                  <c:v>164409.0890528874</c:v>
                </c:pt>
                <c:pt idx="8">
                  <c:v>169930.77435004408</c:v>
                </c:pt>
                <c:pt idx="9">
                  <c:v>175642.7114708758</c:v>
                </c:pt>
                <c:pt idx="10">
                  <c:v>181567.00564212727</c:v>
                </c:pt>
                <c:pt idx="11">
                  <c:v>187712.62883506616</c:v>
                </c:pt>
                <c:pt idx="12">
                  <c:v>194086.63850805236</c:v>
                </c:pt>
                <c:pt idx="13">
                  <c:v>200699.61404704468</c:v>
                </c:pt>
                <c:pt idx="14">
                  <c:v>207545.48958118528</c:v>
                </c:pt>
                <c:pt idx="15">
                  <c:v>214625.09063787211</c:v>
                </c:pt>
                <c:pt idx="16">
                  <c:v>221977.71390692159</c:v>
                </c:pt>
                <c:pt idx="17">
                  <c:v>229617.43670826542</c:v>
                </c:pt>
                <c:pt idx="18">
                  <c:v>237509.92008361671</c:v>
                </c:pt>
                <c:pt idx="19">
                  <c:v>245702.99088244105</c:v>
                </c:pt>
                <c:pt idx="20">
                  <c:v>254208.13354137674</c:v>
                </c:pt>
                <c:pt idx="21">
                  <c:v>263017.29654724844</c:v>
                </c:pt>
                <c:pt idx="22">
                  <c:v>272158.48131159245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8800"/>
        <c:axId val="78030336"/>
      </c:lineChart>
      <c:catAx>
        <c:axId val="7802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78030336"/>
        <c:crosses val="autoZero"/>
        <c:auto val="1"/>
        <c:lblAlgn val="ctr"/>
        <c:lblOffset val="100"/>
        <c:noMultiLvlLbl val="0"/>
      </c:catAx>
      <c:valAx>
        <c:axId val="7803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803047677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avgbandwidth!$G$1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avgbandwidth!$G$3:$G$25</c:f>
              <c:numCache>
                <c:formatCode>General</c:formatCode>
                <c:ptCount val="23"/>
                <c:pt idx="0">
                  <c:v>83.375855237011379</c:v>
                </c:pt>
                <c:pt idx="1">
                  <c:v>87.133270306187597</c:v>
                </c:pt>
                <c:pt idx="2">
                  <c:v>88.771153557895332</c:v>
                </c:pt>
                <c:pt idx="3">
                  <c:v>92.064480262660766</c:v>
                </c:pt>
                <c:pt idx="4">
                  <c:v>97.692653675806241</c:v>
                </c:pt>
                <c:pt idx="5">
                  <c:v>97.988974985917224</c:v>
                </c:pt>
                <c:pt idx="6">
                  <c:v>103.4733707175605</c:v>
                </c:pt>
                <c:pt idx="7">
                  <c:v>105.00629872048972</c:v>
                </c:pt>
                <c:pt idx="8">
                  <c:v>115.3735474400391</c:v>
                </c:pt>
                <c:pt idx="9">
                  <c:v>116.02994254010034</c:v>
                </c:pt>
                <c:pt idx="10">
                  <c:v>121.02770672300144</c:v>
                </c:pt>
                <c:pt idx="11">
                  <c:v>120.36305547451457</c:v>
                </c:pt>
                <c:pt idx="12">
                  <c:v>123.71412980334786</c:v>
                </c:pt>
                <c:pt idx="13">
                  <c:v>134.48167064775691</c:v>
                </c:pt>
                <c:pt idx="14">
                  <c:v>140.03104717409423</c:v>
                </c:pt>
                <c:pt idx="15">
                  <c:v>144.81580041570305</c:v>
                </c:pt>
                <c:pt idx="16">
                  <c:v>149.80839561595474</c:v>
                </c:pt>
                <c:pt idx="17">
                  <c:v>154.12498754986487</c:v>
                </c:pt>
                <c:pt idx="18">
                  <c:v>158.63287159048315</c:v>
                </c:pt>
                <c:pt idx="19">
                  <c:v>164.60298365374132</c:v>
                </c:pt>
                <c:pt idx="20">
                  <c:v>170.20315139469412</c:v>
                </c:pt>
                <c:pt idx="21">
                  <c:v>175.59616997465631</c:v>
                </c:pt>
                <c:pt idx="22">
                  <c:v>181.77553284832157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avgbandwidth!#REF!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chainsize!$A$3:$A$25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avgbandwidth!#REF!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avgbandwidth!$I$1</c:f>
              <c:strCache>
                <c:ptCount val="1"/>
                <c:pt idx="0">
                  <c:v>Upper 90%</c:v>
                </c:pt>
              </c:strCache>
            </c:strRef>
          </c:tx>
          <c:val>
            <c:numRef>
              <c:f>avgbandwidth!$I$3:$I$25</c:f>
              <c:numCache>
                <c:formatCode>General</c:formatCode>
                <c:ptCount val="23"/>
                <c:pt idx="0">
                  <c:v>83.473375084243031</c:v>
                </c:pt>
                <c:pt idx="1">
                  <c:v>87.203293735722582</c:v>
                </c:pt>
                <c:pt idx="2">
                  <c:v>88.849939691886689</c:v>
                </c:pt>
                <c:pt idx="3">
                  <c:v>92.155160698700641</c:v>
                </c:pt>
                <c:pt idx="4">
                  <c:v>97.908200512054265</c:v>
                </c:pt>
                <c:pt idx="5">
                  <c:v>98.151205579718777</c:v>
                </c:pt>
                <c:pt idx="6">
                  <c:v>103.55773645889558</c:v>
                </c:pt>
                <c:pt idx="7">
                  <c:v>105.09757361048911</c:v>
                </c:pt>
                <c:pt idx="8">
                  <c:v>115.49304144382576</c:v>
                </c:pt>
                <c:pt idx="9">
                  <c:v>116.0941333919147</c:v>
                </c:pt>
                <c:pt idx="10">
                  <c:v>121.14334455082529</c:v>
                </c:pt>
                <c:pt idx="11">
                  <c:v>120.44894337370681</c:v>
                </c:pt>
                <c:pt idx="12">
                  <c:v>123.79111861713623</c:v>
                </c:pt>
                <c:pt idx="13">
                  <c:v>134.68982475064664</c:v>
                </c:pt>
                <c:pt idx="14">
                  <c:v>140.10961354747903</c:v>
                </c:pt>
                <c:pt idx="15">
                  <c:v>144.9216290630587</c:v>
                </c:pt>
                <c:pt idx="16">
                  <c:v>149.86137312750054</c:v>
                </c:pt>
                <c:pt idx="17">
                  <c:v>154.4128162566</c:v>
                </c:pt>
                <c:pt idx="18">
                  <c:v>158.80792524749739</c:v>
                </c:pt>
                <c:pt idx="19">
                  <c:v>164.77215996185745</c:v>
                </c:pt>
                <c:pt idx="20">
                  <c:v>170.4979940930528</c:v>
                </c:pt>
                <c:pt idx="21">
                  <c:v>175.78851118512142</c:v>
                </c:pt>
                <c:pt idx="22">
                  <c:v>181.95289687676217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avgbandwidth!$J$1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avgbandwidth!$J$3:$J$25</c:f>
              <c:numCache>
                <c:formatCode>General</c:formatCode>
                <c:ptCount val="23"/>
                <c:pt idx="0">
                  <c:v>83.278335389779727</c:v>
                </c:pt>
                <c:pt idx="1">
                  <c:v>87.063246876652613</c:v>
                </c:pt>
                <c:pt idx="2">
                  <c:v>88.692367423903974</c:v>
                </c:pt>
                <c:pt idx="3">
                  <c:v>91.97379982662089</c:v>
                </c:pt>
                <c:pt idx="4">
                  <c:v>97.477106839558218</c:v>
                </c:pt>
                <c:pt idx="5">
                  <c:v>97.826744392115671</c:v>
                </c:pt>
                <c:pt idx="6">
                  <c:v>103.38900497622542</c:v>
                </c:pt>
                <c:pt idx="7">
                  <c:v>104.91502383049034</c:v>
                </c:pt>
                <c:pt idx="8">
                  <c:v>115.25405343625245</c:v>
                </c:pt>
                <c:pt idx="9">
                  <c:v>115.96575168828598</c:v>
                </c:pt>
                <c:pt idx="10">
                  <c:v>120.9120688951776</c:v>
                </c:pt>
                <c:pt idx="11">
                  <c:v>120.27716757532232</c:v>
                </c:pt>
                <c:pt idx="12">
                  <c:v>123.63714098955948</c:v>
                </c:pt>
                <c:pt idx="13">
                  <c:v>134.27351654486719</c:v>
                </c:pt>
                <c:pt idx="14">
                  <c:v>139.95248080070942</c:v>
                </c:pt>
                <c:pt idx="15">
                  <c:v>144.7099717683474</c:v>
                </c:pt>
                <c:pt idx="16">
                  <c:v>149.75541810440893</c:v>
                </c:pt>
                <c:pt idx="17">
                  <c:v>153.83715884312974</c:v>
                </c:pt>
                <c:pt idx="18">
                  <c:v>158.4578179334689</c:v>
                </c:pt>
                <c:pt idx="19">
                  <c:v>164.43380734562518</c:v>
                </c:pt>
                <c:pt idx="20">
                  <c:v>169.90830869633544</c:v>
                </c:pt>
                <c:pt idx="21">
                  <c:v>175.40382876419119</c:v>
                </c:pt>
                <c:pt idx="22">
                  <c:v>181.59816881988098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38304"/>
        <c:axId val="101144832"/>
      </c:lineChart>
      <c:catAx>
        <c:axId val="7833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1144832"/>
        <c:crosses val="autoZero"/>
        <c:auto val="1"/>
        <c:lblAlgn val="ctr"/>
        <c:lblOffset val="100"/>
        <c:noMultiLvlLbl val="0"/>
      </c:catAx>
      <c:valAx>
        <c:axId val="10114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Size of Blockchain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3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4876000752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mempool!$G$1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mempool!$G$3:$G$25</c:f>
              <c:numCache>
                <c:formatCode>General</c:formatCode>
                <c:ptCount val="23"/>
                <c:pt idx="0">
                  <c:v>269.25</c:v>
                </c:pt>
                <c:pt idx="1">
                  <c:v>204.5</c:v>
                </c:pt>
                <c:pt idx="2">
                  <c:v>392.5</c:v>
                </c:pt>
                <c:pt idx="3">
                  <c:v>622.5</c:v>
                </c:pt>
                <c:pt idx="4">
                  <c:v>133.75</c:v>
                </c:pt>
                <c:pt idx="5">
                  <c:v>505.75</c:v>
                </c:pt>
                <c:pt idx="6">
                  <c:v>445.25</c:v>
                </c:pt>
                <c:pt idx="7">
                  <c:v>920.5</c:v>
                </c:pt>
                <c:pt idx="8">
                  <c:v>211.5</c:v>
                </c:pt>
                <c:pt idx="9">
                  <c:v>275.75</c:v>
                </c:pt>
                <c:pt idx="10">
                  <c:v>446.75</c:v>
                </c:pt>
                <c:pt idx="11">
                  <c:v>786</c:v>
                </c:pt>
                <c:pt idx="12">
                  <c:v>428.75</c:v>
                </c:pt>
                <c:pt idx="13">
                  <c:v>117.5</c:v>
                </c:pt>
                <c:pt idx="14">
                  <c:v>460.75</c:v>
                </c:pt>
                <c:pt idx="15">
                  <c:v>704.25</c:v>
                </c:pt>
                <c:pt idx="16">
                  <c:v>432.25</c:v>
                </c:pt>
                <c:pt idx="17">
                  <c:v>439.5</c:v>
                </c:pt>
                <c:pt idx="18">
                  <c:v>308.75</c:v>
                </c:pt>
                <c:pt idx="19">
                  <c:v>550.5</c:v>
                </c:pt>
                <c:pt idx="20">
                  <c:v>318.25</c:v>
                </c:pt>
                <c:pt idx="21">
                  <c:v>510.25</c:v>
                </c:pt>
                <c:pt idx="22">
                  <c:v>422.5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mempool!$I$1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mempool!$A$3:$A$25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mempool!$I$3:$I$25</c:f>
              <c:numCache>
                <c:formatCode>General</c:formatCode>
                <c:ptCount val="23"/>
                <c:pt idx="0">
                  <c:v>280.22188786494473</c:v>
                </c:pt>
                <c:pt idx="1">
                  <c:v>211.03442779517292</c:v>
                </c:pt>
                <c:pt idx="2">
                  <c:v>401.05804168918252</c:v>
                </c:pt>
                <c:pt idx="3">
                  <c:v>634.3242544884788</c:v>
                </c:pt>
                <c:pt idx="4">
                  <c:v>140.71098752515348</c:v>
                </c:pt>
                <c:pt idx="5">
                  <c:v>516.30458889339229</c:v>
                </c:pt>
                <c:pt idx="6">
                  <c:v>455.57190437022302</c:v>
                </c:pt>
                <c:pt idx="7">
                  <c:v>940.63780669144842</c:v>
                </c:pt>
                <c:pt idx="8">
                  <c:v>219.92999990643037</c:v>
                </c:pt>
                <c:pt idx="9">
                  <c:v>283.9589888865795</c:v>
                </c:pt>
                <c:pt idx="10">
                  <c:v>457.85403840207169</c:v>
                </c:pt>
                <c:pt idx="11">
                  <c:v>810.33569546798435</c:v>
                </c:pt>
                <c:pt idx="12">
                  <c:v>447.4810602718606</c:v>
                </c:pt>
                <c:pt idx="13">
                  <c:v>117.80539197679266</c:v>
                </c:pt>
                <c:pt idx="14">
                  <c:v>472.16537439299151</c:v>
                </c:pt>
                <c:pt idx="15">
                  <c:v>717.73908766848649</c:v>
                </c:pt>
                <c:pt idx="16">
                  <c:v>443.0210346467137</c:v>
                </c:pt>
                <c:pt idx="17">
                  <c:v>448.5847646148797</c:v>
                </c:pt>
                <c:pt idx="18">
                  <c:v>315.00191839926219</c:v>
                </c:pt>
                <c:pt idx="19">
                  <c:v>563.33321311256509</c:v>
                </c:pt>
                <c:pt idx="20">
                  <c:v>330.70016290218376</c:v>
                </c:pt>
                <c:pt idx="21">
                  <c:v>521.12925289102247</c:v>
                </c:pt>
                <c:pt idx="22">
                  <c:v>436.152683904051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mempool!$J$1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mempool!$J$3:$J$25</c:f>
              <c:numCache>
                <c:formatCode>General</c:formatCode>
                <c:ptCount val="23"/>
                <c:pt idx="0">
                  <c:v>258.27811213505527</c:v>
                </c:pt>
                <c:pt idx="1">
                  <c:v>197.96557220482708</c:v>
                </c:pt>
                <c:pt idx="2">
                  <c:v>383.94195831081748</c:v>
                </c:pt>
                <c:pt idx="3">
                  <c:v>610.6757455115212</c:v>
                </c:pt>
                <c:pt idx="4">
                  <c:v>126.78901247484652</c:v>
                </c:pt>
                <c:pt idx="5">
                  <c:v>495.19541110660765</c:v>
                </c:pt>
                <c:pt idx="6">
                  <c:v>434.92809562977698</c:v>
                </c:pt>
                <c:pt idx="7">
                  <c:v>900.36219330855158</c:v>
                </c:pt>
                <c:pt idx="8">
                  <c:v>203.07000009356963</c:v>
                </c:pt>
                <c:pt idx="9">
                  <c:v>267.5410111134205</c:v>
                </c:pt>
                <c:pt idx="10">
                  <c:v>435.64596159792831</c:v>
                </c:pt>
                <c:pt idx="11">
                  <c:v>761.66430453201565</c:v>
                </c:pt>
                <c:pt idx="12">
                  <c:v>410.0189397281394</c:v>
                </c:pt>
                <c:pt idx="13">
                  <c:v>117.19460802320734</c:v>
                </c:pt>
                <c:pt idx="14">
                  <c:v>449.33462560700849</c:v>
                </c:pt>
                <c:pt idx="15">
                  <c:v>690.76091233151351</c:v>
                </c:pt>
                <c:pt idx="16">
                  <c:v>421.4789653532863</c:v>
                </c:pt>
                <c:pt idx="17">
                  <c:v>430.4152353851203</c:v>
                </c:pt>
                <c:pt idx="18">
                  <c:v>302.49808160073781</c:v>
                </c:pt>
                <c:pt idx="19">
                  <c:v>537.66678688743491</c:v>
                </c:pt>
                <c:pt idx="20">
                  <c:v>305.79983709781624</c:v>
                </c:pt>
                <c:pt idx="21">
                  <c:v>499.37074710897758</c:v>
                </c:pt>
                <c:pt idx="22">
                  <c:v>408.847316095949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6528"/>
        <c:axId val="103310464"/>
      </c:lineChart>
      <c:catAx>
        <c:axId val="10304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10464"/>
        <c:crosses val="autoZero"/>
        <c:auto val="1"/>
        <c:lblAlgn val="ctr"/>
        <c:lblOffset val="100"/>
        <c:noMultiLvlLbl val="0"/>
      </c:catAx>
      <c:valAx>
        <c:axId val="10331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04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fee_per_byte!$G$1</c:f>
              <c:strCache>
                <c:ptCount val="1"/>
                <c:pt idx="0">
                  <c:v>Simulation Average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fee_per_byte!$G$3:$G$25</c:f>
              <c:numCache>
                <c:formatCode>General</c:formatCode>
                <c:ptCount val="23"/>
                <c:pt idx="0">
                  <c:v>142.52500000000003</c:v>
                </c:pt>
                <c:pt idx="1">
                  <c:v>142.54</c:v>
                </c:pt>
                <c:pt idx="2">
                  <c:v>142.495</c:v>
                </c:pt>
                <c:pt idx="3">
                  <c:v>142.57499999999999</c:v>
                </c:pt>
                <c:pt idx="4">
                  <c:v>142.5</c:v>
                </c:pt>
                <c:pt idx="5">
                  <c:v>142.5325</c:v>
                </c:pt>
                <c:pt idx="6">
                  <c:v>142.5575</c:v>
                </c:pt>
                <c:pt idx="7">
                  <c:v>142.60499999999999</c:v>
                </c:pt>
                <c:pt idx="8">
                  <c:v>142.5625</c:v>
                </c:pt>
                <c:pt idx="9">
                  <c:v>142.58250000000001</c:v>
                </c:pt>
                <c:pt idx="10">
                  <c:v>142.58500000000001</c:v>
                </c:pt>
                <c:pt idx="11">
                  <c:v>142.63</c:v>
                </c:pt>
                <c:pt idx="12">
                  <c:v>142.59250000000003</c:v>
                </c:pt>
                <c:pt idx="13">
                  <c:v>142.51249999999999</c:v>
                </c:pt>
                <c:pt idx="14">
                  <c:v>142.57999999999998</c:v>
                </c:pt>
                <c:pt idx="15">
                  <c:v>142.63</c:v>
                </c:pt>
                <c:pt idx="16">
                  <c:v>142.61500000000001</c:v>
                </c:pt>
                <c:pt idx="17">
                  <c:v>142.59</c:v>
                </c:pt>
                <c:pt idx="18">
                  <c:v>142.58750000000001</c:v>
                </c:pt>
                <c:pt idx="19">
                  <c:v>142.57499999999999</c:v>
                </c:pt>
                <c:pt idx="20">
                  <c:v>142.60500000000002</c:v>
                </c:pt>
                <c:pt idx="21">
                  <c:v>142.60500000000002</c:v>
                </c:pt>
                <c:pt idx="22">
                  <c:v>142.595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fee_per_byte!$I$1</c:f>
              <c:strCache>
                <c:ptCount val="1"/>
                <c:pt idx="0">
                  <c:v>Upper 90%</c:v>
                </c:pt>
              </c:strCache>
            </c:strRef>
          </c:tx>
          <c:cat>
            <c:strRef>
              <c:f>fee_per_byte!$A$3:$A$25</c:f>
              <c:strCache>
                <c:ptCount val="23"/>
                <c:pt idx="0">
                  <c:v>Wed Aug 30 09:58:14 EDT 2017</c:v>
                </c:pt>
                <c:pt idx="1">
                  <c:v>Fri Sep 29 19:56:29 EDT 2017</c:v>
                </c:pt>
                <c:pt idx="2">
                  <c:v>Mon Oct 30 05:54:44 EDT 2017</c:v>
                </c:pt>
                <c:pt idx="3">
                  <c:v>Wed Nov 29 14:52:59 EST 2017</c:v>
                </c:pt>
                <c:pt idx="4">
                  <c:v>Sat Dec 30 00:51:14 EST 2017</c:v>
                </c:pt>
                <c:pt idx="5">
                  <c:v>Mon Jan 29 10:49:29 EST 2018</c:v>
                </c:pt>
                <c:pt idx="6">
                  <c:v>Wed Feb 28 20:47:44 EST 2018</c:v>
                </c:pt>
                <c:pt idx="7">
                  <c:v>Sat Mar 31 07:45:59 EDT 2018</c:v>
                </c:pt>
                <c:pt idx="8">
                  <c:v>Mon Apr 30 17:44:13 EDT 2018</c:v>
                </c:pt>
                <c:pt idx="9">
                  <c:v>Thu May 31 03:42:28 EDT 2018</c:v>
                </c:pt>
                <c:pt idx="10">
                  <c:v>Sat Jun 30 13:40:43 EDT 2018</c:v>
                </c:pt>
                <c:pt idx="11">
                  <c:v>Mon Jul 30 23:38:58 EDT 2018</c:v>
                </c:pt>
                <c:pt idx="12">
                  <c:v>Thu Aug 30 09:37:13 EDT 2018</c:v>
                </c:pt>
                <c:pt idx="13">
                  <c:v>Sat Sep 29 19:35:28 EDT 2018</c:v>
                </c:pt>
                <c:pt idx="14">
                  <c:v>Tue Oct 30 05:33:43 EDT 2018</c:v>
                </c:pt>
                <c:pt idx="15">
                  <c:v>Thu Nov 29 14:31:58 EST 2018</c:v>
                </c:pt>
                <c:pt idx="16">
                  <c:v>Sun Dec 30 00:30:12 EST 2018</c:v>
                </c:pt>
                <c:pt idx="17">
                  <c:v>Tue Jan 29 10:28:27 EST 2019</c:v>
                </c:pt>
                <c:pt idx="18">
                  <c:v>Thu Feb 28 20:26:42 EST 2019</c:v>
                </c:pt>
                <c:pt idx="19">
                  <c:v>Sun Mar 31 07:24:57 EDT 2019</c:v>
                </c:pt>
                <c:pt idx="20">
                  <c:v>Tue Apr 30 19:23:12 EDT 2019</c:v>
                </c:pt>
                <c:pt idx="21">
                  <c:v>Fri May 31 07:21:26 EDT 2019</c:v>
                </c:pt>
                <c:pt idx="22">
                  <c:v>Sun Jun 30 19:19:41 EDT 2019</c:v>
                </c:pt>
              </c:strCache>
            </c:strRef>
          </c:cat>
          <c:val>
            <c:numRef>
              <c:f>fee_per_byte!$I$3:$I$25</c:f>
              <c:numCache>
                <c:formatCode>General</c:formatCode>
                <c:ptCount val="23"/>
                <c:pt idx="0">
                  <c:v>142.52711908031537</c:v>
                </c:pt>
                <c:pt idx="1">
                  <c:v>142.54378290748264</c:v>
                </c:pt>
                <c:pt idx="2">
                  <c:v>142.49655497983366</c:v>
                </c:pt>
                <c:pt idx="3">
                  <c:v>142.57591590658569</c:v>
                </c:pt>
                <c:pt idx="4">
                  <c:v>142.50201156303939</c:v>
                </c:pt>
                <c:pt idx="5">
                  <c:v>142.53351189574937</c:v>
                </c:pt>
                <c:pt idx="6">
                  <c:v>142.56026338916175</c:v>
                </c:pt>
                <c:pt idx="7">
                  <c:v>142.60611069988116</c:v>
                </c:pt>
                <c:pt idx="8">
                  <c:v>142.563731825758</c:v>
                </c:pt>
                <c:pt idx="9">
                  <c:v>142.58428750229245</c:v>
                </c:pt>
                <c:pt idx="10">
                  <c:v>142.58790485712319</c:v>
                </c:pt>
                <c:pt idx="11">
                  <c:v>142.63083117168298</c:v>
                </c:pt>
                <c:pt idx="12">
                  <c:v>142.59360513242819</c:v>
                </c:pt>
                <c:pt idx="13">
                  <c:v>142.51520928821739</c:v>
                </c:pt>
                <c:pt idx="14">
                  <c:v>142.58113269607355</c:v>
                </c:pt>
                <c:pt idx="15">
                  <c:v>142.63070246828428</c:v>
                </c:pt>
                <c:pt idx="16">
                  <c:v>142.61596828570774</c:v>
                </c:pt>
                <c:pt idx="17">
                  <c:v>142.59210740485284</c:v>
                </c:pt>
                <c:pt idx="18">
                  <c:v>142.58851189574938</c:v>
                </c:pt>
                <c:pt idx="19">
                  <c:v>142.57679094974461</c:v>
                </c:pt>
                <c:pt idx="20">
                  <c:v>142.60798858772611</c:v>
                </c:pt>
                <c:pt idx="21">
                  <c:v>142.60661720343782</c:v>
                </c:pt>
                <c:pt idx="22">
                  <c:v>142.59689796478895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fee_per_byte!$J$1</c:f>
              <c:strCache>
                <c:ptCount val="1"/>
                <c:pt idx="0">
                  <c:v>Lower 90%</c:v>
                </c:pt>
              </c:strCache>
            </c:strRef>
          </c:tx>
          <c:val>
            <c:numRef>
              <c:f>fee_per_byte!$J$3:$J$25</c:f>
              <c:numCache>
                <c:formatCode>General</c:formatCode>
                <c:ptCount val="23"/>
                <c:pt idx="0">
                  <c:v>142.5228809196847</c:v>
                </c:pt>
                <c:pt idx="1">
                  <c:v>142.53621709251735</c:v>
                </c:pt>
                <c:pt idx="2">
                  <c:v>142.49344502016635</c:v>
                </c:pt>
                <c:pt idx="3">
                  <c:v>142.57408409341429</c:v>
                </c:pt>
                <c:pt idx="4">
                  <c:v>142.49798843696061</c:v>
                </c:pt>
                <c:pt idx="5">
                  <c:v>142.53148810425063</c:v>
                </c:pt>
                <c:pt idx="6">
                  <c:v>142.55473661083826</c:v>
                </c:pt>
                <c:pt idx="7">
                  <c:v>142.60388930011882</c:v>
                </c:pt>
                <c:pt idx="8">
                  <c:v>142.561268174242</c:v>
                </c:pt>
                <c:pt idx="9">
                  <c:v>142.58071249770757</c:v>
                </c:pt>
                <c:pt idx="10">
                  <c:v>142.58209514287682</c:v>
                </c:pt>
                <c:pt idx="11">
                  <c:v>142.62916882831701</c:v>
                </c:pt>
                <c:pt idx="12">
                  <c:v>142.59139486757186</c:v>
                </c:pt>
                <c:pt idx="13">
                  <c:v>142.50979071178259</c:v>
                </c:pt>
                <c:pt idx="14">
                  <c:v>142.57886730392642</c:v>
                </c:pt>
                <c:pt idx="15">
                  <c:v>142.62929753171571</c:v>
                </c:pt>
                <c:pt idx="16">
                  <c:v>142.61403171429228</c:v>
                </c:pt>
                <c:pt idx="17">
                  <c:v>142.58789259514717</c:v>
                </c:pt>
                <c:pt idx="18">
                  <c:v>142.58648810425063</c:v>
                </c:pt>
                <c:pt idx="19">
                  <c:v>142.57320905025537</c:v>
                </c:pt>
                <c:pt idx="20">
                  <c:v>142.60201141227392</c:v>
                </c:pt>
                <c:pt idx="21">
                  <c:v>142.60338279656222</c:v>
                </c:pt>
                <c:pt idx="22">
                  <c:v>142.59310203521105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07552"/>
        <c:axId val="106033920"/>
      </c:lineChart>
      <c:catAx>
        <c:axId val="10600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6033920"/>
        <c:crosses val="autoZero"/>
        <c:auto val="1"/>
        <c:lblAlgn val="ctr"/>
        <c:lblOffset val="100"/>
        <c:noMultiLvlLbl val="0"/>
      </c:catAx>
      <c:valAx>
        <c:axId val="10603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Supply</a:t>
                </a:r>
                <a:r>
                  <a:rPr lang="en-US" baseline="0"/>
                  <a:t> of BTC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00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99973943934974"/>
          <c:y val="0.15085848643919511"/>
          <c:w val="0.1030002930734831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27</xdr:row>
      <xdr:rowOff>157162</xdr:rowOff>
    </xdr:from>
    <xdr:to>
      <xdr:col>8</xdr:col>
      <xdr:colOff>447675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28</xdr:row>
      <xdr:rowOff>0</xdr:rowOff>
    </xdr:from>
    <xdr:to>
      <xdr:col>10</xdr:col>
      <xdr:colOff>504824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11</xdr:col>
      <xdr:colOff>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28</xdr:row>
      <xdr:rowOff>0</xdr:rowOff>
    </xdr:from>
    <xdr:to>
      <xdr:col>11</xdr:col>
      <xdr:colOff>514350</xdr:colOff>
      <xdr:row>42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8.7109375" customWidth="1"/>
    <col min="9" max="9" width="10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5">
        <v>243480000</v>
      </c>
      <c r="D2" s="10">
        <v>243480000</v>
      </c>
      <c r="E2" s="15">
        <v>243480000</v>
      </c>
      <c r="F2" s="20">
        <v>243480000</v>
      </c>
      <c r="G2">
        <f t="shared" ref="G2:G25" si="0">AVERAGE(C2:F2)</f>
        <v>243480000</v>
      </c>
      <c r="H2" s="2">
        <f t="shared" ref="H2:H25" si="1">_xlfn.STDEV.P(C2:F2)/G2</f>
        <v>0</v>
      </c>
      <c r="I2" t="e">
        <f>CONFIDENCE(0.95,H2,8)+G2</f>
        <v>#NUM!</v>
      </c>
      <c r="J2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5">
        <v>251070026</v>
      </c>
      <c r="D3" s="10">
        <v>251052052</v>
      </c>
      <c r="E3" s="15">
        <v>251088100</v>
      </c>
      <c r="F3" s="20">
        <v>251067743</v>
      </c>
      <c r="G3">
        <f t="shared" si="0"/>
        <v>251069480.25</v>
      </c>
      <c r="H3" s="2">
        <f t="shared" si="1"/>
        <v>5.0919431814748751E-5</v>
      </c>
      <c r="I3" s="3">
        <f>CONFIDENCE(0.9,H3*G3,8)+G3</f>
        <v>251070048.23149851</v>
      </c>
      <c r="J3" s="3">
        <f>-CONFIDENCE(0.9,H3*G3,8)+G3</f>
        <v>251068912.26850149</v>
      </c>
    </row>
    <row r="4" spans="1:10" x14ac:dyDescent="0.25">
      <c r="A4" s="4" t="s">
        <v>13</v>
      </c>
      <c r="B4" s="4">
        <v>4587536.4959999993</v>
      </c>
      <c r="C4" s="5">
        <v>258936856</v>
      </c>
      <c r="D4" s="10">
        <v>258931824</v>
      </c>
      <c r="E4" s="15">
        <v>259013024</v>
      </c>
      <c r="F4" s="20">
        <v>258922973</v>
      </c>
      <c r="G4">
        <f t="shared" si="0"/>
        <v>258951169.25</v>
      </c>
      <c r="H4" s="2">
        <f t="shared" si="1"/>
        <v>1.392386855276552E-4</v>
      </c>
      <c r="I4" s="3">
        <f t="shared" ref="I4:I25" si="2">CONFIDENCE(0.9,H4*G4,8)+G4</f>
        <v>258952771.14670396</v>
      </c>
      <c r="J4" s="3">
        <f t="shared" ref="J4:J25" si="3">-CONFIDENCE(0.9,H4*G4,8)+G4</f>
        <v>258949567.35329604</v>
      </c>
    </row>
    <row r="5" spans="1:10" x14ac:dyDescent="0.25">
      <c r="A5" s="4" t="s">
        <v>14</v>
      </c>
      <c r="B5" s="4">
        <v>4631334.743999999</v>
      </c>
      <c r="C5" s="5">
        <v>267123237</v>
      </c>
      <c r="D5" s="10">
        <v>267074798</v>
      </c>
      <c r="E5" s="15">
        <v>267211768</v>
      </c>
      <c r="F5" s="20">
        <v>267063856</v>
      </c>
      <c r="G5">
        <f t="shared" si="0"/>
        <v>267118414.75</v>
      </c>
      <c r="H5" s="2">
        <f t="shared" si="1"/>
        <v>2.1842858339323463E-4</v>
      </c>
      <c r="I5" s="3">
        <f t="shared" si="2"/>
        <v>267121006.95900279</v>
      </c>
      <c r="J5" s="3">
        <f t="shared" si="3"/>
        <v>267115822.54099721</v>
      </c>
    </row>
    <row r="6" spans="1:10" x14ac:dyDescent="0.25">
      <c r="A6" s="4" t="s">
        <v>15</v>
      </c>
      <c r="B6" s="4">
        <v>4675132.9919999987</v>
      </c>
      <c r="C6" s="5">
        <v>275594805</v>
      </c>
      <c r="D6" s="10">
        <v>275567911</v>
      </c>
      <c r="E6" s="15">
        <v>275697017</v>
      </c>
      <c r="F6" s="20">
        <v>275530770</v>
      </c>
      <c r="G6">
        <f t="shared" si="0"/>
        <v>275597625.75</v>
      </c>
      <c r="H6" s="2">
        <f t="shared" si="1"/>
        <v>2.2396291629120336E-4</v>
      </c>
      <c r="I6" s="3">
        <f t="shared" si="2"/>
        <v>275600368.00793934</v>
      </c>
      <c r="J6" s="3">
        <f t="shared" si="3"/>
        <v>275594883.49206066</v>
      </c>
    </row>
    <row r="7" spans="1:10" x14ac:dyDescent="0.25">
      <c r="A7" s="4" t="s">
        <v>16</v>
      </c>
      <c r="B7" s="4">
        <v>4718931.2399999984</v>
      </c>
      <c r="C7" s="5">
        <v>284334191</v>
      </c>
      <c r="D7" s="10">
        <v>284315730</v>
      </c>
      <c r="E7" s="15">
        <v>284501571</v>
      </c>
      <c r="F7" s="20">
        <v>284327681</v>
      </c>
      <c r="G7">
        <f t="shared" si="0"/>
        <v>284369793.25</v>
      </c>
      <c r="H7" s="2">
        <f t="shared" si="1"/>
        <v>2.6855683282790097E-4</v>
      </c>
      <c r="I7" s="3">
        <f t="shared" si="2"/>
        <v>284373186.19160724</v>
      </c>
      <c r="J7" s="3">
        <f t="shared" si="3"/>
        <v>284366400.30839276</v>
      </c>
    </row>
    <row r="8" spans="1:10" x14ac:dyDescent="0.25">
      <c r="A8" s="4" t="s">
        <v>17</v>
      </c>
      <c r="B8" s="4">
        <v>4762729.487999998</v>
      </c>
      <c r="C8" s="5">
        <v>293392901</v>
      </c>
      <c r="D8" s="10">
        <v>293431848</v>
      </c>
      <c r="E8" s="15">
        <v>293575145</v>
      </c>
      <c r="F8" s="20">
        <v>293461591</v>
      </c>
      <c r="G8">
        <f t="shared" si="0"/>
        <v>293465371.25</v>
      </c>
      <c r="H8" s="2">
        <f t="shared" si="1"/>
        <v>2.3136479346677475E-4</v>
      </c>
      <c r="I8" s="3">
        <f t="shared" si="2"/>
        <v>293468387.80225122</v>
      </c>
      <c r="J8" s="3">
        <f t="shared" si="3"/>
        <v>293462354.69774878</v>
      </c>
    </row>
    <row r="9" spans="1:10" x14ac:dyDescent="0.25">
      <c r="A9" s="4" t="s">
        <v>18</v>
      </c>
      <c r="B9" s="4">
        <v>4806527.7359999977</v>
      </c>
      <c r="C9" s="5">
        <v>302811192</v>
      </c>
      <c r="D9" s="10">
        <v>302872810</v>
      </c>
      <c r="E9" s="15">
        <v>302983212</v>
      </c>
      <c r="F9" s="20">
        <v>302868814</v>
      </c>
      <c r="G9">
        <f t="shared" si="0"/>
        <v>302884007</v>
      </c>
      <c r="H9" s="2">
        <f t="shared" si="1"/>
        <v>2.0552161226787853E-4</v>
      </c>
      <c r="I9" s="3">
        <f t="shared" si="2"/>
        <v>302886772.60758156</v>
      </c>
      <c r="J9" s="3">
        <f t="shared" si="3"/>
        <v>302881241.39241844</v>
      </c>
    </row>
    <row r="10" spans="1:10" x14ac:dyDescent="0.25">
      <c r="A10" s="4" t="s">
        <v>19</v>
      </c>
      <c r="B10" s="4">
        <v>4850325.9839999974</v>
      </c>
      <c r="C10" s="5">
        <v>312567150</v>
      </c>
      <c r="D10" s="10">
        <v>312605904</v>
      </c>
      <c r="E10" s="15">
        <v>312685952</v>
      </c>
      <c r="F10" s="20">
        <v>312629962</v>
      </c>
      <c r="G10">
        <f t="shared" si="0"/>
        <v>312622242</v>
      </c>
      <c r="H10" s="2">
        <f t="shared" si="1"/>
        <v>1.3777495016280622E-4</v>
      </c>
      <c r="I10" s="3">
        <f t="shared" si="2"/>
        <v>312624155.58101088</v>
      </c>
      <c r="J10" s="3">
        <f t="shared" si="3"/>
        <v>312620328.41898912</v>
      </c>
    </row>
    <row r="11" spans="1:10" x14ac:dyDescent="0.25">
      <c r="A11" s="4" t="s">
        <v>20</v>
      </c>
      <c r="B11" s="4">
        <v>4894124.231999997</v>
      </c>
      <c r="C11" s="5">
        <v>322712073</v>
      </c>
      <c r="D11" s="10">
        <v>322697081</v>
      </c>
      <c r="E11" s="15">
        <v>322810609</v>
      </c>
      <c r="F11" s="20">
        <v>322784431</v>
      </c>
      <c r="G11">
        <f t="shared" si="0"/>
        <v>322751048.5</v>
      </c>
      <c r="H11" s="2">
        <f t="shared" si="1"/>
        <v>1.4772911294719536E-4</v>
      </c>
      <c r="I11" s="3">
        <f t="shared" si="2"/>
        <v>322753166.81464446</v>
      </c>
      <c r="J11" s="3">
        <f t="shared" si="3"/>
        <v>322748930.18535554</v>
      </c>
    </row>
    <row r="12" spans="1:10" x14ac:dyDescent="0.25">
      <c r="A12" s="4" t="s">
        <v>21</v>
      </c>
      <c r="B12" s="4">
        <v>4937922.4799999967</v>
      </c>
      <c r="C12" s="5">
        <v>333177056</v>
      </c>
      <c r="D12" s="10">
        <v>333201160</v>
      </c>
      <c r="E12" s="15">
        <v>333267534</v>
      </c>
      <c r="F12" s="20">
        <v>333264272</v>
      </c>
      <c r="G12">
        <f t="shared" si="0"/>
        <v>333227505.5</v>
      </c>
      <c r="H12" s="2">
        <f t="shared" si="1"/>
        <v>1.1808371341076288E-4</v>
      </c>
      <c r="I12" s="3">
        <f t="shared" si="2"/>
        <v>333229253.68568969</v>
      </c>
      <c r="J12" s="3">
        <f t="shared" si="3"/>
        <v>333225757.31431031</v>
      </c>
    </row>
    <row r="13" spans="1:10" x14ac:dyDescent="0.25">
      <c r="A13" s="4" t="s">
        <v>22</v>
      </c>
      <c r="B13" s="4">
        <v>4981720.7279999964</v>
      </c>
      <c r="C13" s="5">
        <v>344025184</v>
      </c>
      <c r="D13" s="10">
        <v>344048626</v>
      </c>
      <c r="E13" s="15">
        <v>344125575</v>
      </c>
      <c r="F13" s="20">
        <v>344175993</v>
      </c>
      <c r="G13">
        <f t="shared" si="0"/>
        <v>344093844.5</v>
      </c>
      <c r="H13" s="2">
        <f t="shared" si="1"/>
        <v>1.7506096514521545E-4</v>
      </c>
      <c r="I13" s="3">
        <f t="shared" si="2"/>
        <v>344096520.72694397</v>
      </c>
      <c r="J13" s="3">
        <f t="shared" si="3"/>
        <v>344091168.27305603</v>
      </c>
    </row>
    <row r="14" spans="1:10" x14ac:dyDescent="0.25">
      <c r="A14" s="4" t="s">
        <v>23</v>
      </c>
      <c r="B14" s="4">
        <v>5025518.9759999961</v>
      </c>
      <c r="C14" s="5">
        <v>355312719</v>
      </c>
      <c r="D14" s="10">
        <v>355284709</v>
      </c>
      <c r="E14" s="15">
        <v>355413423</v>
      </c>
      <c r="F14" s="20">
        <v>355447901</v>
      </c>
      <c r="G14">
        <f t="shared" si="0"/>
        <v>355364688</v>
      </c>
      <c r="H14" s="2">
        <f t="shared" si="1"/>
        <v>1.9083951558568192E-4</v>
      </c>
      <c r="I14" s="3">
        <f t="shared" si="2"/>
        <v>355367701.00111735</v>
      </c>
      <c r="J14" s="3">
        <f t="shared" si="3"/>
        <v>355361674.99888265</v>
      </c>
    </row>
    <row r="15" spans="1:10" x14ac:dyDescent="0.25">
      <c r="A15" s="4" t="s">
        <v>24</v>
      </c>
      <c r="B15" s="4">
        <v>5069317.2239999957</v>
      </c>
      <c r="C15" s="5">
        <v>366992714</v>
      </c>
      <c r="D15" s="10">
        <v>366976316</v>
      </c>
      <c r="E15" s="15">
        <v>367089703</v>
      </c>
      <c r="F15" s="20">
        <v>367161456</v>
      </c>
      <c r="G15">
        <f t="shared" si="0"/>
        <v>367055047.25</v>
      </c>
      <c r="H15" s="2">
        <f t="shared" si="1"/>
        <v>2.048183153326967E-4</v>
      </c>
      <c r="I15" s="3">
        <f t="shared" si="2"/>
        <v>367058387.3287521</v>
      </c>
      <c r="J15" s="3">
        <f t="shared" si="3"/>
        <v>367051707.1712479</v>
      </c>
    </row>
    <row r="16" spans="1:10" x14ac:dyDescent="0.25">
      <c r="A16" s="4" t="s">
        <v>25</v>
      </c>
      <c r="B16" s="4">
        <v>5113115.4719999954</v>
      </c>
      <c r="C16" s="5">
        <v>379125921</v>
      </c>
      <c r="D16" s="10">
        <v>379099619</v>
      </c>
      <c r="E16" s="15">
        <v>379227126</v>
      </c>
      <c r="F16" s="20">
        <v>379279337</v>
      </c>
      <c r="G16">
        <f t="shared" si="0"/>
        <v>379183000.75</v>
      </c>
      <c r="H16" s="2">
        <f t="shared" si="1"/>
        <v>1.930707878796942E-4</v>
      </c>
      <c r="I16" s="3">
        <f t="shared" si="2"/>
        <v>379186253.28624386</v>
      </c>
      <c r="J16" s="3">
        <f t="shared" si="3"/>
        <v>379179748.21375614</v>
      </c>
    </row>
    <row r="17" spans="1:10" x14ac:dyDescent="0.25">
      <c r="A17" s="4" t="s">
        <v>26</v>
      </c>
      <c r="B17" s="4">
        <v>5156913.7199999951</v>
      </c>
      <c r="C17" s="5">
        <v>391652529</v>
      </c>
      <c r="D17" s="10">
        <v>391697198</v>
      </c>
      <c r="E17" s="15">
        <v>391829113</v>
      </c>
      <c r="F17" s="20">
        <v>391773723</v>
      </c>
      <c r="G17">
        <f t="shared" si="0"/>
        <v>391738140.75</v>
      </c>
      <c r="H17" s="2">
        <f t="shared" si="1"/>
        <v>1.7382790562725183E-4</v>
      </c>
      <c r="I17" s="3">
        <f t="shared" si="2"/>
        <v>391741166.07524985</v>
      </c>
      <c r="J17" s="3">
        <f t="shared" si="3"/>
        <v>391735115.42475015</v>
      </c>
    </row>
    <row r="18" spans="1:10" x14ac:dyDescent="0.25">
      <c r="A18" s="4" t="s">
        <v>27</v>
      </c>
      <c r="B18" s="4">
        <v>5200711.9679999948</v>
      </c>
      <c r="C18" s="5">
        <v>404652240</v>
      </c>
      <c r="D18" s="10">
        <v>404675186</v>
      </c>
      <c r="E18" s="15">
        <v>404793176</v>
      </c>
      <c r="F18" s="20">
        <v>404764755</v>
      </c>
      <c r="G18">
        <f t="shared" si="0"/>
        <v>404721339.25</v>
      </c>
      <c r="H18" s="2">
        <f t="shared" si="1"/>
        <v>1.4591679523446148E-4</v>
      </c>
      <c r="I18" s="3">
        <f t="shared" si="2"/>
        <v>404723962.97372818</v>
      </c>
      <c r="J18" s="3">
        <f t="shared" si="3"/>
        <v>404718715.52627182</v>
      </c>
    </row>
    <row r="19" spans="1:10" x14ac:dyDescent="0.25">
      <c r="A19" s="4" t="s">
        <v>28</v>
      </c>
      <c r="B19" s="4">
        <v>5244510.2159999944</v>
      </c>
      <c r="C19" s="5">
        <v>418153907</v>
      </c>
      <c r="D19" s="10">
        <v>418144144</v>
      </c>
      <c r="E19" s="15">
        <v>418261872</v>
      </c>
      <c r="F19" s="20">
        <v>418256704</v>
      </c>
      <c r="G19">
        <f t="shared" si="0"/>
        <v>418204156.75</v>
      </c>
      <c r="H19" s="2">
        <f t="shared" si="1"/>
        <v>1.3215892275999418E-4</v>
      </c>
      <c r="I19" s="3">
        <f t="shared" si="2"/>
        <v>418206612.25912255</v>
      </c>
      <c r="J19" s="3">
        <f t="shared" si="3"/>
        <v>418201701.24087745</v>
      </c>
    </row>
    <row r="20" spans="1:10" x14ac:dyDescent="0.25">
      <c r="A20" s="4" t="s">
        <v>29</v>
      </c>
      <c r="B20" s="4">
        <v>5288308.4639999941</v>
      </c>
      <c r="C20" s="5">
        <v>432184069</v>
      </c>
      <c r="D20" s="10">
        <v>432154240</v>
      </c>
      <c r="E20" s="15">
        <v>432224468</v>
      </c>
      <c r="F20" s="20">
        <v>432289460</v>
      </c>
      <c r="G20">
        <f t="shared" si="0"/>
        <v>432213059.25</v>
      </c>
      <c r="H20" s="2">
        <f t="shared" si="1"/>
        <v>1.1722001916866281E-4</v>
      </c>
      <c r="I20" s="3">
        <f t="shared" si="2"/>
        <v>432215310.15097708</v>
      </c>
      <c r="J20" s="3">
        <f t="shared" si="3"/>
        <v>432210808.34902292</v>
      </c>
    </row>
    <row r="21" spans="1:10" x14ac:dyDescent="0.25">
      <c r="A21" s="4" t="s">
        <v>30</v>
      </c>
      <c r="B21" s="4">
        <v>5332106.7119999938</v>
      </c>
      <c r="C21" s="5">
        <v>446658027</v>
      </c>
      <c r="D21" s="10">
        <v>446687600</v>
      </c>
      <c r="E21" s="15">
        <v>446637968</v>
      </c>
      <c r="F21" s="20">
        <v>446758347</v>
      </c>
      <c r="G21">
        <f t="shared" si="0"/>
        <v>446685485.5</v>
      </c>
      <c r="H21" s="2">
        <f t="shared" si="1"/>
        <v>1.021325632313131E-4</v>
      </c>
      <c r="I21" s="3">
        <f t="shared" si="2"/>
        <v>446687512.35550642</v>
      </c>
      <c r="J21" s="3">
        <f t="shared" si="3"/>
        <v>446683458.64449358</v>
      </c>
    </row>
    <row r="22" spans="1:10" x14ac:dyDescent="0.25">
      <c r="A22" s="4" t="s">
        <v>31</v>
      </c>
      <c r="B22" s="4">
        <v>5375904.9599999934</v>
      </c>
      <c r="C22" s="5">
        <v>461668956</v>
      </c>
      <c r="D22" s="10">
        <v>461708619</v>
      </c>
      <c r="E22" s="15">
        <v>461666823</v>
      </c>
      <c r="F22" s="20">
        <v>461793443</v>
      </c>
      <c r="G22">
        <f t="shared" si="0"/>
        <v>461709460.25</v>
      </c>
      <c r="H22" s="2">
        <f t="shared" si="1"/>
        <v>1.1103270421528338E-4</v>
      </c>
      <c r="I22" s="3">
        <f t="shared" si="2"/>
        <v>461711737.84450918</v>
      </c>
      <c r="J22" s="3">
        <f t="shared" si="3"/>
        <v>461707182.65549082</v>
      </c>
    </row>
    <row r="23" spans="1:10" x14ac:dyDescent="0.25">
      <c r="A23" s="4" t="s">
        <v>32</v>
      </c>
      <c r="B23" s="4">
        <v>5419823.2031999938</v>
      </c>
      <c r="C23" s="5">
        <v>477304047</v>
      </c>
      <c r="D23" s="10">
        <v>477304874</v>
      </c>
      <c r="E23" s="15">
        <v>477255736</v>
      </c>
      <c r="F23" s="20">
        <v>477347911</v>
      </c>
      <c r="G23">
        <f t="shared" si="0"/>
        <v>477303142</v>
      </c>
      <c r="H23" s="2">
        <f t="shared" si="1"/>
        <v>6.8335514622693935E-5</v>
      </c>
      <c r="I23" s="3">
        <f t="shared" si="2"/>
        <v>477304591.09707344</v>
      </c>
      <c r="J23" s="3">
        <f t="shared" si="3"/>
        <v>477301692.90292656</v>
      </c>
    </row>
    <row r="24" spans="1:10" x14ac:dyDescent="0.25">
      <c r="A24" s="4" t="s">
        <v>33</v>
      </c>
      <c r="B24" s="4">
        <v>5463741.4463999942</v>
      </c>
      <c r="C24" s="5">
        <v>493481999</v>
      </c>
      <c r="D24" s="10">
        <v>493430082</v>
      </c>
      <c r="E24" s="15">
        <v>493426066</v>
      </c>
      <c r="F24" s="20">
        <v>493479608</v>
      </c>
      <c r="G24">
        <f t="shared" si="0"/>
        <v>493454438.75</v>
      </c>
      <c r="H24" s="2">
        <f t="shared" si="1"/>
        <v>5.3533787557516432E-5</v>
      </c>
      <c r="I24" s="3">
        <f t="shared" si="2"/>
        <v>493455612.3814742</v>
      </c>
      <c r="J24" s="3">
        <f t="shared" si="3"/>
        <v>493453265.1185258</v>
      </c>
    </row>
    <row r="25" spans="1:10" x14ac:dyDescent="0.25">
      <c r="A25" s="4" t="s">
        <v>34</v>
      </c>
      <c r="B25" s="4">
        <v>5507659.6895999946</v>
      </c>
      <c r="C25" s="5">
        <v>510215484</v>
      </c>
      <c r="D25" s="10">
        <v>510173612</v>
      </c>
      <c r="E25" s="15">
        <v>510205202</v>
      </c>
      <c r="F25" s="20">
        <v>510267410</v>
      </c>
      <c r="G25">
        <f t="shared" si="0"/>
        <v>510215427</v>
      </c>
      <c r="H25" s="2">
        <f t="shared" si="1"/>
        <v>6.6141490177572295E-5</v>
      </c>
      <c r="I25" s="3">
        <f t="shared" si="2"/>
        <v>510216926.28528327</v>
      </c>
      <c r="J25" s="3">
        <f t="shared" si="3"/>
        <v>510213927.71471673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F2" sqref="F2:F25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6">
        <v>126721</v>
      </c>
      <c r="D2" s="11">
        <v>126721</v>
      </c>
      <c r="E2" s="16">
        <v>126721</v>
      </c>
      <c r="F2" s="21">
        <v>126721</v>
      </c>
      <c r="G2">
        <f t="shared" ref="G2:G25" si="0">AVERAGE(C2:F2)</f>
        <v>126721</v>
      </c>
      <c r="H2" s="2">
        <f t="shared" ref="H2:H25" si="1">_xlfn.STDEV.P(C2:F2)/G2</f>
        <v>0</v>
      </c>
      <c r="I2" s="3" t="e">
        <f>CONFIDENCE(0.95,H2,8)+G2</f>
        <v>#NUM!</v>
      </c>
      <c r="J2" s="3" t="e">
        <f>-CONFIDENCE(0.95,H2,8)+G2</f>
        <v>#NUM!</v>
      </c>
    </row>
    <row r="3" spans="1:10" x14ac:dyDescent="0.25">
      <c r="A3" s="4" t="s">
        <v>12</v>
      </c>
      <c r="B3" s="4">
        <v>4543738.2479999997</v>
      </c>
      <c r="C3" s="6">
        <v>130857.06525289742</v>
      </c>
      <c r="D3" s="11">
        <v>130847.72642632436</v>
      </c>
      <c r="E3" s="16">
        <v>130867.35250205285</v>
      </c>
      <c r="F3" s="21">
        <v>130856.04409098184</v>
      </c>
      <c r="G3">
        <f t="shared" si="0"/>
        <v>130857.04706806412</v>
      </c>
      <c r="H3" s="2">
        <f t="shared" si="1"/>
        <v>5.3231195296042622E-5</v>
      </c>
      <c r="I3" s="3">
        <f>CONFIDENCE(0.9,H3*G3,8)+G3</f>
        <v>130857.35653913002</v>
      </c>
      <c r="J3" s="3">
        <f>-CONFIDENCE(0.9,H3*G3,8)+G3</f>
        <v>130856.73759699821</v>
      </c>
    </row>
    <row r="4" spans="1:10" x14ac:dyDescent="0.25">
      <c r="A4" s="4" t="s">
        <v>13</v>
      </c>
      <c r="B4" s="4">
        <v>4587536.4959999993</v>
      </c>
      <c r="C4" s="6">
        <v>135144.9143457319</v>
      </c>
      <c r="D4" s="11">
        <v>135142.30557300514</v>
      </c>
      <c r="E4" s="16">
        <v>135187.14682865262</v>
      </c>
      <c r="F4" s="21">
        <v>135137.57071219094</v>
      </c>
      <c r="G4">
        <f t="shared" si="0"/>
        <v>135152.98436489515</v>
      </c>
      <c r="H4" s="2">
        <f t="shared" si="1"/>
        <v>1.4723016054419641E-4</v>
      </c>
      <c r="I4" s="3">
        <f t="shared" ref="I4:I25" si="2">CONFIDENCE(0.9,H4*G4,8)+G4</f>
        <v>135153.86841960528</v>
      </c>
      <c r="J4" s="3">
        <f t="shared" ref="J4:J25" si="3">-CONFIDENCE(0.9,H4*G4,8)+G4</f>
        <v>135152.10031018502</v>
      </c>
    </row>
    <row r="5" spans="1:10" x14ac:dyDescent="0.25">
      <c r="A5" s="4" t="s">
        <v>14</v>
      </c>
      <c r="B5" s="4">
        <v>4631334.743999999</v>
      </c>
      <c r="C5" s="6">
        <v>139608.03041915127</v>
      </c>
      <c r="D5" s="11">
        <v>139581.18772782732</v>
      </c>
      <c r="E5" s="16">
        <v>139655.97477387587</v>
      </c>
      <c r="F5" s="21">
        <v>139575.17269830007</v>
      </c>
      <c r="G5">
        <f t="shared" si="0"/>
        <v>139605.09140478863</v>
      </c>
      <c r="H5" s="2">
        <f t="shared" si="1"/>
        <v>2.2832844210276927E-4</v>
      </c>
      <c r="I5" s="3">
        <f t="shared" si="2"/>
        <v>139606.50758325844</v>
      </c>
      <c r="J5" s="3">
        <f t="shared" si="3"/>
        <v>139603.67522631882</v>
      </c>
    </row>
    <row r="6" spans="1:10" x14ac:dyDescent="0.25">
      <c r="A6" s="4" t="s">
        <v>15</v>
      </c>
      <c r="B6" s="4">
        <v>4675132.9919999987</v>
      </c>
      <c r="C6" s="6">
        <v>144225.82754137352</v>
      </c>
      <c r="D6" s="11">
        <v>144211.03193655433</v>
      </c>
      <c r="E6" s="16">
        <v>144280.6848103111</v>
      </c>
      <c r="F6" s="21">
        <v>144190.99030654319</v>
      </c>
      <c r="G6">
        <f t="shared" si="0"/>
        <v>144227.13364869554</v>
      </c>
      <c r="H6" s="2">
        <f t="shared" si="1"/>
        <v>2.3087226328044827E-4</v>
      </c>
      <c r="I6" s="3">
        <f t="shared" si="2"/>
        <v>144228.6130140704</v>
      </c>
      <c r="J6" s="3">
        <f t="shared" si="3"/>
        <v>144225.65428332068</v>
      </c>
    </row>
    <row r="7" spans="1:10" x14ac:dyDescent="0.25">
      <c r="A7" s="4" t="s">
        <v>16</v>
      </c>
      <c r="B7" s="4">
        <v>4718931.2399999984</v>
      </c>
      <c r="C7" s="6">
        <v>148990.55094922919</v>
      </c>
      <c r="D7" s="11">
        <v>148979.56981563434</v>
      </c>
      <c r="E7" s="16">
        <v>149079.24962238793</v>
      </c>
      <c r="F7" s="21">
        <v>148986.80481451401</v>
      </c>
      <c r="G7">
        <f t="shared" si="0"/>
        <v>149009.04380044137</v>
      </c>
      <c r="H7" s="2">
        <f t="shared" si="1"/>
        <v>2.7330615126365553E-4</v>
      </c>
      <c r="I7" s="3">
        <f t="shared" si="2"/>
        <v>149010.85313446925</v>
      </c>
      <c r="J7" s="3">
        <f t="shared" si="3"/>
        <v>149007.2344664135</v>
      </c>
    </row>
    <row r="8" spans="1:10" x14ac:dyDescent="0.25">
      <c r="A8" s="4" t="s">
        <v>17</v>
      </c>
      <c r="B8" s="4">
        <v>4762729.487999998</v>
      </c>
      <c r="C8" s="6">
        <v>153927.86545908643</v>
      </c>
      <c r="D8" s="11">
        <v>153949.81401655535</v>
      </c>
      <c r="E8" s="16">
        <v>154025.40477737083</v>
      </c>
      <c r="F8" s="21">
        <v>153966.20430113369</v>
      </c>
      <c r="G8">
        <f t="shared" si="0"/>
        <v>153967.32213853661</v>
      </c>
      <c r="H8" s="2">
        <f t="shared" si="1"/>
        <v>2.3503511420368961E-4</v>
      </c>
      <c r="I8" s="3">
        <f t="shared" si="2"/>
        <v>153968.92988670609</v>
      </c>
      <c r="J8" s="3">
        <f t="shared" si="3"/>
        <v>153965.71439036712</v>
      </c>
    </row>
    <row r="9" spans="1:10" x14ac:dyDescent="0.25">
      <c r="A9" s="4" t="s">
        <v>18</v>
      </c>
      <c r="B9" s="4">
        <v>4806527.7359999977</v>
      </c>
      <c r="C9" s="6">
        <v>159061.74490791434</v>
      </c>
      <c r="D9" s="11">
        <v>159096.56609293816</v>
      </c>
      <c r="E9" s="16">
        <v>159153.68529198298</v>
      </c>
      <c r="F9" s="21">
        <v>159094.0272834503</v>
      </c>
      <c r="G9">
        <f t="shared" si="0"/>
        <v>159101.50589407142</v>
      </c>
      <c r="H9" s="2">
        <f t="shared" si="1"/>
        <v>2.0807928599445277E-4</v>
      </c>
      <c r="I9" s="3">
        <f t="shared" si="2"/>
        <v>159102.97671518644</v>
      </c>
      <c r="J9" s="3">
        <f t="shared" si="3"/>
        <v>159100.03507295641</v>
      </c>
    </row>
    <row r="10" spans="1:10" x14ac:dyDescent="0.25">
      <c r="A10" s="4" t="s">
        <v>19</v>
      </c>
      <c r="B10" s="4">
        <v>4850325.9839999974</v>
      </c>
      <c r="C10" s="6">
        <v>164379.74074356433</v>
      </c>
      <c r="D10" s="11">
        <v>164402.12662359505</v>
      </c>
      <c r="E10" s="16">
        <v>164442.71601952921</v>
      </c>
      <c r="F10" s="21">
        <v>164415.82709646772</v>
      </c>
      <c r="G10">
        <f t="shared" si="0"/>
        <v>164410.10262078908</v>
      </c>
      <c r="H10" s="2">
        <f t="shared" si="1"/>
        <v>1.3876106723848284E-4</v>
      </c>
      <c r="I10" s="3">
        <f t="shared" si="2"/>
        <v>164411.11618869076</v>
      </c>
      <c r="J10" s="3">
        <f t="shared" si="3"/>
        <v>164409.0890528874</v>
      </c>
    </row>
    <row r="11" spans="1:10" x14ac:dyDescent="0.25">
      <c r="A11" s="4" t="s">
        <v>20</v>
      </c>
      <c r="B11" s="4">
        <v>4894124.231999997</v>
      </c>
      <c r="C11" s="6">
        <v>169910.47304915561</v>
      </c>
      <c r="D11" s="11">
        <v>169903.97594620154</v>
      </c>
      <c r="E11" s="16">
        <v>169962.60641419259</v>
      </c>
      <c r="F11" s="21">
        <v>169950.50966250271</v>
      </c>
      <c r="G11">
        <f t="shared" si="0"/>
        <v>169931.8912680131</v>
      </c>
      <c r="H11" s="2">
        <f t="shared" si="1"/>
        <v>1.479413816239583E-4</v>
      </c>
      <c r="I11" s="3">
        <f t="shared" si="2"/>
        <v>169933.00818598212</v>
      </c>
      <c r="J11" s="3">
        <f t="shared" si="3"/>
        <v>169930.77435004408</v>
      </c>
    </row>
    <row r="12" spans="1:10" x14ac:dyDescent="0.25">
      <c r="A12" s="4" t="s">
        <v>21</v>
      </c>
      <c r="B12" s="4">
        <v>4937922.4799999967</v>
      </c>
      <c r="C12" s="6">
        <v>175616.36440686876</v>
      </c>
      <c r="D12" s="11">
        <v>175630.00612631405</v>
      </c>
      <c r="E12" s="16">
        <v>175663.65509380048</v>
      </c>
      <c r="F12" s="21">
        <v>175664.55637249758</v>
      </c>
      <c r="G12">
        <f t="shared" si="0"/>
        <v>175643.64549987021</v>
      </c>
      <c r="H12" s="2">
        <f t="shared" si="1"/>
        <v>1.1969367427367207E-4</v>
      </c>
      <c r="I12" s="3">
        <f t="shared" si="2"/>
        <v>175644.57952886462</v>
      </c>
      <c r="J12" s="3">
        <f t="shared" si="3"/>
        <v>175642.7114708758</v>
      </c>
    </row>
    <row r="13" spans="1:10" x14ac:dyDescent="0.25">
      <c r="A13" s="4" t="s">
        <v>22</v>
      </c>
      <c r="B13" s="4">
        <v>4981720.7279999964</v>
      </c>
      <c r="C13" s="6">
        <v>181530.60400515274</v>
      </c>
      <c r="D13" s="11">
        <v>181544.71755530647</v>
      </c>
      <c r="E13" s="16">
        <v>181583.70804027814</v>
      </c>
      <c r="F13" s="21">
        <v>181614.87610432861</v>
      </c>
      <c r="G13">
        <f t="shared" si="0"/>
        <v>181568.47642626648</v>
      </c>
      <c r="H13" s="2">
        <f t="shared" si="1"/>
        <v>1.8232732980644659E-4</v>
      </c>
      <c r="I13" s="3">
        <f t="shared" si="2"/>
        <v>181569.94721040569</v>
      </c>
      <c r="J13" s="3">
        <f t="shared" si="3"/>
        <v>181567.00564212727</v>
      </c>
    </row>
    <row r="14" spans="1:10" x14ac:dyDescent="0.25">
      <c r="A14" s="4" t="s">
        <v>23</v>
      </c>
      <c r="B14" s="4">
        <v>5025518.9759999961</v>
      </c>
      <c r="C14" s="6">
        <v>187686.05053927182</v>
      </c>
      <c r="D14" s="11">
        <v>187671.23232330618</v>
      </c>
      <c r="E14" s="16">
        <v>187738.77172024117</v>
      </c>
      <c r="F14" s="21">
        <v>187761.01059335735</v>
      </c>
      <c r="G14">
        <f t="shared" si="0"/>
        <v>187714.26629404412</v>
      </c>
      <c r="H14" s="2">
        <f t="shared" si="1"/>
        <v>1.9634345628866934E-4</v>
      </c>
      <c r="I14" s="3">
        <f t="shared" si="2"/>
        <v>187715.90375302208</v>
      </c>
      <c r="J14" s="3">
        <f t="shared" si="3"/>
        <v>187712.62883506616</v>
      </c>
    </row>
    <row r="15" spans="1:10" x14ac:dyDescent="0.25">
      <c r="A15" s="4" t="s">
        <v>24</v>
      </c>
      <c r="B15" s="4">
        <v>5069317.2239999957</v>
      </c>
      <c r="C15" s="6">
        <v>194054.41223031565</v>
      </c>
      <c r="D15" s="11">
        <v>194045.00735678463</v>
      </c>
      <c r="E15" s="16">
        <v>194106.31302459841</v>
      </c>
      <c r="F15" s="21">
        <v>194148.22246997256</v>
      </c>
      <c r="G15">
        <f t="shared" si="0"/>
        <v>194088.48877041781</v>
      </c>
      <c r="H15" s="2">
        <f t="shared" si="1"/>
        <v>2.1457386307230307E-4</v>
      </c>
      <c r="I15" s="3">
        <f t="shared" si="2"/>
        <v>194090.33903278326</v>
      </c>
      <c r="J15" s="3">
        <f t="shared" si="3"/>
        <v>194086.63850805236</v>
      </c>
    </row>
    <row r="16" spans="1:10" x14ac:dyDescent="0.25">
      <c r="A16" s="4" t="s">
        <v>25</v>
      </c>
      <c r="B16" s="4">
        <v>5113115.4719999954</v>
      </c>
      <c r="C16" s="6">
        <v>200670.31671066934</v>
      </c>
      <c r="D16" s="11">
        <v>200655.79398858451</v>
      </c>
      <c r="E16" s="16">
        <v>200724.12675935644</v>
      </c>
      <c r="F16" s="21">
        <v>200755.36886173414</v>
      </c>
      <c r="G16">
        <f t="shared" si="0"/>
        <v>200701.40158008612</v>
      </c>
      <c r="H16" s="2">
        <f t="shared" si="1"/>
        <v>2.00468876352552E-4</v>
      </c>
      <c r="I16" s="3">
        <f t="shared" si="2"/>
        <v>200703.18911312756</v>
      </c>
      <c r="J16" s="3">
        <f t="shared" si="3"/>
        <v>200699.61404704468</v>
      </c>
    </row>
    <row r="17" spans="1:10" x14ac:dyDescent="0.25">
      <c r="A17" s="4" t="s">
        <v>26</v>
      </c>
      <c r="B17" s="4">
        <v>5156913.7199999951</v>
      </c>
      <c r="C17" s="6">
        <v>207500.01910873372</v>
      </c>
      <c r="D17" s="11">
        <v>207524.55149135573</v>
      </c>
      <c r="E17" s="16">
        <v>207595.13520613141</v>
      </c>
      <c r="F17" s="21">
        <v>207568.8454199511</v>
      </c>
      <c r="G17">
        <f t="shared" si="0"/>
        <v>207547.137806543</v>
      </c>
      <c r="H17" s="2">
        <f t="shared" si="1"/>
        <v>1.7874879636842593E-4</v>
      </c>
      <c r="I17" s="3">
        <f t="shared" si="2"/>
        <v>207548.78603190073</v>
      </c>
      <c r="J17" s="3">
        <f t="shared" si="3"/>
        <v>207545.48958118528</v>
      </c>
    </row>
    <row r="18" spans="1:10" x14ac:dyDescent="0.25">
      <c r="A18" s="4" t="s">
        <v>27</v>
      </c>
      <c r="B18" s="4">
        <v>5200711.9679999948</v>
      </c>
      <c r="C18" s="6">
        <v>214587.0310894874</v>
      </c>
      <c r="D18" s="11">
        <v>214601.13240580578</v>
      </c>
      <c r="E18" s="16">
        <v>214665.35439673087</v>
      </c>
      <c r="F18" s="21">
        <v>214652.7383011645</v>
      </c>
      <c r="G18">
        <f t="shared" si="0"/>
        <v>214626.56404829712</v>
      </c>
      <c r="H18" s="2">
        <f t="shared" si="1"/>
        <v>1.5451959052625042E-4</v>
      </c>
      <c r="I18" s="3">
        <f t="shared" si="2"/>
        <v>214628.03745872213</v>
      </c>
      <c r="J18" s="3">
        <f t="shared" si="3"/>
        <v>214625.09063787211</v>
      </c>
    </row>
    <row r="19" spans="1:10" x14ac:dyDescent="0.25">
      <c r="A19" s="4" t="s">
        <v>28</v>
      </c>
      <c r="B19" s="4">
        <v>5244510.2159999944</v>
      </c>
      <c r="C19" s="6">
        <v>221949.20025037407</v>
      </c>
      <c r="D19" s="11">
        <v>221946.22082735732</v>
      </c>
      <c r="E19" s="16">
        <v>222010.88889809133</v>
      </c>
      <c r="F19" s="21">
        <v>222010.12901062073</v>
      </c>
      <c r="G19">
        <f t="shared" si="0"/>
        <v>221979.10974661086</v>
      </c>
      <c r="H19" s="2">
        <f t="shared" si="1"/>
        <v>1.4153593584601717E-4</v>
      </c>
      <c r="I19" s="3">
        <f t="shared" si="2"/>
        <v>221980.50558630013</v>
      </c>
      <c r="J19" s="3">
        <f t="shared" si="3"/>
        <v>221977.71390692159</v>
      </c>
    </row>
    <row r="20" spans="1:10" x14ac:dyDescent="0.25">
      <c r="A20" s="4" t="s">
        <v>29</v>
      </c>
      <c r="B20" s="4">
        <v>5288308.4639999941</v>
      </c>
      <c r="C20" s="6">
        <v>229599.84936040884</v>
      </c>
      <c r="D20" s="11">
        <v>229586.21321399865</v>
      </c>
      <c r="E20" s="16">
        <v>229625.34317070342</v>
      </c>
      <c r="F20" s="21">
        <v>229663.57421281628</v>
      </c>
      <c r="G20">
        <f t="shared" si="0"/>
        <v>229618.74498948181</v>
      </c>
      <c r="H20" s="2">
        <f t="shared" si="1"/>
        <v>1.2824399851480694E-4</v>
      </c>
      <c r="I20" s="3">
        <f t="shared" si="2"/>
        <v>229620.0532706982</v>
      </c>
      <c r="J20" s="3">
        <f t="shared" si="3"/>
        <v>229617.43670826542</v>
      </c>
    </row>
    <row r="21" spans="1:10" x14ac:dyDescent="0.25">
      <c r="A21" s="4" t="s">
        <v>30</v>
      </c>
      <c r="B21" s="4">
        <v>5332106.7119999938</v>
      </c>
      <c r="C21" s="6">
        <v>237492.56028381991</v>
      </c>
      <c r="D21" s="11">
        <v>237511.41621873123</v>
      </c>
      <c r="E21" s="16">
        <v>237486.75255583765</v>
      </c>
      <c r="F21" s="21">
        <v>237553.60525636523</v>
      </c>
      <c r="G21">
        <f t="shared" si="0"/>
        <v>237511.0835786885</v>
      </c>
      <c r="H21" s="2">
        <f t="shared" si="1"/>
        <v>1.1026151370983114E-4</v>
      </c>
      <c r="I21" s="3">
        <f t="shared" si="2"/>
        <v>237512.24707376029</v>
      </c>
      <c r="J21" s="3">
        <f t="shared" si="3"/>
        <v>237509.92008361671</v>
      </c>
    </row>
    <row r="22" spans="1:10" x14ac:dyDescent="0.25">
      <c r="A22" s="4" t="s">
        <v>31</v>
      </c>
      <c r="B22" s="4">
        <v>5375904.9599999934</v>
      </c>
      <c r="C22" s="6">
        <v>245677.89581065997</v>
      </c>
      <c r="D22" s="11">
        <v>245703.85348170414</v>
      </c>
      <c r="E22" s="16">
        <v>245682.56162703139</v>
      </c>
      <c r="F22" s="21">
        <v>245752.93591068636</v>
      </c>
      <c r="G22">
        <f t="shared" si="0"/>
        <v>245704.31170752048</v>
      </c>
      <c r="H22" s="2">
        <f t="shared" si="1"/>
        <v>1.2099733700074591E-4</v>
      </c>
      <c r="I22" s="3">
        <f t="shared" si="2"/>
        <v>245705.63253259991</v>
      </c>
      <c r="J22" s="3">
        <f t="shared" si="3"/>
        <v>245702.99088244105</v>
      </c>
    </row>
    <row r="23" spans="1:10" x14ac:dyDescent="0.25">
      <c r="A23" s="4" t="s">
        <v>32</v>
      </c>
      <c r="B23" s="4">
        <v>5419823.2031999938</v>
      </c>
      <c r="C23" s="6">
        <v>254204.15285935847</v>
      </c>
      <c r="D23" s="11">
        <v>254208.98802077913</v>
      </c>
      <c r="E23" s="16">
        <v>254185.30689452332</v>
      </c>
      <c r="F23" s="21">
        <v>254237.40092790115</v>
      </c>
      <c r="G23">
        <f t="shared" si="0"/>
        <v>254208.96217564051</v>
      </c>
      <c r="H23" s="2">
        <f t="shared" si="1"/>
        <v>7.3369458353796631E-5</v>
      </c>
      <c r="I23" s="3">
        <f t="shared" si="2"/>
        <v>254209.79080990428</v>
      </c>
      <c r="J23" s="3">
        <f t="shared" si="3"/>
        <v>254208.13354137674</v>
      </c>
    </row>
    <row r="24" spans="1:10" x14ac:dyDescent="0.25">
      <c r="A24" s="4" t="s">
        <v>33</v>
      </c>
      <c r="B24" s="4">
        <v>5463741.4463999942</v>
      </c>
      <c r="C24" s="6">
        <v>263027.98912188073</v>
      </c>
      <c r="D24" s="11">
        <v>263003.5047566779</v>
      </c>
      <c r="E24" s="16">
        <v>263004.27760328521</v>
      </c>
      <c r="F24" s="21">
        <v>263035.96032521635</v>
      </c>
      <c r="G24">
        <f t="shared" si="0"/>
        <v>263017.93295176508</v>
      </c>
      <c r="H24" s="2">
        <f t="shared" si="1"/>
        <v>5.4461697820848481E-5</v>
      </c>
      <c r="I24" s="3">
        <f t="shared" si="2"/>
        <v>263018.56935628172</v>
      </c>
      <c r="J24" s="3">
        <f t="shared" si="3"/>
        <v>263017.29654724844</v>
      </c>
    </row>
    <row r="25" spans="1:10" x14ac:dyDescent="0.25">
      <c r="A25" s="4" t="s">
        <v>34</v>
      </c>
      <c r="B25" s="4">
        <v>5507659.6895999946</v>
      </c>
      <c r="C25" s="6">
        <v>272154.91406405275</v>
      </c>
      <c r="D25" s="11">
        <v>272135.90712988889</v>
      </c>
      <c r="E25" s="16">
        <v>272155.2723480016</v>
      </c>
      <c r="F25" s="21">
        <v>272191.40046812693</v>
      </c>
      <c r="G25">
        <f t="shared" si="0"/>
        <v>272159.37350251753</v>
      </c>
      <c r="H25" s="2">
        <f t="shared" si="1"/>
        <v>7.3786649136186808E-5</v>
      </c>
      <c r="I25" s="3">
        <f t="shared" si="2"/>
        <v>272160.2656934426</v>
      </c>
      <c r="J25" s="3">
        <f t="shared" si="3"/>
        <v>272158.48131159245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F2" sqref="F2:F25"/>
    </sheetView>
  </sheetViews>
  <sheetFormatPr defaultRowHeight="15" x14ac:dyDescent="0.25"/>
  <cols>
    <col min="1" max="1" width="26.5703125" bestFit="1" customWidth="1"/>
    <col min="8" max="8" width="12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7">
        <v>0</v>
      </c>
      <c r="D2" s="12">
        <v>0</v>
      </c>
      <c r="E2" s="17">
        <v>0</v>
      </c>
      <c r="F2" s="22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CONFIDENCE(0.9,H2*G2,8)+G2</f>
        <v>#DIV/0!</v>
      </c>
      <c r="J2" s="3" t="e">
        <f>-CONFIDENCE(0.9,H2*G2,8)+G2</f>
        <v>#DIV/0!</v>
      </c>
    </row>
    <row r="3" spans="1:10" x14ac:dyDescent="0.25">
      <c r="A3" s="4" t="s">
        <v>12</v>
      </c>
      <c r="B3" s="4">
        <v>4543738.2479999997</v>
      </c>
      <c r="C3" s="7">
        <v>83.254727640827781</v>
      </c>
      <c r="D3" s="12">
        <v>86.832118971251489</v>
      </c>
      <c r="E3" s="17">
        <v>80.772803402557258</v>
      </c>
      <c r="F3" s="22">
        <v>82.643770933408959</v>
      </c>
      <c r="G3">
        <f t="shared" si="0"/>
        <v>83.375855237011379</v>
      </c>
      <c r="H3" s="2">
        <f t="shared" si="1"/>
        <v>2.6326673885592688E-2</v>
      </c>
      <c r="I3" s="3">
        <f t="shared" ref="I3:I25" si="2">CONFIDENCE(0.9,H3*G3,8)+G3</f>
        <v>83.473375084243031</v>
      </c>
      <c r="J3" s="3">
        <f t="shared" ref="J3:J25" si="3">-CONFIDENCE(0.9,H3*G3,8)+G3</f>
        <v>83.278335389779727</v>
      </c>
    </row>
    <row r="4" spans="1:10" x14ac:dyDescent="0.25">
      <c r="A4" s="4" t="s">
        <v>13</v>
      </c>
      <c r="B4" s="4">
        <v>4587536.4959999993</v>
      </c>
      <c r="C4" s="7">
        <v>86.636292066174377</v>
      </c>
      <c r="D4" s="12">
        <v>89.740205377963477</v>
      </c>
      <c r="E4" s="17">
        <v>86.655977099281202</v>
      </c>
      <c r="F4" s="22">
        <v>85.500606681331362</v>
      </c>
      <c r="G4">
        <f t="shared" si="0"/>
        <v>87.133270306187597</v>
      </c>
      <c r="H4" s="2">
        <f t="shared" si="1"/>
        <v>1.8088503833609586E-2</v>
      </c>
      <c r="I4" s="3">
        <f t="shared" si="2"/>
        <v>87.203293735722582</v>
      </c>
      <c r="J4" s="3">
        <f t="shared" si="3"/>
        <v>87.063246876652613</v>
      </c>
    </row>
    <row r="5" spans="1:10" x14ac:dyDescent="0.25">
      <c r="A5" s="4" t="s">
        <v>14</v>
      </c>
      <c r="B5" s="4">
        <v>4631334.743999999</v>
      </c>
      <c r="C5" s="7">
        <v>91.122833382446586</v>
      </c>
      <c r="D5" s="12">
        <v>89.425570641971987</v>
      </c>
      <c r="E5" s="17">
        <v>86.242914489607884</v>
      </c>
      <c r="F5" s="22">
        <v>88.293295717554884</v>
      </c>
      <c r="G5">
        <f t="shared" si="0"/>
        <v>88.771153557895332</v>
      </c>
      <c r="H5" s="2">
        <f t="shared" si="1"/>
        <v>1.9976583279342614E-2</v>
      </c>
      <c r="I5" s="3">
        <f t="shared" si="2"/>
        <v>88.849939691886689</v>
      </c>
      <c r="J5" s="3">
        <f t="shared" si="3"/>
        <v>88.692367423903974</v>
      </c>
    </row>
    <row r="6" spans="1:10" x14ac:dyDescent="0.25">
      <c r="A6" s="4" t="s">
        <v>15</v>
      </c>
      <c r="B6" s="4">
        <v>4675132.9919999987</v>
      </c>
      <c r="C6" s="7">
        <v>91.780903402762817</v>
      </c>
      <c r="D6" s="12">
        <v>92.214243363469208</v>
      </c>
      <c r="E6" s="17">
        <v>89.254584133640861</v>
      </c>
      <c r="F6" s="22">
        <v>95.008190150770105</v>
      </c>
      <c r="G6">
        <f t="shared" si="0"/>
        <v>92.064480262660766</v>
      </c>
      <c r="H6" s="2">
        <f t="shared" si="1"/>
        <v>2.2169953248824467E-2</v>
      </c>
      <c r="I6" s="3">
        <f t="shared" si="2"/>
        <v>92.155160698700641</v>
      </c>
      <c r="J6" s="3">
        <f t="shared" si="3"/>
        <v>91.97379982662089</v>
      </c>
    </row>
    <row r="7" spans="1:10" x14ac:dyDescent="0.25">
      <c r="A7" s="4" t="s">
        <v>16</v>
      </c>
      <c r="B7" s="4">
        <v>4718931.2399999984</v>
      </c>
      <c r="C7" s="7">
        <v>100.24419718526231</v>
      </c>
      <c r="D7" s="12">
        <v>92.199823966529138</v>
      </c>
      <c r="E7" s="17">
        <v>94.00844793124611</v>
      </c>
      <c r="F7" s="22">
        <v>104.31814562018741</v>
      </c>
      <c r="G7">
        <f t="shared" si="0"/>
        <v>97.692653675806241</v>
      </c>
      <c r="H7" s="2">
        <f t="shared" si="1"/>
        <v>4.9661865489869846E-2</v>
      </c>
      <c r="I7" s="3">
        <f t="shared" si="2"/>
        <v>97.908200512054265</v>
      </c>
      <c r="J7" s="3">
        <f t="shared" si="3"/>
        <v>97.477106839558218</v>
      </c>
    </row>
    <row r="8" spans="1:10" x14ac:dyDescent="0.25">
      <c r="A8" s="4" t="s">
        <v>17</v>
      </c>
      <c r="B8" s="4">
        <v>4762729.487999998</v>
      </c>
      <c r="C8" s="7">
        <v>96.30764213040662</v>
      </c>
      <c r="D8" s="12">
        <v>103.79048197014944</v>
      </c>
      <c r="E8" s="17">
        <v>93.884054020494688</v>
      </c>
      <c r="F8" s="22">
        <v>97.973721822618117</v>
      </c>
      <c r="G8">
        <f t="shared" si="0"/>
        <v>97.988974985917224</v>
      </c>
      <c r="H8" s="2">
        <f t="shared" si="1"/>
        <v>3.7264802711608792E-2</v>
      </c>
      <c r="I8" s="3">
        <f t="shared" si="2"/>
        <v>98.151205579718777</v>
      </c>
      <c r="J8" s="3">
        <f t="shared" si="3"/>
        <v>97.826744392115671</v>
      </c>
    </row>
    <row r="9" spans="1:10" x14ac:dyDescent="0.25">
      <c r="A9" s="4" t="s">
        <v>18</v>
      </c>
      <c r="B9" s="4">
        <v>4806527.7359999977</v>
      </c>
      <c r="C9" s="7">
        <v>104.62461681327017</v>
      </c>
      <c r="D9" s="12">
        <v>100.89010778018728</v>
      </c>
      <c r="E9" s="17">
        <v>105.83251937669775</v>
      </c>
      <c r="F9" s="22">
        <v>102.54623890008676</v>
      </c>
      <c r="G9">
        <f t="shared" si="0"/>
        <v>103.4733707175605</v>
      </c>
      <c r="H9" s="2">
        <f t="shared" si="1"/>
        <v>1.8351890682376911E-2</v>
      </c>
      <c r="I9" s="3">
        <f t="shared" si="2"/>
        <v>103.55773645889558</v>
      </c>
      <c r="J9" s="3">
        <f t="shared" si="3"/>
        <v>103.38900497622542</v>
      </c>
    </row>
    <row r="10" spans="1:10" x14ac:dyDescent="0.25">
      <c r="A10" s="4" t="s">
        <v>19</v>
      </c>
      <c r="B10" s="4">
        <v>4850325.9839999974</v>
      </c>
      <c r="C10" s="7">
        <v>107.96130997120449</v>
      </c>
      <c r="D10" s="12">
        <v>105.61534837390708</v>
      </c>
      <c r="E10" s="17">
        <v>102.37908030202492</v>
      </c>
      <c r="F10" s="22">
        <v>104.06945623482235</v>
      </c>
      <c r="G10">
        <f t="shared" si="0"/>
        <v>105.00629872048972</v>
      </c>
      <c r="H10" s="2">
        <f t="shared" si="1"/>
        <v>1.9564972906533251E-2</v>
      </c>
      <c r="I10" s="3">
        <f t="shared" si="2"/>
        <v>105.09757361048911</v>
      </c>
      <c r="J10" s="3">
        <f t="shared" si="3"/>
        <v>104.91502383049034</v>
      </c>
    </row>
    <row r="11" spans="1:10" x14ac:dyDescent="0.25">
      <c r="A11" s="4" t="s">
        <v>20</v>
      </c>
      <c r="B11" s="4">
        <v>4894124.231999997</v>
      </c>
      <c r="C11" s="7">
        <v>118.30333284235631</v>
      </c>
      <c r="D11" s="12">
        <v>111.78468255498264</v>
      </c>
      <c r="E11" s="17">
        <v>113.79845695013957</v>
      </c>
      <c r="F11" s="22">
        <v>117.60771741267791</v>
      </c>
      <c r="G11">
        <f t="shared" si="0"/>
        <v>115.3735474400391</v>
      </c>
      <c r="H11" s="2">
        <f t="shared" si="1"/>
        <v>2.3312194072208647E-2</v>
      </c>
      <c r="I11" s="3">
        <f t="shared" si="2"/>
        <v>115.49304144382576</v>
      </c>
      <c r="J11" s="3">
        <f t="shared" si="3"/>
        <v>115.25405343625245</v>
      </c>
    </row>
    <row r="12" spans="1:10" x14ac:dyDescent="0.25">
      <c r="A12" s="4" t="s">
        <v>21</v>
      </c>
      <c r="B12" s="4">
        <v>4937922.4799999967</v>
      </c>
      <c r="C12" s="7">
        <v>118.33238537014016</v>
      </c>
      <c r="D12" s="12">
        <v>115.28685605049263</v>
      </c>
      <c r="E12" s="17">
        <v>116.05054734092491</v>
      </c>
      <c r="F12" s="22">
        <v>114.44998139884363</v>
      </c>
      <c r="G12">
        <f t="shared" si="0"/>
        <v>116.02994254010034</v>
      </c>
      <c r="H12" s="2">
        <f t="shared" si="1"/>
        <v>1.2452207381977172E-2</v>
      </c>
      <c r="I12" s="3">
        <f t="shared" si="2"/>
        <v>116.0941333919147</v>
      </c>
      <c r="J12" s="3">
        <f t="shared" si="3"/>
        <v>115.96575168828598</v>
      </c>
    </row>
    <row r="13" spans="1:10" x14ac:dyDescent="0.25">
      <c r="A13" s="4" t="s">
        <v>22</v>
      </c>
      <c r="B13" s="4">
        <v>4981720.7279999964</v>
      </c>
      <c r="C13" s="7">
        <v>119.24052862368161</v>
      </c>
      <c r="D13" s="12">
        <v>125.48908949870329</v>
      </c>
      <c r="E13" s="17">
        <v>119.22965699090534</v>
      </c>
      <c r="F13" s="22">
        <v>120.15155177871553</v>
      </c>
      <c r="G13">
        <f t="shared" si="0"/>
        <v>121.02770672300144</v>
      </c>
      <c r="H13" s="2">
        <f t="shared" si="1"/>
        <v>2.1505938732545016E-2</v>
      </c>
      <c r="I13" s="3">
        <f t="shared" si="2"/>
        <v>121.14334455082529</v>
      </c>
      <c r="J13" s="3">
        <f t="shared" si="3"/>
        <v>120.9120688951776</v>
      </c>
    </row>
    <row r="14" spans="1:10" x14ac:dyDescent="0.25">
      <c r="A14" s="4" t="s">
        <v>23</v>
      </c>
      <c r="B14" s="4">
        <v>5025518.9759999961</v>
      </c>
      <c r="C14" s="7">
        <v>117.73374913316759</v>
      </c>
      <c r="D14" s="12">
        <v>121.46544324225788</v>
      </c>
      <c r="E14" s="17">
        <v>119.44504318678835</v>
      </c>
      <c r="F14" s="22">
        <v>122.8079863358445</v>
      </c>
      <c r="G14">
        <f t="shared" si="0"/>
        <v>120.36305547451457</v>
      </c>
      <c r="H14" s="2">
        <f t="shared" si="1"/>
        <v>1.6061350490235386E-2</v>
      </c>
      <c r="I14" s="3">
        <f t="shared" si="2"/>
        <v>120.44894337370681</v>
      </c>
      <c r="J14" s="3">
        <f t="shared" si="3"/>
        <v>120.27716757532232</v>
      </c>
    </row>
    <row r="15" spans="1:10" x14ac:dyDescent="0.25">
      <c r="A15" s="4" t="s">
        <v>24</v>
      </c>
      <c r="B15" s="4">
        <v>5069317.2239999957</v>
      </c>
      <c r="C15" s="7">
        <v>120.83438348885899</v>
      </c>
      <c r="D15" s="12">
        <v>124.27638385620565</v>
      </c>
      <c r="E15" s="17">
        <v>125.47169673931744</v>
      </c>
      <c r="F15" s="22">
        <v>124.27405512900934</v>
      </c>
      <c r="G15">
        <f t="shared" si="0"/>
        <v>123.71412980334786</v>
      </c>
      <c r="H15" s="2">
        <f t="shared" si="1"/>
        <v>1.4007208937924166E-2</v>
      </c>
      <c r="I15" s="3">
        <f t="shared" si="2"/>
        <v>123.79111861713623</v>
      </c>
      <c r="J15" s="3">
        <f t="shared" si="3"/>
        <v>123.63714098955948</v>
      </c>
    </row>
    <row r="16" spans="1:10" x14ac:dyDescent="0.25">
      <c r="A16" s="4" t="s">
        <v>25</v>
      </c>
      <c r="B16" s="4">
        <v>5113115.4719999954</v>
      </c>
      <c r="C16" s="7">
        <v>129.44785024360971</v>
      </c>
      <c r="D16" s="12">
        <v>137.90008919289625</v>
      </c>
      <c r="E16" s="17">
        <v>140.26303982172044</v>
      </c>
      <c r="F16" s="22">
        <v>130.31570333280126</v>
      </c>
      <c r="G16">
        <f t="shared" si="0"/>
        <v>134.48167064775691</v>
      </c>
      <c r="H16" s="2">
        <f t="shared" si="1"/>
        <v>3.4838958483940211E-2</v>
      </c>
      <c r="I16" s="3">
        <f t="shared" si="2"/>
        <v>134.68982475064664</v>
      </c>
      <c r="J16" s="3">
        <f t="shared" si="3"/>
        <v>134.27351654486719</v>
      </c>
    </row>
    <row r="17" spans="1:10" x14ac:dyDescent="0.25">
      <c r="A17" s="4" t="s">
        <v>26</v>
      </c>
      <c r="B17" s="4">
        <v>5156913.7199999951</v>
      </c>
      <c r="C17" s="7">
        <v>140.0472789819265</v>
      </c>
      <c r="D17" s="12">
        <v>140.6789836353876</v>
      </c>
      <c r="E17" s="17">
        <v>137.26295404723467</v>
      </c>
      <c r="F17" s="22">
        <v>142.13497203182823</v>
      </c>
      <c r="G17">
        <f t="shared" si="0"/>
        <v>140.03104717409423</v>
      </c>
      <c r="H17" s="2">
        <f t="shared" si="1"/>
        <v>1.2628612962477297E-2</v>
      </c>
      <c r="I17" s="3">
        <f t="shared" si="2"/>
        <v>140.10961354747903</v>
      </c>
      <c r="J17" s="3">
        <f t="shared" si="3"/>
        <v>139.95248080070942</v>
      </c>
    </row>
    <row r="18" spans="1:10" x14ac:dyDescent="0.25">
      <c r="A18" s="4" t="s">
        <v>27</v>
      </c>
      <c r="B18" s="4">
        <v>5200711.9679999948</v>
      </c>
      <c r="C18" s="7">
        <v>145.81435100432168</v>
      </c>
      <c r="D18" s="12">
        <v>147.50263998166048</v>
      </c>
      <c r="E18" s="17">
        <v>141.01237406287609</v>
      </c>
      <c r="F18" s="22">
        <v>144.93383661395399</v>
      </c>
      <c r="G18">
        <f t="shared" si="0"/>
        <v>144.81580041570305</v>
      </c>
      <c r="H18" s="2">
        <f t="shared" si="1"/>
        <v>1.644866211477242E-2</v>
      </c>
      <c r="I18" s="3">
        <f t="shared" si="2"/>
        <v>144.9216290630587</v>
      </c>
      <c r="J18" s="3">
        <f t="shared" si="3"/>
        <v>144.7099717683474</v>
      </c>
    </row>
    <row r="19" spans="1:10" x14ac:dyDescent="0.25">
      <c r="A19" s="4" t="s">
        <v>28</v>
      </c>
      <c r="B19" s="4">
        <v>5244510.2159999944</v>
      </c>
      <c r="C19" s="7">
        <v>148.74162110846913</v>
      </c>
      <c r="D19" s="12">
        <v>149.11305264517833</v>
      </c>
      <c r="E19" s="17">
        <v>149.56839025246074</v>
      </c>
      <c r="F19" s="22">
        <v>151.81051845771066</v>
      </c>
      <c r="G19">
        <f t="shared" si="0"/>
        <v>149.80839561595474</v>
      </c>
      <c r="H19" s="2">
        <f t="shared" si="1"/>
        <v>7.9597363917525005E-3</v>
      </c>
      <c r="I19" s="3">
        <f t="shared" si="2"/>
        <v>149.86137312750054</v>
      </c>
      <c r="J19" s="3">
        <f t="shared" si="3"/>
        <v>149.75541810440893</v>
      </c>
    </row>
    <row r="20" spans="1:10" x14ac:dyDescent="0.25">
      <c r="A20" s="4" t="s">
        <v>29</v>
      </c>
      <c r="B20" s="4">
        <v>5288308.4639999941</v>
      </c>
      <c r="C20" s="7">
        <v>145.58418555326429</v>
      </c>
      <c r="D20" s="12">
        <v>163.81429143533791</v>
      </c>
      <c r="E20" s="17">
        <v>153.10426445588971</v>
      </c>
      <c r="F20" s="22">
        <v>153.99720875496757</v>
      </c>
      <c r="G20">
        <f t="shared" si="0"/>
        <v>154.12498754986487</v>
      </c>
      <c r="H20" s="2">
        <f t="shared" si="1"/>
        <v>4.2034349903254879E-2</v>
      </c>
      <c r="I20" s="3">
        <f t="shared" si="2"/>
        <v>154.4128162566</v>
      </c>
      <c r="J20" s="3">
        <f t="shared" si="3"/>
        <v>153.83715884312974</v>
      </c>
    </row>
    <row r="21" spans="1:10" x14ac:dyDescent="0.25">
      <c r="A21" s="4" t="s">
        <v>30</v>
      </c>
      <c r="B21" s="4">
        <v>5332106.7119999938</v>
      </c>
      <c r="C21" s="7">
        <v>156.7350466463204</v>
      </c>
      <c r="D21" s="12">
        <v>159.32542020870426</v>
      </c>
      <c r="E21" s="17">
        <v>153.88331814094224</v>
      </c>
      <c r="F21" s="22">
        <v>164.58770136596573</v>
      </c>
      <c r="G21">
        <f t="shared" si="0"/>
        <v>158.63287159048315</v>
      </c>
      <c r="H21" s="2">
        <f t="shared" si="1"/>
        <v>2.4838266658951766E-2</v>
      </c>
      <c r="I21" s="3">
        <f t="shared" si="2"/>
        <v>158.80792524749739</v>
      </c>
      <c r="J21" s="3">
        <f t="shared" si="3"/>
        <v>158.4578179334689</v>
      </c>
    </row>
    <row r="22" spans="1:10" x14ac:dyDescent="0.25">
      <c r="A22" s="4" t="s">
        <v>31</v>
      </c>
      <c r="B22" s="4">
        <v>5375904.9599999934</v>
      </c>
      <c r="C22" s="7">
        <v>161.67703175859089</v>
      </c>
      <c r="D22" s="12">
        <v>167.2063574438865</v>
      </c>
      <c r="E22" s="17">
        <v>169.37994754116588</v>
      </c>
      <c r="F22" s="22">
        <v>160.14859787132212</v>
      </c>
      <c r="G22">
        <f t="shared" si="0"/>
        <v>164.60298365374132</v>
      </c>
      <c r="H22" s="2">
        <f t="shared" si="1"/>
        <v>2.3133701282415486E-2</v>
      </c>
      <c r="I22" s="3">
        <f t="shared" si="2"/>
        <v>164.77215996185745</v>
      </c>
      <c r="J22" s="3">
        <f t="shared" si="3"/>
        <v>164.43380734562518</v>
      </c>
    </row>
    <row r="23" spans="1:10" x14ac:dyDescent="0.25">
      <c r="A23" s="4" t="s">
        <v>32</v>
      </c>
      <c r="B23" s="4">
        <v>5419823.2031999938</v>
      </c>
      <c r="C23" s="7">
        <v>180.45241094341824</v>
      </c>
      <c r="D23" s="12">
        <v>168.2077628427819</v>
      </c>
      <c r="E23" s="17">
        <v>162.00952025130221</v>
      </c>
      <c r="F23" s="22">
        <v>170.14291154127409</v>
      </c>
      <c r="G23">
        <f t="shared" si="0"/>
        <v>170.20315139469412</v>
      </c>
      <c r="H23" s="2">
        <f t="shared" si="1"/>
        <v>3.8991151706872118E-2</v>
      </c>
      <c r="I23" s="3">
        <f t="shared" si="2"/>
        <v>170.4979940930528</v>
      </c>
      <c r="J23" s="3">
        <f t="shared" si="3"/>
        <v>169.90830869633544</v>
      </c>
    </row>
    <row r="24" spans="1:10" x14ac:dyDescent="0.25">
      <c r="A24" s="4" t="s">
        <v>33</v>
      </c>
      <c r="B24" s="4">
        <v>5463741.4463999942</v>
      </c>
      <c r="C24" s="7">
        <v>172.87271271063952</v>
      </c>
      <c r="D24" s="12">
        <v>171.95140587541275</v>
      </c>
      <c r="E24" s="17">
        <v>174.65766021618765</v>
      </c>
      <c r="F24" s="22">
        <v>182.90290109638531</v>
      </c>
      <c r="G24">
        <f t="shared" si="0"/>
        <v>175.59616997465631</v>
      </c>
      <c r="H24" s="2">
        <f t="shared" si="1"/>
        <v>2.4654749203745246E-2</v>
      </c>
      <c r="I24" s="3">
        <f t="shared" si="2"/>
        <v>175.78851118512142</v>
      </c>
      <c r="J24" s="3">
        <f t="shared" si="3"/>
        <v>175.40382876419119</v>
      </c>
    </row>
    <row r="25" spans="1:10" x14ac:dyDescent="0.25">
      <c r="A25" s="4" t="s">
        <v>34</v>
      </c>
      <c r="B25" s="4">
        <v>5507659.6895999946</v>
      </c>
      <c r="C25" s="7">
        <v>184.34002088842749</v>
      </c>
      <c r="D25" s="12">
        <v>175.05312916106237</v>
      </c>
      <c r="E25" s="17">
        <v>185.14642434925665</v>
      </c>
      <c r="F25" s="22">
        <v>182.56255699453985</v>
      </c>
      <c r="G25">
        <f t="shared" si="0"/>
        <v>181.77553284832157</v>
      </c>
      <c r="H25" s="2">
        <f t="shared" si="1"/>
        <v>2.1962076559490677E-2</v>
      </c>
      <c r="I25" s="3">
        <f t="shared" si="2"/>
        <v>181.95289687676217</v>
      </c>
      <c r="J25" s="3">
        <f t="shared" si="3"/>
        <v>181.59816881988098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F2" sqref="F2:F25"/>
    </sheetView>
  </sheetViews>
  <sheetFormatPr defaultRowHeight="15" x14ac:dyDescent="0.25"/>
  <cols>
    <col min="1" max="1" width="26.57031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8">
        <v>0</v>
      </c>
      <c r="D2" s="13">
        <v>0</v>
      </c>
      <c r="E2" s="18">
        <v>0</v>
      </c>
      <c r="F2" s="23">
        <v>0</v>
      </c>
      <c r="G2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8">
        <v>632</v>
      </c>
      <c r="D3" s="13">
        <v>362</v>
      </c>
      <c r="E3" s="18">
        <v>45</v>
      </c>
      <c r="F3" s="23">
        <v>38</v>
      </c>
      <c r="G3">
        <f t="shared" si="0"/>
        <v>269.25</v>
      </c>
      <c r="H3" s="2">
        <f t="shared" si="1"/>
        <v>0.917210318127607</v>
      </c>
      <c r="I3" s="3">
        <f>CONFIDENCE(0.9,H3*G3,8)+G3</f>
        <v>280.22188786494473</v>
      </c>
      <c r="J3" s="3">
        <f>-CONFIDENCE(0.9,H3*G3,8)+G3</f>
        <v>258.27811213505527</v>
      </c>
    </row>
    <row r="4" spans="1:10" x14ac:dyDescent="0.25">
      <c r="A4" s="4" t="s">
        <v>13</v>
      </c>
      <c r="B4" s="4">
        <v>4587536.4959999993</v>
      </c>
      <c r="C4" s="8">
        <v>430</v>
      </c>
      <c r="D4" s="13">
        <v>70</v>
      </c>
      <c r="E4" s="18">
        <v>241</v>
      </c>
      <c r="F4" s="23">
        <v>77</v>
      </c>
      <c r="G4">
        <f t="shared" si="0"/>
        <v>204.5</v>
      </c>
      <c r="H4" s="2">
        <f t="shared" si="1"/>
        <v>0.71921300915552333</v>
      </c>
      <c r="I4" s="3">
        <f t="shared" ref="I4:I25" si="2">CONFIDENCE(0.9,H4*G4,8)+G4</f>
        <v>211.03442779517292</v>
      </c>
      <c r="J4" s="3">
        <f t="shared" ref="J4:J25" si="3">-CONFIDENCE(0.9,H4*G4,8)+G4</f>
        <v>197.96557220482708</v>
      </c>
    </row>
    <row r="5" spans="1:10" x14ac:dyDescent="0.25">
      <c r="A5" s="4" t="s">
        <v>14</v>
      </c>
      <c r="B5" s="4">
        <v>4631334.743999999</v>
      </c>
      <c r="C5" s="8">
        <v>310</v>
      </c>
      <c r="D5" s="13">
        <v>644</v>
      </c>
      <c r="E5" s="18">
        <v>487</v>
      </c>
      <c r="F5" s="23">
        <v>129</v>
      </c>
      <c r="G5">
        <f t="shared" si="0"/>
        <v>392.5</v>
      </c>
      <c r="H5" s="2">
        <f t="shared" si="1"/>
        <v>0.49077001447500174</v>
      </c>
      <c r="I5" s="3">
        <f t="shared" si="2"/>
        <v>401.05804168918252</v>
      </c>
      <c r="J5" s="3">
        <f t="shared" si="3"/>
        <v>383.94195831081748</v>
      </c>
    </row>
    <row r="6" spans="1:10" x14ac:dyDescent="0.25">
      <c r="A6" s="4" t="s">
        <v>15</v>
      </c>
      <c r="B6" s="4">
        <v>4675132.9919999987</v>
      </c>
      <c r="C6" s="8">
        <v>702</v>
      </c>
      <c r="D6" s="13">
        <v>1024</v>
      </c>
      <c r="E6" s="18">
        <v>390</v>
      </c>
      <c r="F6" s="23">
        <v>374</v>
      </c>
      <c r="G6">
        <f t="shared" si="0"/>
        <v>622.5</v>
      </c>
      <c r="H6" s="2">
        <f t="shared" si="1"/>
        <v>0.42754092821915318</v>
      </c>
      <c r="I6" s="3">
        <f t="shared" si="2"/>
        <v>634.3242544884788</v>
      </c>
      <c r="J6" s="3">
        <f t="shared" si="3"/>
        <v>610.6757455115212</v>
      </c>
    </row>
    <row r="7" spans="1:10" x14ac:dyDescent="0.25">
      <c r="A7" s="4" t="s">
        <v>16</v>
      </c>
      <c r="B7" s="4">
        <v>4718931.2399999984</v>
      </c>
      <c r="C7" s="8">
        <v>41</v>
      </c>
      <c r="D7" s="13">
        <v>405</v>
      </c>
      <c r="E7" s="18">
        <v>51</v>
      </c>
      <c r="F7" s="23">
        <v>38</v>
      </c>
      <c r="G7">
        <f t="shared" si="0"/>
        <v>133.75</v>
      </c>
      <c r="H7" s="2">
        <f t="shared" si="1"/>
        <v>1.1714408055935628</v>
      </c>
      <c r="I7" s="3">
        <f t="shared" si="2"/>
        <v>140.71098752515348</v>
      </c>
      <c r="J7" s="3">
        <f t="shared" si="3"/>
        <v>126.78901247484652</v>
      </c>
    </row>
    <row r="8" spans="1:10" x14ac:dyDescent="0.25">
      <c r="A8" s="4" t="s">
        <v>17</v>
      </c>
      <c r="B8" s="4">
        <v>4762729.487999998</v>
      </c>
      <c r="C8" s="8">
        <v>657</v>
      </c>
      <c r="D8" s="13">
        <v>607</v>
      </c>
      <c r="E8" s="18">
        <v>663</v>
      </c>
      <c r="F8" s="23">
        <v>96</v>
      </c>
      <c r="G8">
        <f t="shared" si="0"/>
        <v>505.75</v>
      </c>
      <c r="H8" s="2">
        <f t="shared" si="1"/>
        <v>0.46973044980980005</v>
      </c>
      <c r="I8" s="3">
        <f t="shared" si="2"/>
        <v>516.30458889339229</v>
      </c>
      <c r="J8" s="3">
        <f t="shared" si="3"/>
        <v>495.19541110660765</v>
      </c>
    </row>
    <row r="9" spans="1:10" x14ac:dyDescent="0.25">
      <c r="A9" s="4" t="s">
        <v>18</v>
      </c>
      <c r="B9" s="4">
        <v>4806527.7359999977</v>
      </c>
      <c r="C9" s="8">
        <v>334</v>
      </c>
      <c r="D9" s="13">
        <v>764</v>
      </c>
      <c r="E9" s="18">
        <v>542</v>
      </c>
      <c r="F9" s="23">
        <v>141</v>
      </c>
      <c r="G9">
        <f t="shared" si="0"/>
        <v>445.25</v>
      </c>
      <c r="H9" s="2">
        <f t="shared" si="1"/>
        <v>0.52179412654477986</v>
      </c>
      <c r="I9" s="3">
        <f t="shared" si="2"/>
        <v>455.57190437022302</v>
      </c>
      <c r="J9" s="3">
        <f t="shared" si="3"/>
        <v>434.92809562977698</v>
      </c>
    </row>
    <row r="10" spans="1:10" x14ac:dyDescent="0.25">
      <c r="A10" s="4" t="s">
        <v>19</v>
      </c>
      <c r="B10" s="4">
        <v>4850325.9839999974</v>
      </c>
      <c r="C10" s="8">
        <v>968</v>
      </c>
      <c r="D10" s="13">
        <v>215</v>
      </c>
      <c r="E10" s="18">
        <v>1020</v>
      </c>
      <c r="F10" s="23">
        <v>1479</v>
      </c>
      <c r="G10">
        <f t="shared" si="0"/>
        <v>920.5</v>
      </c>
      <c r="H10" s="2">
        <f t="shared" si="1"/>
        <v>0.49241543546009581</v>
      </c>
      <c r="I10" s="3">
        <f t="shared" si="2"/>
        <v>940.63780669144842</v>
      </c>
      <c r="J10" s="3">
        <f t="shared" si="3"/>
        <v>900.36219330855158</v>
      </c>
    </row>
    <row r="11" spans="1:10" x14ac:dyDescent="0.25">
      <c r="A11" s="4" t="s">
        <v>20</v>
      </c>
      <c r="B11" s="4">
        <v>4894124.231999997</v>
      </c>
      <c r="C11" s="8">
        <v>509</v>
      </c>
      <c r="D11" s="13">
        <v>244</v>
      </c>
      <c r="E11" s="18">
        <v>46</v>
      </c>
      <c r="F11" s="23">
        <v>47</v>
      </c>
      <c r="G11">
        <f t="shared" si="0"/>
        <v>211.5</v>
      </c>
      <c r="H11" s="2">
        <f t="shared" si="1"/>
        <v>0.89714053862322329</v>
      </c>
      <c r="I11" s="3">
        <f t="shared" si="2"/>
        <v>219.92999990643037</v>
      </c>
      <c r="J11" s="3">
        <f t="shared" si="3"/>
        <v>203.07000009356963</v>
      </c>
    </row>
    <row r="12" spans="1:10" x14ac:dyDescent="0.25">
      <c r="A12" s="4" t="s">
        <v>21</v>
      </c>
      <c r="B12" s="4">
        <v>4937922.4799999967</v>
      </c>
      <c r="C12" s="8">
        <v>112</v>
      </c>
      <c r="D12" s="13">
        <v>328</v>
      </c>
      <c r="E12" s="18">
        <v>556</v>
      </c>
      <c r="F12" s="23">
        <v>107</v>
      </c>
      <c r="G12">
        <f t="shared" si="0"/>
        <v>275.75</v>
      </c>
      <c r="H12" s="2">
        <f t="shared" si="1"/>
        <v>0.67006576552031949</v>
      </c>
      <c r="I12" s="3">
        <f t="shared" si="2"/>
        <v>283.9589888865795</v>
      </c>
      <c r="J12" s="3">
        <f t="shared" si="3"/>
        <v>267.5410111134205</v>
      </c>
    </row>
    <row r="13" spans="1:10" x14ac:dyDescent="0.25">
      <c r="A13" s="4" t="s">
        <v>22</v>
      </c>
      <c r="B13" s="4">
        <v>4981720.7279999964</v>
      </c>
      <c r="C13" s="8">
        <v>160</v>
      </c>
      <c r="D13" s="13">
        <v>396</v>
      </c>
      <c r="E13" s="18">
        <v>383</v>
      </c>
      <c r="F13" s="23">
        <v>848</v>
      </c>
      <c r="G13">
        <f t="shared" si="0"/>
        <v>446.75</v>
      </c>
      <c r="H13" s="2">
        <f t="shared" si="1"/>
        <v>0.55944793759340128</v>
      </c>
      <c r="I13" s="3">
        <f t="shared" si="2"/>
        <v>457.85403840207169</v>
      </c>
      <c r="J13" s="3">
        <f t="shared" si="3"/>
        <v>435.64596159792831</v>
      </c>
    </row>
    <row r="14" spans="1:10" x14ac:dyDescent="0.25">
      <c r="A14" s="4" t="s">
        <v>23</v>
      </c>
      <c r="B14" s="4">
        <v>5025518.9759999961</v>
      </c>
      <c r="C14" s="8">
        <v>1691</v>
      </c>
      <c r="D14" s="13">
        <v>252</v>
      </c>
      <c r="E14" s="18">
        <v>717</v>
      </c>
      <c r="F14" s="23">
        <v>484</v>
      </c>
      <c r="G14">
        <f t="shared" si="0"/>
        <v>786</v>
      </c>
      <c r="H14" s="2">
        <f t="shared" si="1"/>
        <v>0.69689042783799715</v>
      </c>
      <c r="I14" s="3">
        <f t="shared" si="2"/>
        <v>810.33569546798435</v>
      </c>
      <c r="J14" s="3">
        <f t="shared" si="3"/>
        <v>761.66430453201565</v>
      </c>
    </row>
    <row r="15" spans="1:10" x14ac:dyDescent="0.25">
      <c r="A15" s="4" t="s">
        <v>24</v>
      </c>
      <c r="B15" s="4">
        <v>5069317.2239999957</v>
      </c>
      <c r="C15" s="8">
        <v>49</v>
      </c>
      <c r="D15" s="13">
        <v>1074</v>
      </c>
      <c r="E15" s="18">
        <v>56</v>
      </c>
      <c r="F15" s="23">
        <v>536</v>
      </c>
      <c r="G15">
        <f t="shared" si="0"/>
        <v>428.75</v>
      </c>
      <c r="H15" s="2">
        <f t="shared" si="1"/>
        <v>0.98333503210327122</v>
      </c>
      <c r="I15" s="3">
        <f t="shared" si="2"/>
        <v>447.4810602718606</v>
      </c>
      <c r="J15" s="3">
        <f t="shared" si="3"/>
        <v>410.0189397281394</v>
      </c>
    </row>
    <row r="16" spans="1:10" x14ac:dyDescent="0.25">
      <c r="A16" s="4" t="s">
        <v>25</v>
      </c>
      <c r="B16" s="4">
        <v>5113115.4719999954</v>
      </c>
      <c r="C16" s="8">
        <v>121</v>
      </c>
      <c r="D16" s="13">
        <v>124</v>
      </c>
      <c r="E16" s="18">
        <v>106</v>
      </c>
      <c r="F16" s="23">
        <v>119</v>
      </c>
      <c r="G16">
        <f t="shared" si="0"/>
        <v>117.5</v>
      </c>
      <c r="H16" s="2">
        <f t="shared" si="1"/>
        <v>5.8500966318585194E-2</v>
      </c>
      <c r="I16" s="3">
        <f t="shared" si="2"/>
        <v>117.80539197679266</v>
      </c>
      <c r="J16" s="3">
        <f t="shared" si="3"/>
        <v>117.19460802320734</v>
      </c>
    </row>
    <row r="17" spans="1:10" x14ac:dyDescent="0.25">
      <c r="A17" s="4" t="s">
        <v>26</v>
      </c>
      <c r="B17" s="4">
        <v>5156913.7199999951</v>
      </c>
      <c r="C17" s="8">
        <v>718</v>
      </c>
      <c r="D17" s="13">
        <v>190</v>
      </c>
      <c r="E17" s="18">
        <v>218</v>
      </c>
      <c r="F17" s="23">
        <v>717</v>
      </c>
      <c r="G17">
        <f t="shared" si="0"/>
        <v>460.75</v>
      </c>
      <c r="H17" s="2">
        <f t="shared" si="1"/>
        <v>0.55765820834876412</v>
      </c>
      <c r="I17" s="3">
        <f t="shared" si="2"/>
        <v>472.16537439299151</v>
      </c>
      <c r="J17" s="3">
        <f t="shared" si="3"/>
        <v>449.33462560700849</v>
      </c>
    </row>
    <row r="18" spans="1:10" x14ac:dyDescent="0.25">
      <c r="A18" s="4" t="s">
        <v>27</v>
      </c>
      <c r="B18" s="4">
        <v>5200711.9679999948</v>
      </c>
      <c r="C18" s="8">
        <v>1104</v>
      </c>
      <c r="D18" s="13">
        <v>302</v>
      </c>
      <c r="E18" s="18">
        <v>859</v>
      </c>
      <c r="F18" s="23">
        <v>552</v>
      </c>
      <c r="G18">
        <f t="shared" si="0"/>
        <v>704.25</v>
      </c>
      <c r="H18" s="2">
        <f t="shared" si="1"/>
        <v>0.43112082817409925</v>
      </c>
      <c r="I18" s="3">
        <f t="shared" si="2"/>
        <v>717.73908766848649</v>
      </c>
      <c r="J18" s="3">
        <f t="shared" si="3"/>
        <v>690.76091233151351</v>
      </c>
    </row>
    <row r="19" spans="1:10" x14ac:dyDescent="0.25">
      <c r="A19" s="4" t="s">
        <v>28</v>
      </c>
      <c r="B19" s="4">
        <v>5244510.2159999944</v>
      </c>
      <c r="C19" s="8">
        <v>342</v>
      </c>
      <c r="D19" s="13">
        <v>642</v>
      </c>
      <c r="E19" s="18">
        <v>669</v>
      </c>
      <c r="F19" s="23">
        <v>76</v>
      </c>
      <c r="G19">
        <f t="shared" si="0"/>
        <v>432.25</v>
      </c>
      <c r="H19" s="2">
        <f t="shared" si="1"/>
        <v>0.56087451137090105</v>
      </c>
      <c r="I19" s="3">
        <f t="shared" si="2"/>
        <v>443.0210346467137</v>
      </c>
      <c r="J19" s="3">
        <f t="shared" si="3"/>
        <v>421.4789653532863</v>
      </c>
    </row>
    <row r="20" spans="1:10" x14ac:dyDescent="0.25">
      <c r="A20" s="4" t="s">
        <v>29</v>
      </c>
      <c r="B20" s="4">
        <v>5288308.4639999941</v>
      </c>
      <c r="C20" s="8">
        <v>427</v>
      </c>
      <c r="D20" s="13">
        <v>445</v>
      </c>
      <c r="E20" s="18">
        <v>154</v>
      </c>
      <c r="F20" s="23">
        <v>732</v>
      </c>
      <c r="G20">
        <f t="shared" si="0"/>
        <v>439.5</v>
      </c>
      <c r="H20" s="2">
        <f t="shared" si="1"/>
        <v>0.46526253553885799</v>
      </c>
      <c r="I20" s="3">
        <f t="shared" si="2"/>
        <v>448.5847646148797</v>
      </c>
      <c r="J20" s="3">
        <f t="shared" si="3"/>
        <v>430.4152353851203</v>
      </c>
    </row>
    <row r="21" spans="1:10" x14ac:dyDescent="0.25">
      <c r="A21" s="4" t="s">
        <v>30</v>
      </c>
      <c r="B21" s="4">
        <v>5332106.7119999938</v>
      </c>
      <c r="C21" s="8">
        <v>223</v>
      </c>
      <c r="D21" s="13">
        <v>209</v>
      </c>
      <c r="E21" s="18">
        <v>551</v>
      </c>
      <c r="F21" s="23">
        <v>252</v>
      </c>
      <c r="G21">
        <f t="shared" si="0"/>
        <v>308.75</v>
      </c>
      <c r="H21" s="2">
        <f t="shared" si="1"/>
        <v>0.45577407456780644</v>
      </c>
      <c r="I21" s="3">
        <f t="shared" si="2"/>
        <v>315.00191839926219</v>
      </c>
      <c r="J21" s="3">
        <f t="shared" si="3"/>
        <v>302.49808160073781</v>
      </c>
    </row>
    <row r="22" spans="1:10" x14ac:dyDescent="0.25">
      <c r="A22" s="4" t="s">
        <v>31</v>
      </c>
      <c r="B22" s="4">
        <v>5375904.9599999934</v>
      </c>
      <c r="C22" s="8">
        <v>299</v>
      </c>
      <c r="D22" s="13">
        <v>993</v>
      </c>
      <c r="E22" s="18">
        <v>623</v>
      </c>
      <c r="F22" s="23">
        <v>287</v>
      </c>
      <c r="G22">
        <f t="shared" si="0"/>
        <v>550.5</v>
      </c>
      <c r="H22" s="2">
        <f t="shared" si="1"/>
        <v>0.52471244682542961</v>
      </c>
      <c r="I22" s="3">
        <f t="shared" si="2"/>
        <v>563.33321311256509</v>
      </c>
      <c r="J22" s="3">
        <f t="shared" si="3"/>
        <v>537.66678688743491</v>
      </c>
    </row>
    <row r="23" spans="1:10" x14ac:dyDescent="0.25">
      <c r="A23" s="4" t="s">
        <v>32</v>
      </c>
      <c r="B23" s="4">
        <v>5419823.2031999938</v>
      </c>
      <c r="C23" s="8">
        <v>62</v>
      </c>
      <c r="D23" s="13">
        <v>412</v>
      </c>
      <c r="E23" s="18">
        <v>736</v>
      </c>
      <c r="F23" s="23">
        <v>63</v>
      </c>
      <c r="G23">
        <f t="shared" si="0"/>
        <v>318.25</v>
      </c>
      <c r="H23" s="2">
        <f t="shared" si="1"/>
        <v>0.88054165356837344</v>
      </c>
      <c r="I23" s="3">
        <f t="shared" si="2"/>
        <v>330.70016290218376</v>
      </c>
      <c r="J23" s="3">
        <f t="shared" si="3"/>
        <v>305.79983709781624</v>
      </c>
    </row>
    <row r="24" spans="1:10" x14ac:dyDescent="0.25">
      <c r="A24" s="4" t="s">
        <v>33</v>
      </c>
      <c r="B24" s="4">
        <v>5463741.4463999942</v>
      </c>
      <c r="C24" s="8">
        <v>158</v>
      </c>
      <c r="D24" s="13">
        <v>505</v>
      </c>
      <c r="E24" s="18">
        <v>850</v>
      </c>
      <c r="F24" s="23">
        <v>528</v>
      </c>
      <c r="G24">
        <f t="shared" si="0"/>
        <v>510.25</v>
      </c>
      <c r="H24" s="2">
        <f t="shared" si="1"/>
        <v>0.47990949445947273</v>
      </c>
      <c r="I24" s="3">
        <f t="shared" si="2"/>
        <v>521.12925289102247</v>
      </c>
      <c r="J24" s="3">
        <f t="shared" si="3"/>
        <v>499.37074710897758</v>
      </c>
    </row>
    <row r="25" spans="1:10" x14ac:dyDescent="0.25">
      <c r="A25" s="4" t="s">
        <v>34</v>
      </c>
      <c r="B25" s="4">
        <v>5507659.6895999946</v>
      </c>
      <c r="C25" s="8">
        <v>242</v>
      </c>
      <c r="D25" s="13">
        <v>954</v>
      </c>
      <c r="E25" s="18">
        <v>270</v>
      </c>
      <c r="F25" s="23">
        <v>224</v>
      </c>
      <c r="G25">
        <f t="shared" si="0"/>
        <v>422.5</v>
      </c>
      <c r="H25" s="2">
        <f t="shared" si="1"/>
        <v>0.72733519852900141</v>
      </c>
      <c r="I25" s="3">
        <f t="shared" si="2"/>
        <v>436.152683904051</v>
      </c>
      <c r="J25" s="3">
        <f t="shared" si="3"/>
        <v>408.847316095949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M11" sqref="M11"/>
    </sheetView>
  </sheetViews>
  <sheetFormatPr defaultRowHeight="15" x14ac:dyDescent="0.25"/>
  <cols>
    <col min="1" max="1" width="26.5703125" style="3" bestFit="1" customWidth="1"/>
    <col min="2" max="16384" width="9.140625" style="3"/>
  </cols>
  <sheetData>
    <row r="1" spans="1:10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25">
      <c r="A2" s="4" t="s">
        <v>11</v>
      </c>
      <c r="B2" s="4">
        <v>4499940</v>
      </c>
      <c r="C2" s="9">
        <v>0</v>
      </c>
      <c r="D2" s="14">
        <v>0</v>
      </c>
      <c r="E2" s="19">
        <v>0</v>
      </c>
      <c r="F2" s="24">
        <v>0</v>
      </c>
      <c r="G2" s="3">
        <f t="shared" ref="G2:G25" si="0">AVERAGE(C2:F2)</f>
        <v>0</v>
      </c>
      <c r="H2" s="2" t="e">
        <f t="shared" ref="H2:H25" si="1">_xlfn.STDEV.P(C2:F2)/G2</f>
        <v>#DIV/0!</v>
      </c>
      <c r="I2" s="3" t="e">
        <f>CONFIDENCE(0.95,H2,8)+G2</f>
        <v>#DIV/0!</v>
      </c>
      <c r="J2" s="3" t="e">
        <f>-CONFIDENCE(0.95,H2,8)+G2</f>
        <v>#DIV/0!</v>
      </c>
    </row>
    <row r="3" spans="1:10" x14ac:dyDescent="0.25">
      <c r="A3" s="4" t="s">
        <v>12</v>
      </c>
      <c r="B3" s="4">
        <v>4543738.2479999997</v>
      </c>
      <c r="C3" s="9">
        <v>142.58000000000001</v>
      </c>
      <c r="D3" s="14">
        <v>142.5</v>
      </c>
      <c r="E3" s="19">
        <v>142.46</v>
      </c>
      <c r="F3" s="24">
        <v>142.56</v>
      </c>
      <c r="G3" s="3">
        <f t="shared" si="0"/>
        <v>142.52500000000003</v>
      </c>
      <c r="H3" s="2">
        <f t="shared" si="1"/>
        <v>3.346567975502444E-4</v>
      </c>
      <c r="I3" s="3">
        <f>CONFIDENCE(0.9,H3*G3,8)+G3</f>
        <v>142.52711908031537</v>
      </c>
      <c r="J3" s="3">
        <f>-CONFIDENCE(0.9,H3*G3,8)+G3</f>
        <v>142.5228809196847</v>
      </c>
    </row>
    <row r="4" spans="1:10" x14ac:dyDescent="0.25">
      <c r="A4" s="4" t="s">
        <v>13</v>
      </c>
      <c r="B4" s="4">
        <v>4587536.4959999993</v>
      </c>
      <c r="C4" s="9">
        <v>142.52000000000001</v>
      </c>
      <c r="D4" s="14">
        <v>142.41</v>
      </c>
      <c r="E4" s="19">
        <v>142.63</v>
      </c>
      <c r="F4" s="24">
        <v>142.6</v>
      </c>
      <c r="G4" s="3">
        <f t="shared" si="0"/>
        <v>142.54</v>
      </c>
      <c r="H4" s="2">
        <f t="shared" si="1"/>
        <v>5.9735465013070375E-4</v>
      </c>
      <c r="I4" s="3">
        <f t="shared" ref="I4:I25" si="2">CONFIDENCE(0.9,H4*G4,8)+G4</f>
        <v>142.54378290748264</v>
      </c>
      <c r="J4" s="3">
        <f t="shared" ref="J4:J25" si="3">-CONFIDENCE(0.9,H4*G4,8)+G4</f>
        <v>142.53621709251735</v>
      </c>
    </row>
    <row r="5" spans="1:10" x14ac:dyDescent="0.25">
      <c r="A5" s="4" t="s">
        <v>14</v>
      </c>
      <c r="B5" s="4">
        <v>4631334.743999999</v>
      </c>
      <c r="C5" s="9">
        <v>142.53</v>
      </c>
      <c r="D5" s="14">
        <v>142.46</v>
      </c>
      <c r="E5" s="19">
        <v>142.53</v>
      </c>
      <c r="F5" s="24">
        <v>142.46</v>
      </c>
      <c r="G5" s="3">
        <f t="shared" si="0"/>
        <v>142.495</v>
      </c>
      <c r="H5" s="2">
        <f t="shared" si="1"/>
        <v>2.4562265342641207E-4</v>
      </c>
      <c r="I5" s="3">
        <f t="shared" si="2"/>
        <v>142.49655497983366</v>
      </c>
      <c r="J5" s="3">
        <f t="shared" si="3"/>
        <v>142.49344502016635</v>
      </c>
    </row>
    <row r="6" spans="1:10" x14ac:dyDescent="0.25">
      <c r="A6" s="4" t="s">
        <v>15</v>
      </c>
      <c r="B6" s="4">
        <v>4675132.9919999987</v>
      </c>
      <c r="C6" s="9">
        <v>142.59</v>
      </c>
      <c r="D6" s="14">
        <v>142.6</v>
      </c>
      <c r="E6" s="19">
        <v>142.55000000000001</v>
      </c>
      <c r="F6" s="24">
        <v>142.56</v>
      </c>
      <c r="G6" s="3">
        <f t="shared" si="0"/>
        <v>142.57499999999999</v>
      </c>
      <c r="H6" s="2">
        <f t="shared" si="1"/>
        <v>1.4459427058098083E-4</v>
      </c>
      <c r="I6" s="3">
        <f t="shared" si="2"/>
        <v>142.57591590658569</v>
      </c>
      <c r="J6" s="3">
        <f t="shared" si="3"/>
        <v>142.57408409341429</v>
      </c>
    </row>
    <row r="7" spans="1:10" x14ac:dyDescent="0.25">
      <c r="A7" s="4" t="s">
        <v>16</v>
      </c>
      <c r="B7" s="4">
        <v>4718931.2399999984</v>
      </c>
      <c r="C7" s="9">
        <v>142.49</v>
      </c>
      <c r="D7" s="14">
        <v>142.54</v>
      </c>
      <c r="E7" s="19">
        <v>142.43</v>
      </c>
      <c r="F7" s="24">
        <v>142.54</v>
      </c>
      <c r="G7" s="3">
        <f t="shared" si="0"/>
        <v>142.5</v>
      </c>
      <c r="H7" s="2">
        <f t="shared" si="1"/>
        <v>3.1773281186442404E-4</v>
      </c>
      <c r="I7" s="3">
        <f t="shared" si="2"/>
        <v>142.50201156303939</v>
      </c>
      <c r="J7" s="3">
        <f t="shared" si="3"/>
        <v>142.49798843696061</v>
      </c>
    </row>
    <row r="8" spans="1:10" x14ac:dyDescent="0.25">
      <c r="A8" s="4" t="s">
        <v>17</v>
      </c>
      <c r="B8" s="4">
        <v>4762729.487999998</v>
      </c>
      <c r="C8" s="9">
        <v>142.52000000000001</v>
      </c>
      <c r="D8" s="14">
        <v>142.53</v>
      </c>
      <c r="E8" s="19">
        <v>142.51</v>
      </c>
      <c r="F8" s="24">
        <v>142.57</v>
      </c>
      <c r="G8" s="3">
        <f t="shared" si="0"/>
        <v>142.5325</v>
      </c>
      <c r="H8" s="2">
        <f t="shared" si="1"/>
        <v>1.5979572341647517E-4</v>
      </c>
      <c r="I8" s="3">
        <f t="shared" si="2"/>
        <v>142.53351189574937</v>
      </c>
      <c r="J8" s="3">
        <f t="shared" si="3"/>
        <v>142.53148810425063</v>
      </c>
    </row>
    <row r="9" spans="1:10" x14ac:dyDescent="0.25">
      <c r="A9" s="4" t="s">
        <v>18</v>
      </c>
      <c r="B9" s="4">
        <v>4806527.7359999977</v>
      </c>
      <c r="C9" s="9">
        <v>142.59</v>
      </c>
      <c r="D9" s="14">
        <v>142.59</v>
      </c>
      <c r="E9" s="19">
        <v>142.44999999999999</v>
      </c>
      <c r="F9" s="24">
        <v>142.6</v>
      </c>
      <c r="G9" s="3">
        <f t="shared" si="0"/>
        <v>142.5575</v>
      </c>
      <c r="H9" s="2">
        <f t="shared" si="1"/>
        <v>4.3631009608844485E-4</v>
      </c>
      <c r="I9" s="3">
        <f t="shared" si="2"/>
        <v>142.56026338916175</v>
      </c>
      <c r="J9" s="3">
        <f t="shared" si="3"/>
        <v>142.55473661083826</v>
      </c>
    </row>
    <row r="10" spans="1:10" x14ac:dyDescent="0.25">
      <c r="A10" s="4" t="s">
        <v>19</v>
      </c>
      <c r="B10" s="4">
        <v>4850325.9839999974</v>
      </c>
      <c r="C10" s="9">
        <v>142.57</v>
      </c>
      <c r="D10" s="14">
        <v>142.63999999999999</v>
      </c>
      <c r="E10" s="19">
        <v>142.61000000000001</v>
      </c>
      <c r="F10" s="24">
        <v>142.6</v>
      </c>
      <c r="G10" s="3">
        <f t="shared" si="0"/>
        <v>142.60499999999999</v>
      </c>
      <c r="H10" s="2">
        <f t="shared" si="1"/>
        <v>1.7530942112828148E-4</v>
      </c>
      <c r="I10" s="3">
        <f t="shared" si="2"/>
        <v>142.60611069988116</v>
      </c>
      <c r="J10" s="3">
        <f t="shared" si="3"/>
        <v>142.60388930011882</v>
      </c>
    </row>
    <row r="11" spans="1:10" x14ac:dyDescent="0.25">
      <c r="A11" s="4" t="s">
        <v>20</v>
      </c>
      <c r="B11" s="4">
        <v>4894124.231999997</v>
      </c>
      <c r="C11" s="9">
        <v>142.54</v>
      </c>
      <c r="D11" s="14">
        <v>142.61000000000001</v>
      </c>
      <c r="E11" s="19">
        <v>142.55000000000001</v>
      </c>
      <c r="F11" s="24">
        <v>142.55000000000001</v>
      </c>
      <c r="G11" s="3">
        <f t="shared" si="0"/>
        <v>142.5625</v>
      </c>
      <c r="H11" s="2">
        <f t="shared" si="1"/>
        <v>1.9448551523737611E-4</v>
      </c>
      <c r="I11" s="3">
        <f t="shared" si="2"/>
        <v>142.563731825758</v>
      </c>
      <c r="J11" s="3">
        <f t="shared" si="3"/>
        <v>142.561268174242</v>
      </c>
    </row>
    <row r="12" spans="1:10" x14ac:dyDescent="0.25">
      <c r="A12" s="4" t="s">
        <v>21</v>
      </c>
      <c r="B12" s="4">
        <v>4937922.4799999967</v>
      </c>
      <c r="C12" s="9">
        <v>142.58000000000001</v>
      </c>
      <c r="D12" s="14">
        <v>142.6</v>
      </c>
      <c r="E12" s="19">
        <v>142.52000000000001</v>
      </c>
      <c r="F12" s="24">
        <v>142.63</v>
      </c>
      <c r="G12" s="3">
        <f t="shared" si="0"/>
        <v>142.58250000000001</v>
      </c>
      <c r="H12" s="2">
        <f t="shared" si="1"/>
        <v>2.8217833428766906E-4</v>
      </c>
      <c r="I12" s="3">
        <f t="shared" si="2"/>
        <v>142.58428750229245</v>
      </c>
      <c r="J12" s="3">
        <f t="shared" si="3"/>
        <v>142.58071249770757</v>
      </c>
    </row>
    <row r="13" spans="1:10" x14ac:dyDescent="0.25">
      <c r="A13" s="4" t="s">
        <v>22</v>
      </c>
      <c r="B13" s="4">
        <v>4981720.7279999964</v>
      </c>
      <c r="C13" s="9">
        <v>142.57</v>
      </c>
      <c r="D13" s="14">
        <v>142.61000000000001</v>
      </c>
      <c r="E13" s="19">
        <v>142.49</v>
      </c>
      <c r="F13" s="24">
        <v>142.66999999999999</v>
      </c>
      <c r="G13" s="3">
        <f t="shared" si="0"/>
        <v>142.58500000000001</v>
      </c>
      <c r="H13" s="2">
        <f t="shared" si="1"/>
        <v>4.5855794195114789E-4</v>
      </c>
      <c r="I13" s="3">
        <f t="shared" si="2"/>
        <v>142.58790485712319</v>
      </c>
      <c r="J13" s="3">
        <f t="shared" si="3"/>
        <v>142.58209514287682</v>
      </c>
    </row>
    <row r="14" spans="1:10" x14ac:dyDescent="0.25">
      <c r="A14" s="4" t="s">
        <v>23</v>
      </c>
      <c r="B14" s="4">
        <v>5025518.9759999961</v>
      </c>
      <c r="C14" s="9">
        <v>142.63999999999999</v>
      </c>
      <c r="D14" s="14">
        <v>142.6</v>
      </c>
      <c r="E14" s="19">
        <v>142.63</v>
      </c>
      <c r="F14" s="24">
        <v>142.65</v>
      </c>
      <c r="G14" s="3">
        <f t="shared" si="0"/>
        <v>142.63</v>
      </c>
      <c r="H14" s="2">
        <f t="shared" si="1"/>
        <v>1.3116656337286463E-4</v>
      </c>
      <c r="I14" s="3">
        <f t="shared" si="2"/>
        <v>142.63083117168298</v>
      </c>
      <c r="J14" s="3">
        <f t="shared" si="3"/>
        <v>142.62916882831701</v>
      </c>
    </row>
    <row r="15" spans="1:10" x14ac:dyDescent="0.25">
      <c r="A15" s="4" t="s">
        <v>24</v>
      </c>
      <c r="B15" s="4">
        <v>5069317.2239999957</v>
      </c>
      <c r="C15" s="9">
        <v>142.6</v>
      </c>
      <c r="D15" s="14">
        <v>142.61000000000001</v>
      </c>
      <c r="E15" s="19">
        <v>142.61000000000001</v>
      </c>
      <c r="F15" s="24">
        <v>142.55000000000001</v>
      </c>
      <c r="G15" s="3">
        <f t="shared" si="0"/>
        <v>142.59250000000003</v>
      </c>
      <c r="H15" s="2">
        <f t="shared" si="1"/>
        <v>1.7444596263944463E-4</v>
      </c>
      <c r="I15" s="3">
        <f t="shared" si="2"/>
        <v>142.59360513242819</v>
      </c>
      <c r="J15" s="3">
        <f t="shared" si="3"/>
        <v>142.59139486757186</v>
      </c>
    </row>
    <row r="16" spans="1:10" x14ac:dyDescent="0.25">
      <c r="A16" s="4" t="s">
        <v>25</v>
      </c>
      <c r="B16" s="4">
        <v>5113115.4719999954</v>
      </c>
      <c r="C16" s="9">
        <v>142.41999999999999</v>
      </c>
      <c r="D16" s="14">
        <v>142.51</v>
      </c>
      <c r="E16" s="19">
        <v>142.53</v>
      </c>
      <c r="F16" s="24">
        <v>142.59</v>
      </c>
      <c r="G16" s="3">
        <f t="shared" si="0"/>
        <v>142.51249999999999</v>
      </c>
      <c r="H16" s="2">
        <f t="shared" si="1"/>
        <v>4.2790319858439327E-4</v>
      </c>
      <c r="I16" s="3">
        <f t="shared" si="2"/>
        <v>142.51520928821739</v>
      </c>
      <c r="J16" s="3">
        <f t="shared" si="3"/>
        <v>142.50979071178259</v>
      </c>
    </row>
    <row r="17" spans="1:10" x14ac:dyDescent="0.25">
      <c r="A17" s="4" t="s">
        <v>26</v>
      </c>
      <c r="B17" s="4">
        <v>5156913.7199999951</v>
      </c>
      <c r="C17" s="9">
        <v>142.6</v>
      </c>
      <c r="D17" s="14">
        <v>142.55000000000001</v>
      </c>
      <c r="E17" s="19">
        <v>142.56</v>
      </c>
      <c r="F17" s="24">
        <v>142.61000000000001</v>
      </c>
      <c r="G17" s="3">
        <f t="shared" si="0"/>
        <v>142.57999999999998</v>
      </c>
      <c r="H17" s="2">
        <f t="shared" si="1"/>
        <v>1.7881257937973793E-4</v>
      </c>
      <c r="I17" s="3">
        <f t="shared" si="2"/>
        <v>142.58113269607355</v>
      </c>
      <c r="J17" s="3">
        <f t="shared" si="3"/>
        <v>142.57886730392642</v>
      </c>
    </row>
    <row r="18" spans="1:10" x14ac:dyDescent="0.25">
      <c r="A18" s="4" t="s">
        <v>27</v>
      </c>
      <c r="B18" s="4">
        <v>5200711.9679999948</v>
      </c>
      <c r="C18" s="9">
        <v>142.61000000000001</v>
      </c>
      <c r="D18" s="14">
        <v>142.62</v>
      </c>
      <c r="E18" s="19">
        <v>142.63999999999999</v>
      </c>
      <c r="F18" s="24">
        <v>142.65</v>
      </c>
      <c r="G18" s="3">
        <f t="shared" si="0"/>
        <v>142.63</v>
      </c>
      <c r="H18" s="2">
        <f t="shared" si="1"/>
        <v>1.1085597911264463E-4</v>
      </c>
      <c r="I18" s="3">
        <f t="shared" si="2"/>
        <v>142.63070246828428</v>
      </c>
      <c r="J18" s="3">
        <f t="shared" si="3"/>
        <v>142.62929753171571</v>
      </c>
    </row>
    <row r="19" spans="1:10" x14ac:dyDescent="0.25">
      <c r="A19" s="4" t="s">
        <v>28</v>
      </c>
      <c r="B19" s="4">
        <v>5244510.2159999944</v>
      </c>
      <c r="C19" s="9">
        <v>142.58000000000001</v>
      </c>
      <c r="D19" s="14">
        <v>142.62</v>
      </c>
      <c r="E19" s="19">
        <v>142.62</v>
      </c>
      <c r="F19" s="24">
        <v>142.63999999999999</v>
      </c>
      <c r="G19" s="3">
        <f t="shared" si="0"/>
        <v>142.61500000000001</v>
      </c>
      <c r="H19" s="2">
        <f t="shared" si="1"/>
        <v>1.5282049376078922E-4</v>
      </c>
      <c r="I19" s="3">
        <f t="shared" si="2"/>
        <v>142.61596828570774</v>
      </c>
      <c r="J19" s="3">
        <f t="shared" si="3"/>
        <v>142.61403171429228</v>
      </c>
    </row>
    <row r="20" spans="1:10" x14ac:dyDescent="0.25">
      <c r="A20" s="4" t="s">
        <v>29</v>
      </c>
      <c r="B20" s="4">
        <v>5288308.4639999941</v>
      </c>
      <c r="C20" s="9">
        <v>142.53</v>
      </c>
      <c r="D20" s="14">
        <v>142.56</v>
      </c>
      <c r="E20" s="19">
        <v>142.65</v>
      </c>
      <c r="F20" s="24">
        <v>142.62</v>
      </c>
      <c r="G20" s="3">
        <f t="shared" si="0"/>
        <v>142.59</v>
      </c>
      <c r="H20" s="2">
        <f t="shared" si="1"/>
        <v>3.3266123081932453E-4</v>
      </c>
      <c r="I20" s="3">
        <f t="shared" si="2"/>
        <v>142.59210740485284</v>
      </c>
      <c r="J20" s="3">
        <f t="shared" si="3"/>
        <v>142.58789259514717</v>
      </c>
    </row>
    <row r="21" spans="1:10" x14ac:dyDescent="0.25">
      <c r="A21" s="4" t="s">
        <v>30</v>
      </c>
      <c r="B21" s="4">
        <v>5332106.7119999938</v>
      </c>
      <c r="C21" s="9">
        <v>142.6</v>
      </c>
      <c r="D21" s="14">
        <v>142.55000000000001</v>
      </c>
      <c r="E21" s="19">
        <v>142.59</v>
      </c>
      <c r="F21" s="24">
        <v>142.61000000000001</v>
      </c>
      <c r="G21" s="3">
        <f t="shared" si="0"/>
        <v>142.58750000000001</v>
      </c>
      <c r="H21" s="2">
        <f t="shared" si="1"/>
        <v>1.5973408572181116E-4</v>
      </c>
      <c r="I21" s="3">
        <f t="shared" si="2"/>
        <v>142.58851189574938</v>
      </c>
      <c r="J21" s="3">
        <f t="shared" si="3"/>
        <v>142.58648810425063</v>
      </c>
    </row>
    <row r="22" spans="1:10" x14ac:dyDescent="0.25">
      <c r="A22" s="4" t="s">
        <v>31</v>
      </c>
      <c r="B22" s="4">
        <v>5375904.9599999934</v>
      </c>
      <c r="C22" s="9">
        <v>142.56</v>
      </c>
      <c r="D22" s="14">
        <v>142.63</v>
      </c>
      <c r="E22" s="19">
        <v>142.59</v>
      </c>
      <c r="F22" s="24">
        <v>142.52000000000001</v>
      </c>
      <c r="G22" s="3">
        <f t="shared" si="0"/>
        <v>142.57499999999999</v>
      </c>
      <c r="H22" s="2">
        <f t="shared" si="1"/>
        <v>2.8273742760994433E-4</v>
      </c>
      <c r="I22" s="3">
        <f t="shared" si="2"/>
        <v>142.57679094974461</v>
      </c>
      <c r="J22" s="3">
        <f t="shared" si="3"/>
        <v>142.57320905025537</v>
      </c>
    </row>
    <row r="23" spans="1:10" x14ac:dyDescent="0.25">
      <c r="A23" s="4" t="s">
        <v>32</v>
      </c>
      <c r="B23" s="4">
        <v>5419823.2031999938</v>
      </c>
      <c r="C23" s="9">
        <v>142.63999999999999</v>
      </c>
      <c r="D23" s="14">
        <v>142.58000000000001</v>
      </c>
      <c r="E23" s="19">
        <v>142.51</v>
      </c>
      <c r="F23" s="24">
        <v>142.69</v>
      </c>
      <c r="G23" s="3">
        <f t="shared" si="0"/>
        <v>142.60500000000002</v>
      </c>
      <c r="H23" s="2">
        <f t="shared" si="1"/>
        <v>4.7170940875402759E-4</v>
      </c>
      <c r="I23" s="3">
        <f t="shared" si="2"/>
        <v>142.60798858772611</v>
      </c>
      <c r="J23" s="3">
        <f t="shared" si="3"/>
        <v>142.60201141227392</v>
      </c>
    </row>
    <row r="24" spans="1:10" x14ac:dyDescent="0.25">
      <c r="A24" s="4" t="s">
        <v>33</v>
      </c>
      <c r="B24" s="4">
        <v>5463741.4463999942</v>
      </c>
      <c r="C24" s="9">
        <v>142.65</v>
      </c>
      <c r="D24" s="14">
        <v>142.56</v>
      </c>
      <c r="E24" s="19">
        <v>142.58000000000001</v>
      </c>
      <c r="F24" s="24">
        <v>142.63</v>
      </c>
      <c r="G24" s="3">
        <f t="shared" si="0"/>
        <v>142.60500000000002</v>
      </c>
      <c r="H24" s="2">
        <f t="shared" si="1"/>
        <v>2.5525437008801032E-4</v>
      </c>
      <c r="I24" s="3">
        <f t="shared" si="2"/>
        <v>142.60661720343782</v>
      </c>
      <c r="J24" s="3">
        <f t="shared" si="3"/>
        <v>142.60338279656222</v>
      </c>
    </row>
    <row r="25" spans="1:10" x14ac:dyDescent="0.25">
      <c r="A25" s="4" t="s">
        <v>34</v>
      </c>
      <c r="B25" s="4">
        <v>5507659.6895999946</v>
      </c>
      <c r="C25" s="9">
        <v>142.6</v>
      </c>
      <c r="D25" s="14">
        <v>142.53</v>
      </c>
      <c r="E25" s="19">
        <v>142.6</v>
      </c>
      <c r="F25" s="24">
        <v>142.65</v>
      </c>
      <c r="G25" s="3">
        <f t="shared" si="0"/>
        <v>142.595</v>
      </c>
      <c r="H25" s="2">
        <f t="shared" si="1"/>
        <v>2.9958987851319281E-4</v>
      </c>
      <c r="I25" s="3">
        <f t="shared" si="2"/>
        <v>142.59689796478895</v>
      </c>
      <c r="J25" s="3">
        <f t="shared" si="3"/>
        <v>142.59310203521105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totalTx</vt:lpstr>
      <vt:lpstr>chainsize</vt:lpstr>
      <vt:lpstr>avgbandwidth</vt:lpstr>
      <vt:lpstr>mempool</vt:lpstr>
      <vt:lpstr>fee_per_byte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2017-11-27T15:24:41Z</dcterms:modified>
</cp:coreProperties>
</file>