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1265" yWindow="465" windowWidth="15780" windowHeight="10590" activeTab="2"/>
  </bookViews>
  <sheets>
    <sheet name="totalTx" sheetId="1" r:id="rId1"/>
    <sheet name="chainsize" sheetId="3" r:id="rId2"/>
    <sheet name="avgbandwidth" sheetId="4" r:id="rId3"/>
    <sheet name="mempool" sheetId="2" r:id="rId4"/>
    <sheet name="fee_per_byte" sheetId="5" r:id="rId5"/>
  </sheets>
  <calcPr calcId="144525"/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14" i="3"/>
  <c r="G25" i="5" l="1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J2" i="5" l="1"/>
  <c r="I2" i="5"/>
  <c r="J6" i="5"/>
  <c r="I6" i="5"/>
  <c r="J10" i="5"/>
  <c r="I10" i="5"/>
  <c r="J14" i="5"/>
  <c r="I14" i="5"/>
  <c r="J18" i="5"/>
  <c r="I18" i="5"/>
  <c r="J22" i="5"/>
  <c r="I22" i="5"/>
  <c r="J3" i="5"/>
  <c r="I3" i="5"/>
  <c r="J7" i="5"/>
  <c r="I7" i="5"/>
  <c r="J11" i="5"/>
  <c r="I11" i="5"/>
  <c r="J15" i="5"/>
  <c r="I15" i="5"/>
  <c r="J19" i="5"/>
  <c r="I19" i="5"/>
  <c r="J23" i="5"/>
  <c r="I23" i="5"/>
  <c r="J4" i="5"/>
  <c r="I4" i="5"/>
  <c r="J8" i="5"/>
  <c r="I8" i="5"/>
  <c r="J12" i="5"/>
  <c r="I12" i="5"/>
  <c r="J16" i="5"/>
  <c r="I16" i="5"/>
  <c r="J20" i="5"/>
  <c r="I20" i="5"/>
  <c r="J24" i="5"/>
  <c r="I24" i="5"/>
  <c r="J5" i="5"/>
  <c r="I5" i="5"/>
  <c r="J9" i="5"/>
  <c r="I9" i="5"/>
  <c r="J13" i="5"/>
  <c r="I13" i="5"/>
  <c r="J17" i="5"/>
  <c r="I17" i="5"/>
  <c r="J21" i="5"/>
  <c r="I21" i="5"/>
  <c r="J25" i="5"/>
  <c r="I25" i="5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18" i="3"/>
  <c r="G19" i="3"/>
  <c r="G20" i="3"/>
  <c r="H20" i="3" s="1"/>
  <c r="G21" i="3"/>
  <c r="G22" i="3"/>
  <c r="H22" i="3" s="1"/>
  <c r="G23" i="3"/>
  <c r="G24" i="3"/>
  <c r="H24" i="3" s="1"/>
  <c r="G25" i="3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J18" i="1" l="1"/>
  <c r="I18" i="1"/>
  <c r="I25" i="1"/>
  <c r="J25" i="1"/>
  <c r="J24" i="1"/>
  <c r="I24" i="1"/>
  <c r="J20" i="1"/>
  <c r="I20" i="1"/>
  <c r="I23" i="1"/>
  <c r="J23" i="1"/>
  <c r="I19" i="1"/>
  <c r="J19" i="1"/>
  <c r="J22" i="1"/>
  <c r="I22" i="1"/>
  <c r="I21" i="1"/>
  <c r="J21" i="1"/>
  <c r="I23" i="2"/>
  <c r="J23" i="2"/>
  <c r="I19" i="2"/>
  <c r="J19" i="2"/>
  <c r="I22" i="2"/>
  <c r="J22" i="2"/>
  <c r="I18" i="2"/>
  <c r="J18" i="2"/>
  <c r="I25" i="2"/>
  <c r="J25" i="2"/>
  <c r="I21" i="2"/>
  <c r="J21" i="2"/>
  <c r="I24" i="2"/>
  <c r="J24" i="2"/>
  <c r="I20" i="2"/>
  <c r="J20" i="2"/>
  <c r="H23" i="3"/>
  <c r="I20" i="3"/>
  <c r="J20" i="3"/>
  <c r="H25" i="3"/>
  <c r="I22" i="3"/>
  <c r="J22" i="3"/>
  <c r="I24" i="3"/>
  <c r="J24" i="3"/>
  <c r="H19" i="3"/>
  <c r="H21" i="3"/>
  <c r="H18" i="3"/>
  <c r="I23" i="4"/>
  <c r="J23" i="4"/>
  <c r="I22" i="4"/>
  <c r="J22" i="4"/>
  <c r="I18" i="4"/>
  <c r="J18" i="4"/>
  <c r="I21" i="4"/>
  <c r="J21" i="4"/>
  <c r="H25" i="4"/>
  <c r="H24" i="4"/>
  <c r="I20" i="4"/>
  <c r="J20" i="4"/>
  <c r="I19" i="4"/>
  <c r="J19" i="4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17" i="2"/>
  <c r="G16" i="2"/>
  <c r="H16" i="2" s="1"/>
  <c r="G15" i="2"/>
  <c r="H15" i="2" s="1"/>
  <c r="G14" i="2"/>
  <c r="H14" i="2" s="1"/>
  <c r="G13" i="2"/>
  <c r="G12" i="2"/>
  <c r="H12" i="2" s="1"/>
  <c r="G11" i="2"/>
  <c r="G10" i="2"/>
  <c r="H10" i="2" s="1"/>
  <c r="G9" i="2"/>
  <c r="G8" i="2"/>
  <c r="H8" i="2" s="1"/>
  <c r="G7" i="2"/>
  <c r="H7" i="2" s="1"/>
  <c r="G6" i="2"/>
  <c r="H6" i="2" s="1"/>
  <c r="G5" i="2"/>
  <c r="G4" i="2"/>
  <c r="H4" i="2" s="1"/>
  <c r="G3" i="2"/>
  <c r="G2" i="2"/>
  <c r="H2" i="2" s="1"/>
  <c r="G17" i="3"/>
  <c r="G16" i="3"/>
  <c r="H16" i="3" s="1"/>
  <c r="G15" i="3"/>
  <c r="H15" i="3" s="1"/>
  <c r="G14" i="3"/>
  <c r="H14" i="3" s="1"/>
  <c r="G13" i="3"/>
  <c r="H13" i="3" s="1"/>
  <c r="G12" i="3"/>
  <c r="H12" i="3" s="1"/>
  <c r="G11" i="3"/>
  <c r="G10" i="3"/>
  <c r="H10" i="3" s="1"/>
  <c r="G9" i="3"/>
  <c r="G8" i="3"/>
  <c r="H8" i="3" s="1"/>
  <c r="G7" i="3"/>
  <c r="G6" i="3"/>
  <c r="H6" i="3" s="1"/>
  <c r="G5" i="3"/>
  <c r="H5" i="3" s="1"/>
  <c r="G4" i="3"/>
  <c r="H4" i="3" s="1"/>
  <c r="G3" i="3"/>
  <c r="G2" i="3"/>
  <c r="H2" i="3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3" i="4"/>
  <c r="G4" i="4"/>
  <c r="G5" i="4"/>
  <c r="H5" i="4" s="1"/>
  <c r="G6" i="4"/>
  <c r="G7" i="4"/>
  <c r="G8" i="4"/>
  <c r="H8" i="4" s="1"/>
  <c r="G9" i="4"/>
  <c r="H9" i="4" s="1"/>
  <c r="G10" i="4"/>
  <c r="H10" i="4" s="1"/>
  <c r="G2" i="4"/>
  <c r="I5" i="1" l="1"/>
  <c r="J5" i="1"/>
  <c r="I13" i="1"/>
  <c r="J13" i="1"/>
  <c r="I2" i="1"/>
  <c r="J2" i="1"/>
  <c r="I10" i="1"/>
  <c r="J10" i="1"/>
  <c r="J3" i="1"/>
  <c r="I3" i="1"/>
  <c r="I7" i="1"/>
  <c r="J7" i="1"/>
  <c r="I11" i="1"/>
  <c r="J11" i="1"/>
  <c r="I15" i="1"/>
  <c r="J15" i="1"/>
  <c r="I9" i="1"/>
  <c r="J9" i="1"/>
  <c r="I17" i="1"/>
  <c r="J17" i="1"/>
  <c r="J6" i="1"/>
  <c r="I6" i="1"/>
  <c r="J14" i="1"/>
  <c r="I14" i="1"/>
  <c r="J4" i="1"/>
  <c r="I4" i="1"/>
  <c r="J8" i="1"/>
  <c r="I8" i="1"/>
  <c r="J12" i="1"/>
  <c r="I12" i="1"/>
  <c r="J16" i="1"/>
  <c r="I16" i="1"/>
  <c r="I6" i="2"/>
  <c r="J6" i="2"/>
  <c r="I10" i="2"/>
  <c r="J10" i="2"/>
  <c r="I15" i="2"/>
  <c r="J15" i="2"/>
  <c r="I4" i="2"/>
  <c r="J4" i="2"/>
  <c r="I8" i="2"/>
  <c r="J8" i="2"/>
  <c r="I12" i="2"/>
  <c r="J12" i="2"/>
  <c r="I16" i="2"/>
  <c r="J16" i="2"/>
  <c r="J2" i="2"/>
  <c r="I2" i="2"/>
  <c r="I14" i="2"/>
  <c r="J14" i="2"/>
  <c r="I7" i="2"/>
  <c r="J7" i="2"/>
  <c r="I18" i="3"/>
  <c r="J18" i="3"/>
  <c r="J2" i="3"/>
  <c r="I2" i="3"/>
  <c r="I6" i="3"/>
  <c r="J6" i="3"/>
  <c r="I10" i="3"/>
  <c r="J10" i="3"/>
  <c r="I14" i="3"/>
  <c r="J14" i="3"/>
  <c r="I23" i="3"/>
  <c r="J23" i="3"/>
  <c r="I15" i="3"/>
  <c r="J15" i="3"/>
  <c r="I21" i="3"/>
  <c r="J21" i="3"/>
  <c r="I5" i="3"/>
  <c r="J5" i="3"/>
  <c r="I13" i="3"/>
  <c r="J13" i="3"/>
  <c r="I4" i="3"/>
  <c r="J4" i="3"/>
  <c r="I8" i="3"/>
  <c r="J8" i="3"/>
  <c r="I12" i="3"/>
  <c r="J12" i="3"/>
  <c r="I16" i="3"/>
  <c r="J16" i="3"/>
  <c r="I19" i="3"/>
  <c r="J19" i="3"/>
  <c r="I25" i="3"/>
  <c r="J25" i="3"/>
  <c r="I9" i="4"/>
  <c r="J9" i="4"/>
  <c r="I16" i="4"/>
  <c r="J16" i="4"/>
  <c r="I8" i="4"/>
  <c r="J8" i="4"/>
  <c r="I15" i="4"/>
  <c r="J15" i="4"/>
  <c r="I11" i="4"/>
  <c r="J11" i="4"/>
  <c r="I14" i="4"/>
  <c r="J14" i="4"/>
  <c r="I5" i="4"/>
  <c r="J5" i="4"/>
  <c r="I12" i="4"/>
  <c r="J12" i="4"/>
  <c r="I10" i="4"/>
  <c r="J10" i="4"/>
  <c r="I17" i="4"/>
  <c r="J17" i="4"/>
  <c r="I13" i="4"/>
  <c r="J13" i="4"/>
  <c r="I24" i="4"/>
  <c r="J24" i="4"/>
  <c r="I25" i="4"/>
  <c r="J25" i="4"/>
  <c r="H5" i="2"/>
  <c r="H3" i="3"/>
  <c r="H4" i="4"/>
  <c r="H11" i="3"/>
  <c r="H13" i="2"/>
  <c r="H6" i="4"/>
  <c r="H7" i="3"/>
  <c r="H9" i="2"/>
  <c r="H17" i="2"/>
  <c r="H2" i="4"/>
  <c r="H7" i="4"/>
  <c r="H3" i="4"/>
  <c r="H9" i="3"/>
  <c r="H17" i="3"/>
  <c r="H3" i="2"/>
  <c r="H11" i="2"/>
  <c r="I9" i="2" l="1"/>
  <c r="J9" i="2"/>
  <c r="I13" i="2"/>
  <c r="J13" i="2"/>
  <c r="I11" i="2"/>
  <c r="J11" i="2"/>
  <c r="I17" i="2"/>
  <c r="J17" i="2"/>
  <c r="I5" i="2"/>
  <c r="J5" i="2"/>
  <c r="J3" i="2"/>
  <c r="I3" i="2"/>
  <c r="I11" i="3"/>
  <c r="J11" i="3"/>
  <c r="J3" i="3"/>
  <c r="I3" i="3"/>
  <c r="I7" i="3"/>
  <c r="J7" i="3"/>
  <c r="I17" i="3"/>
  <c r="J17" i="3"/>
  <c r="I9" i="3"/>
  <c r="J9" i="3"/>
  <c r="I2" i="4"/>
  <c r="J2" i="4"/>
  <c r="I6" i="4"/>
  <c r="J6" i="4"/>
  <c r="I4" i="4"/>
  <c r="J4" i="4"/>
  <c r="I3" i="4"/>
  <c r="J3" i="4"/>
  <c r="I7" i="4"/>
  <c r="J7" i="4"/>
</calcChain>
</file>

<file path=xl/comments1.xml><?xml version="1.0" encoding="utf-8"?>
<comments xmlns="http://schemas.openxmlformats.org/spreadsheetml/2006/main">
  <authors>
    <author>Author</author>
  </authors>
  <commentList>
    <comment ref="C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Extrapolated</t>
        </r>
      </text>
    </comment>
  </commentList>
</comments>
</file>

<file path=xl/sharedStrings.xml><?xml version="1.0" encoding="utf-8"?>
<sst xmlns="http://schemas.openxmlformats.org/spreadsheetml/2006/main" count="196" uniqueCount="60">
  <si>
    <t>TimeStamp</t>
  </si>
  <si>
    <t>Date</t>
  </si>
  <si>
    <t>Average</t>
  </si>
  <si>
    <t>STD</t>
  </si>
  <si>
    <t>Simulation Average</t>
  </si>
  <si>
    <t>Upper 90%</t>
  </si>
  <si>
    <t>Lower 90%</t>
  </si>
  <si>
    <t>Mon Jul 31 00:00:00 EDT 2017</t>
  </si>
  <si>
    <t>Wed Aug 30 09:58:14 EDT 2017</t>
  </si>
  <si>
    <t>Fri Sep 29 19:56:29 EDT 2017</t>
  </si>
  <si>
    <t>Mon Oct 30 05:54:44 EDT 2017</t>
  </si>
  <si>
    <t>Wed Nov 29 14:52:59 EST 2017</t>
  </si>
  <si>
    <t>Sat Dec 30 00:51:14 EST 2017</t>
  </si>
  <si>
    <t>Mon Jan 29 10:49:29 EST 2018</t>
  </si>
  <si>
    <t>Wed Feb 28 20:47:44 EST 2018</t>
  </si>
  <si>
    <t>Sat Mar 31 07:45:59 EDT 2018</t>
  </si>
  <si>
    <t>Mon Apr 30 17:44:13 EDT 2018</t>
  </si>
  <si>
    <t>Thu May 31 03:42:28 EDT 2018</t>
  </si>
  <si>
    <t>Sat Jun 30 13:40:43 EDT 2018</t>
  </si>
  <si>
    <t>Mon Jul 30 23:38:58 EDT 2018</t>
  </si>
  <si>
    <t>Thu Aug 30 09:37:13 EDT 2018</t>
  </si>
  <si>
    <t>Sat Sep 29 19:35:28 EDT 2018</t>
  </si>
  <si>
    <t>Tue Oct 30 05:33:43 EDT 2018</t>
  </si>
  <si>
    <t>Thu Nov 29 14:31:58 EST 2018</t>
  </si>
  <si>
    <t>Sun Dec 30 00:30:12 EST 2018</t>
  </si>
  <si>
    <t>Tue Jan 29 10:28:27 EST 2019</t>
  </si>
  <si>
    <t>Thu Feb 28 20:26:42 EST 2019</t>
  </si>
  <si>
    <t>Sun Mar 31 07:24:57 EDT 2019</t>
  </si>
  <si>
    <t>Tue Apr 30 19:23:12 EDT 2019</t>
  </si>
  <si>
    <t>Fri May 31 07:21:26 EDT 2019</t>
  </si>
  <si>
    <t>Sun Jun 30 19:19:41 EDT 2019</t>
  </si>
  <si>
    <t>Default</t>
  </si>
  <si>
    <t>Cash</t>
  </si>
  <si>
    <t>2x</t>
  </si>
  <si>
    <t>LTC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</si>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</sst>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1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0" borderId="0" xfId="0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33" borderId="0" xfId="43" applyFill="1"/>
    <xf numFmtId="0" fontId="0" fillId="33" borderId="0" xfId="0" applyFill="1"/>
    <xf numFmtId="10" fontId="0" fillId="33" borderId="0" xfId="1" applyNumberFormat="1" applyFont="1" applyFill="1"/>
    <xf numFmtId="0" fontId="18" fillId="34" borderId="0" xfId="43" applyFill="1"/>
    <xf numFmtId="0" fontId="18" fillId="0" borderId="0" xfId="43" applyFill="1"/>
    <xf numFmtId="0" fontId="0" fillId="0" borderId="0" xfId="0" applyFill="1"/>
    <xf numFmtId="10" fontId="0" fillId="0" borderId="0" xfId="1" applyNumberFormat="1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2" fontId="18" fillId="0" borderId="0" xfId="43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totalTx!$E$1</c:f>
              <c:strCache>
                <c:ptCount val="1"/>
                <c:pt idx="0">
                  <c:v>2x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totalTx!$E$2:$E$25</c:f>
              <c:numCache>
                <c:formatCode>General</c:formatCode>
                <c:ptCount val="24"/>
                <c:pt idx="0">
                  <c:v>243480000</c:v>
                </c:pt>
                <c:pt idx="1">
                  <c:v>251468269.5</c:v>
                </c:pt>
                <c:pt idx="2">
                  <c:v>259583110.75</c:v>
                </c:pt>
                <c:pt idx="3">
                  <c:v>267867868.75</c:v>
                </c:pt>
                <c:pt idx="4">
                  <c:v>276995047.75</c:v>
                </c:pt>
                <c:pt idx="5">
                  <c:v>287148869.75</c:v>
                </c:pt>
                <c:pt idx="6">
                  <c:v>297674583.25</c:v>
                </c:pt>
                <c:pt idx="7">
                  <c:v>308582810</c:v>
                </c:pt>
                <c:pt idx="8">
                  <c:v>319890013.25</c:v>
                </c:pt>
                <c:pt idx="9">
                  <c:v>331607249</c:v>
                </c:pt>
                <c:pt idx="10">
                  <c:v>343755373.25</c:v>
                </c:pt>
                <c:pt idx="11">
                  <c:v>356344922.5</c:v>
                </c:pt>
                <c:pt idx="12">
                  <c:v>369390882.25</c:v>
                </c:pt>
                <c:pt idx="13">
                  <c:v>382916590</c:v>
                </c:pt>
                <c:pt idx="14">
                  <c:v>396929508</c:v>
                </c:pt>
                <c:pt idx="15">
                  <c:v>411459784.25</c:v>
                </c:pt>
                <c:pt idx="16">
                  <c:v>426515781.75</c:v>
                </c:pt>
                <c:pt idx="17">
                  <c:v>442120739.25</c:v>
                </c:pt>
                <c:pt idx="18">
                  <c:v>458299223.75</c:v>
                </c:pt>
                <c:pt idx="19">
                  <c:v>475059210.75</c:v>
                </c:pt>
                <c:pt idx="20">
                  <c:v>492428357.5</c:v>
                </c:pt>
                <c:pt idx="21">
                  <c:v>510479064.5</c:v>
                </c:pt>
                <c:pt idx="22">
                  <c:v>529165567.75</c:v>
                </c:pt>
                <c:pt idx="23">
                  <c:v>548453948.5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totalTx!$F$1</c:f>
              <c:strCache>
                <c:ptCount val="1"/>
                <c:pt idx="0">
                  <c:v>LTC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totalTx!$F$2:$F$25</c:f>
              <c:numCache>
                <c:formatCode>General</c:formatCode>
                <c:ptCount val="24"/>
                <c:pt idx="0">
                  <c:v>243480000</c:v>
                </c:pt>
                <c:pt idx="1">
                  <c:v>251069480.25</c:v>
                </c:pt>
                <c:pt idx="2">
                  <c:v>258951169.25</c:v>
                </c:pt>
                <c:pt idx="3">
                  <c:v>267118414.75</c:v>
                </c:pt>
                <c:pt idx="4">
                  <c:v>275597625.75</c:v>
                </c:pt>
                <c:pt idx="5">
                  <c:v>284369793.25</c:v>
                </c:pt>
                <c:pt idx="6">
                  <c:v>293465371.25</c:v>
                </c:pt>
                <c:pt idx="7">
                  <c:v>302884007</c:v>
                </c:pt>
                <c:pt idx="8">
                  <c:v>312622242</c:v>
                </c:pt>
                <c:pt idx="9">
                  <c:v>322751048.5</c:v>
                </c:pt>
                <c:pt idx="10">
                  <c:v>333227505.5</c:v>
                </c:pt>
                <c:pt idx="11">
                  <c:v>344093844.5</c:v>
                </c:pt>
                <c:pt idx="12">
                  <c:v>355364688</c:v>
                </c:pt>
                <c:pt idx="13">
                  <c:v>367055047.25</c:v>
                </c:pt>
                <c:pt idx="14">
                  <c:v>379183000.75</c:v>
                </c:pt>
                <c:pt idx="15">
                  <c:v>391738140.75</c:v>
                </c:pt>
                <c:pt idx="16">
                  <c:v>404721339.25</c:v>
                </c:pt>
                <c:pt idx="17">
                  <c:v>418204156.75</c:v>
                </c:pt>
                <c:pt idx="18">
                  <c:v>432213059.25</c:v>
                </c:pt>
                <c:pt idx="19">
                  <c:v>446685485.5</c:v>
                </c:pt>
                <c:pt idx="20">
                  <c:v>461709460.25</c:v>
                </c:pt>
                <c:pt idx="21">
                  <c:v>477303142</c:v>
                </c:pt>
                <c:pt idx="22">
                  <c:v>493454438.75</c:v>
                </c:pt>
                <c:pt idx="23">
                  <c:v>510215427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totalTx!$D$1</c:f>
              <c:strCache>
                <c:ptCount val="1"/>
                <c:pt idx="0">
                  <c:v>Cash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totalTx!$D$2:$D$25</c:f>
              <c:numCache>
                <c:formatCode>General</c:formatCode>
                <c:ptCount val="24"/>
                <c:pt idx="0">
                  <c:v>243480000</c:v>
                </c:pt>
                <c:pt idx="1">
                  <c:v>252267239.75</c:v>
                </c:pt>
                <c:pt idx="2">
                  <c:v>261391151.75</c:v>
                </c:pt>
                <c:pt idx="3">
                  <c:v>270845309.5</c:v>
                </c:pt>
                <c:pt idx="4">
                  <c:v>280644479</c:v>
                </c:pt>
                <c:pt idx="5">
                  <c:v>290800778</c:v>
                </c:pt>
                <c:pt idx="6">
                  <c:v>301321060.25</c:v>
                </c:pt>
                <c:pt idx="7">
                  <c:v>312231135.25</c:v>
                </c:pt>
                <c:pt idx="8">
                  <c:v>323534264.5</c:v>
                </c:pt>
                <c:pt idx="9">
                  <c:v>335251304.75</c:v>
                </c:pt>
                <c:pt idx="10">
                  <c:v>347398096.25</c:v>
                </c:pt>
                <c:pt idx="11">
                  <c:v>359986961.25</c:v>
                </c:pt>
                <c:pt idx="12">
                  <c:v>373032994.25</c:v>
                </c:pt>
                <c:pt idx="13">
                  <c:v>386557490.75</c:v>
                </c:pt>
                <c:pt idx="14">
                  <c:v>400578365.75</c:v>
                </c:pt>
                <c:pt idx="15">
                  <c:v>415106203</c:v>
                </c:pt>
                <c:pt idx="16">
                  <c:v>430164526.25</c:v>
                </c:pt>
                <c:pt idx="17">
                  <c:v>445773332.75</c:v>
                </c:pt>
                <c:pt idx="18">
                  <c:v>461947695.75</c:v>
                </c:pt>
                <c:pt idx="19">
                  <c:v>478711582.75</c:v>
                </c:pt>
                <c:pt idx="20">
                  <c:v>496076437.5</c:v>
                </c:pt>
                <c:pt idx="21">
                  <c:v>514127603</c:v>
                </c:pt>
                <c:pt idx="22">
                  <c:v>532829901.5</c:v>
                </c:pt>
                <c:pt idx="23">
                  <c:v>552218681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totalTx!$C$1</c:f>
              <c:strCache>
                <c:ptCount val="1"/>
                <c:pt idx="0">
                  <c:v>Default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totalTx!$C$2:$C$13</c:f>
              <c:numCache>
                <c:formatCode>General</c:formatCode>
                <c:ptCount val="12"/>
                <c:pt idx="0">
                  <c:v>243480000</c:v>
                </c:pt>
                <c:pt idx="1">
                  <c:v>251479051.5</c:v>
                </c:pt>
                <c:pt idx="2">
                  <c:v>259599956.25</c:v>
                </c:pt>
                <c:pt idx="3">
                  <c:v>267917582</c:v>
                </c:pt>
                <c:pt idx="4">
                  <c:v>276394143.5</c:v>
                </c:pt>
                <c:pt idx="5">
                  <c:v>285302420.25</c:v>
                </c:pt>
                <c:pt idx="6">
                  <c:v>294940284.5</c:v>
                </c:pt>
                <c:pt idx="7">
                  <c:v>304722039.5</c:v>
                </c:pt>
                <c:pt idx="8">
                  <c:v>314583432.25</c:v>
                </c:pt>
                <c:pt idx="9">
                  <c:v>324499421.25</c:v>
                </c:pt>
                <c:pt idx="10">
                  <c:v>334492415.5</c:v>
                </c:pt>
                <c:pt idx="11">
                  <c:v>344492796.75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1824"/>
        <c:axId val="134703360"/>
      </c:lineChart>
      <c:catAx>
        <c:axId val="13470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4703360"/>
        <c:crosses val="autoZero"/>
        <c:auto val="1"/>
        <c:lblAlgn val="ctr"/>
        <c:lblOffset val="100"/>
        <c:noMultiLvlLbl val="0"/>
      </c:catAx>
      <c:valAx>
        <c:axId val="13470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Number of Transactions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01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76105581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chainsize!$F$1</c:f>
              <c:strCache>
                <c:ptCount val="1"/>
                <c:pt idx="0">
                  <c:v>LTC</c:v>
                </c:pt>
              </c:strCache>
            </c:strRef>
          </c:tx>
          <c:cat>
            <c:strRef>
              <c:f>chainsize!$A$2:$A$25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chainsize!$F$2:$F$25</c:f>
              <c:numCache>
                <c:formatCode>General</c:formatCode>
                <c:ptCount val="24"/>
                <c:pt idx="0">
                  <c:v>126721</c:v>
                </c:pt>
                <c:pt idx="1">
                  <c:v>130857.04706806412</c:v>
                </c:pt>
                <c:pt idx="2">
                  <c:v>135152.98436489515</c:v>
                </c:pt>
                <c:pt idx="3">
                  <c:v>139605.09140478863</c:v>
                </c:pt>
                <c:pt idx="4">
                  <c:v>144227.13364869554</c:v>
                </c:pt>
                <c:pt idx="5">
                  <c:v>149009.04380044137</c:v>
                </c:pt>
                <c:pt idx="6">
                  <c:v>153967.32213853661</c:v>
                </c:pt>
                <c:pt idx="7">
                  <c:v>159101.50589407142</c:v>
                </c:pt>
                <c:pt idx="8">
                  <c:v>164410.10262078908</c:v>
                </c:pt>
                <c:pt idx="9">
                  <c:v>169931.8912680131</c:v>
                </c:pt>
                <c:pt idx="10">
                  <c:v>175643.64549987021</c:v>
                </c:pt>
                <c:pt idx="11">
                  <c:v>181568.47642626648</c:v>
                </c:pt>
                <c:pt idx="12">
                  <c:v>187714.26629404412</c:v>
                </c:pt>
                <c:pt idx="13">
                  <c:v>194088.48877041781</c:v>
                </c:pt>
                <c:pt idx="14">
                  <c:v>200701.40158008612</c:v>
                </c:pt>
                <c:pt idx="15">
                  <c:v>207547.137806543</c:v>
                </c:pt>
                <c:pt idx="16">
                  <c:v>214626.56404829712</c:v>
                </c:pt>
                <c:pt idx="17">
                  <c:v>221979.10974661086</c:v>
                </c:pt>
                <c:pt idx="18">
                  <c:v>229618.74498948181</c:v>
                </c:pt>
                <c:pt idx="19">
                  <c:v>237511.0835786885</c:v>
                </c:pt>
                <c:pt idx="20">
                  <c:v>245704.31170752048</c:v>
                </c:pt>
                <c:pt idx="21">
                  <c:v>254208.96217564051</c:v>
                </c:pt>
                <c:pt idx="22">
                  <c:v>263017.93295176508</c:v>
                </c:pt>
                <c:pt idx="23">
                  <c:v>272159.37350251753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chainsize!$E$1</c:f>
              <c:strCache>
                <c:ptCount val="1"/>
                <c:pt idx="0">
                  <c:v>2x</c:v>
                </c:pt>
              </c:strCache>
            </c:strRef>
          </c:tx>
          <c:cat>
            <c:strRef>
              <c:f>chainsize!$A$2:$A$25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chainsize!$E$2:$E$25</c:f>
              <c:numCache>
                <c:formatCode>General</c:formatCode>
                <c:ptCount val="24"/>
                <c:pt idx="0">
                  <c:v>126721</c:v>
                </c:pt>
                <c:pt idx="1">
                  <c:v>131078.54482544999</c:v>
                </c:pt>
                <c:pt idx="2">
                  <c:v>135482.99280692509</c:v>
                </c:pt>
                <c:pt idx="3">
                  <c:v>139934.54683003729</c:v>
                </c:pt>
                <c:pt idx="4">
                  <c:v>144784.52113859489</c:v>
                </c:pt>
                <c:pt idx="5">
                  <c:v>150081.34778215847</c:v>
                </c:pt>
                <c:pt idx="6">
                  <c:v>155375.79090977542</c:v>
                </c:pt>
                <c:pt idx="7">
                  <c:v>160834.84255376938</c:v>
                </c:pt>
                <c:pt idx="8">
                  <c:v>166488.14082819407</c:v>
                </c:pt>
                <c:pt idx="9">
                  <c:v>172342.55716955132</c:v>
                </c:pt>
                <c:pt idx="10">
                  <c:v>178403.77622337645</c:v>
                </c:pt>
                <c:pt idx="11">
                  <c:v>184681.39737403148</c:v>
                </c:pt>
                <c:pt idx="12">
                  <c:v>191184.79474912197</c:v>
                </c:pt>
                <c:pt idx="13">
                  <c:v>197924.44507803384</c:v>
                </c:pt>
                <c:pt idx="14">
                  <c:v>204903.46578940863</c:v>
                </c:pt>
                <c:pt idx="15">
                  <c:v>212136.51535718289</c:v>
                </c:pt>
                <c:pt idx="16">
                  <c:v>219626.67963918223</c:v>
                </c:pt>
                <c:pt idx="17">
                  <c:v>227388.10995205378</c:v>
                </c:pt>
                <c:pt idx="18">
                  <c:v>235432.45861393609</c:v>
                </c:pt>
                <c:pt idx="19">
                  <c:v>243764.67414952672</c:v>
                </c:pt>
                <c:pt idx="20">
                  <c:v>252398.57220023812</c:v>
                </c:pt>
                <c:pt idx="21">
                  <c:v>261370.76830814825</c:v>
                </c:pt>
                <c:pt idx="22">
                  <c:v>270657.91664112452</c:v>
                </c:pt>
                <c:pt idx="23">
                  <c:v>280242.23551936279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chainsize!$D$1</c:f>
              <c:strCache>
                <c:ptCount val="1"/>
                <c:pt idx="0">
                  <c:v>Cash</c:v>
                </c:pt>
              </c:strCache>
            </c:strRef>
          </c:tx>
          <c:cat>
            <c:strRef>
              <c:f>chainsize!$A$2:$A$25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chainsize!$D$2:$D$25</c:f>
              <c:numCache>
                <c:formatCode>General</c:formatCode>
                <c:ptCount val="24"/>
                <c:pt idx="0">
                  <c:v>126721</c:v>
                </c:pt>
                <c:pt idx="1">
                  <c:v>131515.31585646849</c:v>
                </c:pt>
                <c:pt idx="2">
                  <c:v>136493.21286081153</c:v>
                </c:pt>
                <c:pt idx="3">
                  <c:v>141651.10472277302</c:v>
                </c:pt>
                <c:pt idx="4">
                  <c:v>146997.75924296613</c:v>
                </c:pt>
                <c:pt idx="5">
                  <c:v>152539.3118571841</c:v>
                </c:pt>
                <c:pt idx="6">
                  <c:v>158278.73748113099</c:v>
                </c:pt>
                <c:pt idx="7">
                  <c:v>164231.08959906577</c:v>
                </c:pt>
                <c:pt idx="8">
                  <c:v>170398.23262611666</c:v>
                </c:pt>
                <c:pt idx="9">
                  <c:v>176791.64164472203</c:v>
                </c:pt>
                <c:pt idx="10">
                  <c:v>183419.37250058286</c:v>
                </c:pt>
                <c:pt idx="11">
                  <c:v>190287.79595665401</c:v>
                </c:pt>
                <c:pt idx="12">
                  <c:v>197405.82605485266</c:v>
                </c:pt>
                <c:pt idx="13">
                  <c:v>204784.77476496846</c:v>
                </c:pt>
                <c:pt idx="14">
                  <c:v>212434.84242968471</c:v>
                </c:pt>
                <c:pt idx="15">
                  <c:v>220361.54893973138</c:v>
                </c:pt>
                <c:pt idx="16">
                  <c:v>228578.06881713474</c:v>
                </c:pt>
                <c:pt idx="17">
                  <c:v>237094.43382612453</c:v>
                </c:pt>
                <c:pt idx="18">
                  <c:v>245919.72489758942</c:v>
                </c:pt>
                <c:pt idx="19">
                  <c:v>255066.37746549133</c:v>
                </c:pt>
                <c:pt idx="20">
                  <c:v>264541.09873421927</c:v>
                </c:pt>
                <c:pt idx="21">
                  <c:v>274390.44341636728</c:v>
                </c:pt>
                <c:pt idx="22">
                  <c:v>284595.27011282288</c:v>
                </c:pt>
                <c:pt idx="23">
                  <c:v>295174.39979119587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chainsize!$C$1</c:f>
              <c:strCache>
                <c:ptCount val="1"/>
                <c:pt idx="0">
                  <c:v>Default</c:v>
                </c:pt>
              </c:strCache>
            </c:strRef>
          </c:tx>
          <c:cat>
            <c:strRef>
              <c:f>chainsize!$A$2:$A$25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chainsize!$C$2:$C$13</c:f>
              <c:numCache>
                <c:formatCode>General</c:formatCode>
                <c:ptCount val="12"/>
                <c:pt idx="0">
                  <c:v>126721</c:v>
                </c:pt>
                <c:pt idx="1">
                  <c:v>131084.71718585948</c:v>
                </c:pt>
                <c:pt idx="2">
                  <c:v>135514.9351541081</c:v>
                </c:pt>
                <c:pt idx="3">
                  <c:v>140052.96255150091</c:v>
                </c:pt>
                <c:pt idx="4">
                  <c:v>144677.17638017164</c:v>
                </c:pt>
                <c:pt idx="5">
                  <c:v>149537.23066159379</c:v>
                </c:pt>
                <c:pt idx="6">
                  <c:v>154794.83528311003</c:v>
                </c:pt>
                <c:pt idx="7">
                  <c:v>160131.52517184702</c:v>
                </c:pt>
                <c:pt idx="8">
                  <c:v>165511.1325610647</c:v>
                </c:pt>
                <c:pt idx="9">
                  <c:v>170920.60304426475</c:v>
                </c:pt>
                <c:pt idx="10">
                  <c:v>176372.84045121417</c:v>
                </c:pt>
                <c:pt idx="11">
                  <c:v>181828.51501904975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66976"/>
        <c:axId val="140368512"/>
      </c:lineChart>
      <c:catAx>
        <c:axId val="14036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0368512"/>
        <c:crosses val="autoZero"/>
        <c:auto val="1"/>
        <c:lblAlgn val="ctr"/>
        <c:lblOffset val="100"/>
        <c:noMultiLvlLbl val="0"/>
      </c:catAx>
      <c:valAx>
        <c:axId val="140368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Size of Blockchain (MB)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6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803047677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avgbandwidth!$F$1</c:f>
              <c:strCache>
                <c:ptCount val="1"/>
                <c:pt idx="0">
                  <c:v>LTC</c:v>
                </c:pt>
              </c:strCache>
            </c:strRef>
          </c:tx>
          <c:cat>
            <c:strRef>
              <c:f>avgbandwidth!$A$3:$A$25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avgbandwidth!$F$3:$F$25</c:f>
              <c:numCache>
                <c:formatCode>General</c:formatCode>
                <c:ptCount val="23"/>
                <c:pt idx="0">
                  <c:v>83.375855237011379</c:v>
                </c:pt>
                <c:pt idx="1">
                  <c:v>87.133270306187597</c:v>
                </c:pt>
                <c:pt idx="2">
                  <c:v>88.771153557895332</c:v>
                </c:pt>
                <c:pt idx="3">
                  <c:v>92.064480262660766</c:v>
                </c:pt>
                <c:pt idx="4">
                  <c:v>97.692653675806241</c:v>
                </c:pt>
                <c:pt idx="5">
                  <c:v>97.988974985917224</c:v>
                </c:pt>
                <c:pt idx="6">
                  <c:v>103.4733707175605</c:v>
                </c:pt>
                <c:pt idx="7">
                  <c:v>105.00629872048972</c:v>
                </c:pt>
                <c:pt idx="8">
                  <c:v>115.3735474400391</c:v>
                </c:pt>
                <c:pt idx="9">
                  <c:v>116.02994254010034</c:v>
                </c:pt>
                <c:pt idx="10">
                  <c:v>121.02770672300144</c:v>
                </c:pt>
                <c:pt idx="11">
                  <c:v>120.36305547451457</c:v>
                </c:pt>
                <c:pt idx="12">
                  <c:v>123.71412980334786</c:v>
                </c:pt>
                <c:pt idx="13">
                  <c:v>134.48167064775691</c:v>
                </c:pt>
                <c:pt idx="14">
                  <c:v>140.03104717409423</c:v>
                </c:pt>
                <c:pt idx="15">
                  <c:v>144.81580041570305</c:v>
                </c:pt>
                <c:pt idx="16">
                  <c:v>149.80839561595474</c:v>
                </c:pt>
                <c:pt idx="17">
                  <c:v>154.12498754986487</c:v>
                </c:pt>
                <c:pt idx="18">
                  <c:v>158.63287159048315</c:v>
                </c:pt>
                <c:pt idx="19">
                  <c:v>164.60298365374132</c:v>
                </c:pt>
                <c:pt idx="20">
                  <c:v>170.20315139469412</c:v>
                </c:pt>
                <c:pt idx="21">
                  <c:v>175.59616997465631</c:v>
                </c:pt>
                <c:pt idx="22">
                  <c:v>181.77553284832157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avgbandwidth!$E$1</c:f>
              <c:strCache>
                <c:ptCount val="1"/>
                <c:pt idx="0">
                  <c:v>2x</c:v>
                </c:pt>
              </c:strCache>
            </c:strRef>
          </c:tx>
          <c:cat>
            <c:strRef>
              <c:f>avgbandwidth!$A$3:$A$25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avgbandwidth!$E$3:$E$25</c:f>
              <c:numCache>
                <c:formatCode>General</c:formatCode>
                <c:ptCount val="23"/>
                <c:pt idx="0">
                  <c:v>85.007118413190682</c:v>
                </c:pt>
                <c:pt idx="1">
                  <c:v>86.644883063720101</c:v>
                </c:pt>
                <c:pt idx="2">
                  <c:v>92.265493573482757</c:v>
                </c:pt>
                <c:pt idx="3">
                  <c:v>106.76237904443377</c:v>
                </c:pt>
                <c:pt idx="4">
                  <c:v>112.10157942560333</c:v>
                </c:pt>
                <c:pt idx="5">
                  <c:v>115.94987463884613</c:v>
                </c:pt>
                <c:pt idx="6">
                  <c:v>118.7864137125035</c:v>
                </c:pt>
                <c:pt idx="7">
                  <c:v>123.76889413047135</c:v>
                </c:pt>
                <c:pt idx="8">
                  <c:v>127.75132290451828</c:v>
                </c:pt>
                <c:pt idx="9">
                  <c:v>134.15522446261667</c:v>
                </c:pt>
                <c:pt idx="10">
                  <c:v>138.51202366301393</c:v>
                </c:pt>
                <c:pt idx="11">
                  <c:v>143.40641224462891</c:v>
                </c:pt>
                <c:pt idx="12">
                  <c:v>148.45797023381584</c:v>
                </c:pt>
                <c:pt idx="13">
                  <c:v>152.31566300064128</c:v>
                </c:pt>
                <c:pt idx="14">
                  <c:v>161.44579998475334</c:v>
                </c:pt>
                <c:pt idx="15">
                  <c:v>167.97646254706143</c:v>
                </c:pt>
                <c:pt idx="16">
                  <c:v>170.56177188941879</c:v>
                </c:pt>
                <c:pt idx="17">
                  <c:v>178.55745681765092</c:v>
                </c:pt>
                <c:pt idx="18">
                  <c:v>184.01722201117877</c:v>
                </c:pt>
                <c:pt idx="19">
                  <c:v>190.36309659168674</c:v>
                </c:pt>
                <c:pt idx="20">
                  <c:v>196.87805411836067</c:v>
                </c:pt>
                <c:pt idx="21">
                  <c:v>203.08801166856796</c:v>
                </c:pt>
                <c:pt idx="22">
                  <c:v>209.63987354472681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avgbandwidth!$D$1</c:f>
              <c:strCache>
                <c:ptCount val="1"/>
                <c:pt idx="0">
                  <c:v>Cash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8.4629596125659123E-2"/>
                  <c:y val="-6.865719115619022E-2"/>
                </c:manualLayout>
              </c:layout>
              <c:numFmt formatCode="General" sourceLinked="0"/>
            </c:trendlineLbl>
          </c:trendline>
          <c:cat>
            <c:strRef>
              <c:f>avgbandwidth!$A$3:$A$25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avgbandwidth!$D$3:$D$25</c:f>
              <c:numCache>
                <c:formatCode>General</c:formatCode>
                <c:ptCount val="23"/>
                <c:pt idx="0">
                  <c:v>96.496764273345121</c:v>
                </c:pt>
                <c:pt idx="1">
                  <c:v>99.861631503679547</c:v>
                </c:pt>
                <c:pt idx="2">
                  <c:v>104.43505067999587</c:v>
                </c:pt>
                <c:pt idx="3">
                  <c:v>107.80946366411376</c:v>
                </c:pt>
                <c:pt idx="4">
                  <c:v>113.29173985794984</c:v>
                </c:pt>
                <c:pt idx="5">
                  <c:v>114.40671282318223</c:v>
                </c:pt>
                <c:pt idx="6">
                  <c:v>120.85682655622956</c:v>
                </c:pt>
                <c:pt idx="7">
                  <c:v>125.12701034994343</c:v>
                </c:pt>
                <c:pt idx="8">
                  <c:v>127.73609319617272</c:v>
                </c:pt>
                <c:pt idx="9">
                  <c:v>133.58522027505134</c:v>
                </c:pt>
                <c:pt idx="10">
                  <c:v>138.62683883595344</c:v>
                </c:pt>
                <c:pt idx="11">
                  <c:v>142.08957577701744</c:v>
                </c:pt>
                <c:pt idx="12">
                  <c:v>147.54439404161155</c:v>
                </c:pt>
                <c:pt idx="13">
                  <c:v>153.72235510762457</c:v>
                </c:pt>
                <c:pt idx="14">
                  <c:v>158.77786444500447</c:v>
                </c:pt>
                <c:pt idx="15">
                  <c:v>165.78043777380171</c:v>
                </c:pt>
                <c:pt idx="16">
                  <c:v>173.18514947947693</c:v>
                </c:pt>
                <c:pt idx="17">
                  <c:v>178.26457228101162</c:v>
                </c:pt>
                <c:pt idx="18">
                  <c:v>183.53957277457206</c:v>
                </c:pt>
                <c:pt idx="19">
                  <c:v>190.03159861375792</c:v>
                </c:pt>
                <c:pt idx="20">
                  <c:v>197.83260644864052</c:v>
                </c:pt>
                <c:pt idx="21">
                  <c:v>204.06214127657114</c:v>
                </c:pt>
                <c:pt idx="22">
                  <c:v>214.65904311244282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avgbandwidth!$C$1</c:f>
              <c:strCache>
                <c:ptCount val="1"/>
                <c:pt idx="0">
                  <c:v>Default</c:v>
                </c:pt>
              </c:strCache>
            </c:strRef>
          </c:tx>
          <c:cat>
            <c:strRef>
              <c:f>avgbandwidth!$A$3:$A$25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avgbandwidth!$C$3:$C$13</c:f>
              <c:numCache>
                <c:formatCode>General</c:formatCode>
                <c:ptCount val="11"/>
                <c:pt idx="0">
                  <c:v>90.02129536344431</c:v>
                </c:pt>
                <c:pt idx="1">
                  <c:v>86.2921002114591</c:v>
                </c:pt>
                <c:pt idx="2">
                  <c:v>91.650434048003945</c:v>
                </c:pt>
                <c:pt idx="3">
                  <c:v>93.372513203719976</c:v>
                </c:pt>
                <c:pt idx="4">
                  <c:v>99.958898770532713</c:v>
                </c:pt>
                <c:pt idx="5">
                  <c:v>107.18933053149506</c:v>
                </c:pt>
                <c:pt idx="6">
                  <c:v>108.23314359604016</c:v>
                </c:pt>
                <c:pt idx="7">
                  <c:v>111.22035069411272</c:v>
                </c:pt>
                <c:pt idx="8">
                  <c:v>105.78063745723779</c:v>
                </c:pt>
                <c:pt idx="9">
                  <c:v>104.70300785999825</c:v>
                </c:pt>
                <c:pt idx="10">
                  <c:v>106.53475287289336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16512"/>
        <c:axId val="140418048"/>
      </c:lineChart>
      <c:catAx>
        <c:axId val="14041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0418048"/>
        <c:crosses val="autoZero"/>
        <c:auto val="1"/>
        <c:lblAlgn val="ctr"/>
        <c:lblOffset val="100"/>
        <c:noMultiLvlLbl val="0"/>
      </c:catAx>
      <c:valAx>
        <c:axId val="140418048"/>
        <c:scaling>
          <c:orientation val="minMax"/>
          <c:min val="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Bandwidth Usage</a:t>
                </a:r>
                <a:r>
                  <a:rPr lang="en-US" baseline="0"/>
                  <a:t> (Kbps)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41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87600075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mempool!$F$1</c:f>
              <c:strCache>
                <c:ptCount val="1"/>
                <c:pt idx="0">
                  <c:v>LTC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mempool!$F$3:$F$25</c:f>
              <c:numCache>
                <c:formatCode>General</c:formatCode>
                <c:ptCount val="23"/>
                <c:pt idx="0">
                  <c:v>269.25</c:v>
                </c:pt>
                <c:pt idx="1">
                  <c:v>204.5</c:v>
                </c:pt>
                <c:pt idx="2">
                  <c:v>392.5</c:v>
                </c:pt>
                <c:pt idx="3">
                  <c:v>622.5</c:v>
                </c:pt>
                <c:pt idx="4">
                  <c:v>133.75</c:v>
                </c:pt>
                <c:pt idx="5">
                  <c:v>505.75</c:v>
                </c:pt>
                <c:pt idx="6">
                  <c:v>445.25</c:v>
                </c:pt>
                <c:pt idx="7">
                  <c:v>920.5</c:v>
                </c:pt>
                <c:pt idx="8">
                  <c:v>211.5</c:v>
                </c:pt>
                <c:pt idx="9">
                  <c:v>275.75</c:v>
                </c:pt>
                <c:pt idx="10">
                  <c:v>446.75</c:v>
                </c:pt>
                <c:pt idx="11">
                  <c:v>786</c:v>
                </c:pt>
                <c:pt idx="12">
                  <c:v>428.75</c:v>
                </c:pt>
                <c:pt idx="13">
                  <c:v>117.5</c:v>
                </c:pt>
                <c:pt idx="14">
                  <c:v>460.75</c:v>
                </c:pt>
                <c:pt idx="15">
                  <c:v>704.25</c:v>
                </c:pt>
                <c:pt idx="16">
                  <c:v>432.25</c:v>
                </c:pt>
                <c:pt idx="17">
                  <c:v>439.5</c:v>
                </c:pt>
                <c:pt idx="18">
                  <c:v>308.75</c:v>
                </c:pt>
                <c:pt idx="19">
                  <c:v>550.5</c:v>
                </c:pt>
                <c:pt idx="20">
                  <c:v>318.25</c:v>
                </c:pt>
                <c:pt idx="21">
                  <c:v>510.25</c:v>
                </c:pt>
                <c:pt idx="22">
                  <c:v>422.5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mempool!$E$1</c:f>
              <c:strCache>
                <c:ptCount val="1"/>
                <c:pt idx="0">
                  <c:v>2x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mempool!$E$3:$E$25</c:f>
              <c:numCache>
                <c:formatCode>General</c:formatCode>
                <c:ptCount val="23"/>
                <c:pt idx="0">
                  <c:v>34061</c:v>
                </c:pt>
                <c:pt idx="1">
                  <c:v>41527</c:v>
                </c:pt>
                <c:pt idx="2">
                  <c:v>43453.5</c:v>
                </c:pt>
                <c:pt idx="3">
                  <c:v>1727.25</c:v>
                </c:pt>
                <c:pt idx="4">
                  <c:v>1522.25</c:v>
                </c:pt>
                <c:pt idx="5">
                  <c:v>992</c:v>
                </c:pt>
                <c:pt idx="6">
                  <c:v>1945.5</c:v>
                </c:pt>
                <c:pt idx="7">
                  <c:v>1835.25</c:v>
                </c:pt>
                <c:pt idx="8">
                  <c:v>1358.75</c:v>
                </c:pt>
                <c:pt idx="9">
                  <c:v>1254</c:v>
                </c:pt>
                <c:pt idx="10">
                  <c:v>1381.5</c:v>
                </c:pt>
                <c:pt idx="11">
                  <c:v>1425.5</c:v>
                </c:pt>
                <c:pt idx="12">
                  <c:v>1892</c:v>
                </c:pt>
                <c:pt idx="13">
                  <c:v>2253</c:v>
                </c:pt>
                <c:pt idx="14">
                  <c:v>1518.5</c:v>
                </c:pt>
                <c:pt idx="15">
                  <c:v>954</c:v>
                </c:pt>
                <c:pt idx="16">
                  <c:v>3132</c:v>
                </c:pt>
                <c:pt idx="17">
                  <c:v>1461.25</c:v>
                </c:pt>
                <c:pt idx="18">
                  <c:v>3387</c:v>
                </c:pt>
                <c:pt idx="19">
                  <c:v>3722.75</c:v>
                </c:pt>
                <c:pt idx="20">
                  <c:v>2640.75</c:v>
                </c:pt>
                <c:pt idx="21">
                  <c:v>5683.75</c:v>
                </c:pt>
                <c:pt idx="22">
                  <c:v>17748.5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mempool!$D$1</c:f>
              <c:strCache>
                <c:ptCount val="1"/>
                <c:pt idx="0">
                  <c:v>Cash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mempool!$D$3:$D$25</c:f>
              <c:numCache>
                <c:formatCode>General</c:formatCode>
                <c:ptCount val="23"/>
                <c:pt idx="0">
                  <c:v>759.5</c:v>
                </c:pt>
                <c:pt idx="1">
                  <c:v>1268</c:v>
                </c:pt>
                <c:pt idx="2">
                  <c:v>1449.25</c:v>
                </c:pt>
                <c:pt idx="3">
                  <c:v>1173.5</c:v>
                </c:pt>
                <c:pt idx="4">
                  <c:v>862.75</c:v>
                </c:pt>
                <c:pt idx="5">
                  <c:v>1957.25</c:v>
                </c:pt>
                <c:pt idx="6">
                  <c:v>782.5</c:v>
                </c:pt>
                <c:pt idx="7">
                  <c:v>1112</c:v>
                </c:pt>
                <c:pt idx="8">
                  <c:v>1632.75</c:v>
                </c:pt>
                <c:pt idx="9">
                  <c:v>929</c:v>
                </c:pt>
                <c:pt idx="10">
                  <c:v>1881.25</c:v>
                </c:pt>
                <c:pt idx="11">
                  <c:v>2558</c:v>
                </c:pt>
                <c:pt idx="12">
                  <c:v>1311.75</c:v>
                </c:pt>
                <c:pt idx="13">
                  <c:v>2277</c:v>
                </c:pt>
                <c:pt idx="14">
                  <c:v>2452.5</c:v>
                </c:pt>
                <c:pt idx="15">
                  <c:v>2470</c:v>
                </c:pt>
                <c:pt idx="16">
                  <c:v>1618.5</c:v>
                </c:pt>
                <c:pt idx="17">
                  <c:v>1331.75</c:v>
                </c:pt>
                <c:pt idx="18">
                  <c:v>2010.5</c:v>
                </c:pt>
                <c:pt idx="19">
                  <c:v>2666</c:v>
                </c:pt>
                <c:pt idx="20">
                  <c:v>2403.75</c:v>
                </c:pt>
                <c:pt idx="21">
                  <c:v>3306.5</c:v>
                </c:pt>
                <c:pt idx="22">
                  <c:v>757.25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mempool!$C$1</c:f>
              <c:strCache>
                <c:ptCount val="1"/>
                <c:pt idx="0">
                  <c:v>Default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mempool!$C$3:$C$13</c:f>
              <c:numCache>
                <c:formatCode>General</c:formatCode>
                <c:ptCount val="11"/>
                <c:pt idx="0">
                  <c:v>35025.5</c:v>
                </c:pt>
                <c:pt idx="1">
                  <c:v>42423.75</c:v>
                </c:pt>
                <c:pt idx="2">
                  <c:v>45577</c:v>
                </c:pt>
                <c:pt idx="3">
                  <c:v>52068.75</c:v>
                </c:pt>
                <c:pt idx="4">
                  <c:v>39428.25</c:v>
                </c:pt>
                <c:pt idx="5">
                  <c:v>37145.5</c:v>
                </c:pt>
                <c:pt idx="6">
                  <c:v>46768.75</c:v>
                </c:pt>
                <c:pt idx="7">
                  <c:v>55218.25</c:v>
                </c:pt>
                <c:pt idx="8">
                  <c:v>68958</c:v>
                </c:pt>
                <c:pt idx="9">
                  <c:v>88163.5</c:v>
                </c:pt>
                <c:pt idx="10">
                  <c:v>100668.5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3248"/>
        <c:axId val="143334784"/>
      </c:lineChart>
      <c:catAx>
        <c:axId val="14333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43334784"/>
        <c:crosses val="autoZero"/>
        <c:auto val="1"/>
        <c:lblAlgn val="ctr"/>
        <c:lblOffset val="100"/>
        <c:noMultiLvlLbl val="0"/>
      </c:catAx>
      <c:valAx>
        <c:axId val="14333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Transaction in Memory Pool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33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9.1481958211599379E-2"/>
          <c:h val="0.183350199095835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fee_per_byte!$F$1</c:f>
              <c:strCache>
                <c:ptCount val="1"/>
                <c:pt idx="0">
                  <c:v>LTC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fee_per_byte!$F$3:$F$25</c:f>
              <c:numCache>
                <c:formatCode>General</c:formatCode>
                <c:ptCount val="23"/>
                <c:pt idx="0">
                  <c:v>142.52500000000003</c:v>
                </c:pt>
                <c:pt idx="1">
                  <c:v>142.54</c:v>
                </c:pt>
                <c:pt idx="2">
                  <c:v>142.495</c:v>
                </c:pt>
                <c:pt idx="3">
                  <c:v>142.57499999999999</c:v>
                </c:pt>
                <c:pt idx="4">
                  <c:v>142.5</c:v>
                </c:pt>
                <c:pt idx="5">
                  <c:v>142.5325</c:v>
                </c:pt>
                <c:pt idx="6">
                  <c:v>142.5575</c:v>
                </c:pt>
                <c:pt idx="7">
                  <c:v>142.60499999999999</c:v>
                </c:pt>
                <c:pt idx="8">
                  <c:v>142.5625</c:v>
                </c:pt>
                <c:pt idx="9">
                  <c:v>142.58250000000001</c:v>
                </c:pt>
                <c:pt idx="10">
                  <c:v>142.58500000000001</c:v>
                </c:pt>
                <c:pt idx="11">
                  <c:v>142.63</c:v>
                </c:pt>
                <c:pt idx="12">
                  <c:v>142.59250000000003</c:v>
                </c:pt>
                <c:pt idx="13">
                  <c:v>142.51249999999999</c:v>
                </c:pt>
                <c:pt idx="14">
                  <c:v>142.57999999999998</c:v>
                </c:pt>
                <c:pt idx="15">
                  <c:v>142.63</c:v>
                </c:pt>
                <c:pt idx="16">
                  <c:v>142.61500000000001</c:v>
                </c:pt>
                <c:pt idx="17">
                  <c:v>142.59</c:v>
                </c:pt>
                <c:pt idx="18">
                  <c:v>142.58750000000001</c:v>
                </c:pt>
                <c:pt idx="19">
                  <c:v>142.57499999999999</c:v>
                </c:pt>
                <c:pt idx="20">
                  <c:v>142.60500000000002</c:v>
                </c:pt>
                <c:pt idx="21">
                  <c:v>142.60500000000002</c:v>
                </c:pt>
                <c:pt idx="22">
                  <c:v>142.595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fee_per_byte!$E$1</c:f>
              <c:strCache>
                <c:ptCount val="1"/>
                <c:pt idx="0">
                  <c:v>2x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fee_per_byte!$E$3:$E$25</c:f>
              <c:numCache>
                <c:formatCode>General</c:formatCode>
                <c:ptCount val="23"/>
                <c:pt idx="0">
                  <c:v>156.34750000000003</c:v>
                </c:pt>
                <c:pt idx="1">
                  <c:v>159.51000000000002</c:v>
                </c:pt>
                <c:pt idx="2">
                  <c:v>161.63499999999999</c:v>
                </c:pt>
                <c:pt idx="3">
                  <c:v>152.38</c:v>
                </c:pt>
                <c:pt idx="4">
                  <c:v>142.65</c:v>
                </c:pt>
                <c:pt idx="5">
                  <c:v>142.63249999999999</c:v>
                </c:pt>
                <c:pt idx="6">
                  <c:v>142.63499999999999</c:v>
                </c:pt>
                <c:pt idx="7">
                  <c:v>142.63749999999999</c:v>
                </c:pt>
                <c:pt idx="8">
                  <c:v>142.58999999999997</c:v>
                </c:pt>
                <c:pt idx="9">
                  <c:v>142.62</c:v>
                </c:pt>
                <c:pt idx="10">
                  <c:v>142.61750000000001</c:v>
                </c:pt>
                <c:pt idx="11">
                  <c:v>142.66249999999999</c:v>
                </c:pt>
                <c:pt idx="12">
                  <c:v>142.65750000000003</c:v>
                </c:pt>
                <c:pt idx="13">
                  <c:v>142.65</c:v>
                </c:pt>
                <c:pt idx="14">
                  <c:v>142.57999999999998</c:v>
                </c:pt>
                <c:pt idx="15">
                  <c:v>142.64499999999998</c:v>
                </c:pt>
                <c:pt idx="16">
                  <c:v>142.6</c:v>
                </c:pt>
                <c:pt idx="17">
                  <c:v>142.58000000000001</c:v>
                </c:pt>
                <c:pt idx="18">
                  <c:v>142.61750000000001</c:v>
                </c:pt>
                <c:pt idx="19">
                  <c:v>142.62</c:v>
                </c:pt>
                <c:pt idx="20">
                  <c:v>142.5675</c:v>
                </c:pt>
                <c:pt idx="21">
                  <c:v>142.55000000000001</c:v>
                </c:pt>
                <c:pt idx="22">
                  <c:v>142.9375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fee_per_byte!$D$1</c:f>
              <c:strCache>
                <c:ptCount val="1"/>
                <c:pt idx="0">
                  <c:v>Cash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fee_per_byte!$D$3:$D$25</c:f>
              <c:numCache>
                <c:formatCode>General</c:formatCode>
                <c:ptCount val="23"/>
                <c:pt idx="0">
                  <c:v>142.7175</c:v>
                </c:pt>
                <c:pt idx="1">
                  <c:v>142.68</c:v>
                </c:pt>
                <c:pt idx="2">
                  <c:v>142.5975</c:v>
                </c:pt>
                <c:pt idx="3">
                  <c:v>142.64249999999998</c:v>
                </c:pt>
                <c:pt idx="4">
                  <c:v>142.63249999999999</c:v>
                </c:pt>
                <c:pt idx="5">
                  <c:v>142.625</c:v>
                </c:pt>
                <c:pt idx="6">
                  <c:v>142.64249999999998</c:v>
                </c:pt>
                <c:pt idx="7">
                  <c:v>142.65749999999997</c:v>
                </c:pt>
                <c:pt idx="8">
                  <c:v>142.63499999999999</c:v>
                </c:pt>
                <c:pt idx="9">
                  <c:v>142.63499999999999</c:v>
                </c:pt>
                <c:pt idx="10">
                  <c:v>142.61750000000001</c:v>
                </c:pt>
                <c:pt idx="11">
                  <c:v>142.63</c:v>
                </c:pt>
                <c:pt idx="12">
                  <c:v>142.6275</c:v>
                </c:pt>
                <c:pt idx="13">
                  <c:v>142.6525</c:v>
                </c:pt>
                <c:pt idx="14">
                  <c:v>142.6225</c:v>
                </c:pt>
                <c:pt idx="15">
                  <c:v>142.60750000000002</c:v>
                </c:pt>
                <c:pt idx="16">
                  <c:v>142.61000000000001</c:v>
                </c:pt>
                <c:pt idx="17">
                  <c:v>142.57</c:v>
                </c:pt>
                <c:pt idx="18">
                  <c:v>142.6225</c:v>
                </c:pt>
                <c:pt idx="19">
                  <c:v>142.595</c:v>
                </c:pt>
                <c:pt idx="20">
                  <c:v>142.5575</c:v>
                </c:pt>
                <c:pt idx="21">
                  <c:v>142.57249999999999</c:v>
                </c:pt>
                <c:pt idx="22">
                  <c:v>142.53500000000003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fee_per_byte!$C$1</c:f>
              <c:strCache>
                <c:ptCount val="1"/>
                <c:pt idx="0">
                  <c:v>Default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fee_per_byte!$C$3:$C$13</c:f>
              <c:numCache>
                <c:formatCode>General</c:formatCode>
                <c:ptCount val="11"/>
                <c:pt idx="0">
                  <c:v>156.17500000000001</c:v>
                </c:pt>
                <c:pt idx="1">
                  <c:v>159.29249999999999</c:v>
                </c:pt>
                <c:pt idx="2">
                  <c:v>161.05250000000001</c:v>
                </c:pt>
                <c:pt idx="3">
                  <c:v>163.54</c:v>
                </c:pt>
                <c:pt idx="4">
                  <c:v>161.39750000000001</c:v>
                </c:pt>
                <c:pt idx="5">
                  <c:v>155.02500000000001</c:v>
                </c:pt>
                <c:pt idx="6">
                  <c:v>158.30000000000001</c:v>
                </c:pt>
                <c:pt idx="7">
                  <c:v>162.23250000000002</c:v>
                </c:pt>
                <c:pt idx="8">
                  <c:v>166.61500000000001</c:v>
                </c:pt>
                <c:pt idx="9">
                  <c:v>170.5275</c:v>
                </c:pt>
                <c:pt idx="10">
                  <c:v>175.48749999999998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4576"/>
        <c:axId val="143386112"/>
      </c:lineChart>
      <c:catAx>
        <c:axId val="14338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3386112"/>
        <c:crosses val="autoZero"/>
        <c:auto val="1"/>
        <c:lblAlgn val="ctr"/>
        <c:lblOffset val="100"/>
        <c:noMultiLvlLbl val="0"/>
      </c:catAx>
      <c:valAx>
        <c:axId val="143386112"/>
        <c:scaling>
          <c:orientation val="minMax"/>
          <c:min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</a:t>
                </a:r>
                <a:r>
                  <a:rPr lang="en-US" baseline="0"/>
                  <a:t> Fees (satoshi/byte)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384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9.3803186514437392E-2"/>
          <c:h val="0.1826556907659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1581149</xdr:colOff>
      <xdr:row>27</xdr:row>
      <xdr:rowOff>157161</xdr:rowOff>
    </xdr:from>
    <xdr:to>
      <xdr:col>19</xdr:col>
      <xdr:colOff>104775</xdr:colOff>
      <xdr:row>51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26</xdr:row>
      <xdr:rowOff>180974</xdr:rowOff>
    </xdr:from>
    <xdr:to>
      <xdr:col>17</xdr:col>
      <xdr:colOff>38100</xdr:colOff>
      <xdr:row>53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26</xdr:row>
      <xdr:rowOff>95250</xdr:rowOff>
    </xdr:from>
    <xdr:to>
      <xdr:col>14</xdr:col>
      <xdr:colOff>219074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26</xdr:row>
      <xdr:rowOff>142875</xdr:rowOff>
    </xdr:from>
    <xdr:to>
      <xdr:col>14</xdr:col>
      <xdr:colOff>269366</xdr:colOff>
      <xdr:row>50</xdr:row>
      <xdr:rowOff>69723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1123949</xdr:colOff>
      <xdr:row>26</xdr:row>
      <xdr:rowOff>66675</xdr:rowOff>
    </xdr:from>
    <xdr:to>
      <xdr:col>15</xdr:col>
      <xdr:colOff>355091</xdr:colOff>
      <xdr:row>49</xdr:row>
      <xdr:rowOff>184023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6" workbookViewId="0">
      <selection activeCell="A56" sqref="A56"/>
    </sheetView>
  </sheetViews>
  <sheetFormatPr defaultRowHeight="15" x14ac:dyDescent="0.25"/>
  <cols>
    <col min="1" max="1" width="26.5703125" bestFit="1" customWidth="1"/>
    <col min="5" max="5" width="10" bestFit="1" customWidth="1"/>
    <col min="8" max="8" width="8.7109375" customWidth="1"/>
    <col min="9" max="9" width="10.5703125" bestFit="1" customWidth="1"/>
  </cols>
  <sheetData>
    <row r="1" spans="1:10" x14ac:dyDescent="0.25">
      <c r="A1" t="s">
        <v>1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s="1" t="s">
        <v>4</v>
      </c>
      <c r="H1" s="1" t="s">
        <v>3</v>
      </c>
      <c r="I1" s="1" t="s">
        <v>5</v>
      </c>
      <c r="J1" s="1" t="s">
        <v>6</v>
      </c>
    </row>
    <row r="2" spans="1:10" x14ac:dyDescent="0.25">
      <c r="A2" s="4" t="s">
        <v>7</v>
      </c>
      <c r="B2" s="4">
        <v>4499940</v>
      </c>
      <c r="C2" s="9">
        <v>243480000</v>
      </c>
      <c r="D2" s="14">
        <v>243480000</v>
      </c>
      <c r="E2" s="19">
        <v>243480000</v>
      </c>
      <c r="F2" s="24">
        <v>243480000</v>
      </c>
      <c r="G2">
        <f t="shared" ref="G2:G25" si="0">AVERAGE(C2:F2)</f>
        <v>243480000</v>
      </c>
      <c r="H2" s="2">
        <f t="shared" ref="H2:H25" si="1">_xlfn.STDEV.P(C2:F2)/G2</f>
        <v>0</v>
      </c>
      <c r="I2" t="e">
        <f>CONFIDENCE(0.95,H2,8)+G2</f>
        <v>#NUM!</v>
      </c>
      <c r="J2" t="e">
        <f>-CONFIDENCE(0.95,H2,8)+G2</f>
        <v>#NUM!</v>
      </c>
    </row>
    <row r="3" spans="1:10" x14ac:dyDescent="0.25">
      <c r="A3" s="4" t="s">
        <v>8</v>
      </c>
      <c r="B3" s="4">
        <v>4543738.2479999997</v>
      </c>
      <c r="C3" s="9">
        <v>251479051.5</v>
      </c>
      <c r="D3" s="14">
        <v>252267239.75</v>
      </c>
      <c r="E3" s="19">
        <v>251468269.5</v>
      </c>
      <c r="F3" s="24">
        <v>251069480.25</v>
      </c>
      <c r="G3">
        <f t="shared" si="0"/>
        <v>251571010.25</v>
      </c>
      <c r="H3" s="2">
        <f t="shared" si="1"/>
        <v>1.7272825399010309E-3</v>
      </c>
      <c r="I3" s="3">
        <f>CONFIDENCE(0.9,H3*G3,8)+G3</f>
        <v>251590315.73397431</v>
      </c>
      <c r="J3" s="3">
        <f>-CONFIDENCE(0.9,H3*G3,8)+G3</f>
        <v>251551704.76602569</v>
      </c>
    </row>
    <row r="4" spans="1:10" x14ac:dyDescent="0.25">
      <c r="A4" s="4" t="s">
        <v>9</v>
      </c>
      <c r="B4" s="4">
        <v>4587536.4959999993</v>
      </c>
      <c r="C4" s="9">
        <v>259599956.25</v>
      </c>
      <c r="D4" s="14">
        <v>261391151.75</v>
      </c>
      <c r="E4" s="19">
        <v>259583110.75</v>
      </c>
      <c r="F4" s="24">
        <v>258951169.25</v>
      </c>
      <c r="G4">
        <f t="shared" si="0"/>
        <v>259881347</v>
      </c>
      <c r="H4" s="2">
        <f t="shared" si="1"/>
        <v>3.5018446217753196E-3</v>
      </c>
      <c r="I4" s="3">
        <f t="shared" ref="I4:I25" si="2">CONFIDENCE(0.9,H4*G4,8)+G4</f>
        <v>259921779.32338905</v>
      </c>
      <c r="J4" s="3">
        <f t="shared" ref="J4:J25" si="3">-CONFIDENCE(0.9,H4*G4,8)+G4</f>
        <v>259840914.67661095</v>
      </c>
    </row>
    <row r="5" spans="1:10" x14ac:dyDescent="0.25">
      <c r="A5" s="4" t="s">
        <v>10</v>
      </c>
      <c r="B5" s="4">
        <v>4631334.743999999</v>
      </c>
      <c r="C5" s="9">
        <v>267917582</v>
      </c>
      <c r="D5" s="14">
        <v>270845309.5</v>
      </c>
      <c r="E5" s="19">
        <v>267867868.75</v>
      </c>
      <c r="F5" s="24">
        <v>267118414.75</v>
      </c>
      <c r="G5">
        <f t="shared" si="0"/>
        <v>268437293.75</v>
      </c>
      <c r="H5" s="2">
        <f t="shared" si="1"/>
        <v>5.3117125409424138E-3</v>
      </c>
      <c r="I5" s="3">
        <f t="shared" si="2"/>
        <v>268500641.92859304</v>
      </c>
      <c r="J5" s="3">
        <f t="shared" si="3"/>
        <v>268373945.57140693</v>
      </c>
    </row>
    <row r="6" spans="1:10" x14ac:dyDescent="0.25">
      <c r="A6" s="4" t="s">
        <v>11</v>
      </c>
      <c r="B6" s="4">
        <v>4675132.9919999987</v>
      </c>
      <c r="C6" s="9">
        <v>276394143.5</v>
      </c>
      <c r="D6" s="14">
        <v>280644479</v>
      </c>
      <c r="E6" s="19">
        <v>276995047.75</v>
      </c>
      <c r="F6" s="24">
        <v>275597625.75</v>
      </c>
      <c r="G6">
        <f t="shared" si="0"/>
        <v>277407824</v>
      </c>
      <c r="H6" s="2">
        <f t="shared" si="1"/>
        <v>6.9691827687720356E-3</v>
      </c>
      <c r="I6" s="3">
        <f t="shared" si="2"/>
        <v>277493716.90209067</v>
      </c>
      <c r="J6" s="3">
        <f t="shared" si="3"/>
        <v>277321931.09790933</v>
      </c>
    </row>
    <row r="7" spans="1:10" x14ac:dyDescent="0.25">
      <c r="A7" s="4" t="s">
        <v>12</v>
      </c>
      <c r="B7" s="4">
        <v>4718931.2399999984</v>
      </c>
      <c r="C7" s="9">
        <v>285302420.25</v>
      </c>
      <c r="D7" s="14">
        <v>290800778</v>
      </c>
      <c r="E7" s="19">
        <v>287148869.75</v>
      </c>
      <c r="F7" s="24">
        <v>284369793.25</v>
      </c>
      <c r="G7">
        <f t="shared" si="0"/>
        <v>286905465.3125</v>
      </c>
      <c r="H7" s="2">
        <f t="shared" si="1"/>
        <v>8.5788020328134724E-3</v>
      </c>
      <c r="I7" s="3">
        <f t="shared" si="2"/>
        <v>287014816.16774076</v>
      </c>
      <c r="J7" s="3">
        <f t="shared" si="3"/>
        <v>286796114.45725924</v>
      </c>
    </row>
    <row r="8" spans="1:10" x14ac:dyDescent="0.25">
      <c r="A8" s="4" t="s">
        <v>13</v>
      </c>
      <c r="B8" s="4">
        <v>4762729.487999998</v>
      </c>
      <c r="C8" s="9">
        <v>294940284.5</v>
      </c>
      <c r="D8" s="14">
        <v>301321060.25</v>
      </c>
      <c r="E8" s="19">
        <v>297674583.25</v>
      </c>
      <c r="F8" s="24">
        <v>293465371.25</v>
      </c>
      <c r="G8">
        <f t="shared" si="0"/>
        <v>296850324.8125</v>
      </c>
      <c r="H8" s="2">
        <f t="shared" si="1"/>
        <v>1.0074196362651581E-2</v>
      </c>
      <c r="I8" s="3">
        <f t="shared" si="2"/>
        <v>296983187.99681735</v>
      </c>
      <c r="J8" s="3">
        <f t="shared" si="3"/>
        <v>296717461.62818265</v>
      </c>
    </row>
    <row r="9" spans="1:10" x14ac:dyDescent="0.25">
      <c r="A9" s="4" t="s">
        <v>14</v>
      </c>
      <c r="B9" s="4">
        <v>4806527.7359999977</v>
      </c>
      <c r="C9" s="9">
        <v>304722039.5</v>
      </c>
      <c r="D9" s="14">
        <v>312231135.25</v>
      </c>
      <c r="E9" s="19">
        <v>308582810</v>
      </c>
      <c r="F9" s="24">
        <v>302884007</v>
      </c>
      <c r="G9">
        <f t="shared" si="0"/>
        <v>307104997.9375</v>
      </c>
      <c r="H9" s="2">
        <f t="shared" si="1"/>
        <v>1.1735535959720832E-2</v>
      </c>
      <c r="I9" s="3">
        <f t="shared" si="2"/>
        <v>307265118.2870931</v>
      </c>
      <c r="J9" s="3">
        <f t="shared" si="3"/>
        <v>306944877.5879069</v>
      </c>
    </row>
    <row r="10" spans="1:10" x14ac:dyDescent="0.25">
      <c r="A10" s="4" t="s">
        <v>15</v>
      </c>
      <c r="B10" s="4">
        <v>4850325.9839999974</v>
      </c>
      <c r="C10" s="9">
        <v>314583432.25</v>
      </c>
      <c r="D10" s="14">
        <v>323534264.5</v>
      </c>
      <c r="E10" s="19">
        <v>319890013.25</v>
      </c>
      <c r="F10" s="24">
        <v>312622242</v>
      </c>
      <c r="G10">
        <f t="shared" si="0"/>
        <v>317657488</v>
      </c>
      <c r="H10" s="2">
        <f t="shared" si="1"/>
        <v>1.3569879949968123E-2</v>
      </c>
      <c r="I10" s="3">
        <f t="shared" si="2"/>
        <v>317848998.1601789</v>
      </c>
      <c r="J10" s="3">
        <f t="shared" si="3"/>
        <v>317465977.8398211</v>
      </c>
    </row>
    <row r="11" spans="1:10" x14ac:dyDescent="0.25">
      <c r="A11" s="4" t="s">
        <v>16</v>
      </c>
      <c r="B11" s="4">
        <v>4894124.231999997</v>
      </c>
      <c r="C11" s="9">
        <v>324499421.25</v>
      </c>
      <c r="D11" s="14">
        <v>335251304.75</v>
      </c>
      <c r="E11" s="19">
        <v>331607249</v>
      </c>
      <c r="F11" s="24">
        <v>322751048.5</v>
      </c>
      <c r="G11">
        <f t="shared" si="0"/>
        <v>328527255.875</v>
      </c>
      <c r="H11" s="2">
        <f t="shared" si="1"/>
        <v>1.5542258635507558E-2</v>
      </c>
      <c r="I11" s="3">
        <f t="shared" si="2"/>
        <v>328754107.68802303</v>
      </c>
      <c r="J11" s="3">
        <f t="shared" si="3"/>
        <v>328300404.06197697</v>
      </c>
    </row>
    <row r="12" spans="1:10" x14ac:dyDescent="0.25">
      <c r="A12" s="4" t="s">
        <v>17</v>
      </c>
      <c r="B12" s="4">
        <v>4937922.4799999967</v>
      </c>
      <c r="C12" s="9">
        <v>334492415.5</v>
      </c>
      <c r="D12" s="14">
        <v>347398096.25</v>
      </c>
      <c r="E12" s="19">
        <v>343755373.25</v>
      </c>
      <c r="F12" s="24">
        <v>333227505.5</v>
      </c>
      <c r="G12">
        <f t="shared" si="0"/>
        <v>339718347.625</v>
      </c>
      <c r="H12" s="2">
        <f t="shared" si="1"/>
        <v>1.7705636605058736E-2</v>
      </c>
      <c r="I12" s="3">
        <f t="shared" si="2"/>
        <v>339985578.88917464</v>
      </c>
      <c r="J12" s="3">
        <f t="shared" si="3"/>
        <v>339451116.36082536</v>
      </c>
    </row>
    <row r="13" spans="1:10" x14ac:dyDescent="0.25">
      <c r="A13" s="4" t="s">
        <v>18</v>
      </c>
      <c r="B13" s="4">
        <v>4981720.7279999964</v>
      </c>
      <c r="C13" s="9">
        <v>344492796.75</v>
      </c>
      <c r="D13" s="14">
        <v>359986961.25</v>
      </c>
      <c r="E13" s="19">
        <v>356344922.5</v>
      </c>
      <c r="F13" s="24">
        <v>344093844.5</v>
      </c>
      <c r="G13">
        <f t="shared" si="0"/>
        <v>351229631.25</v>
      </c>
      <c r="H13" s="2">
        <f t="shared" si="1"/>
        <v>2.0090070880847459E-2</v>
      </c>
      <c r="I13" s="3">
        <f t="shared" si="2"/>
        <v>351543125.32236654</v>
      </c>
      <c r="J13" s="3">
        <f t="shared" si="3"/>
        <v>350916137.17763346</v>
      </c>
    </row>
    <row r="14" spans="1:10" x14ac:dyDescent="0.25">
      <c r="A14" s="4" t="s">
        <v>19</v>
      </c>
      <c r="B14" s="4">
        <v>5025518.9759999961</v>
      </c>
      <c r="C14" s="5"/>
      <c r="D14" s="14">
        <v>373032994.25</v>
      </c>
      <c r="E14" s="19">
        <v>369390882.25</v>
      </c>
      <c r="F14" s="24">
        <v>355364688</v>
      </c>
      <c r="G14">
        <f t="shared" si="0"/>
        <v>365929521.5</v>
      </c>
      <c r="H14" s="2">
        <f t="shared" si="1"/>
        <v>2.0815482724459346E-2</v>
      </c>
      <c r="I14" s="3">
        <f t="shared" si="2"/>
        <v>366267929.52349907</v>
      </c>
      <c r="J14" s="3">
        <f t="shared" si="3"/>
        <v>365591113.47650093</v>
      </c>
    </row>
    <row r="15" spans="1:10" x14ac:dyDescent="0.25">
      <c r="A15" s="4" t="s">
        <v>20</v>
      </c>
      <c r="B15" s="4">
        <v>5069317.2239999957</v>
      </c>
      <c r="C15" s="5"/>
      <c r="D15" s="14">
        <v>386557490.75</v>
      </c>
      <c r="E15" s="19">
        <v>382916590</v>
      </c>
      <c r="F15" s="24">
        <v>367055047.25</v>
      </c>
      <c r="G15">
        <f t="shared" si="0"/>
        <v>378843042.66666669</v>
      </c>
      <c r="H15" s="2">
        <f t="shared" si="1"/>
        <v>2.234926488186402E-2</v>
      </c>
      <c r="I15" s="3">
        <f t="shared" si="2"/>
        <v>379219208.43841189</v>
      </c>
      <c r="J15" s="3">
        <f t="shared" si="3"/>
        <v>378466876.89492148</v>
      </c>
    </row>
    <row r="16" spans="1:10" x14ac:dyDescent="0.25">
      <c r="A16" s="4" t="s">
        <v>21</v>
      </c>
      <c r="B16" s="4">
        <v>5113115.4719999954</v>
      </c>
      <c r="C16" s="5"/>
      <c r="D16" s="14">
        <v>400578365.75</v>
      </c>
      <c r="E16" s="19">
        <v>396929508</v>
      </c>
      <c r="F16" s="24">
        <v>379183000.75</v>
      </c>
      <c r="G16">
        <f t="shared" si="0"/>
        <v>392230291.5</v>
      </c>
      <c r="H16" s="2">
        <f t="shared" si="1"/>
        <v>2.3826093699529257E-2</v>
      </c>
      <c r="I16" s="3">
        <f t="shared" si="2"/>
        <v>392645485.14048392</v>
      </c>
      <c r="J16" s="3">
        <f t="shared" si="3"/>
        <v>391815097.85951608</v>
      </c>
    </row>
    <row r="17" spans="1:10" x14ac:dyDescent="0.25">
      <c r="A17" s="4" t="s">
        <v>22</v>
      </c>
      <c r="B17" s="4">
        <v>5156913.7199999951</v>
      </c>
      <c r="C17" s="5"/>
      <c r="D17" s="14">
        <v>415106203</v>
      </c>
      <c r="E17" s="19">
        <v>411459784.25</v>
      </c>
      <c r="F17" s="24">
        <v>391738140.75</v>
      </c>
      <c r="G17">
        <f t="shared" si="0"/>
        <v>406101376</v>
      </c>
      <c r="H17" s="2">
        <f t="shared" si="1"/>
        <v>2.5276591883023038E-2</v>
      </c>
      <c r="I17" s="3">
        <f t="shared" si="2"/>
        <v>406557423.09550357</v>
      </c>
      <c r="J17" s="3">
        <f t="shared" si="3"/>
        <v>405645328.90449643</v>
      </c>
    </row>
    <row r="18" spans="1:10" x14ac:dyDescent="0.25">
      <c r="A18" s="4" t="s">
        <v>23</v>
      </c>
      <c r="B18" s="4">
        <v>5200711.9679999948</v>
      </c>
      <c r="C18" s="5"/>
      <c r="D18" s="14">
        <v>430164526.25</v>
      </c>
      <c r="E18" s="19">
        <v>426515781.75</v>
      </c>
      <c r="F18" s="24">
        <v>404721339.25</v>
      </c>
      <c r="G18">
        <f t="shared" si="0"/>
        <v>420467215.75</v>
      </c>
      <c r="H18" s="2">
        <f t="shared" si="1"/>
        <v>2.6716039438680051E-2</v>
      </c>
      <c r="I18" s="3">
        <f t="shared" si="2"/>
        <v>420966285.13784212</v>
      </c>
      <c r="J18" s="3">
        <f t="shared" si="3"/>
        <v>419968146.36215788</v>
      </c>
    </row>
    <row r="19" spans="1:10" x14ac:dyDescent="0.25">
      <c r="A19" s="4" t="s">
        <v>24</v>
      </c>
      <c r="B19" s="4">
        <v>5244510.2159999944</v>
      </c>
      <c r="C19" s="5"/>
      <c r="D19" s="14">
        <v>445773332.75</v>
      </c>
      <c r="E19" s="19">
        <v>442120739.25</v>
      </c>
      <c r="F19" s="24">
        <v>418204156.75</v>
      </c>
      <c r="G19">
        <f t="shared" si="0"/>
        <v>435366076.25</v>
      </c>
      <c r="H19" s="2">
        <f t="shared" si="1"/>
        <v>2.8083451889068606E-2</v>
      </c>
      <c r="I19" s="3">
        <f t="shared" si="2"/>
        <v>435909278.78838038</v>
      </c>
      <c r="J19" s="3">
        <f t="shared" si="3"/>
        <v>434822873.71161962</v>
      </c>
    </row>
    <row r="20" spans="1:10" x14ac:dyDescent="0.25">
      <c r="A20" s="4" t="s">
        <v>25</v>
      </c>
      <c r="B20" s="4">
        <v>5288308.4639999941</v>
      </c>
      <c r="C20" s="5"/>
      <c r="D20" s="14">
        <v>461947695.75</v>
      </c>
      <c r="E20" s="19">
        <v>458299223.75</v>
      </c>
      <c r="F20" s="24">
        <v>432213059.25</v>
      </c>
      <c r="G20">
        <f t="shared" si="0"/>
        <v>450819992.91666669</v>
      </c>
      <c r="H20" s="2">
        <f t="shared" si="1"/>
        <v>2.9371214975124071E-2</v>
      </c>
      <c r="I20" s="3">
        <f t="shared" si="2"/>
        <v>451408269.81855983</v>
      </c>
      <c r="J20" s="3">
        <f t="shared" si="3"/>
        <v>450231716.01477355</v>
      </c>
    </row>
    <row r="21" spans="1:10" x14ac:dyDescent="0.25">
      <c r="A21" s="4" t="s">
        <v>26</v>
      </c>
      <c r="B21" s="4">
        <v>5332106.7119999938</v>
      </c>
      <c r="C21" s="5"/>
      <c r="D21" s="14">
        <v>478711582.75</v>
      </c>
      <c r="E21" s="19">
        <v>475059210.75</v>
      </c>
      <c r="F21" s="24">
        <v>446685485.5</v>
      </c>
      <c r="G21">
        <f t="shared" si="0"/>
        <v>466818759.66666669</v>
      </c>
      <c r="H21" s="2">
        <f t="shared" si="1"/>
        <v>3.066339286477213E-2</v>
      </c>
      <c r="I21" s="3">
        <f t="shared" si="2"/>
        <v>467454712.96542871</v>
      </c>
      <c r="J21" s="3">
        <f t="shared" si="3"/>
        <v>466182806.36790466</v>
      </c>
    </row>
    <row r="22" spans="1:10" x14ac:dyDescent="0.25">
      <c r="A22" s="4" t="s">
        <v>27</v>
      </c>
      <c r="B22" s="4">
        <v>5375904.9599999934</v>
      </c>
      <c r="C22" s="5"/>
      <c r="D22" s="14">
        <v>496076437.5</v>
      </c>
      <c r="E22" s="19">
        <v>492428357.5</v>
      </c>
      <c r="F22" s="24">
        <v>461709460.25</v>
      </c>
      <c r="G22">
        <f t="shared" si="0"/>
        <v>483404751.75</v>
      </c>
      <c r="H22" s="2">
        <f t="shared" si="1"/>
        <v>3.1884277643293171E-2</v>
      </c>
      <c r="I22" s="3">
        <f t="shared" si="2"/>
        <v>484089520.94361931</v>
      </c>
      <c r="J22" s="3">
        <f t="shared" si="3"/>
        <v>482719982.55638069</v>
      </c>
    </row>
    <row r="23" spans="1:10" x14ac:dyDescent="0.25">
      <c r="A23" s="4" t="s">
        <v>28</v>
      </c>
      <c r="B23" s="4">
        <v>5419823.2031999938</v>
      </c>
      <c r="C23" s="5"/>
      <c r="D23" s="14">
        <v>514127603</v>
      </c>
      <c r="E23" s="19">
        <v>510479064.5</v>
      </c>
      <c r="F23" s="24">
        <v>477303142</v>
      </c>
      <c r="G23">
        <f t="shared" si="0"/>
        <v>500636603.16666669</v>
      </c>
      <c r="H23" s="2">
        <f t="shared" si="1"/>
        <v>3.3090562340051706E-2</v>
      </c>
      <c r="I23" s="3">
        <f t="shared" si="2"/>
        <v>501372612.74030715</v>
      </c>
      <c r="J23" s="3">
        <f t="shared" si="3"/>
        <v>499900593.59302622</v>
      </c>
    </row>
    <row r="24" spans="1:10" x14ac:dyDescent="0.25">
      <c r="A24" s="4" t="s">
        <v>29</v>
      </c>
      <c r="B24" s="4">
        <v>5463741.4463999942</v>
      </c>
      <c r="C24" s="5"/>
      <c r="D24" s="14">
        <v>532829901.5</v>
      </c>
      <c r="E24" s="19">
        <v>529165567.75</v>
      </c>
      <c r="F24" s="24">
        <v>493454438.75</v>
      </c>
      <c r="G24">
        <f t="shared" si="0"/>
        <v>518483302.66666669</v>
      </c>
      <c r="H24" s="2">
        <f t="shared" si="1"/>
        <v>3.4256051992034332E-2</v>
      </c>
      <c r="I24" s="3">
        <f t="shared" si="2"/>
        <v>519272396.77480519</v>
      </c>
      <c r="J24" s="3">
        <f t="shared" si="3"/>
        <v>517694208.55852818</v>
      </c>
    </row>
    <row r="25" spans="1:10" x14ac:dyDescent="0.25">
      <c r="A25" s="4" t="s">
        <v>30</v>
      </c>
      <c r="B25" s="4">
        <v>5507659.6895999946</v>
      </c>
      <c r="C25" s="5"/>
      <c r="D25" s="14">
        <v>552218681</v>
      </c>
      <c r="E25" s="19">
        <v>548453948.5</v>
      </c>
      <c r="F25" s="24">
        <v>510215427</v>
      </c>
      <c r="G25">
        <f t="shared" si="0"/>
        <v>536962685.5</v>
      </c>
      <c r="H25" s="2">
        <f t="shared" si="1"/>
        <v>3.5338607726548128E-2</v>
      </c>
      <c r="I25" s="3">
        <f t="shared" si="2"/>
        <v>537805729.53277218</v>
      </c>
      <c r="J25" s="3">
        <f t="shared" si="3"/>
        <v>536119641.46722788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topLeftCell="A19" workbookViewId="0">
      <selection activeCell="C26" sqref="C26"/>
    </sheetView>
  </sheetViews>
  <sheetFormatPr defaultRowHeight="15" x14ac:dyDescent="0.25"/>
  <cols>
    <col min="1" max="1" width="26.5703125" bestFit="1" customWidth="1"/>
  </cols>
  <sheetData>
    <row r="1" spans="1:10" x14ac:dyDescent="0.25">
      <c r="A1" t="s">
        <v>1</v>
      </c>
      <c r="B1" t="s">
        <v>0</v>
      </c>
      <c r="C1" s="9" t="s">
        <v>31</v>
      </c>
      <c r="D1" s="9" t="s">
        <v>32</v>
      </c>
      <c r="E1" s="9" t="s">
        <v>33</v>
      </c>
      <c r="F1" s="9" t="s">
        <v>34</v>
      </c>
      <c r="G1" s="1" t="s">
        <v>2</v>
      </c>
      <c r="H1" s="1" t="s">
        <v>3</v>
      </c>
      <c r="I1" s="1" t="s">
        <v>5</v>
      </c>
      <c r="J1" s="1" t="s">
        <v>6</v>
      </c>
    </row>
    <row r="2" spans="1:10" x14ac:dyDescent="0.25">
      <c r="A2" s="4" t="s">
        <v>7</v>
      </c>
      <c r="B2" s="4">
        <v>4499940</v>
      </c>
      <c r="C2" s="10">
        <v>126721</v>
      </c>
      <c r="D2" s="15">
        <v>126721</v>
      </c>
      <c r="E2" s="20">
        <v>126721</v>
      </c>
      <c r="F2" s="25">
        <v>126721</v>
      </c>
      <c r="G2">
        <f t="shared" ref="G2:G25" si="0">AVERAGE(C2:F2)</f>
        <v>126721</v>
      </c>
      <c r="H2" s="2">
        <f t="shared" ref="H2:H25" si="1">_xlfn.STDEV.P(C2:F2)/G2</f>
        <v>0</v>
      </c>
      <c r="I2" s="3" t="e">
        <f>CONFIDENCE(0.95,H2,8)+G2</f>
        <v>#NUM!</v>
      </c>
      <c r="J2" s="3" t="e">
        <f>-CONFIDENCE(0.95,H2,8)+G2</f>
        <v>#NUM!</v>
      </c>
    </row>
    <row r="3" spans="1:10" x14ac:dyDescent="0.25">
      <c r="A3" s="4" t="s">
        <v>8</v>
      </c>
      <c r="B3" s="4">
        <v>4543738.2479999997</v>
      </c>
      <c r="C3" s="10">
        <v>131084.71718585948</v>
      </c>
      <c r="D3" s="15">
        <v>131515.31585646849</v>
      </c>
      <c r="E3" s="20">
        <v>131078.54482544999</v>
      </c>
      <c r="F3" s="25">
        <v>130857.04706806412</v>
      </c>
      <c r="G3">
        <f t="shared" si="0"/>
        <v>131133.90623396053</v>
      </c>
      <c r="H3" s="2">
        <f t="shared" si="1"/>
        <v>1.8190702826435721E-3</v>
      </c>
      <c r="I3" s="3">
        <f>CONFIDENCE(0.9,H3*G3,8)+G3</f>
        <v>131144.5041675563</v>
      </c>
      <c r="J3" s="3">
        <f>-CONFIDENCE(0.9,H3*G3,8)+G3</f>
        <v>131123.30830036476</v>
      </c>
    </row>
    <row r="4" spans="1:10" x14ac:dyDescent="0.25">
      <c r="A4" s="4" t="s">
        <v>9</v>
      </c>
      <c r="B4" s="4">
        <v>4587536.4959999993</v>
      </c>
      <c r="C4" s="10">
        <v>135514.9351541081</v>
      </c>
      <c r="D4" s="15">
        <v>136493.21286081153</v>
      </c>
      <c r="E4" s="20">
        <v>135482.99280692509</v>
      </c>
      <c r="F4" s="25">
        <v>135152.98436489515</v>
      </c>
      <c r="G4">
        <f t="shared" si="0"/>
        <v>135661.03129668496</v>
      </c>
      <c r="H4" s="2">
        <f t="shared" si="1"/>
        <v>3.6924314768810281E-3</v>
      </c>
      <c r="I4" s="3">
        <f t="shared" ref="I4:I25" si="2">CONFIDENCE(0.9,H4*G4,8)+G4</f>
        <v>135683.28612639717</v>
      </c>
      <c r="J4" s="3">
        <f t="shared" ref="J4:J25" si="3">-CONFIDENCE(0.9,H4*G4,8)+G4</f>
        <v>135638.77646697275</v>
      </c>
    </row>
    <row r="5" spans="1:10" x14ac:dyDescent="0.25">
      <c r="A5" s="4" t="s">
        <v>10</v>
      </c>
      <c r="B5" s="4">
        <v>4631334.743999999</v>
      </c>
      <c r="C5" s="10">
        <v>140052.96255150091</v>
      </c>
      <c r="D5" s="15">
        <v>141651.10472277302</v>
      </c>
      <c r="E5" s="20">
        <v>139934.54683003729</v>
      </c>
      <c r="F5" s="25">
        <v>139605.09140478863</v>
      </c>
      <c r="G5">
        <f t="shared" si="0"/>
        <v>140310.92637727497</v>
      </c>
      <c r="H5" s="2">
        <f t="shared" si="1"/>
        <v>5.6372137935625103E-3</v>
      </c>
      <c r="I5" s="3">
        <f t="shared" si="2"/>
        <v>140346.06726388747</v>
      </c>
      <c r="J5" s="3">
        <f t="shared" si="3"/>
        <v>140275.78549066247</v>
      </c>
    </row>
    <row r="6" spans="1:10" s="30" customFormat="1" x14ac:dyDescent="0.25">
      <c r="A6" s="29" t="s">
        <v>11</v>
      </c>
      <c r="B6" s="29">
        <v>4675132.9919999987</v>
      </c>
      <c r="C6" s="30">
        <v>144677.17638017164</v>
      </c>
      <c r="D6" s="30">
        <v>146997.75924296613</v>
      </c>
      <c r="E6" s="30">
        <v>144784.52113859489</v>
      </c>
      <c r="F6" s="30">
        <v>144227.13364869554</v>
      </c>
      <c r="G6" s="30">
        <f t="shared" si="0"/>
        <v>145171.64760260703</v>
      </c>
      <c r="H6" s="31">
        <f t="shared" si="1"/>
        <v>7.4039530353617756E-3</v>
      </c>
      <c r="I6" s="30">
        <f t="shared" si="2"/>
        <v>145219.40076943679</v>
      </c>
      <c r="J6" s="30">
        <f t="shared" si="3"/>
        <v>145123.89443577727</v>
      </c>
    </row>
    <row r="7" spans="1:10" x14ac:dyDescent="0.25">
      <c r="A7" s="4" t="s">
        <v>12</v>
      </c>
      <c r="B7" s="4">
        <v>4718931.2399999984</v>
      </c>
      <c r="C7" s="10">
        <v>149537.23066159379</v>
      </c>
      <c r="D7" s="15">
        <v>152539.3118571841</v>
      </c>
      <c r="E7" s="20">
        <v>150081.34778215847</v>
      </c>
      <c r="F7" s="25">
        <v>149009.04380044137</v>
      </c>
      <c r="G7">
        <f t="shared" si="0"/>
        <v>150291.73352534443</v>
      </c>
      <c r="H7" s="2">
        <f t="shared" si="1"/>
        <v>8.9951127255828364E-3</v>
      </c>
      <c r="I7" s="3">
        <f t="shared" si="2"/>
        <v>150351.79533603383</v>
      </c>
      <c r="J7" s="3">
        <f t="shared" si="3"/>
        <v>150231.67171465504</v>
      </c>
    </row>
    <row r="8" spans="1:10" x14ac:dyDescent="0.25">
      <c r="A8" s="4" t="s">
        <v>13</v>
      </c>
      <c r="B8" s="4">
        <v>4762729.487999998</v>
      </c>
      <c r="C8" s="10">
        <v>154794.83528311003</v>
      </c>
      <c r="D8" s="15">
        <v>158278.73748113099</v>
      </c>
      <c r="E8" s="20">
        <v>155375.79090977542</v>
      </c>
      <c r="F8" s="25">
        <v>153967.32213853661</v>
      </c>
      <c r="G8">
        <f t="shared" si="0"/>
        <v>155604.17145313826</v>
      </c>
      <c r="H8" s="2">
        <f t="shared" si="1"/>
        <v>1.0431918065900787E-2</v>
      </c>
      <c r="I8" s="3">
        <f t="shared" si="2"/>
        <v>155676.28919497089</v>
      </c>
      <c r="J8" s="3">
        <f t="shared" si="3"/>
        <v>155532.05371130563</v>
      </c>
    </row>
    <row r="9" spans="1:10" x14ac:dyDescent="0.25">
      <c r="A9" s="4" t="s">
        <v>14</v>
      </c>
      <c r="B9" s="4">
        <v>4806527.7359999977</v>
      </c>
      <c r="C9" s="10">
        <v>160131.52517184702</v>
      </c>
      <c r="D9" s="15">
        <v>164231.08959906577</v>
      </c>
      <c r="E9" s="20">
        <v>160834.84255376938</v>
      </c>
      <c r="F9" s="25">
        <v>159101.50589407142</v>
      </c>
      <c r="G9">
        <f t="shared" si="0"/>
        <v>161074.74080468839</v>
      </c>
      <c r="H9" s="2">
        <f t="shared" si="1"/>
        <v>1.1943271623241703E-2</v>
      </c>
      <c r="I9" s="3">
        <f t="shared" si="2"/>
        <v>161160.20957732736</v>
      </c>
      <c r="J9" s="3">
        <f t="shared" si="3"/>
        <v>160989.27203204943</v>
      </c>
    </row>
    <row r="10" spans="1:10" x14ac:dyDescent="0.25">
      <c r="A10" s="29" t="s">
        <v>15</v>
      </c>
      <c r="B10" s="29">
        <v>4850325.9839999974</v>
      </c>
      <c r="C10" s="30">
        <v>165511.1325610647</v>
      </c>
      <c r="D10" s="30">
        <v>170398.23262611666</v>
      </c>
      <c r="E10" s="30">
        <v>166488.14082819407</v>
      </c>
      <c r="F10" s="30">
        <v>164410.10262078908</v>
      </c>
      <c r="G10" s="30">
        <f t="shared" si="0"/>
        <v>166701.90215904114</v>
      </c>
      <c r="H10" s="31">
        <f t="shared" si="1"/>
        <v>1.3540012776796739E-2</v>
      </c>
      <c r="I10" s="30">
        <f t="shared" si="2"/>
        <v>166802.18262569865</v>
      </c>
      <c r="J10" s="30">
        <f t="shared" si="3"/>
        <v>166601.62169238363</v>
      </c>
    </row>
    <row r="11" spans="1:10" x14ac:dyDescent="0.25">
      <c r="A11" s="4" t="s">
        <v>16</v>
      </c>
      <c r="B11" s="4">
        <v>4894124.231999997</v>
      </c>
      <c r="C11" s="10">
        <v>170920.60304426475</v>
      </c>
      <c r="D11" s="15">
        <v>176791.64164472203</v>
      </c>
      <c r="E11" s="20">
        <v>172342.55716955132</v>
      </c>
      <c r="F11" s="25">
        <v>169931.8912680131</v>
      </c>
      <c r="G11">
        <f t="shared" si="0"/>
        <v>172496.67328163781</v>
      </c>
      <c r="H11" s="2">
        <f t="shared" si="1"/>
        <v>1.5209430952506075E-2</v>
      </c>
      <c r="I11" s="3">
        <f t="shared" si="2"/>
        <v>172613.23351443961</v>
      </c>
      <c r="J11" s="3">
        <f t="shared" si="3"/>
        <v>172380.11304883601</v>
      </c>
    </row>
    <row r="12" spans="1:10" x14ac:dyDescent="0.25">
      <c r="A12" s="4" t="s">
        <v>17</v>
      </c>
      <c r="B12" s="4">
        <v>4937922.4799999967</v>
      </c>
      <c r="C12" s="10">
        <v>176372.84045121417</v>
      </c>
      <c r="D12" s="15">
        <v>183419.37250058286</v>
      </c>
      <c r="E12" s="20">
        <v>178403.77622337645</v>
      </c>
      <c r="F12" s="25">
        <v>175643.64549987021</v>
      </c>
      <c r="G12">
        <f t="shared" si="0"/>
        <v>178459.90866876091</v>
      </c>
      <c r="H12" s="2">
        <f t="shared" si="1"/>
        <v>1.7016247522928039E-2</v>
      </c>
      <c r="I12" s="3">
        <f t="shared" si="2"/>
        <v>178594.82396069111</v>
      </c>
      <c r="J12" s="3">
        <f t="shared" si="3"/>
        <v>178324.99337683071</v>
      </c>
    </row>
    <row r="13" spans="1:10" s="30" customFormat="1" x14ac:dyDescent="0.25">
      <c r="A13" s="29" t="s">
        <v>18</v>
      </c>
      <c r="B13" s="29">
        <v>4981720.7279999964</v>
      </c>
      <c r="C13" s="30">
        <v>181828.51501904975</v>
      </c>
      <c r="D13" s="30">
        <v>190287.79595665401</v>
      </c>
      <c r="E13" s="30">
        <v>184681.39737403148</v>
      </c>
      <c r="F13" s="30">
        <v>181568.47642626648</v>
      </c>
      <c r="G13" s="30">
        <f t="shared" si="0"/>
        <v>184591.54619400043</v>
      </c>
      <c r="H13" s="31">
        <f t="shared" si="1"/>
        <v>1.9004964251495234E-2</v>
      </c>
      <c r="I13" s="30">
        <f t="shared" si="2"/>
        <v>184747.40652038986</v>
      </c>
      <c r="J13" s="30">
        <f t="shared" si="3"/>
        <v>184435.685867611</v>
      </c>
    </row>
    <row r="14" spans="1:10" s="34" customFormat="1" x14ac:dyDescent="0.25">
      <c r="A14" s="33" t="s">
        <v>19</v>
      </c>
      <c r="B14" s="33">
        <v>5025518.9759999961</v>
      </c>
      <c r="C14" s="32">
        <f>B14*0.124564-438713</f>
        <v>187285.7457264635</v>
      </c>
      <c r="D14" s="34">
        <v>197405.82605485266</v>
      </c>
      <c r="E14" s="34">
        <v>191184.79474912197</v>
      </c>
      <c r="F14" s="34">
        <v>187714.26629404412</v>
      </c>
      <c r="G14" s="34">
        <f t="shared" si="0"/>
        <v>190897.65820612057</v>
      </c>
      <c r="H14" s="35">
        <f t="shared" si="1"/>
        <v>2.1216945318147291E-2</v>
      </c>
      <c r="I14" s="34">
        <f t="shared" si="2"/>
        <v>191077.60336808825</v>
      </c>
      <c r="J14" s="34">
        <f t="shared" si="3"/>
        <v>190717.71304415289</v>
      </c>
    </row>
    <row r="15" spans="1:10" x14ac:dyDescent="0.25">
      <c r="A15" s="4" t="s">
        <v>20</v>
      </c>
      <c r="B15" s="4">
        <v>5069317.2239999957</v>
      </c>
      <c r="C15" s="32">
        <f t="shared" ref="C15:C25" si="4">B15*0.124564-438713</f>
        <v>192741.43069033546</v>
      </c>
      <c r="D15" s="15">
        <v>204784.77476496846</v>
      </c>
      <c r="E15" s="20">
        <v>197924.44507803384</v>
      </c>
      <c r="F15" s="25">
        <v>194088.48877041781</v>
      </c>
      <c r="G15">
        <f t="shared" si="0"/>
        <v>197384.78482593887</v>
      </c>
      <c r="H15" s="2">
        <f t="shared" si="1"/>
        <v>2.3692137214031437E-2</v>
      </c>
      <c r="I15" s="3">
        <f t="shared" si="2"/>
        <v>197592.55089762856</v>
      </c>
      <c r="J15" s="3">
        <f t="shared" si="3"/>
        <v>197177.01875424918</v>
      </c>
    </row>
    <row r="16" spans="1:10" x14ac:dyDescent="0.25">
      <c r="A16" s="4" t="s">
        <v>21</v>
      </c>
      <c r="B16" s="4">
        <v>5113115.4719999954</v>
      </c>
      <c r="C16" s="32">
        <f t="shared" si="4"/>
        <v>198197.11565420742</v>
      </c>
      <c r="D16" s="15">
        <v>212434.84242968471</v>
      </c>
      <c r="E16" s="20">
        <v>204903.46578940863</v>
      </c>
      <c r="F16" s="25">
        <v>200701.40158008612</v>
      </c>
      <c r="G16">
        <f t="shared" si="0"/>
        <v>204059.20636334672</v>
      </c>
      <c r="H16" s="2">
        <f t="shared" si="1"/>
        <v>2.64473639340801E-2</v>
      </c>
      <c r="I16" s="3">
        <f t="shared" si="2"/>
        <v>204298.97661629168</v>
      </c>
      <c r="J16" s="3">
        <f t="shared" si="3"/>
        <v>203819.43611040176</v>
      </c>
    </row>
    <row r="17" spans="1:21" x14ac:dyDescent="0.25">
      <c r="A17" s="4" t="s">
        <v>22</v>
      </c>
      <c r="B17" s="4">
        <v>5156913.7199999951</v>
      </c>
      <c r="C17" s="32">
        <f t="shared" si="4"/>
        <v>203652.80061807937</v>
      </c>
      <c r="D17" s="15">
        <v>220361.54893973138</v>
      </c>
      <c r="E17" s="20">
        <v>212136.51535718289</v>
      </c>
      <c r="F17" s="25">
        <v>207547.137806543</v>
      </c>
      <c r="G17">
        <f t="shared" si="0"/>
        <v>210924.50068038417</v>
      </c>
      <c r="H17" s="2">
        <f t="shared" si="1"/>
        <v>2.9494699002320983E-2</v>
      </c>
      <c r="I17" s="3">
        <f t="shared" si="2"/>
        <v>211200.89411004065</v>
      </c>
      <c r="J17" s="3">
        <f t="shared" si="3"/>
        <v>210648.10725072768</v>
      </c>
    </row>
    <row r="18" spans="1:21" s="30" customFormat="1" x14ac:dyDescent="0.25">
      <c r="A18" s="29" t="s">
        <v>23</v>
      </c>
      <c r="B18" s="29">
        <v>5200711.9679999948</v>
      </c>
      <c r="C18" s="32">
        <f t="shared" si="4"/>
        <v>209108.48558195133</v>
      </c>
      <c r="D18" s="30">
        <v>228578.06881713474</v>
      </c>
      <c r="E18" s="30">
        <v>219626.67963918223</v>
      </c>
      <c r="F18" s="30">
        <v>214626.56404829712</v>
      </c>
      <c r="G18" s="30">
        <f t="shared" si="0"/>
        <v>217984.94952164133</v>
      </c>
      <c r="H18" s="31">
        <f t="shared" si="1"/>
        <v>3.2839689930212163E-2</v>
      </c>
      <c r="I18" s="30">
        <f t="shared" si="2"/>
        <v>218302.98990918329</v>
      </c>
      <c r="J18" s="30">
        <f t="shared" si="3"/>
        <v>217666.90913409938</v>
      </c>
    </row>
    <row r="19" spans="1:21" x14ac:dyDescent="0.25">
      <c r="A19" s="4" t="s">
        <v>24</v>
      </c>
      <c r="B19" s="4">
        <v>5244510.2159999944</v>
      </c>
      <c r="C19" s="32">
        <f t="shared" si="4"/>
        <v>214564.17054582329</v>
      </c>
      <c r="D19" s="15">
        <v>237094.43382612453</v>
      </c>
      <c r="E19" s="20">
        <v>227388.10995205378</v>
      </c>
      <c r="F19" s="25">
        <v>221979.10974661086</v>
      </c>
      <c r="G19">
        <f t="shared" si="0"/>
        <v>225256.45601765311</v>
      </c>
      <c r="H19" s="2">
        <f t="shared" si="1"/>
        <v>3.6456215231262273E-2</v>
      </c>
      <c r="I19" s="3">
        <f t="shared" si="2"/>
        <v>225621.29861878295</v>
      </c>
      <c r="J19" s="3">
        <f t="shared" si="3"/>
        <v>224891.61341652327</v>
      </c>
    </row>
    <row r="20" spans="1:21" x14ac:dyDescent="0.25">
      <c r="A20" s="4" t="s">
        <v>25</v>
      </c>
      <c r="B20" s="4">
        <v>5288308.4639999941</v>
      </c>
      <c r="C20" s="32">
        <f t="shared" si="4"/>
        <v>220019.85550969525</v>
      </c>
      <c r="D20" s="15">
        <v>245919.72489758942</v>
      </c>
      <c r="E20" s="20">
        <v>235432.45861393609</v>
      </c>
      <c r="F20" s="25">
        <v>229618.74498948181</v>
      </c>
      <c r="G20">
        <f t="shared" si="0"/>
        <v>232747.69600267563</v>
      </c>
      <c r="H20" s="2">
        <f t="shared" si="1"/>
        <v>4.0333256047476292E-2</v>
      </c>
      <c r="I20" s="3">
        <f t="shared" si="2"/>
        <v>233164.7625826156</v>
      </c>
      <c r="J20" s="3">
        <f t="shared" si="3"/>
        <v>232330.62942273566</v>
      </c>
    </row>
    <row r="21" spans="1:21" x14ac:dyDescent="0.25">
      <c r="A21" s="4" t="s">
        <v>26</v>
      </c>
      <c r="B21" s="4">
        <v>5332106.7119999938</v>
      </c>
      <c r="C21" s="32">
        <f t="shared" si="4"/>
        <v>225475.54047356721</v>
      </c>
      <c r="D21" s="15">
        <v>255066.37746549133</v>
      </c>
      <c r="E21" s="20">
        <v>243764.67414952672</v>
      </c>
      <c r="F21" s="25">
        <v>237511.0835786885</v>
      </c>
      <c r="G21">
        <f t="shared" si="0"/>
        <v>240454.41891681845</v>
      </c>
      <c r="H21" s="2">
        <f t="shared" si="1"/>
        <v>4.4476585178745316E-2</v>
      </c>
      <c r="I21" s="3">
        <f t="shared" si="2"/>
        <v>240929.55817468732</v>
      </c>
      <c r="J21" s="3">
        <f t="shared" si="3"/>
        <v>239979.27965894958</v>
      </c>
    </row>
    <row r="22" spans="1:21" s="30" customFormat="1" x14ac:dyDescent="0.25">
      <c r="A22" s="29" t="s">
        <v>27</v>
      </c>
      <c r="B22" s="29">
        <v>5375904.9599999934</v>
      </c>
      <c r="C22" s="32">
        <f t="shared" si="4"/>
        <v>230931.22543743916</v>
      </c>
      <c r="D22" s="30">
        <v>264541.09873421927</v>
      </c>
      <c r="E22" s="30">
        <v>252398.57220023812</v>
      </c>
      <c r="F22" s="30">
        <v>245704.31170752048</v>
      </c>
      <c r="G22" s="30">
        <f t="shared" si="0"/>
        <v>248393.80201985428</v>
      </c>
      <c r="H22" s="31">
        <f t="shared" si="1"/>
        <v>4.8850368134456132E-2</v>
      </c>
      <c r="I22" s="30">
        <f t="shared" si="2"/>
        <v>248932.89703077695</v>
      </c>
      <c r="J22" s="30">
        <f t="shared" si="3"/>
        <v>247854.70700893161</v>
      </c>
    </row>
    <row r="23" spans="1:21" x14ac:dyDescent="0.25">
      <c r="A23" s="4" t="s">
        <v>28</v>
      </c>
      <c r="B23" s="4">
        <v>5419823.2031999938</v>
      </c>
      <c r="C23" s="32">
        <f t="shared" si="4"/>
        <v>236401.85748340399</v>
      </c>
      <c r="D23" s="15">
        <v>274390.44341636728</v>
      </c>
      <c r="E23" s="20">
        <v>261370.76830814825</v>
      </c>
      <c r="F23" s="25">
        <v>254208.96217564051</v>
      </c>
      <c r="G23">
        <f t="shared" si="0"/>
        <v>256593.00784589001</v>
      </c>
      <c r="H23" s="2">
        <f t="shared" si="1"/>
        <v>5.3469476172169773E-2</v>
      </c>
      <c r="I23" s="3">
        <f t="shared" si="2"/>
        <v>257202.55521882712</v>
      </c>
      <c r="J23" s="3">
        <f t="shared" si="3"/>
        <v>255983.46047295289</v>
      </c>
    </row>
    <row r="24" spans="1:21" x14ac:dyDescent="0.25">
      <c r="A24" s="4" t="s">
        <v>29</v>
      </c>
      <c r="B24" s="4">
        <v>5463741.4463999942</v>
      </c>
      <c r="C24" s="32">
        <f t="shared" si="4"/>
        <v>241872.48952936882</v>
      </c>
      <c r="D24" s="15">
        <v>284595.27011282288</v>
      </c>
      <c r="E24" s="20">
        <v>270657.91664112452</v>
      </c>
      <c r="F24" s="25">
        <v>263017.93295176508</v>
      </c>
      <c r="G24">
        <f t="shared" si="0"/>
        <v>265035.90230877034</v>
      </c>
      <c r="H24" s="2">
        <f t="shared" si="1"/>
        <v>5.8293433696186767E-2</v>
      </c>
      <c r="I24" s="3">
        <f t="shared" si="2"/>
        <v>265722.30829546408</v>
      </c>
      <c r="J24" s="3">
        <f t="shared" si="3"/>
        <v>264349.49632207659</v>
      </c>
    </row>
    <row r="25" spans="1:21" s="30" customFormat="1" x14ac:dyDescent="0.25">
      <c r="A25" s="29" t="s">
        <v>30</v>
      </c>
      <c r="B25" s="29">
        <v>5507659.6895999946</v>
      </c>
      <c r="C25" s="32">
        <f t="shared" si="4"/>
        <v>247343.12157533364</v>
      </c>
      <c r="D25" s="30">
        <v>295174.39979119587</v>
      </c>
      <c r="E25" s="30">
        <v>280242.23551936279</v>
      </c>
      <c r="F25" s="30">
        <v>272159.37350251753</v>
      </c>
      <c r="G25" s="30">
        <f t="shared" si="0"/>
        <v>273729.78259710246</v>
      </c>
      <c r="H25" s="31">
        <f t="shared" si="1"/>
        <v>6.3302445604259738E-2</v>
      </c>
      <c r="I25" s="30">
        <f t="shared" si="2"/>
        <v>274499.62044364313</v>
      </c>
      <c r="J25" s="30">
        <f t="shared" si="3"/>
        <v>272959.94475056179</v>
      </c>
    </row>
    <row r="28" spans="1:21" x14ac:dyDescent="0.25">
      <c r="T28" t="s">
        <v>35</v>
      </c>
    </row>
    <row r="29" spans="1:21" ht="15.75" thickBot="1" x14ac:dyDescent="0.3"/>
    <row r="30" spans="1:21" x14ac:dyDescent="0.25">
      <c r="T30" s="39" t="s">
        <v>36</v>
      </c>
      <c r="U30" s="39"/>
    </row>
    <row r="31" spans="1:21" x14ac:dyDescent="0.25">
      <c r="T31" s="36" t="s">
        <v>37</v>
      </c>
      <c r="U31" s="36">
        <v>1</v>
      </c>
    </row>
    <row r="32" spans="1:21" x14ac:dyDescent="0.25">
      <c r="T32" s="36" t="s">
        <v>38</v>
      </c>
      <c r="U32" s="36">
        <v>1</v>
      </c>
    </row>
    <row r="33" spans="20:28" x14ac:dyDescent="0.25">
      <c r="T33" s="36" t="s">
        <v>39</v>
      </c>
      <c r="U33" s="36">
        <v>65535</v>
      </c>
    </row>
    <row r="34" spans="20:28" x14ac:dyDescent="0.25">
      <c r="T34" s="36" t="s">
        <v>40</v>
      </c>
      <c r="U34" s="36">
        <v>0</v>
      </c>
    </row>
    <row r="35" spans="20:28" ht="15.75" thickBot="1" x14ac:dyDescent="0.3">
      <c r="T35" s="37" t="s">
        <v>41</v>
      </c>
      <c r="U35" s="37">
        <v>2</v>
      </c>
    </row>
    <row r="37" spans="20:28" ht="15.75" thickBot="1" x14ac:dyDescent="0.3">
      <c r="T37" t="s">
        <v>42</v>
      </c>
    </row>
    <row r="38" spans="20:28" x14ac:dyDescent="0.25">
      <c r="T38" s="38"/>
      <c r="U38" s="38" t="s">
        <v>47</v>
      </c>
      <c r="V38" s="38" t="s">
        <v>48</v>
      </c>
      <c r="W38" s="38" t="s">
        <v>49</v>
      </c>
      <c r="X38" s="38" t="s">
        <v>50</v>
      </c>
      <c r="Y38" s="38" t="s">
        <v>51</v>
      </c>
    </row>
    <row r="39" spans="20:28" x14ac:dyDescent="0.25">
      <c r="T39" s="36" t="s">
        <v>43</v>
      </c>
      <c r="U39" s="36">
        <v>1</v>
      </c>
      <c r="V39" s="36">
        <v>14882192.495063972</v>
      </c>
      <c r="W39" s="36">
        <v>14882192.495063972</v>
      </c>
      <c r="X39" s="36" t="e">
        <v>#NUM!</v>
      </c>
      <c r="Y39" s="36" t="e">
        <v>#NUM!</v>
      </c>
    </row>
    <row r="40" spans="20:28" x14ac:dyDescent="0.25">
      <c r="T40" s="36" t="s">
        <v>44</v>
      </c>
      <c r="U40" s="36">
        <v>0</v>
      </c>
      <c r="V40" s="36">
        <v>0</v>
      </c>
      <c r="W40" s="36">
        <v>65535</v>
      </c>
      <c r="X40" s="36"/>
      <c r="Y40" s="36"/>
    </row>
    <row r="41" spans="20:28" ht="15.75" thickBot="1" x14ac:dyDescent="0.3">
      <c r="T41" s="37" t="s">
        <v>45</v>
      </c>
      <c r="U41" s="37">
        <v>1</v>
      </c>
      <c r="V41" s="37">
        <v>14882192.495063972</v>
      </c>
      <c r="W41" s="37"/>
      <c r="X41" s="37"/>
      <c r="Y41" s="37"/>
    </row>
    <row r="42" spans="20:28" ht="15.75" thickBot="1" x14ac:dyDescent="0.3"/>
    <row r="43" spans="20:28" x14ac:dyDescent="0.25">
      <c r="T43" s="38"/>
      <c r="U43" s="38" t="s">
        <v>52</v>
      </c>
      <c r="V43" s="38" t="s">
        <v>40</v>
      </c>
      <c r="W43" s="38" t="s">
        <v>53</v>
      </c>
      <c r="X43" s="38" t="s">
        <v>54</v>
      </c>
      <c r="Y43" s="38" t="s">
        <v>55</v>
      </c>
      <c r="Z43" s="38" t="s">
        <v>56</v>
      </c>
      <c r="AA43" s="38" t="s">
        <v>57</v>
      </c>
      <c r="AB43" s="38" t="s">
        <v>58</v>
      </c>
    </row>
    <row r="44" spans="20:28" x14ac:dyDescent="0.25">
      <c r="T44" s="36" t="s">
        <v>46</v>
      </c>
      <c r="U44" s="36">
        <v>-438713.36327272886</v>
      </c>
      <c r="V44" s="36">
        <v>0</v>
      </c>
      <c r="W44" s="36">
        <v>65535</v>
      </c>
      <c r="X44" s="36" t="e">
        <v>#NUM!</v>
      </c>
      <c r="Y44" s="36">
        <v>-438713.36327272886</v>
      </c>
      <c r="Z44" s="36">
        <v>-438713.36327272886</v>
      </c>
      <c r="AA44" s="36">
        <v>-438713.36327272886</v>
      </c>
      <c r="AB44" s="36">
        <v>-438713.36327272886</v>
      </c>
    </row>
    <row r="45" spans="20:28" ht="15.75" thickBot="1" x14ac:dyDescent="0.3">
      <c r="T45" s="37" t="s">
        <v>59</v>
      </c>
      <c r="U45" s="37">
        <v>0.12456376263807678</v>
      </c>
      <c r="V45" s="37">
        <v>0</v>
      </c>
      <c r="W45" s="37">
        <v>65535</v>
      </c>
      <c r="X45" s="37" t="e">
        <v>#NUM!</v>
      </c>
      <c r="Y45" s="37">
        <v>0.12456376263807678</v>
      </c>
      <c r="Z45" s="37">
        <v>0.12456376263807678</v>
      </c>
      <c r="AA45" s="37">
        <v>0.12456376263807678</v>
      </c>
      <c r="AB45" s="37">
        <v>0.12456376263807678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6" workbookViewId="0">
      <selection activeCell="A25" sqref="A25"/>
    </sheetView>
  </sheetViews>
  <sheetFormatPr defaultRowHeight="15" x14ac:dyDescent="0.25"/>
  <cols>
    <col min="1" max="1" width="26.5703125" bestFit="1" customWidth="1"/>
    <col min="8" max="8" width="12" bestFit="1" customWidth="1"/>
  </cols>
  <sheetData>
    <row r="1" spans="1:10" x14ac:dyDescent="0.25">
      <c r="A1" t="s">
        <v>1</v>
      </c>
      <c r="B1" t="s">
        <v>0</v>
      </c>
      <c r="C1" s="9" t="s">
        <v>31</v>
      </c>
      <c r="D1" s="9" t="s">
        <v>32</v>
      </c>
      <c r="E1" s="9" t="s">
        <v>33</v>
      </c>
      <c r="F1" s="9" t="s">
        <v>34</v>
      </c>
      <c r="G1" s="1" t="s">
        <v>2</v>
      </c>
      <c r="H1" s="1" t="s">
        <v>3</v>
      </c>
      <c r="I1" s="1" t="s">
        <v>5</v>
      </c>
      <c r="J1" s="1" t="s">
        <v>6</v>
      </c>
    </row>
    <row r="2" spans="1:10" x14ac:dyDescent="0.25">
      <c r="A2" s="4" t="s">
        <v>7</v>
      </c>
      <c r="B2" s="4">
        <v>4499940</v>
      </c>
      <c r="C2" s="11">
        <v>0</v>
      </c>
      <c r="D2" s="16">
        <v>0</v>
      </c>
      <c r="E2" s="21">
        <v>0</v>
      </c>
      <c r="F2" s="26">
        <v>0</v>
      </c>
      <c r="G2">
        <f t="shared" ref="G2:G25" si="0">AVERAGE(C2:F2)</f>
        <v>0</v>
      </c>
      <c r="H2" s="2" t="e">
        <f t="shared" ref="H2:H25" si="1">_xlfn.STDEV.P(C2:F2)/G2</f>
        <v>#DIV/0!</v>
      </c>
      <c r="I2" s="3" t="e">
        <f>CONFIDENCE(0.9,H2*G2,8)+G2</f>
        <v>#DIV/0!</v>
      </c>
      <c r="J2" s="3" t="e">
        <f>-CONFIDENCE(0.9,H2*G2,8)+G2</f>
        <v>#DIV/0!</v>
      </c>
    </row>
    <row r="3" spans="1:10" x14ac:dyDescent="0.25">
      <c r="A3" s="4" t="s">
        <v>8</v>
      </c>
      <c r="B3" s="4">
        <v>4543738.2479999997</v>
      </c>
      <c r="C3" s="11">
        <v>90.02129536344431</v>
      </c>
      <c r="D3" s="16">
        <v>96.496764273345121</v>
      </c>
      <c r="E3" s="21">
        <v>85.007118413190682</v>
      </c>
      <c r="F3" s="26">
        <v>83.375855237011379</v>
      </c>
      <c r="G3">
        <f t="shared" si="0"/>
        <v>88.725258321747873</v>
      </c>
      <c r="H3" s="2">
        <f t="shared" si="1"/>
        <v>5.7612346620105087E-2</v>
      </c>
      <c r="I3" s="3">
        <f t="shared" ref="I3:I25" si="2">CONFIDENCE(0.9,H3*G3,8)+G3</f>
        <v>88.952359587157943</v>
      </c>
      <c r="J3" s="3">
        <f t="shared" ref="J3:J25" si="3">-CONFIDENCE(0.9,H3*G3,8)+G3</f>
        <v>88.498157056337803</v>
      </c>
    </row>
    <row r="4" spans="1:10" x14ac:dyDescent="0.25">
      <c r="A4" s="4" t="s">
        <v>9</v>
      </c>
      <c r="B4" s="4">
        <v>4587536.4959999993</v>
      </c>
      <c r="C4" s="11">
        <v>86.2921002114591</v>
      </c>
      <c r="D4" s="16">
        <v>99.861631503679547</v>
      </c>
      <c r="E4" s="21">
        <v>86.644883063720101</v>
      </c>
      <c r="F4" s="26">
        <v>87.133270306187597</v>
      </c>
      <c r="G4">
        <f t="shared" si="0"/>
        <v>89.98297127126159</v>
      </c>
      <c r="H4" s="2">
        <f t="shared" si="1"/>
        <v>6.3470483361199481E-2</v>
      </c>
      <c r="I4" s="3">
        <f t="shared" si="2"/>
        <v>90.236711222502123</v>
      </c>
      <c r="J4" s="3">
        <f t="shared" si="3"/>
        <v>89.729231320021057</v>
      </c>
    </row>
    <row r="5" spans="1:10" x14ac:dyDescent="0.25">
      <c r="A5" s="4" t="s">
        <v>10</v>
      </c>
      <c r="B5" s="4">
        <v>4631334.743999999</v>
      </c>
      <c r="C5" s="11">
        <v>91.650434048003945</v>
      </c>
      <c r="D5" s="16">
        <v>104.43505067999587</v>
      </c>
      <c r="E5" s="21">
        <v>92.265493573482757</v>
      </c>
      <c r="F5" s="26">
        <v>88.771153557895332</v>
      </c>
      <c r="G5">
        <f t="shared" si="0"/>
        <v>94.280532964844468</v>
      </c>
      <c r="H5" s="2">
        <f t="shared" si="1"/>
        <v>6.3738182640599467E-2</v>
      </c>
      <c r="I5" s="3">
        <f t="shared" si="2"/>
        <v>94.547512776271162</v>
      </c>
      <c r="J5" s="3">
        <f t="shared" si="3"/>
        <v>94.013553153417774</v>
      </c>
    </row>
    <row r="6" spans="1:10" x14ac:dyDescent="0.25">
      <c r="A6" s="4" t="s">
        <v>11</v>
      </c>
      <c r="B6" s="4">
        <v>4675132.9919999987</v>
      </c>
      <c r="C6" s="11">
        <v>93.372513203719976</v>
      </c>
      <c r="D6" s="16">
        <v>107.80946366411376</v>
      </c>
      <c r="E6" s="21">
        <v>106.76237904443377</v>
      </c>
      <c r="F6" s="26">
        <v>92.064480262660766</v>
      </c>
      <c r="G6">
        <f t="shared" si="0"/>
        <v>100.00220904373207</v>
      </c>
      <c r="H6" s="2">
        <f t="shared" si="1"/>
        <v>7.307600340723662E-2</v>
      </c>
      <c r="I6" s="3">
        <f t="shared" si="2"/>
        <v>100.32687824886395</v>
      </c>
      <c r="J6" s="3">
        <f t="shared" si="3"/>
        <v>99.677539838600183</v>
      </c>
    </row>
    <row r="7" spans="1:10" x14ac:dyDescent="0.25">
      <c r="A7" s="4" t="s">
        <v>12</v>
      </c>
      <c r="B7" s="4">
        <v>4718931.2399999984</v>
      </c>
      <c r="C7" s="11">
        <v>99.958898770532713</v>
      </c>
      <c r="D7" s="16">
        <v>113.29173985794984</v>
      </c>
      <c r="E7" s="21">
        <v>112.10157942560333</v>
      </c>
      <c r="F7" s="26">
        <v>97.692653675806241</v>
      </c>
      <c r="G7">
        <f t="shared" si="0"/>
        <v>105.76121793247303</v>
      </c>
      <c r="H7" s="2">
        <f t="shared" si="1"/>
        <v>6.6132371465122936E-2</v>
      </c>
      <c r="I7" s="3">
        <f t="shared" si="2"/>
        <v>106.07195800065512</v>
      </c>
      <c r="J7" s="3">
        <f t="shared" si="3"/>
        <v>105.45047786429095</v>
      </c>
    </row>
    <row r="8" spans="1:10" x14ac:dyDescent="0.25">
      <c r="A8" s="4" t="s">
        <v>13</v>
      </c>
      <c r="B8" s="4">
        <v>4762729.487999998</v>
      </c>
      <c r="C8" s="11">
        <v>107.18933053149506</v>
      </c>
      <c r="D8" s="16">
        <v>114.40671282318223</v>
      </c>
      <c r="E8" s="21">
        <v>115.94987463884613</v>
      </c>
      <c r="F8" s="26">
        <v>97.988974985917224</v>
      </c>
      <c r="G8">
        <f t="shared" si="0"/>
        <v>108.88372324486016</v>
      </c>
      <c r="H8" s="2">
        <f t="shared" si="1"/>
        <v>6.5265425373915414E-2</v>
      </c>
      <c r="I8" s="3">
        <f t="shared" si="2"/>
        <v>109.19944379629092</v>
      </c>
      <c r="J8" s="3">
        <f t="shared" si="3"/>
        <v>108.56800269342941</v>
      </c>
    </row>
    <row r="9" spans="1:10" x14ac:dyDescent="0.25">
      <c r="A9" s="4" t="s">
        <v>14</v>
      </c>
      <c r="B9" s="4">
        <v>4806527.7359999977</v>
      </c>
      <c r="C9" s="11">
        <v>108.23314359604016</v>
      </c>
      <c r="D9" s="16">
        <v>120.85682655622956</v>
      </c>
      <c r="E9" s="21">
        <v>118.7864137125035</v>
      </c>
      <c r="F9" s="26">
        <v>103.4733707175605</v>
      </c>
      <c r="G9">
        <f t="shared" si="0"/>
        <v>112.83743864558343</v>
      </c>
      <c r="H9" s="2">
        <f t="shared" si="1"/>
        <v>6.3996991535462233E-2</v>
      </c>
      <c r="I9" s="3">
        <f t="shared" si="2"/>
        <v>113.15826459974798</v>
      </c>
      <c r="J9" s="3">
        <f t="shared" si="3"/>
        <v>112.51661269141889</v>
      </c>
    </row>
    <row r="10" spans="1:10" x14ac:dyDescent="0.25">
      <c r="A10" s="4" t="s">
        <v>15</v>
      </c>
      <c r="B10" s="4">
        <v>4850325.9839999974</v>
      </c>
      <c r="C10" s="11">
        <v>111.22035069411272</v>
      </c>
      <c r="D10" s="16">
        <v>125.12701034994343</v>
      </c>
      <c r="E10" s="21">
        <v>123.76889413047135</v>
      </c>
      <c r="F10" s="26">
        <v>105.00629872048972</v>
      </c>
      <c r="G10">
        <f t="shared" si="0"/>
        <v>116.28063847375431</v>
      </c>
      <c r="H10" s="2">
        <f t="shared" si="1"/>
        <v>7.2851920863132025E-2</v>
      </c>
      <c r="I10" s="3">
        <f t="shared" si="2"/>
        <v>116.65699992250887</v>
      </c>
      <c r="J10" s="3">
        <f t="shared" si="3"/>
        <v>115.90427702499974</v>
      </c>
    </row>
    <row r="11" spans="1:10" x14ac:dyDescent="0.25">
      <c r="A11" s="4" t="s">
        <v>16</v>
      </c>
      <c r="B11" s="4">
        <v>4894124.231999997</v>
      </c>
      <c r="C11" s="11">
        <v>105.78063745723779</v>
      </c>
      <c r="D11" s="16">
        <v>127.73609319617272</v>
      </c>
      <c r="E11" s="21">
        <v>127.75132290451828</v>
      </c>
      <c r="F11" s="26">
        <v>115.3735474400391</v>
      </c>
      <c r="G11">
        <f t="shared" si="0"/>
        <v>119.16040024949196</v>
      </c>
      <c r="H11" s="2">
        <f t="shared" si="1"/>
        <v>7.7451022708404121E-2</v>
      </c>
      <c r="I11" s="3">
        <f t="shared" si="2"/>
        <v>119.57043043231907</v>
      </c>
      <c r="J11" s="3">
        <f t="shared" si="3"/>
        <v>118.75037006666484</v>
      </c>
    </row>
    <row r="12" spans="1:10" x14ac:dyDescent="0.25">
      <c r="A12" s="4" t="s">
        <v>17</v>
      </c>
      <c r="B12" s="4">
        <v>4937922.4799999967</v>
      </c>
      <c r="C12" s="11">
        <v>104.70300785999825</v>
      </c>
      <c r="D12" s="16">
        <v>133.58522027505134</v>
      </c>
      <c r="E12" s="21">
        <v>134.15522446261667</v>
      </c>
      <c r="F12" s="26">
        <v>116.02994254010034</v>
      </c>
      <c r="G12">
        <f t="shared" si="0"/>
        <v>122.11834878444165</v>
      </c>
      <c r="H12" s="2">
        <f t="shared" si="1"/>
        <v>0.10168093789081345</v>
      </c>
      <c r="I12" s="3">
        <f t="shared" si="2"/>
        <v>122.67001601022613</v>
      </c>
      <c r="J12" s="3">
        <f t="shared" si="3"/>
        <v>121.56668155865717</v>
      </c>
    </row>
    <row r="13" spans="1:10" x14ac:dyDescent="0.25">
      <c r="A13" s="4" t="s">
        <v>18</v>
      </c>
      <c r="B13" s="4">
        <v>4981720.7279999964</v>
      </c>
      <c r="C13" s="11">
        <v>106.53475287289336</v>
      </c>
      <c r="D13" s="16">
        <v>138.62683883595344</v>
      </c>
      <c r="E13" s="21">
        <v>138.51202366301393</v>
      </c>
      <c r="F13" s="26">
        <v>121.02770672300144</v>
      </c>
      <c r="G13">
        <f t="shared" si="0"/>
        <v>126.17533052371553</v>
      </c>
      <c r="H13" s="2">
        <f t="shared" si="1"/>
        <v>0.10629338497197738</v>
      </c>
      <c r="I13" s="3">
        <f t="shared" si="2"/>
        <v>126.77118115722617</v>
      </c>
      <c r="J13" s="3">
        <f t="shared" si="3"/>
        <v>125.57947989020489</v>
      </c>
    </row>
    <row r="14" spans="1:10" x14ac:dyDescent="0.25">
      <c r="A14" s="4" t="s">
        <v>19</v>
      </c>
      <c r="B14" s="4">
        <v>5025518.9759999961</v>
      </c>
      <c r="C14" s="6"/>
      <c r="D14" s="16">
        <v>142.08957577701744</v>
      </c>
      <c r="E14" s="21">
        <v>143.40641224462891</v>
      </c>
      <c r="F14" s="26">
        <v>120.36305547451457</v>
      </c>
      <c r="G14">
        <f t="shared" si="0"/>
        <v>135.28634783205362</v>
      </c>
      <c r="H14" s="2">
        <f t="shared" si="1"/>
        <v>7.8101350186600069E-2</v>
      </c>
      <c r="I14" s="3">
        <f t="shared" si="2"/>
        <v>135.75577609251542</v>
      </c>
      <c r="J14" s="3">
        <f t="shared" si="3"/>
        <v>134.81691957159182</v>
      </c>
    </row>
    <row r="15" spans="1:10" x14ac:dyDescent="0.25">
      <c r="A15" s="4" t="s">
        <v>20</v>
      </c>
      <c r="B15" s="4">
        <v>5069317.2239999957</v>
      </c>
      <c r="C15" s="6"/>
      <c r="D15" s="16">
        <v>147.54439404161155</v>
      </c>
      <c r="E15" s="21">
        <v>148.45797023381584</v>
      </c>
      <c r="F15" s="26">
        <v>123.71412980334786</v>
      </c>
      <c r="G15">
        <f t="shared" si="0"/>
        <v>139.90549802625841</v>
      </c>
      <c r="H15" s="2">
        <f t="shared" si="1"/>
        <v>8.1877408154004142E-2</v>
      </c>
      <c r="I15" s="3">
        <f t="shared" si="2"/>
        <v>140.41442513528253</v>
      </c>
      <c r="J15" s="3">
        <f t="shared" si="3"/>
        <v>139.3965709172343</v>
      </c>
    </row>
    <row r="16" spans="1:10" x14ac:dyDescent="0.25">
      <c r="A16" s="4" t="s">
        <v>21</v>
      </c>
      <c r="B16" s="4">
        <v>5113115.4719999954</v>
      </c>
      <c r="C16" s="6"/>
      <c r="D16" s="16">
        <v>153.72235510762457</v>
      </c>
      <c r="E16" s="21">
        <v>152.31566300064128</v>
      </c>
      <c r="F16" s="26">
        <v>134.48167064775691</v>
      </c>
      <c r="G16">
        <f t="shared" si="0"/>
        <v>146.83989625200761</v>
      </c>
      <c r="H16" s="2">
        <f t="shared" si="1"/>
        <v>5.9639343175718534E-2</v>
      </c>
      <c r="I16" s="3">
        <f t="shared" si="2"/>
        <v>147.22897153098569</v>
      </c>
      <c r="J16" s="3">
        <f t="shared" si="3"/>
        <v>146.45082097302952</v>
      </c>
    </row>
    <row r="17" spans="1:10" x14ac:dyDescent="0.25">
      <c r="A17" s="4" t="s">
        <v>22</v>
      </c>
      <c r="B17" s="4">
        <v>5156913.7199999951</v>
      </c>
      <c r="C17" s="6"/>
      <c r="D17" s="16">
        <v>158.77786444500447</v>
      </c>
      <c r="E17" s="21">
        <v>161.44579998475334</v>
      </c>
      <c r="F17" s="26">
        <v>140.03104717409423</v>
      </c>
      <c r="G17">
        <f t="shared" si="0"/>
        <v>153.41823720128403</v>
      </c>
      <c r="H17" s="2">
        <f t="shared" si="1"/>
        <v>6.2108831773065705E-2</v>
      </c>
      <c r="I17" s="3">
        <f t="shared" si="2"/>
        <v>153.8415750179106</v>
      </c>
      <c r="J17" s="3">
        <f t="shared" si="3"/>
        <v>152.99489938465746</v>
      </c>
    </row>
    <row r="18" spans="1:10" x14ac:dyDescent="0.25">
      <c r="A18" s="4" t="s">
        <v>23</v>
      </c>
      <c r="B18" s="4">
        <v>5200711.9679999948</v>
      </c>
      <c r="C18" s="6"/>
      <c r="D18" s="16">
        <v>165.78043777380171</v>
      </c>
      <c r="E18" s="21">
        <v>167.97646254706143</v>
      </c>
      <c r="F18" s="26">
        <v>144.81580041570305</v>
      </c>
      <c r="G18">
        <f t="shared" si="0"/>
        <v>159.52423357885539</v>
      </c>
      <c r="H18" s="2">
        <f t="shared" si="1"/>
        <v>6.5438344377434954E-2</v>
      </c>
      <c r="I18" s="3">
        <f t="shared" si="2"/>
        <v>159.98801749825518</v>
      </c>
      <c r="J18" s="3">
        <f t="shared" si="3"/>
        <v>159.0604496594556</v>
      </c>
    </row>
    <row r="19" spans="1:10" x14ac:dyDescent="0.25">
      <c r="A19" s="4" t="s">
        <v>24</v>
      </c>
      <c r="B19" s="4">
        <v>5244510.2159999944</v>
      </c>
      <c r="C19" s="6"/>
      <c r="D19" s="16">
        <v>173.18514947947693</v>
      </c>
      <c r="E19" s="21">
        <v>170.56177188941879</v>
      </c>
      <c r="F19" s="26">
        <v>149.80839561595474</v>
      </c>
      <c r="G19">
        <f t="shared" si="0"/>
        <v>164.51843899495017</v>
      </c>
      <c r="H19" s="2">
        <f t="shared" si="1"/>
        <v>6.3558607195124114E-2</v>
      </c>
      <c r="I19" s="3">
        <f t="shared" si="2"/>
        <v>164.98300311912632</v>
      </c>
      <c r="J19" s="3">
        <f t="shared" si="3"/>
        <v>164.05387487077402</v>
      </c>
    </row>
    <row r="20" spans="1:10" x14ac:dyDescent="0.25">
      <c r="A20" s="4" t="s">
        <v>25</v>
      </c>
      <c r="B20" s="4">
        <v>5288308.4639999941</v>
      </c>
      <c r="C20" s="6"/>
      <c r="D20" s="16">
        <v>178.26457228101162</v>
      </c>
      <c r="E20" s="21">
        <v>178.55745681765092</v>
      </c>
      <c r="F20" s="26">
        <v>154.12498754986487</v>
      </c>
      <c r="G20">
        <f t="shared" si="0"/>
        <v>170.31567221617581</v>
      </c>
      <c r="H20" s="2">
        <f t="shared" si="1"/>
        <v>6.7223216463180663E-2</v>
      </c>
      <c r="I20" s="3">
        <f t="shared" si="2"/>
        <v>170.82433576658423</v>
      </c>
      <c r="J20" s="3">
        <f t="shared" si="3"/>
        <v>169.8070086657674</v>
      </c>
    </row>
    <row r="21" spans="1:10" x14ac:dyDescent="0.25">
      <c r="A21" s="4" t="s">
        <v>26</v>
      </c>
      <c r="B21" s="4">
        <v>5332106.7119999938</v>
      </c>
      <c r="C21" s="6"/>
      <c r="D21" s="16">
        <v>183.53957277457206</v>
      </c>
      <c r="E21" s="21">
        <v>184.01722201117877</v>
      </c>
      <c r="F21" s="26">
        <v>158.63287159048315</v>
      </c>
      <c r="G21">
        <f t="shared" si="0"/>
        <v>175.3965554587447</v>
      </c>
      <c r="H21" s="2">
        <f t="shared" si="1"/>
        <v>6.7591511820362965E-2</v>
      </c>
      <c r="I21" s="3">
        <f t="shared" si="2"/>
        <v>175.92326348612016</v>
      </c>
      <c r="J21" s="3">
        <f t="shared" si="3"/>
        <v>174.86984743136924</v>
      </c>
    </row>
    <row r="22" spans="1:10" x14ac:dyDescent="0.25">
      <c r="A22" s="4" t="s">
        <v>27</v>
      </c>
      <c r="B22" s="4">
        <v>5375904.9599999934</v>
      </c>
      <c r="C22" s="6"/>
      <c r="D22" s="16">
        <v>190.03159861375792</v>
      </c>
      <c r="E22" s="21">
        <v>190.36309659168674</v>
      </c>
      <c r="F22" s="26">
        <v>164.60298365374132</v>
      </c>
      <c r="G22">
        <f t="shared" si="0"/>
        <v>181.66589295306198</v>
      </c>
      <c r="H22" s="2">
        <f t="shared" si="1"/>
        <v>6.6418949938617827E-2</v>
      </c>
      <c r="I22" s="3">
        <f t="shared" si="2"/>
        <v>182.20196371385575</v>
      </c>
      <c r="J22" s="3">
        <f t="shared" si="3"/>
        <v>181.12982219226822</v>
      </c>
    </row>
    <row r="23" spans="1:10" x14ac:dyDescent="0.25">
      <c r="A23" s="4" t="s">
        <v>28</v>
      </c>
      <c r="B23" s="4">
        <v>5419823.2031999938</v>
      </c>
      <c r="C23" s="6"/>
      <c r="D23" s="16">
        <v>197.83260644864052</v>
      </c>
      <c r="E23" s="21">
        <v>196.87805411836067</v>
      </c>
      <c r="F23" s="26">
        <v>170.20315139469412</v>
      </c>
      <c r="G23">
        <f t="shared" si="0"/>
        <v>188.30460398723176</v>
      </c>
      <c r="H23" s="2">
        <f t="shared" si="1"/>
        <v>6.8004660997433936E-2</v>
      </c>
      <c r="I23" s="3">
        <f t="shared" si="2"/>
        <v>188.87353071258298</v>
      </c>
      <c r="J23" s="3">
        <f t="shared" si="3"/>
        <v>187.73567726188054</v>
      </c>
    </row>
    <row r="24" spans="1:10" x14ac:dyDescent="0.25">
      <c r="A24" s="4" t="s">
        <v>29</v>
      </c>
      <c r="B24" s="4">
        <v>5463741.4463999942</v>
      </c>
      <c r="C24" s="6"/>
      <c r="D24" s="16">
        <v>204.06214127657114</v>
      </c>
      <c r="E24" s="21">
        <v>203.08801166856796</v>
      </c>
      <c r="F24" s="26">
        <v>175.59616997465631</v>
      </c>
      <c r="G24">
        <f t="shared" si="0"/>
        <v>194.24877430659845</v>
      </c>
      <c r="H24" s="2">
        <f t="shared" si="1"/>
        <v>6.793029828590183E-2</v>
      </c>
      <c r="I24" s="3">
        <f t="shared" si="2"/>
        <v>194.83501846124969</v>
      </c>
      <c r="J24" s="3">
        <f t="shared" si="3"/>
        <v>193.66253015194721</v>
      </c>
    </row>
    <row r="25" spans="1:10" x14ac:dyDescent="0.25">
      <c r="A25" s="40" t="s">
        <v>30</v>
      </c>
      <c r="B25" s="4">
        <v>5507659.6895999946</v>
      </c>
      <c r="C25" s="6"/>
      <c r="D25" s="16">
        <v>214.65904311244282</v>
      </c>
      <c r="E25" s="21">
        <v>209.63987354472681</v>
      </c>
      <c r="F25" s="26">
        <v>181.77553284832157</v>
      </c>
      <c r="G25">
        <f t="shared" si="0"/>
        <v>202.0248165018304</v>
      </c>
      <c r="H25" s="2">
        <f t="shared" si="1"/>
        <v>7.1596554979723906E-2</v>
      </c>
      <c r="I25" s="3">
        <f t="shared" si="2"/>
        <v>202.66743550410646</v>
      </c>
      <c r="J25" s="3">
        <f t="shared" si="3"/>
        <v>201.38219749955434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6" workbookViewId="0">
      <selection activeCell="Q39" sqref="Q39"/>
    </sheetView>
  </sheetViews>
  <sheetFormatPr defaultRowHeight="15" x14ac:dyDescent="0.25"/>
  <cols>
    <col min="1" max="1" width="26.5703125" bestFit="1" customWidth="1"/>
  </cols>
  <sheetData>
    <row r="1" spans="1:10" x14ac:dyDescent="0.25">
      <c r="A1" t="s">
        <v>1</v>
      </c>
      <c r="B1" t="s">
        <v>0</v>
      </c>
      <c r="C1" s="9" t="s">
        <v>31</v>
      </c>
      <c r="D1" s="9" t="s">
        <v>32</v>
      </c>
      <c r="E1" s="9" t="s">
        <v>33</v>
      </c>
      <c r="F1" s="9" t="s">
        <v>34</v>
      </c>
      <c r="G1" s="1" t="s">
        <v>4</v>
      </c>
      <c r="H1" s="1" t="s">
        <v>3</v>
      </c>
      <c r="I1" s="1" t="s">
        <v>5</v>
      </c>
      <c r="J1" s="1" t="s">
        <v>6</v>
      </c>
    </row>
    <row r="2" spans="1:10" x14ac:dyDescent="0.25">
      <c r="A2" s="4" t="s">
        <v>7</v>
      </c>
      <c r="B2" s="4">
        <v>4499940</v>
      </c>
      <c r="C2" s="12">
        <v>0</v>
      </c>
      <c r="D2" s="17">
        <v>0</v>
      </c>
      <c r="E2" s="22">
        <v>0</v>
      </c>
      <c r="F2" s="27">
        <v>0</v>
      </c>
      <c r="G2">
        <f t="shared" ref="G2:G25" si="0">AVERAGE(C2:F2)</f>
        <v>0</v>
      </c>
      <c r="H2" s="2" t="e">
        <f t="shared" ref="H2:H25" si="1">_xlfn.STDEV.P(C2:F2)/G2</f>
        <v>#DIV/0!</v>
      </c>
      <c r="I2" s="3" t="e">
        <f>CONFIDENCE(0.95,H2,8)+G2</f>
        <v>#DIV/0!</v>
      </c>
      <c r="J2" s="3" t="e">
        <f>-CONFIDENCE(0.95,H2,8)+G2</f>
        <v>#DIV/0!</v>
      </c>
    </row>
    <row r="3" spans="1:10" x14ac:dyDescent="0.25">
      <c r="A3" s="4" t="s">
        <v>8</v>
      </c>
      <c r="B3" s="4">
        <v>4543738.2479999997</v>
      </c>
      <c r="C3" s="12">
        <v>35025.5</v>
      </c>
      <c r="D3" s="17">
        <v>759.5</v>
      </c>
      <c r="E3" s="22">
        <v>34061</v>
      </c>
      <c r="F3" s="27">
        <v>269.25</v>
      </c>
      <c r="G3">
        <f t="shared" si="0"/>
        <v>17528.8125</v>
      </c>
      <c r="H3" s="2">
        <f t="shared" si="1"/>
        <v>0.97090073847787406</v>
      </c>
      <c r="I3" s="3">
        <f>CONFIDENCE(0.9,H3*G3,8)+G3</f>
        <v>18284.920866587687</v>
      </c>
      <c r="J3" s="3">
        <f>-CONFIDENCE(0.9,H3*G3,8)+G3</f>
        <v>16772.704133412313</v>
      </c>
    </row>
    <row r="4" spans="1:10" x14ac:dyDescent="0.25">
      <c r="A4" s="4" t="s">
        <v>9</v>
      </c>
      <c r="B4" s="4">
        <v>4587536.4959999993</v>
      </c>
      <c r="C4" s="12">
        <v>42423.75</v>
      </c>
      <c r="D4" s="17">
        <v>1268</v>
      </c>
      <c r="E4" s="22">
        <v>41527</v>
      </c>
      <c r="F4" s="27">
        <v>204.5</v>
      </c>
      <c r="G4">
        <f t="shared" si="0"/>
        <v>21355.8125</v>
      </c>
      <c r="H4" s="2">
        <f t="shared" si="1"/>
        <v>0.96579923770056686</v>
      </c>
      <c r="I4" s="3">
        <f t="shared" ref="I4:I25" si="2">CONFIDENCE(0.9,H4*G4,8)+G4</f>
        <v>22272.15889196227</v>
      </c>
      <c r="J4" s="3">
        <f t="shared" ref="J4:J25" si="3">-CONFIDENCE(0.9,H4*G4,8)+G4</f>
        <v>20439.46610803773</v>
      </c>
    </row>
    <row r="5" spans="1:10" x14ac:dyDescent="0.25">
      <c r="A5" s="4" t="s">
        <v>10</v>
      </c>
      <c r="B5" s="4">
        <v>4631334.743999999</v>
      </c>
      <c r="C5" s="12">
        <v>45577</v>
      </c>
      <c r="D5" s="17">
        <v>1449.25</v>
      </c>
      <c r="E5" s="22">
        <v>43453.5</v>
      </c>
      <c r="F5" s="27">
        <v>392.5</v>
      </c>
      <c r="G5">
        <f t="shared" si="0"/>
        <v>22718.0625</v>
      </c>
      <c r="H5" s="2">
        <f t="shared" si="1"/>
        <v>0.96017488839613596</v>
      </c>
      <c r="I5" s="3">
        <f t="shared" si="2"/>
        <v>23687.184271864469</v>
      </c>
      <c r="J5" s="3">
        <f t="shared" si="3"/>
        <v>21748.940728135531</v>
      </c>
    </row>
    <row r="6" spans="1:10" x14ac:dyDescent="0.25">
      <c r="A6" s="4" t="s">
        <v>11</v>
      </c>
      <c r="B6" s="4">
        <v>4675132.9919999987</v>
      </c>
      <c r="C6" s="12">
        <v>52068.75</v>
      </c>
      <c r="D6" s="17">
        <v>1173.5</v>
      </c>
      <c r="E6" s="22">
        <v>1727.25</v>
      </c>
      <c r="F6" s="27">
        <v>622.5</v>
      </c>
      <c r="G6">
        <f t="shared" si="0"/>
        <v>13898</v>
      </c>
      <c r="H6" s="2">
        <f t="shared" si="1"/>
        <v>1.5859370997926567</v>
      </c>
      <c r="I6" s="3">
        <f t="shared" si="2"/>
        <v>14877.253162440622</v>
      </c>
      <c r="J6" s="3">
        <f t="shared" si="3"/>
        <v>12918.746837559378</v>
      </c>
    </row>
    <row r="7" spans="1:10" x14ac:dyDescent="0.25">
      <c r="A7" s="4" t="s">
        <v>12</v>
      </c>
      <c r="B7" s="4">
        <v>4718931.2399999984</v>
      </c>
      <c r="C7" s="12">
        <v>39428.25</v>
      </c>
      <c r="D7" s="17">
        <v>862.75</v>
      </c>
      <c r="E7" s="22">
        <v>1522.25</v>
      </c>
      <c r="F7" s="27">
        <v>133.75</v>
      </c>
      <c r="G7">
        <f t="shared" si="0"/>
        <v>10486.75</v>
      </c>
      <c r="H7" s="2">
        <f t="shared" si="1"/>
        <v>1.5940685668879941</v>
      </c>
      <c r="I7" s="3">
        <f t="shared" si="2"/>
        <v>11229.43496065267</v>
      </c>
      <c r="J7" s="3">
        <f t="shared" si="3"/>
        <v>9744.0650393473297</v>
      </c>
    </row>
    <row r="8" spans="1:10" x14ac:dyDescent="0.25">
      <c r="A8" s="4" t="s">
        <v>13</v>
      </c>
      <c r="B8" s="4">
        <v>4762729.487999998</v>
      </c>
      <c r="C8" s="12">
        <v>37145.5</v>
      </c>
      <c r="D8" s="17">
        <v>1957.25</v>
      </c>
      <c r="E8" s="22">
        <v>992</v>
      </c>
      <c r="F8" s="27">
        <v>505.75</v>
      </c>
      <c r="G8">
        <f t="shared" si="0"/>
        <v>10150.125</v>
      </c>
      <c r="H8" s="2">
        <f t="shared" si="1"/>
        <v>1.5363889477491168</v>
      </c>
      <c r="I8" s="3">
        <f t="shared" si="2"/>
        <v>10842.95914314875</v>
      </c>
      <c r="J8" s="3">
        <f t="shared" si="3"/>
        <v>9457.2908568512503</v>
      </c>
    </row>
    <row r="9" spans="1:10" x14ac:dyDescent="0.25">
      <c r="A9" s="4" t="s">
        <v>14</v>
      </c>
      <c r="B9" s="4">
        <v>4806527.7359999977</v>
      </c>
      <c r="C9" s="12">
        <v>46768.75</v>
      </c>
      <c r="D9" s="17">
        <v>782.5</v>
      </c>
      <c r="E9" s="22">
        <v>1945.5</v>
      </c>
      <c r="F9" s="27">
        <v>445.25</v>
      </c>
      <c r="G9">
        <f t="shared" si="0"/>
        <v>12485.5</v>
      </c>
      <c r="H9" s="2">
        <f t="shared" si="1"/>
        <v>1.5859410315998768</v>
      </c>
      <c r="I9" s="3">
        <f t="shared" si="2"/>
        <v>13365.23058505792</v>
      </c>
      <c r="J9" s="3">
        <f t="shared" si="3"/>
        <v>11605.76941494208</v>
      </c>
    </row>
    <row r="10" spans="1:10" x14ac:dyDescent="0.25">
      <c r="A10" s="4" t="s">
        <v>15</v>
      </c>
      <c r="B10" s="4">
        <v>4850325.9839999974</v>
      </c>
      <c r="C10" s="12">
        <v>55218.25</v>
      </c>
      <c r="D10" s="17">
        <v>1112</v>
      </c>
      <c r="E10" s="22">
        <v>1835.25</v>
      </c>
      <c r="F10" s="27">
        <v>920.5</v>
      </c>
      <c r="G10">
        <f t="shared" si="0"/>
        <v>14771.5</v>
      </c>
      <c r="H10" s="2">
        <f t="shared" si="1"/>
        <v>1.5810468594519071</v>
      </c>
      <c r="I10" s="3">
        <f t="shared" si="2"/>
        <v>15809.090668729637</v>
      </c>
      <c r="J10" s="3">
        <f t="shared" si="3"/>
        <v>13733.909331270363</v>
      </c>
    </row>
    <row r="11" spans="1:10" x14ac:dyDescent="0.25">
      <c r="A11" s="4" t="s">
        <v>16</v>
      </c>
      <c r="B11" s="4">
        <v>4894124.231999997</v>
      </c>
      <c r="C11" s="12">
        <v>68958</v>
      </c>
      <c r="D11" s="17">
        <v>1632.75</v>
      </c>
      <c r="E11" s="22">
        <v>1358.75</v>
      </c>
      <c r="F11" s="27">
        <v>211.5</v>
      </c>
      <c r="G11">
        <f t="shared" si="0"/>
        <v>18040.25</v>
      </c>
      <c r="H11" s="2">
        <f t="shared" si="1"/>
        <v>1.6298117367767235</v>
      </c>
      <c r="I11" s="3">
        <f t="shared" si="2"/>
        <v>19346.531298754995</v>
      </c>
      <c r="J11" s="3">
        <f t="shared" si="3"/>
        <v>16733.968701245005</v>
      </c>
    </row>
    <row r="12" spans="1:10" x14ac:dyDescent="0.25">
      <c r="A12" s="4" t="s">
        <v>17</v>
      </c>
      <c r="B12" s="4">
        <v>4937922.4799999967</v>
      </c>
      <c r="C12" s="12">
        <v>88163.5</v>
      </c>
      <c r="D12" s="17">
        <v>929</v>
      </c>
      <c r="E12" s="22">
        <v>1254</v>
      </c>
      <c r="F12" s="27">
        <v>275.75</v>
      </c>
      <c r="G12">
        <f t="shared" si="0"/>
        <v>22655.5625</v>
      </c>
      <c r="H12" s="2">
        <f t="shared" si="1"/>
        <v>1.6694648867420587</v>
      </c>
      <c r="I12" s="3">
        <f t="shared" si="2"/>
        <v>24335.947728975494</v>
      </c>
      <c r="J12" s="3">
        <f t="shared" si="3"/>
        <v>20975.177271024506</v>
      </c>
    </row>
    <row r="13" spans="1:10" x14ac:dyDescent="0.25">
      <c r="A13" s="4" t="s">
        <v>18</v>
      </c>
      <c r="B13" s="4">
        <v>4981720.7279999964</v>
      </c>
      <c r="C13" s="12">
        <v>100668.5</v>
      </c>
      <c r="D13" s="17">
        <v>1881.25</v>
      </c>
      <c r="E13" s="22">
        <v>1381.5</v>
      </c>
      <c r="F13" s="27">
        <v>446.75</v>
      </c>
      <c r="G13">
        <f t="shared" si="0"/>
        <v>26094.5</v>
      </c>
      <c r="H13" s="2">
        <f t="shared" si="1"/>
        <v>1.6500947539428981</v>
      </c>
      <c r="I13" s="3">
        <f t="shared" si="2"/>
        <v>28007.498282000852</v>
      </c>
      <c r="J13" s="3">
        <f t="shared" si="3"/>
        <v>24181.501717999148</v>
      </c>
    </row>
    <row r="14" spans="1:10" x14ac:dyDescent="0.25">
      <c r="A14" s="4" t="s">
        <v>19</v>
      </c>
      <c r="B14" s="4">
        <v>5025518.9759999961</v>
      </c>
      <c r="C14" s="7"/>
      <c r="D14" s="17">
        <v>2558</v>
      </c>
      <c r="E14" s="22">
        <v>1425.5</v>
      </c>
      <c r="F14" s="27">
        <v>786</v>
      </c>
      <c r="G14">
        <f t="shared" si="0"/>
        <v>1589.8333333333333</v>
      </c>
      <c r="H14" s="2">
        <f t="shared" si="1"/>
        <v>0.46085909354122928</v>
      </c>
      <c r="I14" s="3">
        <f t="shared" si="2"/>
        <v>1622.3852433574693</v>
      </c>
      <c r="J14" s="3">
        <f t="shared" si="3"/>
        <v>1557.2814233091972</v>
      </c>
    </row>
    <row r="15" spans="1:10" x14ac:dyDescent="0.25">
      <c r="A15" s="4" t="s">
        <v>20</v>
      </c>
      <c r="B15" s="4">
        <v>5069317.2239999957</v>
      </c>
      <c r="C15" s="7"/>
      <c r="D15" s="17">
        <v>1311.75</v>
      </c>
      <c r="E15" s="22">
        <v>1892</v>
      </c>
      <c r="F15" s="27">
        <v>428.75</v>
      </c>
      <c r="G15">
        <f t="shared" si="0"/>
        <v>1210.8333333333333</v>
      </c>
      <c r="H15" s="2">
        <f t="shared" si="1"/>
        <v>0.49686136827806188</v>
      </c>
      <c r="I15" s="3">
        <f t="shared" si="2"/>
        <v>1237.5619397505145</v>
      </c>
      <c r="J15" s="3">
        <f t="shared" si="3"/>
        <v>1184.104726916152</v>
      </c>
    </row>
    <row r="16" spans="1:10" x14ac:dyDescent="0.25">
      <c r="A16" s="4" t="s">
        <v>21</v>
      </c>
      <c r="B16" s="4">
        <v>5113115.4719999954</v>
      </c>
      <c r="C16" s="7"/>
      <c r="D16" s="17">
        <v>2277</v>
      </c>
      <c r="E16" s="22">
        <v>2253</v>
      </c>
      <c r="F16" s="27">
        <v>117.5</v>
      </c>
      <c r="G16">
        <f t="shared" si="0"/>
        <v>1549.1666666666667</v>
      </c>
      <c r="H16" s="2">
        <f t="shared" si="1"/>
        <v>0.65350529669625412</v>
      </c>
      <c r="I16" s="3">
        <f t="shared" si="2"/>
        <v>1594.1450635589922</v>
      </c>
      <c r="J16" s="3">
        <f t="shared" si="3"/>
        <v>1504.1882697743413</v>
      </c>
    </row>
    <row r="17" spans="1:10" x14ac:dyDescent="0.25">
      <c r="A17" s="4" t="s">
        <v>22</v>
      </c>
      <c r="B17" s="4">
        <v>5156913.7199999951</v>
      </c>
      <c r="C17" s="7"/>
      <c r="D17" s="17">
        <v>2452.5</v>
      </c>
      <c r="E17" s="22">
        <v>1518.5</v>
      </c>
      <c r="F17" s="27">
        <v>460.75</v>
      </c>
      <c r="G17">
        <f t="shared" si="0"/>
        <v>1477.25</v>
      </c>
      <c r="H17" s="2">
        <f t="shared" si="1"/>
        <v>0.55078796232062655</v>
      </c>
      <c r="I17" s="3">
        <f t="shared" si="2"/>
        <v>1513.3989057451183</v>
      </c>
      <c r="J17" s="3">
        <f t="shared" si="3"/>
        <v>1441.1010942548817</v>
      </c>
    </row>
    <row r="18" spans="1:10" x14ac:dyDescent="0.25">
      <c r="A18" s="4" t="s">
        <v>23</v>
      </c>
      <c r="B18" s="4">
        <v>5200711.9679999948</v>
      </c>
      <c r="C18" s="7"/>
      <c r="D18" s="17">
        <v>2470</v>
      </c>
      <c r="E18" s="22">
        <v>954</v>
      </c>
      <c r="F18" s="27">
        <v>704.25</v>
      </c>
      <c r="G18">
        <f t="shared" si="0"/>
        <v>1376.0833333333333</v>
      </c>
      <c r="H18" s="2">
        <f t="shared" si="1"/>
        <v>0.5669764324524823</v>
      </c>
      <c r="I18" s="3">
        <f t="shared" si="2"/>
        <v>1410.7463581836703</v>
      </c>
      <c r="J18" s="3">
        <f t="shared" si="3"/>
        <v>1341.4203084829962</v>
      </c>
    </row>
    <row r="19" spans="1:10" x14ac:dyDescent="0.25">
      <c r="A19" s="4" t="s">
        <v>24</v>
      </c>
      <c r="B19" s="4">
        <v>5244510.2159999944</v>
      </c>
      <c r="C19" s="7"/>
      <c r="D19" s="17">
        <v>1618.5</v>
      </c>
      <c r="E19" s="22">
        <v>3132</v>
      </c>
      <c r="F19" s="27">
        <v>432.25</v>
      </c>
      <c r="G19">
        <f t="shared" si="0"/>
        <v>1727.5833333333333</v>
      </c>
      <c r="H19" s="2">
        <f t="shared" si="1"/>
        <v>0.63954313604540336</v>
      </c>
      <c r="I19" s="3">
        <f t="shared" si="2"/>
        <v>1776.6702286632365</v>
      </c>
      <c r="J19" s="3">
        <f t="shared" si="3"/>
        <v>1678.4964380034301</v>
      </c>
    </row>
    <row r="20" spans="1:10" x14ac:dyDescent="0.25">
      <c r="A20" s="4" t="s">
        <v>25</v>
      </c>
      <c r="B20" s="4">
        <v>5288308.4639999941</v>
      </c>
      <c r="C20" s="7"/>
      <c r="D20" s="17">
        <v>1331.75</v>
      </c>
      <c r="E20" s="22">
        <v>1461.25</v>
      </c>
      <c r="F20" s="27">
        <v>439.5</v>
      </c>
      <c r="G20">
        <f t="shared" si="0"/>
        <v>1077.5</v>
      </c>
      <c r="H20" s="2">
        <f t="shared" si="1"/>
        <v>0.42155114391027504</v>
      </c>
      <c r="I20" s="3">
        <f t="shared" si="2"/>
        <v>1097.6801443149677</v>
      </c>
      <c r="J20" s="3">
        <f t="shared" si="3"/>
        <v>1057.3198556850323</v>
      </c>
    </row>
    <row r="21" spans="1:10" x14ac:dyDescent="0.25">
      <c r="A21" s="4" t="s">
        <v>26</v>
      </c>
      <c r="B21" s="4">
        <v>5332106.7119999938</v>
      </c>
      <c r="C21" s="7"/>
      <c r="D21" s="17">
        <v>2010.5</v>
      </c>
      <c r="E21" s="22">
        <v>3387</v>
      </c>
      <c r="F21" s="27">
        <v>308.75</v>
      </c>
      <c r="G21">
        <f t="shared" si="0"/>
        <v>1902.0833333333333</v>
      </c>
      <c r="H21" s="2">
        <f t="shared" si="1"/>
        <v>0.66191970988767135</v>
      </c>
      <c r="I21" s="3">
        <f t="shared" si="2"/>
        <v>1958.0193543891805</v>
      </c>
      <c r="J21" s="3">
        <f t="shared" si="3"/>
        <v>1846.147312277486</v>
      </c>
    </row>
    <row r="22" spans="1:10" x14ac:dyDescent="0.25">
      <c r="A22" s="4" t="s">
        <v>27</v>
      </c>
      <c r="B22" s="4">
        <v>5375904.9599999934</v>
      </c>
      <c r="C22" s="7"/>
      <c r="D22" s="17">
        <v>2666</v>
      </c>
      <c r="E22" s="22">
        <v>3722.75</v>
      </c>
      <c r="F22" s="27">
        <v>550.5</v>
      </c>
      <c r="G22">
        <f t="shared" si="0"/>
        <v>2313.0833333333335</v>
      </c>
      <c r="H22" s="2">
        <f t="shared" si="1"/>
        <v>0.57018685941689706</v>
      </c>
      <c r="I22" s="3">
        <f t="shared" si="2"/>
        <v>2371.6789596073086</v>
      </c>
      <c r="J22" s="3">
        <f t="shared" si="3"/>
        <v>2254.4877070593584</v>
      </c>
    </row>
    <row r="23" spans="1:10" x14ac:dyDescent="0.25">
      <c r="A23" s="4" t="s">
        <v>28</v>
      </c>
      <c r="B23" s="4">
        <v>5419823.2031999938</v>
      </c>
      <c r="C23" s="7"/>
      <c r="D23" s="17">
        <v>2403.75</v>
      </c>
      <c r="E23" s="22">
        <v>2640.75</v>
      </c>
      <c r="F23" s="27">
        <v>318.25</v>
      </c>
      <c r="G23">
        <f t="shared" si="0"/>
        <v>1787.5833333333333</v>
      </c>
      <c r="H23" s="2">
        <f t="shared" si="1"/>
        <v>0.58373278484414737</v>
      </c>
      <c r="I23" s="3">
        <f t="shared" si="2"/>
        <v>1833.9426578422344</v>
      </c>
      <c r="J23" s="3">
        <f t="shared" si="3"/>
        <v>1741.2240088244321</v>
      </c>
    </row>
    <row r="24" spans="1:10" x14ac:dyDescent="0.25">
      <c r="A24" s="4" t="s">
        <v>29</v>
      </c>
      <c r="B24" s="4">
        <v>5463741.4463999942</v>
      </c>
      <c r="C24" s="7"/>
      <c r="D24" s="17">
        <v>3306.5</v>
      </c>
      <c r="E24" s="22">
        <v>5683.75</v>
      </c>
      <c r="F24" s="27">
        <v>510.25</v>
      </c>
      <c r="G24">
        <f t="shared" si="0"/>
        <v>3166.8333333333335</v>
      </c>
      <c r="H24" s="2">
        <f t="shared" si="1"/>
        <v>0.66766388030910295</v>
      </c>
      <c r="I24" s="3">
        <f t="shared" si="2"/>
        <v>3260.7710082146164</v>
      </c>
      <c r="J24" s="3">
        <f t="shared" si="3"/>
        <v>3072.8956584520506</v>
      </c>
    </row>
    <row r="25" spans="1:10" x14ac:dyDescent="0.25">
      <c r="A25" s="4" t="s">
        <v>30</v>
      </c>
      <c r="B25" s="4">
        <v>5507659.6895999946</v>
      </c>
      <c r="C25" s="7"/>
      <c r="D25" s="17">
        <v>757.25</v>
      </c>
      <c r="E25" s="22">
        <v>17748.5</v>
      </c>
      <c r="F25" s="27">
        <v>422.5</v>
      </c>
      <c r="G25">
        <f t="shared" si="0"/>
        <v>6309.416666666667</v>
      </c>
      <c r="H25" s="2">
        <f t="shared" si="1"/>
        <v>1.2821799880020797</v>
      </c>
      <c r="I25" s="3">
        <f t="shared" si="2"/>
        <v>6668.8306085317854</v>
      </c>
      <c r="J25" s="3">
        <f t="shared" si="3"/>
        <v>5950.0027248015485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9" workbookViewId="0">
      <selection activeCell="Q36" sqref="Q36"/>
    </sheetView>
  </sheetViews>
  <sheetFormatPr defaultRowHeight="15" x14ac:dyDescent="0.25"/>
  <cols>
    <col min="1" max="1" width="26.5703125" style="3" bestFit="1" customWidth="1"/>
    <col min="2" max="16384" width="9.140625" style="3"/>
  </cols>
  <sheetData>
    <row r="1" spans="1:10" x14ac:dyDescent="0.25">
      <c r="A1" s="3" t="s">
        <v>1</v>
      </c>
      <c r="B1" s="3" t="s">
        <v>0</v>
      </c>
      <c r="C1" s="9" t="s">
        <v>31</v>
      </c>
      <c r="D1" s="9" t="s">
        <v>32</v>
      </c>
      <c r="E1" s="9" t="s">
        <v>33</v>
      </c>
      <c r="F1" s="9" t="s">
        <v>34</v>
      </c>
      <c r="G1" s="1" t="s">
        <v>4</v>
      </c>
      <c r="H1" s="1" t="s">
        <v>3</v>
      </c>
      <c r="I1" s="1" t="s">
        <v>5</v>
      </c>
      <c r="J1" s="1" t="s">
        <v>6</v>
      </c>
    </row>
    <row r="2" spans="1:10" x14ac:dyDescent="0.25">
      <c r="A2" s="4" t="s">
        <v>7</v>
      </c>
      <c r="B2" s="4">
        <v>4499940</v>
      </c>
      <c r="C2" s="13">
        <v>0</v>
      </c>
      <c r="D2" s="18">
        <v>0</v>
      </c>
      <c r="E2" s="23">
        <v>0</v>
      </c>
      <c r="F2" s="28">
        <v>0</v>
      </c>
      <c r="G2" s="3">
        <f t="shared" ref="G2:G25" si="0">AVERAGE(C2:F2)</f>
        <v>0</v>
      </c>
      <c r="H2" s="2" t="e">
        <f t="shared" ref="H2:H25" si="1">_xlfn.STDEV.P(C2:F2)/G2</f>
        <v>#DIV/0!</v>
      </c>
      <c r="I2" s="3" t="e">
        <f>CONFIDENCE(0.95,H2,8)+G2</f>
        <v>#DIV/0!</v>
      </c>
      <c r="J2" s="3" t="e">
        <f>-CONFIDENCE(0.95,H2,8)+G2</f>
        <v>#DIV/0!</v>
      </c>
    </row>
    <row r="3" spans="1:10" x14ac:dyDescent="0.25">
      <c r="A3" s="4" t="s">
        <v>8</v>
      </c>
      <c r="B3" s="4">
        <v>4543738.2479999997</v>
      </c>
      <c r="C3" s="13">
        <v>156.17500000000001</v>
      </c>
      <c r="D3" s="18">
        <v>142.7175</v>
      </c>
      <c r="E3" s="23">
        <v>156.34750000000003</v>
      </c>
      <c r="F3" s="28">
        <v>142.52500000000003</v>
      </c>
      <c r="G3" s="3">
        <f t="shared" si="0"/>
        <v>149.44125000000003</v>
      </c>
      <c r="H3" s="2">
        <f t="shared" si="1"/>
        <v>4.564076021284915E-2</v>
      </c>
      <c r="I3" s="3">
        <f>CONFIDENCE(0.9,H3*G3,8)+G3</f>
        <v>149.74427612894357</v>
      </c>
      <c r="J3" s="3">
        <f>-CONFIDENCE(0.9,H3*G3,8)+G3</f>
        <v>149.13822387105648</v>
      </c>
    </row>
    <row r="4" spans="1:10" x14ac:dyDescent="0.25">
      <c r="A4" s="4" t="s">
        <v>9</v>
      </c>
      <c r="B4" s="4">
        <v>4587536.4959999993</v>
      </c>
      <c r="C4" s="13">
        <v>159.29249999999999</v>
      </c>
      <c r="D4" s="18">
        <v>142.68</v>
      </c>
      <c r="E4" s="23">
        <v>159.51000000000002</v>
      </c>
      <c r="F4" s="28">
        <v>142.54</v>
      </c>
      <c r="G4" s="3">
        <f t="shared" si="0"/>
        <v>151.00562499999998</v>
      </c>
      <c r="H4" s="2">
        <f t="shared" si="1"/>
        <v>5.5601392722954598E-2</v>
      </c>
      <c r="I4" s="3">
        <f t="shared" ref="I4:I25" si="2">CONFIDENCE(0.9,H4*G4,8)+G4</f>
        <v>151.37864791535955</v>
      </c>
      <c r="J4" s="3">
        <f t="shared" ref="J4:J25" si="3">-CONFIDENCE(0.9,H4*G4,8)+G4</f>
        <v>150.63260208464041</v>
      </c>
    </row>
    <row r="5" spans="1:10" x14ac:dyDescent="0.25">
      <c r="A5" s="4" t="s">
        <v>10</v>
      </c>
      <c r="B5" s="4">
        <v>4631334.743999999</v>
      </c>
      <c r="C5" s="13">
        <v>161.05250000000001</v>
      </c>
      <c r="D5" s="18">
        <v>142.5975</v>
      </c>
      <c r="E5" s="23">
        <v>161.63499999999999</v>
      </c>
      <c r="F5" s="28">
        <v>142.495</v>
      </c>
      <c r="G5" s="3">
        <f t="shared" si="0"/>
        <v>151.94499999999999</v>
      </c>
      <c r="H5" s="2">
        <f t="shared" si="1"/>
        <v>6.1871571308849072E-2</v>
      </c>
      <c r="I5" s="3">
        <f t="shared" si="2"/>
        <v>152.3626709555152</v>
      </c>
      <c r="J5" s="3">
        <f t="shared" si="3"/>
        <v>151.52732904448479</v>
      </c>
    </row>
    <row r="6" spans="1:10" x14ac:dyDescent="0.25">
      <c r="A6" s="4" t="s">
        <v>11</v>
      </c>
      <c r="B6" s="4">
        <v>4675132.9919999987</v>
      </c>
      <c r="C6" s="13">
        <v>163.54</v>
      </c>
      <c r="D6" s="18">
        <v>142.64249999999998</v>
      </c>
      <c r="E6" s="23">
        <v>152.38</v>
      </c>
      <c r="F6" s="28">
        <v>142.57499999999999</v>
      </c>
      <c r="G6" s="3">
        <f t="shared" si="0"/>
        <v>150.28437500000001</v>
      </c>
      <c r="H6" s="2">
        <f t="shared" si="1"/>
        <v>5.7427198866424493E-2</v>
      </c>
      <c r="I6" s="3">
        <f t="shared" si="2"/>
        <v>150.66780684510016</v>
      </c>
      <c r="J6" s="3">
        <f t="shared" si="3"/>
        <v>149.90094315489986</v>
      </c>
    </row>
    <row r="7" spans="1:10" x14ac:dyDescent="0.25">
      <c r="A7" s="4" t="s">
        <v>12</v>
      </c>
      <c r="B7" s="4">
        <v>4718931.2399999984</v>
      </c>
      <c r="C7" s="13">
        <v>161.39750000000001</v>
      </c>
      <c r="D7" s="18">
        <v>142.63249999999999</v>
      </c>
      <c r="E7" s="23">
        <v>142.65</v>
      </c>
      <c r="F7" s="28">
        <v>142.5</v>
      </c>
      <c r="G7" s="3">
        <f t="shared" si="0"/>
        <v>147.29499999999999</v>
      </c>
      <c r="H7" s="2">
        <f t="shared" si="1"/>
        <v>5.5278785576870035E-2</v>
      </c>
      <c r="I7" s="3">
        <f t="shared" si="2"/>
        <v>147.65674556462153</v>
      </c>
      <c r="J7" s="3">
        <f t="shared" si="3"/>
        <v>146.93325443537844</v>
      </c>
    </row>
    <row r="8" spans="1:10" x14ac:dyDescent="0.25">
      <c r="A8" s="4" t="s">
        <v>13</v>
      </c>
      <c r="B8" s="4">
        <v>4762729.487999998</v>
      </c>
      <c r="C8" s="13">
        <v>155.02500000000001</v>
      </c>
      <c r="D8" s="18">
        <v>142.625</v>
      </c>
      <c r="E8" s="23">
        <v>142.63249999999999</v>
      </c>
      <c r="F8" s="28">
        <v>142.5325</v>
      </c>
      <c r="G8" s="3">
        <f t="shared" si="0"/>
        <v>145.70374999999999</v>
      </c>
      <c r="H8" s="2">
        <f t="shared" si="1"/>
        <v>3.6936388391170298E-2</v>
      </c>
      <c r="I8" s="3">
        <f t="shared" si="2"/>
        <v>145.94285126531173</v>
      </c>
      <c r="J8" s="3">
        <f t="shared" si="3"/>
        <v>145.46464873468824</v>
      </c>
    </row>
    <row r="9" spans="1:10" x14ac:dyDescent="0.25">
      <c r="A9" s="4" t="s">
        <v>14</v>
      </c>
      <c r="B9" s="4">
        <v>4806527.7359999977</v>
      </c>
      <c r="C9" s="13">
        <v>158.30000000000001</v>
      </c>
      <c r="D9" s="18">
        <v>142.64249999999998</v>
      </c>
      <c r="E9" s="23">
        <v>142.63499999999999</v>
      </c>
      <c r="F9" s="28">
        <v>142.5575</v>
      </c>
      <c r="G9" s="3">
        <f t="shared" si="0"/>
        <v>146.53375</v>
      </c>
      <c r="H9" s="2">
        <f t="shared" si="1"/>
        <v>4.6360166881672993E-2</v>
      </c>
      <c r="I9" s="3">
        <f t="shared" si="2"/>
        <v>146.83556399313568</v>
      </c>
      <c r="J9" s="3">
        <f t="shared" si="3"/>
        <v>146.23193600686432</v>
      </c>
    </row>
    <row r="10" spans="1:10" x14ac:dyDescent="0.25">
      <c r="A10" s="4" t="s">
        <v>15</v>
      </c>
      <c r="B10" s="4">
        <v>4850325.9839999974</v>
      </c>
      <c r="C10" s="13">
        <v>162.23250000000002</v>
      </c>
      <c r="D10" s="18">
        <v>142.65749999999997</v>
      </c>
      <c r="E10" s="23">
        <v>142.63749999999999</v>
      </c>
      <c r="F10" s="28">
        <v>142.60499999999999</v>
      </c>
      <c r="G10" s="3">
        <f t="shared" si="0"/>
        <v>147.53312499999998</v>
      </c>
      <c r="H10" s="2">
        <f t="shared" si="1"/>
        <v>5.7524090234270346E-2</v>
      </c>
      <c r="I10" s="3">
        <f t="shared" si="2"/>
        <v>147.91017245800995</v>
      </c>
      <c r="J10" s="3">
        <f t="shared" si="3"/>
        <v>147.15607754199002</v>
      </c>
    </row>
    <row r="11" spans="1:10" x14ac:dyDescent="0.25">
      <c r="A11" s="4" t="s">
        <v>16</v>
      </c>
      <c r="B11" s="4">
        <v>4894124.231999997</v>
      </c>
      <c r="C11" s="13">
        <v>166.61500000000001</v>
      </c>
      <c r="D11" s="18">
        <v>142.63499999999999</v>
      </c>
      <c r="E11" s="23">
        <v>142.58999999999997</v>
      </c>
      <c r="F11" s="28">
        <v>142.5625</v>
      </c>
      <c r="G11" s="3">
        <f t="shared" si="0"/>
        <v>148.60062499999998</v>
      </c>
      <c r="H11" s="2">
        <f t="shared" si="1"/>
        <v>6.9990529684075153E-2</v>
      </c>
      <c r="I11" s="3">
        <f t="shared" si="2"/>
        <v>149.06270442699582</v>
      </c>
      <c r="J11" s="3">
        <f t="shared" si="3"/>
        <v>148.13854557300414</v>
      </c>
    </row>
    <row r="12" spans="1:10" x14ac:dyDescent="0.25">
      <c r="A12" s="4" t="s">
        <v>17</v>
      </c>
      <c r="B12" s="4">
        <v>4937922.4799999967</v>
      </c>
      <c r="C12" s="13">
        <v>170.5275</v>
      </c>
      <c r="D12" s="18">
        <v>142.63499999999999</v>
      </c>
      <c r="E12" s="23">
        <v>142.62</v>
      </c>
      <c r="F12" s="28">
        <v>142.58250000000001</v>
      </c>
      <c r="G12" s="3">
        <f t="shared" si="0"/>
        <v>149.59125</v>
      </c>
      <c r="H12" s="2">
        <f t="shared" si="1"/>
        <v>8.0803955427506319E-2</v>
      </c>
      <c r="I12" s="3">
        <f t="shared" si="2"/>
        <v>150.128276266923</v>
      </c>
      <c r="J12" s="3">
        <f t="shared" si="3"/>
        <v>149.05422373307701</v>
      </c>
    </row>
    <row r="13" spans="1:10" x14ac:dyDescent="0.25">
      <c r="A13" s="4" t="s">
        <v>18</v>
      </c>
      <c r="B13" s="4">
        <v>4981720.7279999964</v>
      </c>
      <c r="C13" s="13">
        <v>175.48749999999998</v>
      </c>
      <c r="D13" s="18">
        <v>142.61750000000001</v>
      </c>
      <c r="E13" s="23">
        <v>142.61750000000001</v>
      </c>
      <c r="F13" s="28">
        <v>142.58500000000001</v>
      </c>
      <c r="G13" s="3">
        <f t="shared" si="0"/>
        <v>150.826875</v>
      </c>
      <c r="H13" s="2">
        <f t="shared" si="1"/>
        <v>9.4398459586983063E-2</v>
      </c>
      <c r="I13" s="3">
        <f t="shared" si="2"/>
        <v>151.45943300651581</v>
      </c>
      <c r="J13" s="3">
        <f t="shared" si="3"/>
        <v>150.19431699348419</v>
      </c>
    </row>
    <row r="14" spans="1:10" x14ac:dyDescent="0.25">
      <c r="A14" s="4" t="s">
        <v>19</v>
      </c>
      <c r="B14" s="4">
        <v>5025518.9759999961</v>
      </c>
      <c r="C14" s="8"/>
      <c r="D14" s="18">
        <v>142.63</v>
      </c>
      <c r="E14" s="23">
        <v>142.66249999999999</v>
      </c>
      <c r="F14" s="28">
        <v>142.63</v>
      </c>
      <c r="G14" s="3">
        <f t="shared" si="0"/>
        <v>142.64083333333335</v>
      </c>
      <c r="H14" s="2">
        <f t="shared" si="1"/>
        <v>1.0740716082263488E-4</v>
      </c>
      <c r="I14" s="3">
        <f t="shared" si="2"/>
        <v>142.64151399896215</v>
      </c>
      <c r="J14" s="3">
        <f t="shared" si="3"/>
        <v>142.64015266770454</v>
      </c>
    </row>
    <row r="15" spans="1:10" x14ac:dyDescent="0.25">
      <c r="A15" s="4" t="s">
        <v>20</v>
      </c>
      <c r="B15" s="4">
        <v>5069317.2239999957</v>
      </c>
      <c r="C15" s="8"/>
      <c r="D15" s="18">
        <v>142.6275</v>
      </c>
      <c r="E15" s="23">
        <v>142.65750000000003</v>
      </c>
      <c r="F15" s="28">
        <v>142.59250000000003</v>
      </c>
      <c r="G15" s="3">
        <f t="shared" si="0"/>
        <v>142.62583333333336</v>
      </c>
      <c r="H15" s="2">
        <f t="shared" si="1"/>
        <v>1.8623762000231702E-4</v>
      </c>
      <c r="I15" s="3">
        <f t="shared" si="2"/>
        <v>142.62701344288274</v>
      </c>
      <c r="J15" s="3">
        <f t="shared" si="3"/>
        <v>142.62465322378398</v>
      </c>
    </row>
    <row r="16" spans="1:10" x14ac:dyDescent="0.25">
      <c r="A16" s="4" t="s">
        <v>21</v>
      </c>
      <c r="B16" s="4">
        <v>5113115.4719999954</v>
      </c>
      <c r="C16" s="8"/>
      <c r="D16" s="18">
        <v>142.6525</v>
      </c>
      <c r="E16" s="23">
        <v>142.65</v>
      </c>
      <c r="F16" s="28">
        <v>142.51249999999999</v>
      </c>
      <c r="G16" s="3">
        <f t="shared" si="0"/>
        <v>142.60499999999999</v>
      </c>
      <c r="H16" s="2">
        <f t="shared" si="1"/>
        <v>4.5871701335373026E-4</v>
      </c>
      <c r="I16" s="3">
        <f t="shared" si="2"/>
        <v>142.60790627240078</v>
      </c>
      <c r="J16" s="3">
        <f t="shared" si="3"/>
        <v>142.6020937275992</v>
      </c>
    </row>
    <row r="17" spans="1:10" x14ac:dyDescent="0.25">
      <c r="A17" s="4" t="s">
        <v>22</v>
      </c>
      <c r="B17" s="4">
        <v>5156913.7199999951</v>
      </c>
      <c r="C17" s="8"/>
      <c r="D17" s="18">
        <v>142.6225</v>
      </c>
      <c r="E17" s="23">
        <v>142.57999999999998</v>
      </c>
      <c r="F17" s="28">
        <v>142.57999999999998</v>
      </c>
      <c r="G17" s="3">
        <f t="shared" si="0"/>
        <v>142.59416666666667</v>
      </c>
      <c r="H17" s="2">
        <f t="shared" si="1"/>
        <v>1.4050148475190608E-4</v>
      </c>
      <c r="I17" s="3">
        <f t="shared" si="2"/>
        <v>142.59505676787356</v>
      </c>
      <c r="J17" s="3">
        <f t="shared" si="3"/>
        <v>142.59327656545977</v>
      </c>
    </row>
    <row r="18" spans="1:10" x14ac:dyDescent="0.25">
      <c r="A18" s="4" t="s">
        <v>23</v>
      </c>
      <c r="B18" s="4">
        <v>5200711.9679999948</v>
      </c>
      <c r="C18" s="8"/>
      <c r="D18" s="18">
        <v>142.60750000000002</v>
      </c>
      <c r="E18" s="23">
        <v>142.64499999999998</v>
      </c>
      <c r="F18" s="28">
        <v>142.63</v>
      </c>
      <c r="G18" s="3">
        <f t="shared" si="0"/>
        <v>142.6275</v>
      </c>
      <c r="H18" s="2">
        <f t="shared" si="1"/>
        <v>1.0805093693297872E-4</v>
      </c>
      <c r="I18" s="3">
        <f t="shared" si="2"/>
        <v>142.62818468139005</v>
      </c>
      <c r="J18" s="3">
        <f t="shared" si="3"/>
        <v>142.62681531860994</v>
      </c>
    </row>
    <row r="19" spans="1:10" x14ac:dyDescent="0.25">
      <c r="A19" s="4" t="s">
        <v>24</v>
      </c>
      <c r="B19" s="4">
        <v>5244510.2159999944</v>
      </c>
      <c r="C19" s="8"/>
      <c r="D19" s="18">
        <v>142.61000000000001</v>
      </c>
      <c r="E19" s="23">
        <v>142.6</v>
      </c>
      <c r="F19" s="28">
        <v>142.61500000000001</v>
      </c>
      <c r="G19" s="3">
        <f t="shared" si="0"/>
        <v>142.60833333333335</v>
      </c>
      <c r="H19" s="2">
        <f t="shared" si="1"/>
        <v>4.3728830558968435E-5</v>
      </c>
      <c r="I19" s="3">
        <f t="shared" si="2"/>
        <v>142.60861039056101</v>
      </c>
      <c r="J19" s="3">
        <f t="shared" si="3"/>
        <v>142.60805627610569</v>
      </c>
    </row>
    <row r="20" spans="1:10" x14ac:dyDescent="0.25">
      <c r="A20" s="4" t="s">
        <v>25</v>
      </c>
      <c r="B20" s="4">
        <v>5288308.4639999941</v>
      </c>
      <c r="C20" s="8"/>
      <c r="D20" s="18">
        <v>142.57</v>
      </c>
      <c r="E20" s="23">
        <v>142.58000000000001</v>
      </c>
      <c r="F20" s="28">
        <v>142.59</v>
      </c>
      <c r="G20" s="3">
        <f t="shared" si="0"/>
        <v>142.58000000000001</v>
      </c>
      <c r="H20" s="2">
        <f t="shared" si="1"/>
        <v>5.7265856426437338E-5</v>
      </c>
      <c r="I20" s="3">
        <f t="shared" si="2"/>
        <v>142.58036275306219</v>
      </c>
      <c r="J20" s="3">
        <f t="shared" si="3"/>
        <v>142.57963724693784</v>
      </c>
    </row>
    <row r="21" spans="1:10" x14ac:dyDescent="0.25">
      <c r="A21" s="4" t="s">
        <v>26</v>
      </c>
      <c r="B21" s="4">
        <v>5332106.7119999938</v>
      </c>
      <c r="C21" s="8"/>
      <c r="D21" s="18">
        <v>142.6225</v>
      </c>
      <c r="E21" s="23">
        <v>142.61750000000001</v>
      </c>
      <c r="F21" s="28">
        <v>142.58750000000001</v>
      </c>
      <c r="G21" s="3">
        <f t="shared" si="0"/>
        <v>142.60916666666665</v>
      </c>
      <c r="H21" s="2">
        <f t="shared" si="1"/>
        <v>1.0838034599803939E-4</v>
      </c>
      <c r="I21" s="3">
        <f t="shared" si="2"/>
        <v>142.60985334713072</v>
      </c>
      <c r="J21" s="3">
        <f t="shared" si="3"/>
        <v>142.60847998620258</v>
      </c>
    </row>
    <row r="22" spans="1:10" x14ac:dyDescent="0.25">
      <c r="A22" s="4" t="s">
        <v>27</v>
      </c>
      <c r="B22" s="4">
        <v>5375904.9599999934</v>
      </c>
      <c r="C22" s="8"/>
      <c r="D22" s="18">
        <v>142.595</v>
      </c>
      <c r="E22" s="23">
        <v>142.62</v>
      </c>
      <c r="F22" s="28">
        <v>142.57499999999999</v>
      </c>
      <c r="G22" s="3">
        <f t="shared" si="0"/>
        <v>142.59666666666666</v>
      </c>
      <c r="H22" s="2">
        <f t="shared" si="1"/>
        <v>1.2909793376646384E-4</v>
      </c>
      <c r="I22" s="3">
        <f t="shared" si="2"/>
        <v>142.59748453874462</v>
      </c>
      <c r="J22" s="3">
        <f t="shared" si="3"/>
        <v>142.5958487945887</v>
      </c>
    </row>
    <row r="23" spans="1:10" x14ac:dyDescent="0.25">
      <c r="A23" s="4" t="s">
        <v>28</v>
      </c>
      <c r="B23" s="4">
        <v>5419823.2031999938</v>
      </c>
      <c r="C23" s="8"/>
      <c r="D23" s="18">
        <v>142.5575</v>
      </c>
      <c r="E23" s="23">
        <v>142.5675</v>
      </c>
      <c r="F23" s="28">
        <v>142.60500000000002</v>
      </c>
      <c r="G23" s="3">
        <f t="shared" si="0"/>
        <v>142.57666666666668</v>
      </c>
      <c r="H23" s="2">
        <f t="shared" si="1"/>
        <v>1.4340640294566542E-4</v>
      </c>
      <c r="I23" s="3">
        <f t="shared" si="2"/>
        <v>142.57757505953572</v>
      </c>
      <c r="J23" s="3">
        <f t="shared" si="3"/>
        <v>142.57575827379765</v>
      </c>
    </row>
    <row r="24" spans="1:10" x14ac:dyDescent="0.25">
      <c r="A24" s="4" t="s">
        <v>29</v>
      </c>
      <c r="B24" s="4">
        <v>5463741.4463999942</v>
      </c>
      <c r="C24" s="8"/>
      <c r="D24" s="18">
        <v>142.57249999999999</v>
      </c>
      <c r="E24" s="23">
        <v>142.55000000000001</v>
      </c>
      <c r="F24" s="28">
        <v>142.60500000000002</v>
      </c>
      <c r="G24" s="3">
        <f t="shared" si="0"/>
        <v>142.57583333333335</v>
      </c>
      <c r="H24" s="2">
        <f t="shared" si="1"/>
        <v>1.5835102003198802E-4</v>
      </c>
      <c r="I24" s="3">
        <f t="shared" si="2"/>
        <v>142.57683638545447</v>
      </c>
      <c r="J24" s="3">
        <f t="shared" si="3"/>
        <v>142.57483028121223</v>
      </c>
    </row>
    <row r="25" spans="1:10" x14ac:dyDescent="0.25">
      <c r="A25" s="4" t="s">
        <v>30</v>
      </c>
      <c r="B25" s="4">
        <v>5507659.6895999946</v>
      </c>
      <c r="C25" s="8"/>
      <c r="D25" s="18">
        <v>142.53500000000003</v>
      </c>
      <c r="E25" s="23">
        <v>142.9375</v>
      </c>
      <c r="F25" s="28">
        <v>142.595</v>
      </c>
      <c r="G25" s="3">
        <f t="shared" si="0"/>
        <v>142.68916666666667</v>
      </c>
      <c r="H25" s="2">
        <f t="shared" si="1"/>
        <v>1.2425498232026247E-3</v>
      </c>
      <c r="I25" s="3">
        <f t="shared" si="2"/>
        <v>142.69704367908653</v>
      </c>
      <c r="J25" s="3">
        <f t="shared" si="3"/>
        <v>142.6812896542468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totalTx</vt:lpstr>
      <vt:lpstr>chainsize</vt:lpstr>
      <vt:lpstr>avgbandwidth</vt:lpstr>
      <vt:lpstr>mempool</vt:lpstr>
      <vt:lpstr>fee_per_byte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2017-11-28T01:20:26Z</dcterms:modified>
</cp:coreProperties>
</file>