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1265" yWindow="465" windowWidth="15780" windowHeight="10590" activeTab="3"/>
  </bookViews>
  <sheets>
    <sheet name="totalTx" sheetId="1" r:id="rId1"/>
    <sheet name="btcsupply" sheetId="2" r:id="rId2"/>
    <sheet name="chainsize" sheetId="3" r:id="rId3"/>
    <sheet name="avgbandwidth" sheetId="4" r:id="rId4"/>
  </sheets>
  <calcPr calcId="144525"/>
</workbook>
</file>

<file path=xl/calcChain.xml><?xml version="1.0" encoding="utf-8"?>
<calcChain xmlns="http://schemas.openxmlformats.org/spreadsheetml/2006/main">
  <c r="P4" i="1" l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Q3" i="1"/>
  <c r="P3" i="1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Q3" i="2"/>
  <c r="P3" i="2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Q3" i="3"/>
  <c r="P3" i="3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2" i="4"/>
  <c r="Q2" i="4"/>
  <c r="Q2" i="3"/>
  <c r="P2" i="3"/>
  <c r="Q2" i="2"/>
  <c r="P2" i="2"/>
  <c r="Q2" i="1"/>
  <c r="P2" i="1"/>
  <c r="N24" i="4" l="1"/>
  <c r="O24" i="4"/>
  <c r="N25" i="4"/>
  <c r="O25" i="4" s="1"/>
  <c r="N26" i="4"/>
  <c r="O26" i="4"/>
  <c r="N27" i="4"/>
  <c r="O27" i="4" s="1"/>
  <c r="N28" i="4"/>
  <c r="O28" i="4"/>
  <c r="N29" i="4"/>
  <c r="O29" i="4" s="1"/>
  <c r="N30" i="4"/>
  <c r="O30" i="4"/>
  <c r="N18" i="3"/>
  <c r="O18" i="3"/>
  <c r="N19" i="3"/>
  <c r="O19" i="3" s="1"/>
  <c r="N20" i="3"/>
  <c r="O20" i="3"/>
  <c r="N21" i="3"/>
  <c r="O21" i="3" s="1"/>
  <c r="N22" i="3"/>
  <c r="O22" i="3"/>
  <c r="N23" i="3"/>
  <c r="O23" i="3" s="1"/>
  <c r="N24" i="3"/>
  <c r="O24" i="3"/>
  <c r="N25" i="3"/>
  <c r="O25" i="3" s="1"/>
  <c r="N26" i="3"/>
  <c r="O26" i="3"/>
  <c r="N27" i="3"/>
  <c r="O27" i="3" s="1"/>
  <c r="N28" i="3"/>
  <c r="O28" i="3"/>
  <c r="N29" i="3"/>
  <c r="O29" i="3" s="1"/>
  <c r="N30" i="3"/>
  <c r="O30" i="3"/>
  <c r="N18" i="1" l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18" i="2"/>
  <c r="O18" i="2"/>
  <c r="N19" i="2"/>
  <c r="O19" i="2" s="1"/>
  <c r="N20" i="2"/>
  <c r="O20" i="2"/>
  <c r="N21" i="2"/>
  <c r="O21" i="2" s="1"/>
  <c r="N22" i="2"/>
  <c r="O22" i="2"/>
  <c r="N23" i="2"/>
  <c r="O23" i="2" s="1"/>
  <c r="N24" i="2"/>
  <c r="O24" i="2"/>
  <c r="N25" i="2"/>
  <c r="O25" i="2" s="1"/>
  <c r="N26" i="2"/>
  <c r="O26" i="2"/>
  <c r="N27" i="2"/>
  <c r="O27" i="2" s="1"/>
  <c r="N28" i="2"/>
  <c r="O28" i="2"/>
  <c r="N29" i="2"/>
  <c r="O29" i="2" s="1"/>
  <c r="N30" i="2"/>
  <c r="O30" i="2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18" i="3"/>
  <c r="M18" i="3"/>
  <c r="L19" i="3"/>
  <c r="M19" i="3" s="1"/>
  <c r="L20" i="3"/>
  <c r="M20" i="3"/>
  <c r="L21" i="3"/>
  <c r="M21" i="3" s="1"/>
  <c r="L22" i="3"/>
  <c r="M22" i="3"/>
  <c r="L23" i="3"/>
  <c r="M23" i="3" s="1"/>
  <c r="L24" i="3"/>
  <c r="M24" i="3"/>
  <c r="L25" i="3"/>
  <c r="M25" i="3" s="1"/>
  <c r="L26" i="3"/>
  <c r="M26" i="3"/>
  <c r="L27" i="3"/>
  <c r="M27" i="3" s="1"/>
  <c r="L28" i="3"/>
  <c r="M28" i="3"/>
  <c r="L29" i="3"/>
  <c r="M29" i="3" s="1"/>
  <c r="L30" i="3"/>
  <c r="M30" i="3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17" i="1" l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L17" i="2"/>
  <c r="N17" i="2" s="1"/>
  <c r="O17" i="2" s="1"/>
  <c r="L16" i="2"/>
  <c r="M16" i="2" s="1"/>
  <c r="L15" i="2"/>
  <c r="M15" i="2" s="1"/>
  <c r="L14" i="2"/>
  <c r="M14" i="2" s="1"/>
  <c r="L13" i="2"/>
  <c r="N13" i="2" s="1"/>
  <c r="O13" i="2" s="1"/>
  <c r="L12" i="2"/>
  <c r="M12" i="2" s="1"/>
  <c r="L11" i="2"/>
  <c r="N11" i="2" s="1"/>
  <c r="O11" i="2" s="1"/>
  <c r="L10" i="2"/>
  <c r="M10" i="2" s="1"/>
  <c r="L9" i="2"/>
  <c r="N9" i="2" s="1"/>
  <c r="O9" i="2" s="1"/>
  <c r="L8" i="2"/>
  <c r="M8" i="2" s="1"/>
  <c r="L7" i="2"/>
  <c r="M7" i="2" s="1"/>
  <c r="L6" i="2"/>
  <c r="M6" i="2" s="1"/>
  <c r="L5" i="2"/>
  <c r="N5" i="2" s="1"/>
  <c r="O5" i="2" s="1"/>
  <c r="L4" i="2"/>
  <c r="M4" i="2" s="1"/>
  <c r="L3" i="2"/>
  <c r="N3" i="2" s="1"/>
  <c r="O3" i="2" s="1"/>
  <c r="L2" i="2"/>
  <c r="M2" i="2" s="1"/>
  <c r="L17" i="3"/>
  <c r="N17" i="3" s="1"/>
  <c r="O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N11" i="3" s="1"/>
  <c r="O11" i="3" s="1"/>
  <c r="L10" i="3"/>
  <c r="M10" i="3" s="1"/>
  <c r="L9" i="3"/>
  <c r="N9" i="3" s="1"/>
  <c r="O9" i="3" s="1"/>
  <c r="L8" i="3"/>
  <c r="M8" i="3" s="1"/>
  <c r="L7" i="3"/>
  <c r="N7" i="3" s="1"/>
  <c r="O7" i="3" s="1"/>
  <c r="L6" i="3"/>
  <c r="M6" i="3" s="1"/>
  <c r="L5" i="3"/>
  <c r="M5" i="3" s="1"/>
  <c r="L4" i="3"/>
  <c r="M4" i="3" s="1"/>
  <c r="L3" i="3"/>
  <c r="N3" i="3" s="1"/>
  <c r="O3" i="3" s="1"/>
  <c r="L2" i="3"/>
  <c r="M2" i="3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3" i="4"/>
  <c r="L4" i="4"/>
  <c r="L5" i="4"/>
  <c r="M5" i="4" s="1"/>
  <c r="L6" i="4"/>
  <c r="L7" i="4"/>
  <c r="L8" i="4"/>
  <c r="M8" i="4" s="1"/>
  <c r="L9" i="4"/>
  <c r="M9" i="4" s="1"/>
  <c r="L10" i="4"/>
  <c r="M10" i="4" s="1"/>
  <c r="L2" i="4"/>
  <c r="M5" i="2" l="1"/>
  <c r="M3" i="3"/>
  <c r="M4" i="4"/>
  <c r="M11" i="3"/>
  <c r="N14" i="2"/>
  <c r="O14" i="2" s="1"/>
  <c r="M13" i="2"/>
  <c r="N15" i="1"/>
  <c r="O15" i="1" s="1"/>
  <c r="M6" i="4"/>
  <c r="M7" i="3"/>
  <c r="N15" i="3"/>
  <c r="O15" i="3" s="1"/>
  <c r="M9" i="2"/>
  <c r="N2" i="2"/>
  <c r="N6" i="2"/>
  <c r="O6" i="2" s="1"/>
  <c r="M17" i="2"/>
  <c r="N10" i="2"/>
  <c r="O10" i="2" s="1"/>
  <c r="M2" i="4"/>
  <c r="M7" i="4"/>
  <c r="M3" i="4"/>
  <c r="M9" i="3"/>
  <c r="M17" i="3"/>
  <c r="N4" i="3"/>
  <c r="O4" i="3" s="1"/>
  <c r="N8" i="3"/>
  <c r="O8" i="3" s="1"/>
  <c r="N12" i="3"/>
  <c r="O12" i="3" s="1"/>
  <c r="N16" i="3"/>
  <c r="O16" i="3" s="1"/>
  <c r="N5" i="3"/>
  <c r="O5" i="3" s="1"/>
  <c r="N13" i="3"/>
  <c r="O13" i="3" s="1"/>
  <c r="N2" i="3"/>
  <c r="N6" i="3"/>
  <c r="O6" i="3" s="1"/>
  <c r="N10" i="3"/>
  <c r="O10" i="3" s="1"/>
  <c r="N14" i="3"/>
  <c r="O14" i="3" s="1"/>
  <c r="M3" i="2"/>
  <c r="M11" i="2"/>
  <c r="N7" i="2"/>
  <c r="O7" i="2" s="1"/>
  <c r="N15" i="2"/>
  <c r="O15" i="2" s="1"/>
  <c r="N4" i="2"/>
  <c r="O4" i="2" s="1"/>
  <c r="N8" i="2"/>
  <c r="O8" i="2" s="1"/>
  <c r="N12" i="2"/>
  <c r="O12" i="2" s="1"/>
  <c r="N16" i="2"/>
  <c r="O16" i="2" s="1"/>
  <c r="N12" i="1"/>
  <c r="O12" i="1" s="1"/>
  <c r="N4" i="1"/>
  <c r="O4" i="1" s="1"/>
  <c r="N2" i="1"/>
  <c r="N14" i="1"/>
  <c r="O14" i="1" s="1"/>
  <c r="N10" i="1"/>
  <c r="O10" i="1" s="1"/>
  <c r="N6" i="1"/>
  <c r="O6" i="1" s="1"/>
  <c r="N16" i="1"/>
  <c r="O16" i="1" s="1"/>
  <c r="N8" i="1"/>
  <c r="O8" i="1" s="1"/>
  <c r="N17" i="1"/>
  <c r="O17" i="1" s="1"/>
  <c r="N13" i="1"/>
  <c r="O13" i="1" s="1"/>
  <c r="N9" i="1"/>
  <c r="O9" i="1" s="1"/>
  <c r="N5" i="1"/>
  <c r="O5" i="1" s="1"/>
  <c r="N11" i="1"/>
  <c r="O11" i="1" s="1"/>
  <c r="N7" i="1"/>
  <c r="O7" i="1" s="1"/>
  <c r="N3" i="1"/>
  <c r="O3" i="1" s="1"/>
</calcChain>
</file>

<file path=xl/comments1.xml><?xml version="1.0" encoding="utf-8"?>
<comments xmlns="http://schemas.openxmlformats.org/spreadsheetml/2006/main">
  <authors>
    <author>Author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CSV file from https://blockchain.info/charts/n-transactions-total?timespan=all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CSV from https://blockchain.info/charts/total-bitcoins?timespan=all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CSV from https://blockchain.info/charts/blocks-size?timespan=all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K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Taken as 30 day average of that month from statoshi.info and dividing by 4, assuming statoshi is connected to 100 peers on average</t>
        </r>
      </text>
    </comment>
  </commentList>
</comments>
</file>

<file path=xl/sharedStrings.xml><?xml version="1.0" encoding="utf-8"?>
<sst xmlns="http://schemas.openxmlformats.org/spreadsheetml/2006/main" count="184" uniqueCount="49">
  <si>
    <t>Fri Jan 09 00:00:00 EST 2009</t>
  </si>
  <si>
    <t>Fri Apr 10 07:00:00 EDT 2009</t>
  </si>
  <si>
    <t>Fri Jul 10 13:00:00 EDT 2009</t>
  </si>
  <si>
    <t>Fri Oct 09 19:00:00 EDT 2009</t>
  </si>
  <si>
    <t>Sat Jan 09 00:00:00 EST 2010</t>
  </si>
  <si>
    <t>Sat Apr 10 07:00:00 EDT 2010</t>
  </si>
  <si>
    <t>Sat Jul 10 13:00:00 EDT 2010</t>
  </si>
  <si>
    <t>Sat Oct 09 19:00:00 EDT 2010</t>
  </si>
  <si>
    <t>Sun Jan 09 00:00:00 EST 2011</t>
  </si>
  <si>
    <t>Sun Apr 10 07:00:00 EDT 2011</t>
  </si>
  <si>
    <t>Sun Jul 10 13:00:00 EDT 2011</t>
  </si>
  <si>
    <t>Sun Oct 09 19:00:00 EDT 2011</t>
  </si>
  <si>
    <t>Mon Jan 09 00:00:00 EST 2012</t>
  </si>
  <si>
    <t>Mon Apr 09 07:00:00 EDT 2012</t>
  </si>
  <si>
    <t>Mon Jul 09 13:00:00 EDT 2012</t>
  </si>
  <si>
    <t>Mon Oct 08 19:00:00 EDT 2012</t>
  </si>
  <si>
    <t>TimeStamp</t>
  </si>
  <si>
    <t>Run 1</t>
  </si>
  <si>
    <t>Run 2</t>
  </si>
  <si>
    <t>Run 3</t>
  </si>
  <si>
    <t>Run 4</t>
  </si>
  <si>
    <t>Actual</t>
  </si>
  <si>
    <t>Date</t>
  </si>
  <si>
    <t>Average</t>
  </si>
  <si>
    <t>STD</t>
  </si>
  <si>
    <t>Difference</t>
  </si>
  <si>
    <t>Diff %</t>
  </si>
  <si>
    <t>Tue Jan 08 00:00:00 EST 2013</t>
  </si>
  <si>
    <t>Tue Apr 09 07:00:00 EDT 2013</t>
  </si>
  <si>
    <t>Tue Jul 09 13:00:00 EDT 2013</t>
  </si>
  <si>
    <t>Tue Oct 08 19:00:00 EDT 2013</t>
  </si>
  <si>
    <t>Wed Jan 08 00:00:00 EST 2014</t>
  </si>
  <si>
    <t>Wed Apr 09 07:00:00 EDT 2014</t>
  </si>
  <si>
    <t>Wed Jul 09 13:00:00 EDT 2014</t>
  </si>
  <si>
    <t>Wed Oct 08 19:00:00 EDT 2014</t>
  </si>
  <si>
    <t>Thu Jan 08 00:00:00 EST 2015</t>
  </si>
  <si>
    <t>Thu Apr 09 07:00:00 EDT 2015</t>
  </si>
  <si>
    <t>Thu Jul 09 13:00:00 EDT 2015</t>
  </si>
  <si>
    <t>Thu Oct 08 19:00:00 EDT 2015</t>
  </si>
  <si>
    <t>Fri Jan 08 00:00:00 EST 2016</t>
  </si>
  <si>
    <t>Run 5</t>
  </si>
  <si>
    <t>Run 6</t>
  </si>
  <si>
    <t xml:space="preserve">Run 7 </t>
  </si>
  <si>
    <t>Run 8</t>
  </si>
  <si>
    <t xml:space="preserve">Run 5 </t>
  </si>
  <si>
    <t>Run 7</t>
  </si>
  <si>
    <t>Simulation Average</t>
  </si>
  <si>
    <t>Upper 90%</t>
  </si>
  <si>
    <t>Lower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</si>
</sst>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</cellStyleXfs>
  <cellXfs count="82">
    <xf numFmtId="0" fontId="0" fillId="0" borderId="0" xfId="0"/>
    <xf numFmtId="0" fontId="0" fillId="0" borderId="0" xfId="0" applyFill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/>
    <xf numFmtId="0" fontId="20" fillId="0" borderId="0" xfId="43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20" fillId="0" borderId="0" xfId="43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totalTx!$K$1</c:f>
              <c:strCache>
                <c:ptCount val="1"/>
                <c:pt idx="0">
                  <c:v>Actual</c:v>
                </c:pt>
              </c:strCache>
            </c:strRef>
          </c:tx>
          <c:cat>
            <c:strRef>
              <c:f>totalTx!$A$2:$A$30</c:f>
              <c:strCache>
                <c:ptCount val="29"/>
                <c:pt idx="0">
                  <c:v>Fri Jan 09 00:00:00 EST 2009</c:v>
                </c:pt>
                <c:pt idx="1">
                  <c:v>Fri Apr 10 07:00:00 EDT 2009</c:v>
                </c:pt>
                <c:pt idx="2">
                  <c:v>Fri Jul 10 13:00:00 EDT 2009</c:v>
                </c:pt>
                <c:pt idx="3">
                  <c:v>Fri Oct 09 19:00:00 EDT 2009</c:v>
                </c:pt>
                <c:pt idx="4">
                  <c:v>Sat Jan 09 00:00:00 EST 2010</c:v>
                </c:pt>
                <c:pt idx="5">
                  <c:v>Sat Apr 10 07:00:00 EDT 2010</c:v>
                </c:pt>
                <c:pt idx="6">
                  <c:v>Sat Jul 10 13:00:00 EDT 2010</c:v>
                </c:pt>
                <c:pt idx="7">
                  <c:v>Sat Oct 09 19:00:00 EDT 2010</c:v>
                </c:pt>
                <c:pt idx="8">
                  <c:v>Sun Jan 09 00:00:00 EST 2011</c:v>
                </c:pt>
                <c:pt idx="9">
                  <c:v>Sun Apr 10 07:00:00 EDT 2011</c:v>
                </c:pt>
                <c:pt idx="10">
                  <c:v>Sun Jul 10 13:00:00 EDT 2011</c:v>
                </c:pt>
                <c:pt idx="11">
                  <c:v>Sun Oct 09 19:00:00 EDT 2011</c:v>
                </c:pt>
                <c:pt idx="12">
                  <c:v>Mon Jan 09 00:00:00 EST 2012</c:v>
                </c:pt>
                <c:pt idx="13">
                  <c:v>Mon Apr 09 07:00:00 EDT 2012</c:v>
                </c:pt>
                <c:pt idx="14">
                  <c:v>Mon Jul 09 13:00:00 EDT 2012</c:v>
                </c:pt>
                <c:pt idx="15">
                  <c:v>Mon Oct 08 19:00:00 EDT 2012</c:v>
                </c:pt>
                <c:pt idx="16">
                  <c:v>Tue Jan 08 00:00:00 EST 2013</c:v>
                </c:pt>
                <c:pt idx="17">
                  <c:v>Tue Apr 09 07:00:00 EDT 2013</c:v>
                </c:pt>
                <c:pt idx="18">
                  <c:v>Tue Jul 09 13:00:00 EDT 2013</c:v>
                </c:pt>
                <c:pt idx="19">
                  <c:v>Tue Oct 08 19:00:00 EDT 2013</c:v>
                </c:pt>
                <c:pt idx="20">
                  <c:v>Wed Jan 08 00:00:00 EST 2014</c:v>
                </c:pt>
                <c:pt idx="21">
                  <c:v>Wed Apr 09 07:00:00 EDT 2014</c:v>
                </c:pt>
                <c:pt idx="22">
                  <c:v>Wed Jul 09 13:00:00 EDT 2014</c:v>
                </c:pt>
                <c:pt idx="23">
                  <c:v>Wed Oct 08 19:00:00 EDT 2014</c:v>
                </c:pt>
                <c:pt idx="24">
                  <c:v>Thu Jan 08 00:00:00 EST 2015</c:v>
                </c:pt>
                <c:pt idx="25">
                  <c:v>Thu Apr 09 07:00:00 EDT 2015</c:v>
                </c:pt>
                <c:pt idx="26">
                  <c:v>Thu Jul 09 13:00:00 EDT 2015</c:v>
                </c:pt>
                <c:pt idx="27">
                  <c:v>Thu Oct 08 19:00:00 EDT 2015</c:v>
                </c:pt>
                <c:pt idx="28">
                  <c:v>Fri Jan 08 00:00:00 EST 2016</c:v>
                </c:pt>
              </c:strCache>
            </c:strRef>
          </c:cat>
          <c:val>
            <c:numRef>
              <c:f>totalTx!$K$2:$K$30</c:f>
              <c:numCache>
                <c:formatCode>General</c:formatCode>
                <c:ptCount val="29"/>
                <c:pt idx="0">
                  <c:v>1</c:v>
                </c:pt>
                <c:pt idx="1">
                  <c:v>10458</c:v>
                </c:pt>
                <c:pt idx="2">
                  <c:v>16967</c:v>
                </c:pt>
                <c:pt idx="3">
                  <c:v>24733</c:v>
                </c:pt>
                <c:pt idx="4">
                  <c:v>33968</c:v>
                </c:pt>
                <c:pt idx="5">
                  <c:v>50807</c:v>
                </c:pt>
                <c:pt idx="6">
                  <c:v>73590</c:v>
                </c:pt>
                <c:pt idx="7">
                  <c:v>126719</c:v>
                </c:pt>
                <c:pt idx="8">
                  <c:v>226688</c:v>
                </c:pt>
                <c:pt idx="9">
                  <c:v>403058</c:v>
                </c:pt>
                <c:pt idx="10">
                  <c:v>684211</c:v>
                </c:pt>
                <c:pt idx="11">
                  <c:v>1653645</c:v>
                </c:pt>
                <c:pt idx="12">
                  <c:v>2165842</c:v>
                </c:pt>
                <c:pt idx="13">
                  <c:v>2788761</c:v>
                </c:pt>
                <c:pt idx="14">
                  <c:v>4779811</c:v>
                </c:pt>
                <c:pt idx="15">
                  <c:v>7795519</c:v>
                </c:pt>
                <c:pt idx="16">
                  <c:v>10874981</c:v>
                </c:pt>
                <c:pt idx="17">
                  <c:v>15764211</c:v>
                </c:pt>
                <c:pt idx="18">
                  <c:v>20475522</c:v>
                </c:pt>
                <c:pt idx="19">
                  <c:v>25117448</c:v>
                </c:pt>
                <c:pt idx="20">
                  <c:v>30719496</c:v>
                </c:pt>
                <c:pt idx="21">
                  <c:v>36532228</c:v>
                </c:pt>
                <c:pt idx="22">
                  <c:v>42160255</c:v>
                </c:pt>
                <c:pt idx="23">
                  <c:v>48449158</c:v>
                </c:pt>
                <c:pt idx="24">
                  <c:v>56135447</c:v>
                </c:pt>
                <c:pt idx="25">
                  <c:v>64898865</c:v>
                </c:pt>
                <c:pt idx="26">
                  <c:v>71467816</c:v>
                </c:pt>
                <c:pt idx="27">
                  <c:v>86896340</c:v>
                </c:pt>
                <c:pt idx="28">
                  <c:v>102612806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totalTx!$L$1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totalTx!$A$2:$A$30</c:f>
              <c:strCache>
                <c:ptCount val="29"/>
                <c:pt idx="0">
                  <c:v>Fri Jan 09 00:00:00 EST 2009</c:v>
                </c:pt>
                <c:pt idx="1">
                  <c:v>Fri Apr 10 07:00:00 EDT 2009</c:v>
                </c:pt>
                <c:pt idx="2">
                  <c:v>Fri Jul 10 13:00:00 EDT 2009</c:v>
                </c:pt>
                <c:pt idx="3">
                  <c:v>Fri Oct 09 19:00:00 EDT 2009</c:v>
                </c:pt>
                <c:pt idx="4">
                  <c:v>Sat Jan 09 00:00:00 EST 2010</c:v>
                </c:pt>
                <c:pt idx="5">
                  <c:v>Sat Apr 10 07:00:00 EDT 2010</c:v>
                </c:pt>
                <c:pt idx="6">
                  <c:v>Sat Jul 10 13:00:00 EDT 2010</c:v>
                </c:pt>
                <c:pt idx="7">
                  <c:v>Sat Oct 09 19:00:00 EDT 2010</c:v>
                </c:pt>
                <c:pt idx="8">
                  <c:v>Sun Jan 09 00:00:00 EST 2011</c:v>
                </c:pt>
                <c:pt idx="9">
                  <c:v>Sun Apr 10 07:00:00 EDT 2011</c:v>
                </c:pt>
                <c:pt idx="10">
                  <c:v>Sun Jul 10 13:00:00 EDT 2011</c:v>
                </c:pt>
                <c:pt idx="11">
                  <c:v>Sun Oct 09 19:00:00 EDT 2011</c:v>
                </c:pt>
                <c:pt idx="12">
                  <c:v>Mon Jan 09 00:00:00 EST 2012</c:v>
                </c:pt>
                <c:pt idx="13">
                  <c:v>Mon Apr 09 07:00:00 EDT 2012</c:v>
                </c:pt>
                <c:pt idx="14">
                  <c:v>Mon Jul 09 13:00:00 EDT 2012</c:v>
                </c:pt>
                <c:pt idx="15">
                  <c:v>Mon Oct 08 19:00:00 EDT 2012</c:v>
                </c:pt>
                <c:pt idx="16">
                  <c:v>Tue Jan 08 00:00:00 EST 2013</c:v>
                </c:pt>
                <c:pt idx="17">
                  <c:v>Tue Apr 09 07:00:00 EDT 2013</c:v>
                </c:pt>
                <c:pt idx="18">
                  <c:v>Tue Jul 09 13:00:00 EDT 2013</c:v>
                </c:pt>
                <c:pt idx="19">
                  <c:v>Tue Oct 08 19:00:00 EDT 2013</c:v>
                </c:pt>
                <c:pt idx="20">
                  <c:v>Wed Jan 08 00:00:00 EST 2014</c:v>
                </c:pt>
                <c:pt idx="21">
                  <c:v>Wed Apr 09 07:00:00 EDT 2014</c:v>
                </c:pt>
                <c:pt idx="22">
                  <c:v>Wed Jul 09 13:00:00 EDT 2014</c:v>
                </c:pt>
                <c:pt idx="23">
                  <c:v>Wed Oct 08 19:00:00 EDT 2014</c:v>
                </c:pt>
                <c:pt idx="24">
                  <c:v>Thu Jan 08 00:00:00 EST 2015</c:v>
                </c:pt>
                <c:pt idx="25">
                  <c:v>Thu Apr 09 07:00:00 EDT 2015</c:v>
                </c:pt>
                <c:pt idx="26">
                  <c:v>Thu Jul 09 13:00:00 EDT 2015</c:v>
                </c:pt>
                <c:pt idx="27">
                  <c:v>Thu Oct 08 19:00:00 EDT 2015</c:v>
                </c:pt>
                <c:pt idx="28">
                  <c:v>Fri Jan 08 00:00:00 EST 2016</c:v>
                </c:pt>
              </c:strCache>
            </c:strRef>
          </c:cat>
          <c:val>
            <c:numRef>
              <c:f>totalTx!$L$2:$L$30</c:f>
              <c:numCache>
                <c:formatCode>General</c:formatCode>
                <c:ptCount val="29"/>
                <c:pt idx="0">
                  <c:v>1</c:v>
                </c:pt>
                <c:pt idx="1">
                  <c:v>22361.75</c:v>
                </c:pt>
                <c:pt idx="2">
                  <c:v>44947.875</c:v>
                </c:pt>
                <c:pt idx="3">
                  <c:v>67630.25</c:v>
                </c:pt>
                <c:pt idx="4">
                  <c:v>90344.625</c:v>
                </c:pt>
                <c:pt idx="5">
                  <c:v>112994.125</c:v>
                </c:pt>
                <c:pt idx="6">
                  <c:v>141448.5</c:v>
                </c:pt>
                <c:pt idx="7">
                  <c:v>188906.75</c:v>
                </c:pt>
                <c:pt idx="8">
                  <c:v>273088.25</c:v>
                </c:pt>
                <c:pt idx="9">
                  <c:v>433079.375</c:v>
                </c:pt>
                <c:pt idx="10">
                  <c:v>825861.25</c:v>
                </c:pt>
                <c:pt idx="11">
                  <c:v>1431293.375</c:v>
                </c:pt>
                <c:pt idx="12">
                  <c:v>1989596.25</c:v>
                </c:pt>
                <c:pt idx="13">
                  <c:v>2500523.25</c:v>
                </c:pt>
                <c:pt idx="14">
                  <c:v>4256627.375</c:v>
                </c:pt>
                <c:pt idx="15">
                  <c:v>6727433.125</c:v>
                </c:pt>
                <c:pt idx="16">
                  <c:v>9477123.5</c:v>
                </c:pt>
                <c:pt idx="17">
                  <c:v>12538426</c:v>
                </c:pt>
                <c:pt idx="18">
                  <c:v>15944790.25</c:v>
                </c:pt>
                <c:pt idx="19">
                  <c:v>19735567.375</c:v>
                </c:pt>
                <c:pt idx="20">
                  <c:v>23956483.125</c:v>
                </c:pt>
                <c:pt idx="21">
                  <c:v>28655539.5</c:v>
                </c:pt>
                <c:pt idx="22">
                  <c:v>33884200.25</c:v>
                </c:pt>
                <c:pt idx="23">
                  <c:v>39707331.125</c:v>
                </c:pt>
                <c:pt idx="24">
                  <c:v>46191598.25</c:v>
                </c:pt>
                <c:pt idx="25">
                  <c:v>53408796.375</c:v>
                </c:pt>
                <c:pt idx="26">
                  <c:v>61443319.375</c:v>
                </c:pt>
                <c:pt idx="27">
                  <c:v>70388058.125</c:v>
                </c:pt>
                <c:pt idx="28">
                  <c:v>80345720.75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totalTx!$P$1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totalTx!$P$2:$P$30</c:f>
              <c:numCache>
                <c:formatCode>General</c:formatCode>
                <c:ptCount val="29"/>
                <c:pt idx="0">
                  <c:v>0</c:v>
                </c:pt>
                <c:pt idx="1">
                  <c:v>22368.797852428499</c:v>
                </c:pt>
                <c:pt idx="2">
                  <c:v>44953.391341585775</c:v>
                </c:pt>
                <c:pt idx="3">
                  <c:v>67638.263120410644</c:v>
                </c:pt>
                <c:pt idx="4">
                  <c:v>90353.734850126653</c:v>
                </c:pt>
                <c:pt idx="5">
                  <c:v>113002.54772178996</c:v>
                </c:pt>
                <c:pt idx="6">
                  <c:v>141456.23933891923</c:v>
                </c:pt>
                <c:pt idx="7">
                  <c:v>188917.77308499915</c:v>
                </c:pt>
                <c:pt idx="8">
                  <c:v>273108.91646589944</c:v>
                </c:pt>
                <c:pt idx="9">
                  <c:v>433124.99036065413</c:v>
                </c:pt>
                <c:pt idx="10">
                  <c:v>826039.40694197046</c:v>
                </c:pt>
                <c:pt idx="11">
                  <c:v>1431470.7507955998</c:v>
                </c:pt>
                <c:pt idx="12">
                  <c:v>1989788.0715954651</c:v>
                </c:pt>
                <c:pt idx="13">
                  <c:v>2500713.5965255084</c:v>
                </c:pt>
                <c:pt idx="14">
                  <c:v>4257263.1093301158</c:v>
                </c:pt>
                <c:pt idx="15">
                  <c:v>6728079.0782360248</c:v>
                </c:pt>
                <c:pt idx="16">
                  <c:v>9477799.6261691861</c:v>
                </c:pt>
                <c:pt idx="17">
                  <c:v>12539174.396402353</c:v>
                </c:pt>
                <c:pt idx="18">
                  <c:v>15945576.938678335</c:v>
                </c:pt>
                <c:pt idx="19">
                  <c:v>19736410.051463816</c:v>
                </c:pt>
                <c:pt idx="20">
                  <c:v>23957420.057537798</c:v>
                </c:pt>
                <c:pt idx="21">
                  <c:v>28656622.341269888</c:v>
                </c:pt>
                <c:pt idx="22">
                  <c:v>33885515.133091941</c:v>
                </c:pt>
                <c:pt idx="23">
                  <c:v>39708898.083947405</c:v>
                </c:pt>
                <c:pt idx="24">
                  <c:v>46193375.055817522</c:v>
                </c:pt>
                <c:pt idx="25">
                  <c:v>53410817.611737698</c:v>
                </c:pt>
                <c:pt idx="26">
                  <c:v>61445646.180802457</c:v>
                </c:pt>
                <c:pt idx="27">
                  <c:v>70390837.785510778</c:v>
                </c:pt>
                <c:pt idx="28">
                  <c:v>80348894.393853396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totalTx!$Q$1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totalTx!$Q$2:$Q$30</c:f>
              <c:numCache>
                <c:formatCode>General</c:formatCode>
                <c:ptCount val="29"/>
                <c:pt idx="0">
                  <c:v>0</c:v>
                </c:pt>
                <c:pt idx="1">
                  <c:v>22354.702147571501</c:v>
                </c:pt>
                <c:pt idx="2">
                  <c:v>44942.358658414225</c:v>
                </c:pt>
                <c:pt idx="3">
                  <c:v>67622.236879589356</c:v>
                </c:pt>
                <c:pt idx="4">
                  <c:v>90335.515149873347</c:v>
                </c:pt>
                <c:pt idx="5">
                  <c:v>112985.70227821004</c:v>
                </c:pt>
                <c:pt idx="6">
                  <c:v>141440.76066108077</c:v>
                </c:pt>
                <c:pt idx="7">
                  <c:v>188895.72691500085</c:v>
                </c:pt>
                <c:pt idx="8">
                  <c:v>273067.58353410056</c:v>
                </c:pt>
                <c:pt idx="9">
                  <c:v>433033.75963934587</c:v>
                </c:pt>
                <c:pt idx="10">
                  <c:v>825683.09305802954</c:v>
                </c:pt>
                <c:pt idx="11">
                  <c:v>1431115.9992044002</c:v>
                </c:pt>
                <c:pt idx="12">
                  <c:v>1989404.4284045349</c:v>
                </c:pt>
                <c:pt idx="13">
                  <c:v>2500332.9034744916</c:v>
                </c:pt>
                <c:pt idx="14">
                  <c:v>4255991.6406698842</c:v>
                </c:pt>
                <c:pt idx="15">
                  <c:v>6726787.1717639752</c:v>
                </c:pt>
                <c:pt idx="16">
                  <c:v>9476447.3738308139</c:v>
                </c:pt>
                <c:pt idx="17">
                  <c:v>12537677.603597647</c:v>
                </c:pt>
                <c:pt idx="18">
                  <c:v>15944003.561321665</c:v>
                </c:pt>
                <c:pt idx="19">
                  <c:v>19734724.698536184</c:v>
                </c:pt>
                <c:pt idx="20">
                  <c:v>23955546.192462202</c:v>
                </c:pt>
                <c:pt idx="21">
                  <c:v>28654456.658730112</c:v>
                </c:pt>
                <c:pt idx="22">
                  <c:v>33882885.366908059</c:v>
                </c:pt>
                <c:pt idx="23">
                  <c:v>39705764.166052595</c:v>
                </c:pt>
                <c:pt idx="24">
                  <c:v>46189821.444182478</c:v>
                </c:pt>
                <c:pt idx="25">
                  <c:v>53406775.138262302</c:v>
                </c:pt>
                <c:pt idx="26">
                  <c:v>61440992.569197543</c:v>
                </c:pt>
                <c:pt idx="27">
                  <c:v>70385278.464489222</c:v>
                </c:pt>
                <c:pt idx="28">
                  <c:v>80342547.106146604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74784"/>
        <c:axId val="81976320"/>
      </c:lineChart>
      <c:catAx>
        <c:axId val="8197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81976320"/>
        <c:crosses val="autoZero"/>
        <c:auto val="1"/>
        <c:lblAlgn val="ctr"/>
        <c:lblOffset val="100"/>
        <c:noMultiLvlLbl val="0"/>
      </c:catAx>
      <c:valAx>
        <c:axId val="8197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Number of Transactions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7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76105581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btcsupply!$L$1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btcsupply!$A$3:$A$30</c:f>
              <c:strCache>
                <c:ptCount val="28"/>
                <c:pt idx="0">
                  <c:v>Fri Apr 10 07:00:00 EDT 2009</c:v>
                </c:pt>
                <c:pt idx="1">
                  <c:v>Fri Jul 10 13:00:00 EDT 2009</c:v>
                </c:pt>
                <c:pt idx="2">
                  <c:v>Fri Oct 09 19:00:00 EDT 2009</c:v>
                </c:pt>
                <c:pt idx="3">
                  <c:v>Sat Jan 09 00:00:00 EST 2010</c:v>
                </c:pt>
                <c:pt idx="4">
                  <c:v>Sat Apr 10 07:00:00 EDT 2010</c:v>
                </c:pt>
                <c:pt idx="5">
                  <c:v>Sat Jul 10 13:00:00 EDT 2010</c:v>
                </c:pt>
                <c:pt idx="6">
                  <c:v>Sat Oct 09 19:00:00 EDT 2010</c:v>
                </c:pt>
                <c:pt idx="7">
                  <c:v>Sun Jan 09 00:00:00 EST 2011</c:v>
                </c:pt>
                <c:pt idx="8">
                  <c:v>Sun Apr 10 07:00:00 EDT 2011</c:v>
                </c:pt>
                <c:pt idx="9">
                  <c:v>Sun Jul 10 13:00:00 EDT 2011</c:v>
                </c:pt>
                <c:pt idx="10">
                  <c:v>Sun Oct 09 19:00:00 EDT 2011</c:v>
                </c:pt>
                <c:pt idx="11">
                  <c:v>Mon Jan 09 00:00:00 EST 2012</c:v>
                </c:pt>
                <c:pt idx="12">
                  <c:v>Mon Apr 09 07:00:00 EDT 2012</c:v>
                </c:pt>
                <c:pt idx="13">
                  <c:v>Mon Jul 09 13:00:00 EDT 2012</c:v>
                </c:pt>
                <c:pt idx="14">
                  <c:v>Mon Oct 08 19:00:00 EDT 2012</c:v>
                </c:pt>
                <c:pt idx="15">
                  <c:v>Tue Jan 08 00:00:00 EST 2013</c:v>
                </c:pt>
                <c:pt idx="16">
                  <c:v>Tue Apr 09 07:00:00 EDT 2013</c:v>
                </c:pt>
                <c:pt idx="17">
                  <c:v>Tue Jul 09 13:00:00 EDT 2013</c:v>
                </c:pt>
                <c:pt idx="18">
                  <c:v>Tue Oct 08 19:00:00 EDT 2013</c:v>
                </c:pt>
                <c:pt idx="19">
                  <c:v>Wed Jan 08 00:00:00 EST 2014</c:v>
                </c:pt>
                <c:pt idx="20">
                  <c:v>Wed Apr 09 07:00:00 EDT 2014</c:v>
                </c:pt>
                <c:pt idx="21">
                  <c:v>Wed Jul 09 13:00:00 EDT 2014</c:v>
                </c:pt>
                <c:pt idx="22">
                  <c:v>Wed Oct 08 19:00:00 EDT 2014</c:v>
                </c:pt>
                <c:pt idx="23">
                  <c:v>Thu Jan 08 00:00:00 EST 2015</c:v>
                </c:pt>
                <c:pt idx="24">
                  <c:v>Thu Apr 09 07:00:00 EDT 2015</c:v>
                </c:pt>
                <c:pt idx="25">
                  <c:v>Thu Jul 09 13:00:00 EDT 2015</c:v>
                </c:pt>
                <c:pt idx="26">
                  <c:v>Thu Oct 08 19:00:00 EDT 2015</c:v>
                </c:pt>
                <c:pt idx="27">
                  <c:v>Fri Jan 08 00:00:00 EST 2016</c:v>
                </c:pt>
              </c:strCache>
            </c:strRef>
          </c:cat>
          <c:val>
            <c:numRef>
              <c:f>btcsupply!$L$3:$L$30</c:f>
              <c:numCache>
                <c:formatCode>General</c:formatCode>
                <c:ptCount val="28"/>
                <c:pt idx="0">
                  <c:v>657643.75</c:v>
                </c:pt>
                <c:pt idx="1">
                  <c:v>1314281.25</c:v>
                </c:pt>
                <c:pt idx="2">
                  <c:v>1970843.75</c:v>
                </c:pt>
                <c:pt idx="3">
                  <c:v>2628193.75</c:v>
                </c:pt>
                <c:pt idx="4">
                  <c:v>3285112.5</c:v>
                </c:pt>
                <c:pt idx="5">
                  <c:v>3943250</c:v>
                </c:pt>
                <c:pt idx="6">
                  <c:v>4599943.75</c:v>
                </c:pt>
                <c:pt idx="7">
                  <c:v>5256825</c:v>
                </c:pt>
                <c:pt idx="8">
                  <c:v>5915218.75</c:v>
                </c:pt>
                <c:pt idx="9">
                  <c:v>6572475</c:v>
                </c:pt>
                <c:pt idx="10">
                  <c:v>7229975</c:v>
                </c:pt>
                <c:pt idx="11">
                  <c:v>7886975</c:v>
                </c:pt>
                <c:pt idx="12">
                  <c:v>8543775</c:v>
                </c:pt>
                <c:pt idx="13">
                  <c:v>9200300</c:v>
                </c:pt>
                <c:pt idx="14">
                  <c:v>9856887.5</c:v>
                </c:pt>
                <c:pt idx="15">
                  <c:v>10506687.5</c:v>
                </c:pt>
                <c:pt idx="16">
                  <c:v>10835046.875</c:v>
                </c:pt>
                <c:pt idx="17">
                  <c:v>11163403.125</c:v>
                </c:pt>
                <c:pt idx="18">
                  <c:v>11491831.25</c:v>
                </c:pt>
                <c:pt idx="19">
                  <c:v>11821028.125</c:v>
                </c:pt>
                <c:pt idx="20">
                  <c:v>12149575</c:v>
                </c:pt>
                <c:pt idx="21">
                  <c:v>12478443.75</c:v>
                </c:pt>
                <c:pt idx="22">
                  <c:v>12807187.5</c:v>
                </c:pt>
                <c:pt idx="23">
                  <c:v>13135393.75</c:v>
                </c:pt>
                <c:pt idx="24">
                  <c:v>13463606.25</c:v>
                </c:pt>
                <c:pt idx="25">
                  <c:v>13792071.875</c:v>
                </c:pt>
                <c:pt idx="26">
                  <c:v>14120334.375</c:v>
                </c:pt>
                <c:pt idx="27">
                  <c:v>14449078.125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btcsupply!$K$1</c:f>
              <c:strCache>
                <c:ptCount val="1"/>
                <c:pt idx="0">
                  <c:v>Actual</c:v>
                </c:pt>
              </c:strCache>
            </c:strRef>
          </c:tx>
          <c:cat>
            <c:strRef>
              <c:f>btcsupply!$A$3:$A$30</c:f>
              <c:strCache>
                <c:ptCount val="28"/>
                <c:pt idx="0">
                  <c:v>Fri Apr 10 07:00:00 EDT 2009</c:v>
                </c:pt>
                <c:pt idx="1">
                  <c:v>Fri Jul 10 13:00:00 EDT 2009</c:v>
                </c:pt>
                <c:pt idx="2">
                  <c:v>Fri Oct 09 19:00:00 EDT 2009</c:v>
                </c:pt>
                <c:pt idx="3">
                  <c:v>Sat Jan 09 00:00:00 EST 2010</c:v>
                </c:pt>
                <c:pt idx="4">
                  <c:v>Sat Apr 10 07:00:00 EDT 2010</c:v>
                </c:pt>
                <c:pt idx="5">
                  <c:v>Sat Jul 10 13:00:00 EDT 2010</c:v>
                </c:pt>
                <c:pt idx="6">
                  <c:v>Sat Oct 09 19:00:00 EDT 2010</c:v>
                </c:pt>
                <c:pt idx="7">
                  <c:v>Sun Jan 09 00:00:00 EST 2011</c:v>
                </c:pt>
                <c:pt idx="8">
                  <c:v>Sun Apr 10 07:00:00 EDT 2011</c:v>
                </c:pt>
                <c:pt idx="9">
                  <c:v>Sun Jul 10 13:00:00 EDT 2011</c:v>
                </c:pt>
                <c:pt idx="10">
                  <c:v>Sun Oct 09 19:00:00 EDT 2011</c:v>
                </c:pt>
                <c:pt idx="11">
                  <c:v>Mon Jan 09 00:00:00 EST 2012</c:v>
                </c:pt>
                <c:pt idx="12">
                  <c:v>Mon Apr 09 07:00:00 EDT 2012</c:v>
                </c:pt>
                <c:pt idx="13">
                  <c:v>Mon Jul 09 13:00:00 EDT 2012</c:v>
                </c:pt>
                <c:pt idx="14">
                  <c:v>Mon Oct 08 19:00:00 EDT 2012</c:v>
                </c:pt>
                <c:pt idx="15">
                  <c:v>Tue Jan 08 00:00:00 EST 2013</c:v>
                </c:pt>
                <c:pt idx="16">
                  <c:v>Tue Apr 09 07:00:00 EDT 2013</c:v>
                </c:pt>
                <c:pt idx="17">
                  <c:v>Tue Jul 09 13:00:00 EDT 2013</c:v>
                </c:pt>
                <c:pt idx="18">
                  <c:v>Tue Oct 08 19:00:00 EDT 2013</c:v>
                </c:pt>
                <c:pt idx="19">
                  <c:v>Wed Jan 08 00:00:00 EST 2014</c:v>
                </c:pt>
                <c:pt idx="20">
                  <c:v>Wed Apr 09 07:00:00 EDT 2014</c:v>
                </c:pt>
                <c:pt idx="21">
                  <c:v>Wed Jul 09 13:00:00 EDT 2014</c:v>
                </c:pt>
                <c:pt idx="22">
                  <c:v>Wed Oct 08 19:00:00 EDT 2014</c:v>
                </c:pt>
                <c:pt idx="23">
                  <c:v>Thu Jan 08 00:00:00 EST 2015</c:v>
                </c:pt>
                <c:pt idx="24">
                  <c:v>Thu Apr 09 07:00:00 EDT 2015</c:v>
                </c:pt>
                <c:pt idx="25">
                  <c:v>Thu Jul 09 13:00:00 EDT 2015</c:v>
                </c:pt>
                <c:pt idx="26">
                  <c:v>Thu Oct 08 19:00:00 EDT 2015</c:v>
                </c:pt>
                <c:pt idx="27">
                  <c:v>Fri Jan 08 00:00:00 EST 2016</c:v>
                </c:pt>
              </c:strCache>
            </c:strRef>
          </c:cat>
          <c:val>
            <c:numRef>
              <c:f>btcsupply!$K$3:$K$30</c:f>
              <c:numCache>
                <c:formatCode>General</c:formatCode>
                <c:ptCount val="28"/>
                <c:pt idx="0">
                  <c:v>518300</c:v>
                </c:pt>
                <c:pt idx="1">
                  <c:v>953550</c:v>
                </c:pt>
                <c:pt idx="2">
                  <c:v>1228750</c:v>
                </c:pt>
                <c:pt idx="3">
                  <c:v>1687250</c:v>
                </c:pt>
                <c:pt idx="4">
                  <c:v>2501300</c:v>
                </c:pt>
                <c:pt idx="5">
                  <c:v>3256500</c:v>
                </c:pt>
                <c:pt idx="6">
                  <c:v>4212850</c:v>
                </c:pt>
                <c:pt idx="7">
                  <c:v>5090800</c:v>
                </c:pt>
                <c:pt idx="8">
                  <c:v>5876200</c:v>
                </c:pt>
                <c:pt idx="9">
                  <c:v>6782250</c:v>
                </c:pt>
                <c:pt idx="10">
                  <c:v>7429500</c:v>
                </c:pt>
                <c:pt idx="11">
                  <c:v>8063850</c:v>
                </c:pt>
                <c:pt idx="12">
                  <c:v>8748850</c:v>
                </c:pt>
                <c:pt idx="13">
                  <c:v>9196400</c:v>
                </c:pt>
                <c:pt idx="14">
                  <c:v>10120300</c:v>
                </c:pt>
                <c:pt idx="15">
                  <c:v>10643750</c:v>
                </c:pt>
                <c:pt idx="16">
                  <c:v>11008200</c:v>
                </c:pt>
                <c:pt idx="17">
                  <c:v>11393000</c:v>
                </c:pt>
                <c:pt idx="18">
                  <c:v>11815150</c:v>
                </c:pt>
                <c:pt idx="19">
                  <c:v>12238275</c:v>
                </c:pt>
                <c:pt idx="20">
                  <c:v>12624350</c:v>
                </c:pt>
                <c:pt idx="21">
                  <c:v>12995200</c:v>
                </c:pt>
                <c:pt idx="22">
                  <c:v>13360925</c:v>
                </c:pt>
                <c:pt idx="23">
                  <c:v>13702175</c:v>
                </c:pt>
                <c:pt idx="24">
                  <c:v>14031925</c:v>
                </c:pt>
                <c:pt idx="25">
                  <c:v>14364475</c:v>
                </c:pt>
                <c:pt idx="26">
                  <c:v>14703900</c:v>
                </c:pt>
                <c:pt idx="27">
                  <c:v>15062925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btcsupply!$P$1</c:f>
              <c:strCache>
                <c:ptCount val="1"/>
                <c:pt idx="0">
                  <c:v>Upper 90%</c:v>
                </c:pt>
              </c:strCache>
            </c:strRef>
          </c:tx>
          <c:cat>
            <c:strRef>
              <c:f>btcsupply!$A$3:$A$30</c:f>
              <c:strCache>
                <c:ptCount val="28"/>
                <c:pt idx="0">
                  <c:v>Fri Apr 10 07:00:00 EDT 2009</c:v>
                </c:pt>
                <c:pt idx="1">
                  <c:v>Fri Jul 10 13:00:00 EDT 2009</c:v>
                </c:pt>
                <c:pt idx="2">
                  <c:v>Fri Oct 09 19:00:00 EDT 2009</c:v>
                </c:pt>
                <c:pt idx="3">
                  <c:v>Sat Jan 09 00:00:00 EST 2010</c:v>
                </c:pt>
                <c:pt idx="4">
                  <c:v>Sat Apr 10 07:00:00 EDT 2010</c:v>
                </c:pt>
                <c:pt idx="5">
                  <c:v>Sat Jul 10 13:00:00 EDT 2010</c:v>
                </c:pt>
                <c:pt idx="6">
                  <c:v>Sat Oct 09 19:00:00 EDT 2010</c:v>
                </c:pt>
                <c:pt idx="7">
                  <c:v>Sun Jan 09 00:00:00 EST 2011</c:v>
                </c:pt>
                <c:pt idx="8">
                  <c:v>Sun Apr 10 07:00:00 EDT 2011</c:v>
                </c:pt>
                <c:pt idx="9">
                  <c:v>Sun Jul 10 13:00:00 EDT 2011</c:v>
                </c:pt>
                <c:pt idx="10">
                  <c:v>Sun Oct 09 19:00:00 EDT 2011</c:v>
                </c:pt>
                <c:pt idx="11">
                  <c:v>Mon Jan 09 00:00:00 EST 2012</c:v>
                </c:pt>
                <c:pt idx="12">
                  <c:v>Mon Apr 09 07:00:00 EDT 2012</c:v>
                </c:pt>
                <c:pt idx="13">
                  <c:v>Mon Jul 09 13:00:00 EDT 2012</c:v>
                </c:pt>
                <c:pt idx="14">
                  <c:v>Mon Oct 08 19:00:00 EDT 2012</c:v>
                </c:pt>
                <c:pt idx="15">
                  <c:v>Tue Jan 08 00:00:00 EST 2013</c:v>
                </c:pt>
                <c:pt idx="16">
                  <c:v>Tue Apr 09 07:00:00 EDT 2013</c:v>
                </c:pt>
                <c:pt idx="17">
                  <c:v>Tue Jul 09 13:00:00 EDT 2013</c:v>
                </c:pt>
                <c:pt idx="18">
                  <c:v>Tue Oct 08 19:00:00 EDT 2013</c:v>
                </c:pt>
                <c:pt idx="19">
                  <c:v>Wed Jan 08 00:00:00 EST 2014</c:v>
                </c:pt>
                <c:pt idx="20">
                  <c:v>Wed Apr 09 07:00:00 EDT 2014</c:v>
                </c:pt>
                <c:pt idx="21">
                  <c:v>Wed Jul 09 13:00:00 EDT 2014</c:v>
                </c:pt>
                <c:pt idx="22">
                  <c:v>Wed Oct 08 19:00:00 EDT 2014</c:v>
                </c:pt>
                <c:pt idx="23">
                  <c:v>Thu Jan 08 00:00:00 EST 2015</c:v>
                </c:pt>
                <c:pt idx="24">
                  <c:v>Thu Apr 09 07:00:00 EDT 2015</c:v>
                </c:pt>
                <c:pt idx="25">
                  <c:v>Thu Jul 09 13:00:00 EDT 2015</c:v>
                </c:pt>
                <c:pt idx="26">
                  <c:v>Thu Oct 08 19:00:00 EDT 2015</c:v>
                </c:pt>
                <c:pt idx="27">
                  <c:v>Fri Jan 08 00:00:00 EST 2016</c:v>
                </c:pt>
              </c:strCache>
            </c:strRef>
          </c:cat>
          <c:val>
            <c:numRef>
              <c:f>btcsupply!$P$3:$P$30</c:f>
              <c:numCache>
                <c:formatCode>General</c:formatCode>
                <c:ptCount val="28"/>
                <c:pt idx="0">
                  <c:v>657684.98730407318</c:v>
                </c:pt>
                <c:pt idx="1">
                  <c:v>1314354.8328192905</c:v>
                </c:pt>
                <c:pt idx="2">
                  <c:v>1970944.8690681781</c:v>
                </c:pt>
                <c:pt idx="3">
                  <c:v>2628348.2827945044</c:v>
                </c:pt>
                <c:pt idx="4">
                  <c:v>3285261.2291010991</c:v>
                </c:pt>
                <c:pt idx="5">
                  <c:v>3943379.4525357289</c:v>
                </c:pt>
                <c:pt idx="6">
                  <c:v>4600076.8183239177</c:v>
                </c:pt>
                <c:pt idx="7">
                  <c:v>5256985.0757068675</c:v>
                </c:pt>
                <c:pt idx="8">
                  <c:v>5915399.2513324236</c:v>
                </c:pt>
                <c:pt idx="9">
                  <c:v>6572662.9545754092</c:v>
                </c:pt>
                <c:pt idx="10">
                  <c:v>7230197.6087523131</c:v>
                </c:pt>
                <c:pt idx="11">
                  <c:v>7887184.2718925821</c:v>
                </c:pt>
                <c:pt idx="12">
                  <c:v>8543968.8958806656</c:v>
                </c:pt>
                <c:pt idx="13">
                  <c:v>9200429.8806678727</c:v>
                </c:pt>
                <c:pt idx="14">
                  <c:v>9857030.817948807</c:v>
                </c:pt>
                <c:pt idx="15">
                  <c:v>10506747.222715788</c:v>
                </c:pt>
                <c:pt idx="16">
                  <c:v>10835126.875154013</c:v>
                </c:pt>
                <c:pt idx="17">
                  <c:v>11163482.552540749</c:v>
                </c:pt>
                <c:pt idx="18">
                  <c:v>11491923.998012457</c:v>
                </c:pt>
                <c:pt idx="19">
                  <c:v>11821146.254652115</c:v>
                </c:pt>
                <c:pt idx="20">
                  <c:v>12149690.784802433</c:v>
                </c:pt>
                <c:pt idx="21">
                  <c:v>12478581.815345341</c:v>
                </c:pt>
                <c:pt idx="22">
                  <c:v>12807330.337257059</c:v>
                </c:pt>
                <c:pt idx="23">
                  <c:v>13135542.144606523</c:v>
                </c:pt>
                <c:pt idx="24">
                  <c:v>13463734.000706717</c:v>
                </c:pt>
                <c:pt idx="25">
                  <c:v>13792213.378598047</c:v>
                </c:pt>
                <c:pt idx="26">
                  <c:v>14120478.171966659</c:v>
                </c:pt>
                <c:pt idx="27">
                  <c:v>14449240.12395457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btcsupply!$Q$1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btcsupply!$Q$3:$Q$30</c:f>
              <c:numCache>
                <c:formatCode>General</c:formatCode>
                <c:ptCount val="28"/>
                <c:pt idx="0">
                  <c:v>657602.51269592682</c:v>
                </c:pt>
                <c:pt idx="1">
                  <c:v>1314207.6671807095</c:v>
                </c:pt>
                <c:pt idx="2">
                  <c:v>1970742.6309318219</c:v>
                </c:pt>
                <c:pt idx="3">
                  <c:v>2628039.2172054956</c:v>
                </c:pt>
                <c:pt idx="4">
                  <c:v>3284963.7708989009</c:v>
                </c:pt>
                <c:pt idx="5">
                  <c:v>3943120.5474642711</c:v>
                </c:pt>
                <c:pt idx="6">
                  <c:v>4599810.6816760823</c:v>
                </c:pt>
                <c:pt idx="7">
                  <c:v>5256664.9242931325</c:v>
                </c:pt>
                <c:pt idx="8">
                  <c:v>5915038.2486675764</c:v>
                </c:pt>
                <c:pt idx="9">
                  <c:v>6572287.0454245908</c:v>
                </c:pt>
                <c:pt idx="10">
                  <c:v>7229752.3912476869</c:v>
                </c:pt>
                <c:pt idx="11">
                  <c:v>7886765.7281074179</c:v>
                </c:pt>
                <c:pt idx="12">
                  <c:v>8543581.1041193344</c:v>
                </c:pt>
                <c:pt idx="13">
                  <c:v>9200170.1193321273</c:v>
                </c:pt>
                <c:pt idx="14">
                  <c:v>9856744.182051193</c:v>
                </c:pt>
                <c:pt idx="15">
                  <c:v>10506627.777284212</c:v>
                </c:pt>
                <c:pt idx="16">
                  <c:v>10834966.874845987</c:v>
                </c:pt>
                <c:pt idx="17">
                  <c:v>11163323.697459251</c:v>
                </c:pt>
                <c:pt idx="18">
                  <c:v>11491738.501987543</c:v>
                </c:pt>
                <c:pt idx="19">
                  <c:v>11820909.995347885</c:v>
                </c:pt>
                <c:pt idx="20">
                  <c:v>12149459.215197567</c:v>
                </c:pt>
                <c:pt idx="21">
                  <c:v>12478305.684654659</c:v>
                </c:pt>
                <c:pt idx="22">
                  <c:v>12807044.662742941</c:v>
                </c:pt>
                <c:pt idx="23">
                  <c:v>13135245.355393477</c:v>
                </c:pt>
                <c:pt idx="24">
                  <c:v>13463478.499293283</c:v>
                </c:pt>
                <c:pt idx="25">
                  <c:v>13791930.371401953</c:v>
                </c:pt>
                <c:pt idx="26">
                  <c:v>14120190.578033341</c:v>
                </c:pt>
                <c:pt idx="27">
                  <c:v>14448916.12604543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74784"/>
        <c:axId val="100376576"/>
      </c:lineChart>
      <c:catAx>
        <c:axId val="10037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0376576"/>
        <c:crosses val="autoZero"/>
        <c:auto val="1"/>
        <c:lblAlgn val="ctr"/>
        <c:lblOffset val="100"/>
        <c:noMultiLvlLbl val="0"/>
      </c:catAx>
      <c:valAx>
        <c:axId val="10037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Supply</a:t>
                </a:r>
                <a:r>
                  <a:rPr lang="en-US" baseline="0"/>
                  <a:t> of BTC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7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930734831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chainsize!$L$1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chainsize!$A$3:$A$30</c:f>
              <c:strCache>
                <c:ptCount val="28"/>
                <c:pt idx="0">
                  <c:v>Fri Apr 10 07:00:00 EDT 2009</c:v>
                </c:pt>
                <c:pt idx="1">
                  <c:v>Fri Jul 10 13:00:00 EDT 2009</c:v>
                </c:pt>
                <c:pt idx="2">
                  <c:v>Fri Oct 09 19:00:00 EDT 2009</c:v>
                </c:pt>
                <c:pt idx="3">
                  <c:v>Sat Jan 09 00:00:00 EST 2010</c:v>
                </c:pt>
                <c:pt idx="4">
                  <c:v>Sat Apr 10 07:00:00 EDT 2010</c:v>
                </c:pt>
                <c:pt idx="5">
                  <c:v>Sat Jul 10 13:00:00 EDT 2010</c:v>
                </c:pt>
                <c:pt idx="6">
                  <c:v>Sat Oct 09 19:00:00 EDT 2010</c:v>
                </c:pt>
                <c:pt idx="7">
                  <c:v>Sun Jan 09 00:00:00 EST 2011</c:v>
                </c:pt>
                <c:pt idx="8">
                  <c:v>Sun Apr 10 07:00:00 EDT 2011</c:v>
                </c:pt>
                <c:pt idx="9">
                  <c:v>Sun Jul 10 13:00:00 EDT 2011</c:v>
                </c:pt>
                <c:pt idx="10">
                  <c:v>Sun Oct 09 19:00:00 EDT 2011</c:v>
                </c:pt>
                <c:pt idx="11">
                  <c:v>Mon Jan 09 00:00:00 EST 2012</c:v>
                </c:pt>
                <c:pt idx="12">
                  <c:v>Mon Apr 09 07:00:00 EDT 2012</c:v>
                </c:pt>
                <c:pt idx="13">
                  <c:v>Mon Jul 09 13:00:00 EDT 2012</c:v>
                </c:pt>
                <c:pt idx="14">
                  <c:v>Mon Oct 08 19:00:00 EDT 2012</c:v>
                </c:pt>
                <c:pt idx="15">
                  <c:v>Tue Jan 08 00:00:00 EST 2013</c:v>
                </c:pt>
                <c:pt idx="16">
                  <c:v>Tue Apr 09 07:00:00 EDT 2013</c:v>
                </c:pt>
                <c:pt idx="17">
                  <c:v>Tue Jul 09 13:00:00 EDT 2013</c:v>
                </c:pt>
                <c:pt idx="18">
                  <c:v>Tue Oct 08 19:00:00 EDT 2013</c:v>
                </c:pt>
                <c:pt idx="19">
                  <c:v>Wed Jan 08 00:00:00 EST 2014</c:v>
                </c:pt>
                <c:pt idx="20">
                  <c:v>Wed Apr 09 07:00:00 EDT 2014</c:v>
                </c:pt>
                <c:pt idx="21">
                  <c:v>Wed Jul 09 13:00:00 EDT 2014</c:v>
                </c:pt>
                <c:pt idx="22">
                  <c:v>Wed Oct 08 19:00:00 EDT 2014</c:v>
                </c:pt>
                <c:pt idx="23">
                  <c:v>Thu Jan 08 00:00:00 EST 2015</c:v>
                </c:pt>
                <c:pt idx="24">
                  <c:v>Thu Apr 09 07:00:00 EDT 2015</c:v>
                </c:pt>
                <c:pt idx="25">
                  <c:v>Thu Jul 09 13:00:00 EDT 2015</c:v>
                </c:pt>
                <c:pt idx="26">
                  <c:v>Thu Oct 08 19:00:00 EDT 2015</c:v>
                </c:pt>
                <c:pt idx="27">
                  <c:v>Fri Jan 08 00:00:00 EST 2016</c:v>
                </c:pt>
              </c:strCache>
            </c:strRef>
          </c:cat>
          <c:val>
            <c:numRef>
              <c:f>chainsize!$L$3:$L$30</c:f>
              <c:numCache>
                <c:formatCode>General</c:formatCode>
                <c:ptCount val="28"/>
                <c:pt idx="0">
                  <c:v>7.9550346339170241</c:v>
                </c:pt>
                <c:pt idx="1">
                  <c:v>16.045784441177432</c:v>
                </c:pt>
                <c:pt idx="2">
                  <c:v>24.177048745814062</c:v>
                </c:pt>
                <c:pt idx="3">
                  <c:v>32.324932326133784</c:v>
                </c:pt>
                <c:pt idx="4">
                  <c:v>40.448210927103339</c:v>
                </c:pt>
                <c:pt idx="5">
                  <c:v>51.735490480681833</c:v>
                </c:pt>
                <c:pt idx="6">
                  <c:v>73.401346741643579</c:v>
                </c:pt>
                <c:pt idx="7">
                  <c:v>115.09470881170135</c:v>
                </c:pt>
                <c:pt idx="8">
                  <c:v>198.14542500115519</c:v>
                </c:pt>
                <c:pt idx="9">
                  <c:v>408.30638390977327</c:v>
                </c:pt>
                <c:pt idx="10">
                  <c:v>734.51904985832743</c:v>
                </c:pt>
                <c:pt idx="11">
                  <c:v>1034.9548445010741</c:v>
                </c:pt>
                <c:pt idx="12">
                  <c:v>1309.5623140048478</c:v>
                </c:pt>
                <c:pt idx="13">
                  <c:v>2263.7718263151232</c:v>
                </c:pt>
                <c:pt idx="14">
                  <c:v>3607.9007457377056</c:v>
                </c:pt>
                <c:pt idx="15">
                  <c:v>5104.2782142978049</c:v>
                </c:pt>
                <c:pt idx="16">
                  <c:v>6770.5912748013106</c:v>
                </c:pt>
                <c:pt idx="17">
                  <c:v>8625.3366343461767</c:v>
                </c:pt>
                <c:pt idx="18">
                  <c:v>10690.179940800313</c:v>
                </c:pt>
                <c:pt idx="19">
                  <c:v>12989.279273078375</c:v>
                </c:pt>
                <c:pt idx="20">
                  <c:v>15549.325800126</c:v>
                </c:pt>
                <c:pt idx="21">
                  <c:v>18398.431509002359</c:v>
                </c:pt>
                <c:pt idx="22">
                  <c:v>21571.877757993188</c:v>
                </c:pt>
                <c:pt idx="23">
                  <c:v>25106.481040266128</c:v>
                </c:pt>
                <c:pt idx="24">
                  <c:v>29040.714033294524</c:v>
                </c:pt>
                <c:pt idx="25">
                  <c:v>33420.957336489329</c:v>
                </c:pt>
                <c:pt idx="26">
                  <c:v>38297.95618034403</c:v>
                </c:pt>
                <c:pt idx="27">
                  <c:v>43728.080967649097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chainsize!$K$1</c:f>
              <c:strCache>
                <c:ptCount val="1"/>
                <c:pt idx="0">
                  <c:v>Actual</c:v>
                </c:pt>
              </c:strCache>
            </c:strRef>
          </c:tx>
          <c:cat>
            <c:strRef>
              <c:f>chainsize!$A$3:$A$30</c:f>
              <c:strCache>
                <c:ptCount val="28"/>
                <c:pt idx="0">
                  <c:v>Fri Apr 10 07:00:00 EDT 2009</c:v>
                </c:pt>
                <c:pt idx="1">
                  <c:v>Fri Jul 10 13:00:00 EDT 2009</c:v>
                </c:pt>
                <c:pt idx="2">
                  <c:v>Fri Oct 09 19:00:00 EDT 2009</c:v>
                </c:pt>
                <c:pt idx="3">
                  <c:v>Sat Jan 09 00:00:00 EST 2010</c:v>
                </c:pt>
                <c:pt idx="4">
                  <c:v>Sat Apr 10 07:00:00 EDT 2010</c:v>
                </c:pt>
                <c:pt idx="5">
                  <c:v>Sat Jul 10 13:00:00 EDT 2010</c:v>
                </c:pt>
                <c:pt idx="6">
                  <c:v>Sat Oct 09 19:00:00 EDT 2010</c:v>
                </c:pt>
                <c:pt idx="7">
                  <c:v>Sun Jan 09 00:00:00 EST 2011</c:v>
                </c:pt>
                <c:pt idx="8">
                  <c:v>Sun Apr 10 07:00:00 EDT 2011</c:v>
                </c:pt>
                <c:pt idx="9">
                  <c:v>Sun Jul 10 13:00:00 EDT 2011</c:v>
                </c:pt>
                <c:pt idx="10">
                  <c:v>Sun Oct 09 19:00:00 EDT 2011</c:v>
                </c:pt>
                <c:pt idx="11">
                  <c:v>Mon Jan 09 00:00:00 EST 2012</c:v>
                </c:pt>
                <c:pt idx="12">
                  <c:v>Mon Apr 09 07:00:00 EDT 2012</c:v>
                </c:pt>
                <c:pt idx="13">
                  <c:v>Mon Jul 09 13:00:00 EDT 2012</c:v>
                </c:pt>
                <c:pt idx="14">
                  <c:v>Mon Oct 08 19:00:00 EDT 2012</c:v>
                </c:pt>
                <c:pt idx="15">
                  <c:v>Tue Jan 08 00:00:00 EST 2013</c:v>
                </c:pt>
                <c:pt idx="16">
                  <c:v>Tue Apr 09 07:00:00 EDT 2013</c:v>
                </c:pt>
                <c:pt idx="17">
                  <c:v>Tue Jul 09 13:00:00 EDT 2013</c:v>
                </c:pt>
                <c:pt idx="18">
                  <c:v>Tue Oct 08 19:00:00 EDT 2013</c:v>
                </c:pt>
                <c:pt idx="19">
                  <c:v>Wed Jan 08 00:00:00 EST 2014</c:v>
                </c:pt>
                <c:pt idx="20">
                  <c:v>Wed Apr 09 07:00:00 EDT 2014</c:v>
                </c:pt>
                <c:pt idx="21">
                  <c:v>Wed Jul 09 13:00:00 EDT 2014</c:v>
                </c:pt>
                <c:pt idx="22">
                  <c:v>Wed Oct 08 19:00:00 EDT 2014</c:v>
                </c:pt>
                <c:pt idx="23">
                  <c:v>Thu Jan 08 00:00:00 EST 2015</c:v>
                </c:pt>
                <c:pt idx="24">
                  <c:v>Thu Apr 09 07:00:00 EDT 2015</c:v>
                </c:pt>
                <c:pt idx="25">
                  <c:v>Thu Jul 09 13:00:00 EDT 2015</c:v>
                </c:pt>
                <c:pt idx="26">
                  <c:v>Thu Oct 08 19:00:00 EDT 2015</c:v>
                </c:pt>
                <c:pt idx="27">
                  <c:v>Fri Jan 08 00:00:00 EST 2016</c:v>
                </c:pt>
              </c:strCache>
            </c:strRef>
          </c:cat>
          <c:val>
            <c:numRef>
              <c:f>chainsize!$K$3:$K$30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15</c:v>
                </c:pt>
                <c:pt idx="9">
                  <c:v>222</c:v>
                </c:pt>
                <c:pt idx="10">
                  <c:v>465</c:v>
                </c:pt>
                <c:pt idx="11">
                  <c:v>652</c:v>
                </c:pt>
                <c:pt idx="12">
                  <c:v>898</c:v>
                </c:pt>
                <c:pt idx="13">
                  <c:v>1744</c:v>
                </c:pt>
                <c:pt idx="14">
                  <c:v>3013</c:v>
                </c:pt>
                <c:pt idx="15">
                  <c:v>4387</c:v>
                </c:pt>
                <c:pt idx="16">
                  <c:v>6647</c:v>
                </c:pt>
                <c:pt idx="17">
                  <c:v>8859</c:v>
                </c:pt>
                <c:pt idx="18">
                  <c:v>10939</c:v>
                </c:pt>
                <c:pt idx="19">
                  <c:v>13730</c:v>
                </c:pt>
                <c:pt idx="20">
                  <c:v>16892</c:v>
                </c:pt>
                <c:pt idx="21">
                  <c:v>20154</c:v>
                </c:pt>
                <c:pt idx="22">
                  <c:v>23799</c:v>
                </c:pt>
                <c:pt idx="23">
                  <c:v>28176</c:v>
                </c:pt>
                <c:pt idx="24">
                  <c:v>33172</c:v>
                </c:pt>
                <c:pt idx="25">
                  <c:v>38875</c:v>
                </c:pt>
                <c:pt idx="26">
                  <c:v>45897</c:v>
                </c:pt>
                <c:pt idx="27">
                  <c:v>54462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chainsize!$P$1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chainsize!$P$3:$P$30</c:f>
              <c:numCache>
                <c:formatCode>General</c:formatCode>
                <c:ptCount val="28"/>
                <c:pt idx="0">
                  <c:v>7.9582888124155851</c:v>
                </c:pt>
                <c:pt idx="1">
                  <c:v>16.048921592942555</c:v>
                </c:pt>
                <c:pt idx="2">
                  <c:v>24.181243512680695</c:v>
                </c:pt>
                <c:pt idx="3">
                  <c:v>32.329922402677965</c:v>
                </c:pt>
                <c:pt idx="4">
                  <c:v>40.45291731498245</c:v>
                </c:pt>
                <c:pt idx="5">
                  <c:v>51.739793045549206</c:v>
                </c:pt>
                <c:pt idx="6">
                  <c:v>73.407555501797489</c:v>
                </c:pt>
                <c:pt idx="7">
                  <c:v>115.10502439585954</c:v>
                </c:pt>
                <c:pt idx="8">
                  <c:v>198.16793253433704</c:v>
                </c:pt>
                <c:pt idx="9">
                  <c:v>408.40399075001494</c:v>
                </c:pt>
                <c:pt idx="10">
                  <c:v>734.61939473652569</c:v>
                </c:pt>
                <c:pt idx="11">
                  <c:v>1035.0650380700238</c:v>
                </c:pt>
                <c:pt idx="12">
                  <c:v>1309.668524158458</c:v>
                </c:pt>
                <c:pt idx="13">
                  <c:v>2264.1280462091154</c:v>
                </c:pt>
                <c:pt idx="14">
                  <c:v>3608.2679441920782</c:v>
                </c:pt>
                <c:pt idx="15">
                  <c:v>5104.6660335471961</c:v>
                </c:pt>
                <c:pt idx="16">
                  <c:v>6771.0142328660695</c:v>
                </c:pt>
                <c:pt idx="17">
                  <c:v>8625.7716006661849</c:v>
                </c:pt>
                <c:pt idx="18">
                  <c:v>10690.641357705086</c:v>
                </c:pt>
                <c:pt idx="19">
                  <c:v>12989.798283099277</c:v>
                </c:pt>
                <c:pt idx="20">
                  <c:v>15549.922914718953</c:v>
                </c:pt>
                <c:pt idx="21">
                  <c:v>18399.151722365146</c:v>
                </c:pt>
                <c:pt idx="22">
                  <c:v>21572.736851794147</c:v>
                </c:pt>
                <c:pt idx="23">
                  <c:v>25107.461276116977</c:v>
                </c:pt>
                <c:pt idx="24">
                  <c:v>29041.828376210527</c:v>
                </c:pt>
                <c:pt idx="25">
                  <c:v>33422.240580271457</c:v>
                </c:pt>
                <c:pt idx="26">
                  <c:v>38299.474867203731</c:v>
                </c:pt>
                <c:pt idx="27">
                  <c:v>43729.810371208245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chainsize!$Q$1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chainsize!$Q$3:$Q$30</c:f>
              <c:numCache>
                <c:formatCode>General</c:formatCode>
                <c:ptCount val="28"/>
                <c:pt idx="0">
                  <c:v>7.9517804554184632</c:v>
                </c:pt>
                <c:pt idx="1">
                  <c:v>16.042647289412308</c:v>
                </c:pt>
                <c:pt idx="2">
                  <c:v>24.17285397894743</c:v>
                </c:pt>
                <c:pt idx="3">
                  <c:v>32.319942249589602</c:v>
                </c:pt>
                <c:pt idx="4">
                  <c:v>40.443504539224229</c:v>
                </c:pt>
                <c:pt idx="5">
                  <c:v>51.731187915814459</c:v>
                </c:pt>
                <c:pt idx="6">
                  <c:v>73.395137981489668</c:v>
                </c:pt>
                <c:pt idx="7">
                  <c:v>115.08439322754316</c:v>
                </c:pt>
                <c:pt idx="8">
                  <c:v>198.12291746797334</c:v>
                </c:pt>
                <c:pt idx="9">
                  <c:v>408.20877706953161</c:v>
                </c:pt>
                <c:pt idx="10">
                  <c:v>734.41870498012918</c:v>
                </c:pt>
                <c:pt idx="11">
                  <c:v>1034.8446509321245</c:v>
                </c:pt>
                <c:pt idx="12">
                  <c:v>1309.4561038512377</c:v>
                </c:pt>
                <c:pt idx="13">
                  <c:v>2263.4156064211311</c:v>
                </c:pt>
                <c:pt idx="14">
                  <c:v>3607.5335472833331</c:v>
                </c:pt>
                <c:pt idx="15">
                  <c:v>5103.8903950484137</c:v>
                </c:pt>
                <c:pt idx="16">
                  <c:v>6770.1683167365518</c:v>
                </c:pt>
                <c:pt idx="17">
                  <c:v>8624.9016680261684</c:v>
                </c:pt>
                <c:pt idx="18">
                  <c:v>10689.718523895541</c:v>
                </c:pt>
                <c:pt idx="19">
                  <c:v>12988.760263057473</c:v>
                </c:pt>
                <c:pt idx="20">
                  <c:v>15548.728685533048</c:v>
                </c:pt>
                <c:pt idx="21">
                  <c:v>18397.711295639572</c:v>
                </c:pt>
                <c:pt idx="22">
                  <c:v>21571.01866419223</c:v>
                </c:pt>
                <c:pt idx="23">
                  <c:v>25105.500804415278</c:v>
                </c:pt>
                <c:pt idx="24">
                  <c:v>29039.59969037852</c:v>
                </c:pt>
                <c:pt idx="25">
                  <c:v>33419.674092707202</c:v>
                </c:pt>
                <c:pt idx="26">
                  <c:v>38296.437493484329</c:v>
                </c:pt>
                <c:pt idx="27">
                  <c:v>43726.35156408995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05696"/>
        <c:axId val="100207232"/>
      </c:lineChart>
      <c:catAx>
        <c:axId val="100205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0207232"/>
        <c:crosses val="autoZero"/>
        <c:auto val="1"/>
        <c:lblAlgn val="ctr"/>
        <c:lblOffset val="100"/>
        <c:noMultiLvlLbl val="0"/>
      </c:catAx>
      <c:valAx>
        <c:axId val="10020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0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803047677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avgbandwidth!$L$1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chainsize!$A$3:$A$30</c:f>
              <c:strCache>
                <c:ptCount val="28"/>
                <c:pt idx="0">
                  <c:v>Fri Apr 10 07:00:00 EDT 2009</c:v>
                </c:pt>
                <c:pt idx="1">
                  <c:v>Fri Jul 10 13:00:00 EDT 2009</c:v>
                </c:pt>
                <c:pt idx="2">
                  <c:v>Fri Oct 09 19:00:00 EDT 2009</c:v>
                </c:pt>
                <c:pt idx="3">
                  <c:v>Sat Jan 09 00:00:00 EST 2010</c:v>
                </c:pt>
                <c:pt idx="4">
                  <c:v>Sat Apr 10 07:00:00 EDT 2010</c:v>
                </c:pt>
                <c:pt idx="5">
                  <c:v>Sat Jul 10 13:00:00 EDT 2010</c:v>
                </c:pt>
                <c:pt idx="6">
                  <c:v>Sat Oct 09 19:00:00 EDT 2010</c:v>
                </c:pt>
                <c:pt idx="7">
                  <c:v>Sun Jan 09 00:00:00 EST 2011</c:v>
                </c:pt>
                <c:pt idx="8">
                  <c:v>Sun Apr 10 07:00:00 EDT 2011</c:v>
                </c:pt>
                <c:pt idx="9">
                  <c:v>Sun Jul 10 13:00:00 EDT 2011</c:v>
                </c:pt>
                <c:pt idx="10">
                  <c:v>Sun Oct 09 19:00:00 EDT 2011</c:v>
                </c:pt>
                <c:pt idx="11">
                  <c:v>Mon Jan 09 00:00:00 EST 2012</c:v>
                </c:pt>
                <c:pt idx="12">
                  <c:v>Mon Apr 09 07:00:00 EDT 2012</c:v>
                </c:pt>
                <c:pt idx="13">
                  <c:v>Mon Jul 09 13:00:00 EDT 2012</c:v>
                </c:pt>
                <c:pt idx="14">
                  <c:v>Mon Oct 08 19:00:00 EDT 2012</c:v>
                </c:pt>
                <c:pt idx="15">
                  <c:v>Tue Jan 08 00:00:00 EST 2013</c:v>
                </c:pt>
                <c:pt idx="16">
                  <c:v>Tue Apr 09 07:00:00 EDT 2013</c:v>
                </c:pt>
                <c:pt idx="17">
                  <c:v>Tue Jul 09 13:00:00 EDT 2013</c:v>
                </c:pt>
                <c:pt idx="18">
                  <c:v>Tue Oct 08 19:00:00 EDT 2013</c:v>
                </c:pt>
                <c:pt idx="19">
                  <c:v>Wed Jan 08 00:00:00 EST 2014</c:v>
                </c:pt>
                <c:pt idx="20">
                  <c:v>Wed Apr 09 07:00:00 EDT 2014</c:v>
                </c:pt>
                <c:pt idx="21">
                  <c:v>Wed Jul 09 13:00:00 EDT 2014</c:v>
                </c:pt>
                <c:pt idx="22">
                  <c:v>Wed Oct 08 19:00:00 EDT 2014</c:v>
                </c:pt>
                <c:pt idx="23">
                  <c:v>Thu Jan 08 00:00:00 EST 2015</c:v>
                </c:pt>
                <c:pt idx="24">
                  <c:v>Thu Apr 09 07:00:00 EDT 2015</c:v>
                </c:pt>
                <c:pt idx="25">
                  <c:v>Thu Jul 09 13:00:00 EDT 2015</c:v>
                </c:pt>
                <c:pt idx="26">
                  <c:v>Thu Oct 08 19:00:00 EDT 2015</c:v>
                </c:pt>
                <c:pt idx="27">
                  <c:v>Fri Jan 08 00:00:00 EST 2016</c:v>
                </c:pt>
              </c:strCache>
            </c:strRef>
          </c:cat>
          <c:val>
            <c:numRef>
              <c:f>avgbandwidth!$L$3:$L$30</c:f>
              <c:numCache>
                <c:formatCode>General</c:formatCode>
                <c:ptCount val="28"/>
                <c:pt idx="0">
                  <c:v>5.1869576725458597E-2</c:v>
                </c:pt>
                <c:pt idx="1">
                  <c:v>5.1840780592292773E-2</c:v>
                </c:pt>
                <c:pt idx="2">
                  <c:v>5.6856803342533339E-2</c:v>
                </c:pt>
                <c:pt idx="3">
                  <c:v>5.4638113307634954E-2</c:v>
                </c:pt>
                <c:pt idx="4">
                  <c:v>5.316712581785088E-2</c:v>
                </c:pt>
                <c:pt idx="5">
                  <c:v>9.9439170948587646E-2</c:v>
                </c:pt>
                <c:pt idx="6">
                  <c:v>0.1843900644365605</c:v>
                </c:pt>
                <c:pt idx="7">
                  <c:v>0.37474729702691784</c:v>
                </c:pt>
                <c:pt idx="8">
                  <c:v>0.78543798281399513</c:v>
                </c:pt>
                <c:pt idx="9">
                  <c:v>2.2695596734567172</c:v>
                </c:pt>
                <c:pt idx="10">
                  <c:v>2.0351851004084383</c:v>
                </c:pt>
                <c:pt idx="11">
                  <c:v>1.918308753485517</c:v>
                </c:pt>
                <c:pt idx="12">
                  <c:v>1.7483265459125121</c:v>
                </c:pt>
                <c:pt idx="13">
                  <c:v>8.4051554758371143</c:v>
                </c:pt>
                <c:pt idx="14">
                  <c:v>9.3058000288481288</c:v>
                </c:pt>
                <c:pt idx="15">
                  <c:v>10.474784236074052</c:v>
                </c:pt>
                <c:pt idx="16">
                  <c:v>11.702524258779238</c:v>
                </c:pt>
                <c:pt idx="17">
                  <c:v>13.004147243200476</c:v>
                </c:pt>
                <c:pt idx="18">
                  <c:v>14.42537071897198</c:v>
                </c:pt>
                <c:pt idx="19">
                  <c:v>16.031968206459894</c:v>
                </c:pt>
                <c:pt idx="20">
                  <c:v>17.787101615783744</c:v>
                </c:pt>
                <c:pt idx="21">
                  <c:v>19.865908298698649</c:v>
                </c:pt>
                <c:pt idx="22">
                  <c:v>22.062704054975214</c:v>
                </c:pt>
                <c:pt idx="23">
                  <c:v>24.680362908604213</c:v>
                </c:pt>
                <c:pt idx="24">
                  <c:v>27.599919308877251</c:v>
                </c:pt>
                <c:pt idx="25">
                  <c:v>30.623683767605055</c:v>
                </c:pt>
                <c:pt idx="26">
                  <c:v>33.661754892029506</c:v>
                </c:pt>
                <c:pt idx="27">
                  <c:v>37.593565934591524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avgbandwidth!$K$1</c:f>
              <c:strCache>
                <c:ptCount val="1"/>
                <c:pt idx="0">
                  <c:v>Actual</c:v>
                </c:pt>
              </c:strCache>
            </c:strRef>
          </c:tx>
          <c:cat>
            <c:strRef>
              <c:f>chainsize!$A$3:$A$30</c:f>
              <c:strCache>
                <c:ptCount val="28"/>
                <c:pt idx="0">
                  <c:v>Fri Apr 10 07:00:00 EDT 2009</c:v>
                </c:pt>
                <c:pt idx="1">
                  <c:v>Fri Jul 10 13:00:00 EDT 2009</c:v>
                </c:pt>
                <c:pt idx="2">
                  <c:v>Fri Oct 09 19:00:00 EDT 2009</c:v>
                </c:pt>
                <c:pt idx="3">
                  <c:v>Sat Jan 09 00:00:00 EST 2010</c:v>
                </c:pt>
                <c:pt idx="4">
                  <c:v>Sat Apr 10 07:00:00 EDT 2010</c:v>
                </c:pt>
                <c:pt idx="5">
                  <c:v>Sat Jul 10 13:00:00 EDT 2010</c:v>
                </c:pt>
                <c:pt idx="6">
                  <c:v>Sat Oct 09 19:00:00 EDT 2010</c:v>
                </c:pt>
                <c:pt idx="7">
                  <c:v>Sun Jan 09 00:00:00 EST 2011</c:v>
                </c:pt>
                <c:pt idx="8">
                  <c:v>Sun Apr 10 07:00:00 EDT 2011</c:v>
                </c:pt>
                <c:pt idx="9">
                  <c:v>Sun Jul 10 13:00:00 EDT 2011</c:v>
                </c:pt>
                <c:pt idx="10">
                  <c:v>Sun Oct 09 19:00:00 EDT 2011</c:v>
                </c:pt>
                <c:pt idx="11">
                  <c:v>Mon Jan 09 00:00:00 EST 2012</c:v>
                </c:pt>
                <c:pt idx="12">
                  <c:v>Mon Apr 09 07:00:00 EDT 2012</c:v>
                </c:pt>
                <c:pt idx="13">
                  <c:v>Mon Jul 09 13:00:00 EDT 2012</c:v>
                </c:pt>
                <c:pt idx="14">
                  <c:v>Mon Oct 08 19:00:00 EDT 2012</c:v>
                </c:pt>
                <c:pt idx="15">
                  <c:v>Tue Jan 08 00:00:00 EST 2013</c:v>
                </c:pt>
                <c:pt idx="16">
                  <c:v>Tue Apr 09 07:00:00 EDT 2013</c:v>
                </c:pt>
                <c:pt idx="17">
                  <c:v>Tue Jul 09 13:00:00 EDT 2013</c:v>
                </c:pt>
                <c:pt idx="18">
                  <c:v>Tue Oct 08 19:00:00 EDT 2013</c:v>
                </c:pt>
                <c:pt idx="19">
                  <c:v>Wed Jan 08 00:00:00 EST 2014</c:v>
                </c:pt>
                <c:pt idx="20">
                  <c:v>Wed Apr 09 07:00:00 EDT 2014</c:v>
                </c:pt>
                <c:pt idx="21">
                  <c:v>Wed Jul 09 13:00:00 EDT 2014</c:v>
                </c:pt>
                <c:pt idx="22">
                  <c:v>Wed Oct 08 19:00:00 EDT 2014</c:v>
                </c:pt>
                <c:pt idx="23">
                  <c:v>Thu Jan 08 00:00:00 EST 2015</c:v>
                </c:pt>
                <c:pt idx="24">
                  <c:v>Thu Apr 09 07:00:00 EDT 2015</c:v>
                </c:pt>
                <c:pt idx="25">
                  <c:v>Thu Jul 09 13:00:00 EDT 2015</c:v>
                </c:pt>
                <c:pt idx="26">
                  <c:v>Thu Oct 08 19:00:00 EDT 2015</c:v>
                </c:pt>
                <c:pt idx="27">
                  <c:v>Fri Jan 08 00:00:00 EST 2016</c:v>
                </c:pt>
              </c:strCache>
            </c:strRef>
          </c:cat>
          <c:val>
            <c:numRef>
              <c:f>avgbandwidth!$K$3:$K$30</c:f>
              <c:numCache>
                <c:formatCode>General</c:formatCode>
                <c:ptCount val="28"/>
                <c:pt idx="21">
                  <c:v>19.75</c:v>
                </c:pt>
                <c:pt idx="22">
                  <c:v>17.3</c:v>
                </c:pt>
                <c:pt idx="23">
                  <c:v>16.5</c:v>
                </c:pt>
                <c:pt idx="24">
                  <c:v>21.5</c:v>
                </c:pt>
                <c:pt idx="25">
                  <c:v>26.75</c:v>
                </c:pt>
                <c:pt idx="26">
                  <c:v>52</c:v>
                </c:pt>
                <c:pt idx="27">
                  <c:v>44.5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avgbandwidth!$P$1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avgbandwidth!$P$3:$P$30</c:f>
              <c:numCache>
                <c:formatCode>General</c:formatCode>
                <c:ptCount val="28"/>
                <c:pt idx="0">
                  <c:v>5.2137883894355135E-2</c:v>
                </c:pt>
                <c:pt idx="1">
                  <c:v>5.2061629704040567E-2</c:v>
                </c:pt>
                <c:pt idx="2">
                  <c:v>5.7087471181201332E-2</c:v>
                </c:pt>
                <c:pt idx="3">
                  <c:v>5.4943130355276606E-2</c:v>
                </c:pt>
                <c:pt idx="4">
                  <c:v>5.3387061342102374E-2</c:v>
                </c:pt>
                <c:pt idx="5">
                  <c:v>9.9834524854015894E-2</c:v>
                </c:pt>
                <c:pt idx="6">
                  <c:v>0.1848238031685458</c:v>
                </c:pt>
                <c:pt idx="7">
                  <c:v>0.37521813550887179</c:v>
                </c:pt>
                <c:pt idx="8">
                  <c:v>0.78712207888927055</c:v>
                </c:pt>
                <c:pt idx="9">
                  <c:v>2.2725628347239786</c:v>
                </c:pt>
                <c:pt idx="10">
                  <c:v>2.0378070861229363</c:v>
                </c:pt>
                <c:pt idx="11">
                  <c:v>1.921321863242091</c:v>
                </c:pt>
                <c:pt idx="12">
                  <c:v>1.7503681021917392</c:v>
                </c:pt>
                <c:pt idx="13">
                  <c:v>8.4132273610554442</c:v>
                </c:pt>
                <c:pt idx="14">
                  <c:v>9.3116572620179241</c:v>
                </c:pt>
                <c:pt idx="15">
                  <c:v>10.48745371848651</c:v>
                </c:pt>
                <c:pt idx="16">
                  <c:v>11.71143149891428</c:v>
                </c:pt>
                <c:pt idx="17">
                  <c:v>13.011917016371401</c:v>
                </c:pt>
                <c:pt idx="18">
                  <c:v>14.441493025590253</c:v>
                </c:pt>
                <c:pt idx="19">
                  <c:v>16.039467861441263</c:v>
                </c:pt>
                <c:pt idx="20">
                  <c:v>17.799189038089668</c:v>
                </c:pt>
                <c:pt idx="21">
                  <c:v>19.874745277125189</c:v>
                </c:pt>
                <c:pt idx="22">
                  <c:v>22.074776311882964</c:v>
                </c:pt>
                <c:pt idx="23">
                  <c:v>24.700178762217465</c:v>
                </c:pt>
                <c:pt idx="24">
                  <c:v>27.628143163931387</c:v>
                </c:pt>
                <c:pt idx="25">
                  <c:v>30.634546968273675</c:v>
                </c:pt>
                <c:pt idx="26">
                  <c:v>33.686135546745696</c:v>
                </c:pt>
                <c:pt idx="27">
                  <c:v>37.626036075921029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avgbandwidth!$Q$1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avgbandwidth!$Q$3:$Q$30</c:f>
              <c:numCache>
                <c:formatCode>General</c:formatCode>
                <c:ptCount val="28"/>
                <c:pt idx="0">
                  <c:v>5.1601269556562059E-2</c:v>
                </c:pt>
                <c:pt idx="1">
                  <c:v>5.161993148054498E-2</c:v>
                </c:pt>
                <c:pt idx="2">
                  <c:v>5.6626135503865346E-2</c:v>
                </c:pt>
                <c:pt idx="3">
                  <c:v>5.4333096259993302E-2</c:v>
                </c:pt>
                <c:pt idx="4">
                  <c:v>5.2947190293599386E-2</c:v>
                </c:pt>
                <c:pt idx="5">
                  <c:v>9.9043817043159399E-2</c:v>
                </c:pt>
                <c:pt idx="6">
                  <c:v>0.18395632570457521</c:v>
                </c:pt>
                <c:pt idx="7">
                  <c:v>0.37427645854496389</c:v>
                </c:pt>
                <c:pt idx="8">
                  <c:v>0.78375388673871971</c:v>
                </c:pt>
                <c:pt idx="9">
                  <c:v>2.2665565121894558</c:v>
                </c:pt>
                <c:pt idx="10">
                  <c:v>2.0325631146939402</c:v>
                </c:pt>
                <c:pt idx="11">
                  <c:v>1.915295643728943</c:v>
                </c:pt>
                <c:pt idx="12">
                  <c:v>1.746284989633285</c:v>
                </c:pt>
                <c:pt idx="13">
                  <c:v>8.3970835906187844</c:v>
                </c:pt>
                <c:pt idx="14">
                  <c:v>9.2999427956783336</c:v>
                </c:pt>
                <c:pt idx="15">
                  <c:v>10.462114753661595</c:v>
                </c:pt>
                <c:pt idx="16">
                  <c:v>11.693617018644197</c:v>
                </c:pt>
                <c:pt idx="17">
                  <c:v>12.996377470029552</c:v>
                </c:pt>
                <c:pt idx="18">
                  <c:v>14.409248412353707</c:v>
                </c:pt>
                <c:pt idx="19">
                  <c:v>16.024468551478524</c:v>
                </c:pt>
                <c:pt idx="20">
                  <c:v>17.775014193477819</c:v>
                </c:pt>
                <c:pt idx="21">
                  <c:v>19.857071320272109</c:v>
                </c:pt>
                <c:pt idx="22">
                  <c:v>22.050631798067464</c:v>
                </c:pt>
                <c:pt idx="23">
                  <c:v>24.66054705499096</c:v>
                </c:pt>
                <c:pt idx="24">
                  <c:v>27.571695453823114</c:v>
                </c:pt>
                <c:pt idx="25">
                  <c:v>30.612820566936435</c:v>
                </c:pt>
                <c:pt idx="26">
                  <c:v>33.637374237313317</c:v>
                </c:pt>
                <c:pt idx="27">
                  <c:v>37.56109579326202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3744"/>
        <c:axId val="117690752"/>
      </c:lineChart>
      <c:catAx>
        <c:axId val="11734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7690752"/>
        <c:crosses val="autoZero"/>
        <c:auto val="1"/>
        <c:lblAlgn val="ctr"/>
        <c:lblOffset val="100"/>
        <c:noMultiLvlLbl val="0"/>
      </c:catAx>
      <c:valAx>
        <c:axId val="11769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4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87600075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31</xdr:row>
      <xdr:rowOff>185737</xdr:rowOff>
    </xdr:from>
    <xdr:to>
      <xdr:col>11</xdr:col>
      <xdr:colOff>371475</xdr:colOff>
      <xdr:row>46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34</xdr:row>
      <xdr:rowOff>0</xdr:rowOff>
    </xdr:from>
    <xdr:to>
      <xdr:col>12</xdr:col>
      <xdr:colOff>133350</xdr:colOff>
      <xdr:row>48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0</xdr:rowOff>
    </xdr:from>
    <xdr:to>
      <xdr:col>13</xdr:col>
      <xdr:colOff>28575</xdr:colOff>
      <xdr:row>47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11</xdr:col>
      <xdr:colOff>47625</xdr:colOff>
      <xdr:row>48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topLeftCell="A10" workbookViewId="0">
      <selection activeCell="R39" sqref="R39"/>
    </sheetView>
  </sheetViews>
  <sheetFormatPr defaultRowHeight="15" x14ac:dyDescent="0.25"/>
  <cols>
    <col min="1" max="1" width="26.5703125" bestFit="1" customWidth="1"/>
    <col min="11" max="11" width="10" bestFit="1" customWidth="1"/>
    <col min="13" max="13" width="8.7109375" customWidth="1"/>
    <col min="14" max="14" width="12.7109375" bestFit="1" customWidth="1"/>
    <col min="16" max="16" width="10.5703125" bestFit="1" customWidth="1"/>
  </cols>
  <sheetData>
    <row r="1" spans="1:17" x14ac:dyDescent="0.25">
      <c r="A1" t="s">
        <v>22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40</v>
      </c>
      <c r="H1" t="s">
        <v>41</v>
      </c>
      <c r="I1" t="s">
        <v>42</v>
      </c>
      <c r="J1" t="s">
        <v>43</v>
      </c>
      <c r="K1" s="2" t="s">
        <v>21</v>
      </c>
      <c r="L1" s="2" t="s">
        <v>46</v>
      </c>
      <c r="M1" s="2" t="s">
        <v>24</v>
      </c>
      <c r="N1" s="2" t="s">
        <v>25</v>
      </c>
      <c r="O1" s="2" t="s">
        <v>26</v>
      </c>
      <c r="P1" s="2" t="s">
        <v>47</v>
      </c>
      <c r="Q1" s="2" t="s">
        <v>48</v>
      </c>
    </row>
    <row r="2" spans="1:17" x14ac:dyDescent="0.25">
      <c r="A2" s="81" t="s">
        <v>0</v>
      </c>
      <c r="B2" s="5">
        <v>0</v>
      </c>
      <c r="C2" s="37">
        <v>1</v>
      </c>
      <c r="D2" s="33">
        <v>1</v>
      </c>
      <c r="E2" s="32">
        <v>1</v>
      </c>
      <c r="F2" s="25">
        <v>1</v>
      </c>
      <c r="G2" s="9">
        <v>1</v>
      </c>
      <c r="H2" s="13">
        <v>1</v>
      </c>
      <c r="I2" s="17">
        <v>1</v>
      </c>
      <c r="J2" s="24">
        <v>1</v>
      </c>
      <c r="K2" s="1">
        <v>1</v>
      </c>
      <c r="L2">
        <f>AVERAGE(C2:J2)</f>
        <v>1</v>
      </c>
      <c r="M2" s="4">
        <f>_xlfn.STDEV.P(C2:J2)/L2</f>
        <v>0</v>
      </c>
      <c r="N2">
        <f>L2-K2</f>
        <v>0</v>
      </c>
      <c r="P2" t="e">
        <f>CONFIDENCE(0.95,M2,8)+L2</f>
        <v>#NUM!</v>
      </c>
      <c r="Q2" t="e">
        <f>-CONFIDENCE(0.95,M2,8)+L2</f>
        <v>#NUM!</v>
      </c>
    </row>
    <row r="3" spans="1:17" x14ac:dyDescent="0.25">
      <c r="A3" s="81" t="s">
        <v>1</v>
      </c>
      <c r="B3" s="5">
        <v>131400</v>
      </c>
      <c r="C3" s="37">
        <v>22579</v>
      </c>
      <c r="D3" s="33">
        <v>22067</v>
      </c>
      <c r="E3" s="32">
        <v>22523</v>
      </c>
      <c r="F3" s="25">
        <v>22439</v>
      </c>
      <c r="G3" s="9">
        <v>22290</v>
      </c>
      <c r="H3" s="13">
        <v>22309</v>
      </c>
      <c r="I3" s="17">
        <v>22459</v>
      </c>
      <c r="J3" s="24">
        <v>22228</v>
      </c>
      <c r="K3" s="1">
        <v>10458</v>
      </c>
      <c r="L3">
        <f t="shared" ref="L3:L17" si="0">AVERAGE(C3:J3)</f>
        <v>22361.75</v>
      </c>
      <c r="M3" s="4">
        <f t="shared" ref="M3:M17" si="1">_xlfn.STDEV.P(C3:J3)/L3</f>
        <v>7.094050854722516E-3</v>
      </c>
      <c r="N3">
        <f t="shared" ref="N3:N17" si="2">L3-K3</f>
        <v>11903.75</v>
      </c>
      <c r="O3" s="3">
        <f>N3/K3</f>
        <v>1.1382434499904379</v>
      </c>
      <c r="P3" s="80">
        <f>CONFIDENCE(0.9,M3*L3,8)+L3</f>
        <v>22368.797852428499</v>
      </c>
      <c r="Q3" s="80">
        <f>-CONFIDENCE(0.9,M3*L3,8)+L3</f>
        <v>22354.702147571501</v>
      </c>
    </row>
    <row r="4" spans="1:17" x14ac:dyDescent="0.25">
      <c r="A4" s="81" t="s">
        <v>2</v>
      </c>
      <c r="B4" s="5">
        <v>262800</v>
      </c>
      <c r="C4" s="37">
        <v>45110</v>
      </c>
      <c r="D4" s="33">
        <v>44921</v>
      </c>
      <c r="E4" s="32">
        <v>44979</v>
      </c>
      <c r="F4" s="25">
        <v>44940</v>
      </c>
      <c r="G4" s="9">
        <v>44817</v>
      </c>
      <c r="H4" s="13">
        <v>44839</v>
      </c>
      <c r="I4" s="17">
        <v>45166</v>
      </c>
      <c r="J4" s="24">
        <v>44811</v>
      </c>
      <c r="K4" s="1">
        <v>16967</v>
      </c>
      <c r="L4">
        <f t="shared" si="0"/>
        <v>44947.875</v>
      </c>
      <c r="M4" s="4">
        <f t="shared" si="1"/>
        <v>2.7623917594432699E-3</v>
      </c>
      <c r="N4">
        <f t="shared" si="2"/>
        <v>27980.875</v>
      </c>
      <c r="O4" s="3">
        <f t="shared" ref="O4:O17" si="3">N4/K4</f>
        <v>1.6491350857547002</v>
      </c>
      <c r="P4" s="80">
        <f t="shared" ref="P4:P30" si="4">CONFIDENCE(0.9,M4*L4,8)+L4</f>
        <v>44953.391341585775</v>
      </c>
      <c r="Q4" s="80">
        <f t="shared" ref="Q4:Q30" si="5">-CONFIDENCE(0.9,M4*L4,8)+L4</f>
        <v>44942.358658414225</v>
      </c>
    </row>
    <row r="5" spans="1:17" x14ac:dyDescent="0.25">
      <c r="A5" s="81" t="s">
        <v>3</v>
      </c>
      <c r="B5" s="5">
        <v>394200</v>
      </c>
      <c r="C5" s="37">
        <v>67902</v>
      </c>
      <c r="D5" s="33">
        <v>67540</v>
      </c>
      <c r="E5" s="32">
        <v>67806</v>
      </c>
      <c r="F5" s="25">
        <v>67490</v>
      </c>
      <c r="G5" s="9">
        <v>67494</v>
      </c>
      <c r="H5" s="13">
        <v>67458</v>
      </c>
      <c r="I5" s="17">
        <v>67870</v>
      </c>
      <c r="J5" s="24">
        <v>67482</v>
      </c>
      <c r="K5" s="1">
        <v>24733</v>
      </c>
      <c r="L5">
        <f t="shared" si="0"/>
        <v>67630.25</v>
      </c>
      <c r="M5" s="4">
        <f t="shared" si="1"/>
        <v>2.6668829769708746E-3</v>
      </c>
      <c r="N5">
        <f t="shared" si="2"/>
        <v>42897.25</v>
      </c>
      <c r="O5" s="3">
        <f t="shared" si="3"/>
        <v>1.7344135365705737</v>
      </c>
      <c r="P5" s="80">
        <f t="shared" si="4"/>
        <v>67638.263120410644</v>
      </c>
      <c r="Q5" s="80">
        <f t="shared" si="5"/>
        <v>67622.236879589356</v>
      </c>
    </row>
    <row r="6" spans="1:17" x14ac:dyDescent="0.25">
      <c r="A6" s="81" t="s">
        <v>4</v>
      </c>
      <c r="B6" s="5">
        <v>525600</v>
      </c>
      <c r="C6" s="37">
        <v>90526</v>
      </c>
      <c r="D6" s="33">
        <v>90199</v>
      </c>
      <c r="E6" s="32">
        <v>90680</v>
      </c>
      <c r="F6" s="25">
        <v>90141</v>
      </c>
      <c r="G6" s="9">
        <v>90190</v>
      </c>
      <c r="H6" s="13">
        <v>90086</v>
      </c>
      <c r="I6" s="17">
        <v>90528</v>
      </c>
      <c r="J6" s="24">
        <v>90407</v>
      </c>
      <c r="K6" s="1">
        <v>33968</v>
      </c>
      <c r="L6">
        <f t="shared" si="0"/>
        <v>90344.625</v>
      </c>
      <c r="M6" s="4">
        <f t="shared" si="1"/>
        <v>2.2696150142720939E-3</v>
      </c>
      <c r="N6">
        <f t="shared" si="2"/>
        <v>56376.625</v>
      </c>
      <c r="O6" s="3">
        <f t="shared" si="3"/>
        <v>1.6596980982100802</v>
      </c>
      <c r="P6" s="80">
        <f t="shared" si="4"/>
        <v>90353.734850126653</v>
      </c>
      <c r="Q6" s="80">
        <f t="shared" si="5"/>
        <v>90335.515149873347</v>
      </c>
    </row>
    <row r="7" spans="1:17" x14ac:dyDescent="0.25">
      <c r="A7" s="81" t="s">
        <v>5</v>
      </c>
      <c r="B7" s="5">
        <v>657000</v>
      </c>
      <c r="C7" s="37">
        <v>113157</v>
      </c>
      <c r="D7" s="33">
        <v>112715</v>
      </c>
      <c r="E7" s="32">
        <v>113129</v>
      </c>
      <c r="F7" s="25">
        <v>112988</v>
      </c>
      <c r="G7" s="9">
        <v>112955</v>
      </c>
      <c r="H7" s="13">
        <v>112721</v>
      </c>
      <c r="I7" s="17">
        <v>113292</v>
      </c>
      <c r="J7" s="24">
        <v>112996</v>
      </c>
      <c r="K7" s="1">
        <v>50807</v>
      </c>
      <c r="L7">
        <f t="shared" si="0"/>
        <v>112994.125</v>
      </c>
      <c r="M7" s="4">
        <f t="shared" si="1"/>
        <v>1.6777987852718494E-3</v>
      </c>
      <c r="N7">
        <f t="shared" si="2"/>
        <v>62187.125</v>
      </c>
      <c r="O7" s="3">
        <f t="shared" si="3"/>
        <v>1.2239873442635858</v>
      </c>
      <c r="P7" s="80">
        <f t="shared" si="4"/>
        <v>113002.54772178996</v>
      </c>
      <c r="Q7" s="80">
        <f t="shared" si="5"/>
        <v>112985.70227821004</v>
      </c>
    </row>
    <row r="8" spans="1:17" x14ac:dyDescent="0.25">
      <c r="A8" s="81" t="s">
        <v>6</v>
      </c>
      <c r="B8" s="5">
        <v>788400</v>
      </c>
      <c r="C8" s="37">
        <v>141687</v>
      </c>
      <c r="D8" s="33">
        <v>141135</v>
      </c>
      <c r="E8" s="32">
        <v>141592</v>
      </c>
      <c r="F8" s="25">
        <v>141320</v>
      </c>
      <c r="G8" s="9">
        <v>141292</v>
      </c>
      <c r="H8" s="13">
        <v>141450</v>
      </c>
      <c r="I8" s="17">
        <v>141594</v>
      </c>
      <c r="J8" s="24">
        <v>141518</v>
      </c>
      <c r="K8" s="1">
        <v>73590</v>
      </c>
      <c r="L8">
        <f t="shared" si="0"/>
        <v>141448.5</v>
      </c>
      <c r="M8" s="4">
        <f t="shared" si="1"/>
        <v>1.2315407951485348E-3</v>
      </c>
      <c r="N8">
        <f t="shared" si="2"/>
        <v>67858.5</v>
      </c>
      <c r="O8" s="3">
        <f t="shared" si="3"/>
        <v>0.92211577660008148</v>
      </c>
      <c r="P8" s="80">
        <f t="shared" si="4"/>
        <v>141456.23933891923</v>
      </c>
      <c r="Q8" s="80">
        <f t="shared" si="5"/>
        <v>141440.76066108077</v>
      </c>
    </row>
    <row r="9" spans="1:17" x14ac:dyDescent="0.25">
      <c r="A9" s="81" t="s">
        <v>7</v>
      </c>
      <c r="B9" s="5">
        <v>919800</v>
      </c>
      <c r="C9" s="37">
        <v>189186</v>
      </c>
      <c r="D9" s="33">
        <v>188410</v>
      </c>
      <c r="E9" s="32">
        <v>189258</v>
      </c>
      <c r="F9" s="25">
        <v>188787</v>
      </c>
      <c r="G9" s="9">
        <v>188965</v>
      </c>
      <c r="H9" s="13">
        <v>189000</v>
      </c>
      <c r="I9" s="17">
        <v>188870</v>
      </c>
      <c r="J9" s="24">
        <v>188778</v>
      </c>
      <c r="K9">
        <v>126719</v>
      </c>
      <c r="L9">
        <f t="shared" si="0"/>
        <v>188906.75</v>
      </c>
      <c r="M9" s="4">
        <f t="shared" si="1"/>
        <v>1.3134059009147583E-3</v>
      </c>
      <c r="N9">
        <f t="shared" si="2"/>
        <v>62187.75</v>
      </c>
      <c r="O9" s="3">
        <f t="shared" si="3"/>
        <v>0.49075316250917383</v>
      </c>
      <c r="P9" s="80">
        <f t="shared" si="4"/>
        <v>188917.77308499915</v>
      </c>
      <c r="Q9" s="80">
        <f t="shared" si="5"/>
        <v>188895.72691500085</v>
      </c>
    </row>
    <row r="10" spans="1:17" x14ac:dyDescent="0.25">
      <c r="A10" s="81" t="s">
        <v>8</v>
      </c>
      <c r="B10" s="5">
        <v>1051200</v>
      </c>
      <c r="C10" s="37">
        <v>273480</v>
      </c>
      <c r="D10" s="33">
        <v>272178</v>
      </c>
      <c r="E10" s="32">
        <v>273323</v>
      </c>
      <c r="F10" s="25">
        <v>273491</v>
      </c>
      <c r="G10" s="9">
        <v>273092</v>
      </c>
      <c r="H10" s="13">
        <v>273095</v>
      </c>
      <c r="I10" s="17">
        <v>272512</v>
      </c>
      <c r="J10" s="24">
        <v>273535</v>
      </c>
      <c r="K10">
        <v>226688</v>
      </c>
      <c r="L10">
        <f t="shared" si="0"/>
        <v>273088.25</v>
      </c>
      <c r="M10" s="4">
        <f t="shared" si="1"/>
        <v>1.7033601574256473E-3</v>
      </c>
      <c r="N10">
        <f t="shared" si="2"/>
        <v>46400.25</v>
      </c>
      <c r="O10" s="3">
        <f t="shared" si="3"/>
        <v>0.204687720567476</v>
      </c>
      <c r="P10" s="80">
        <f t="shared" si="4"/>
        <v>273108.91646589944</v>
      </c>
      <c r="Q10" s="80">
        <f t="shared" si="5"/>
        <v>273067.58353410056</v>
      </c>
    </row>
    <row r="11" spans="1:17" x14ac:dyDescent="0.25">
      <c r="A11" s="81" t="s">
        <v>9</v>
      </c>
      <c r="B11" s="5">
        <v>1182600</v>
      </c>
      <c r="C11" s="37">
        <v>434073</v>
      </c>
      <c r="D11" s="33">
        <v>430643</v>
      </c>
      <c r="E11" s="32">
        <v>433255</v>
      </c>
      <c r="F11" s="25">
        <v>433303</v>
      </c>
      <c r="G11" s="9">
        <v>433379</v>
      </c>
      <c r="H11" s="13">
        <v>432663</v>
      </c>
      <c r="I11" s="17">
        <v>433163</v>
      </c>
      <c r="J11" s="24">
        <v>434156</v>
      </c>
      <c r="K11">
        <v>403058</v>
      </c>
      <c r="L11">
        <f t="shared" si="0"/>
        <v>433079.375</v>
      </c>
      <c r="M11" s="4">
        <f t="shared" si="1"/>
        <v>2.3707561991207389E-3</v>
      </c>
      <c r="N11">
        <f t="shared" si="2"/>
        <v>30021.375</v>
      </c>
      <c r="O11" s="3">
        <f t="shared" si="3"/>
        <v>7.4484007264463178E-2</v>
      </c>
      <c r="P11" s="80">
        <f t="shared" si="4"/>
        <v>433124.99036065413</v>
      </c>
      <c r="Q11" s="80">
        <f t="shared" si="5"/>
        <v>433033.75963934587</v>
      </c>
    </row>
    <row r="12" spans="1:17" x14ac:dyDescent="0.25">
      <c r="A12" s="81" t="s">
        <v>10</v>
      </c>
      <c r="B12" s="5">
        <v>1314000</v>
      </c>
      <c r="C12" s="37">
        <v>829865</v>
      </c>
      <c r="D12" s="33">
        <v>818078</v>
      </c>
      <c r="E12" s="32">
        <v>826103</v>
      </c>
      <c r="F12" s="25">
        <v>827170</v>
      </c>
      <c r="G12" s="9">
        <v>826315</v>
      </c>
      <c r="H12" s="13">
        <v>821575</v>
      </c>
      <c r="I12" s="17">
        <v>826312</v>
      </c>
      <c r="J12" s="24">
        <v>831472</v>
      </c>
      <c r="K12">
        <v>684211</v>
      </c>
      <c r="L12">
        <f t="shared" si="0"/>
        <v>825861.25</v>
      </c>
      <c r="M12" s="4">
        <f t="shared" si="1"/>
        <v>4.8555557351020384E-3</v>
      </c>
      <c r="N12">
        <f t="shared" si="2"/>
        <v>141650.25</v>
      </c>
      <c r="O12" s="3">
        <f t="shared" si="3"/>
        <v>0.20702714513505338</v>
      </c>
      <c r="P12" s="80">
        <f t="shared" si="4"/>
        <v>826039.40694197046</v>
      </c>
      <c r="Q12" s="80">
        <f t="shared" si="5"/>
        <v>825683.09305802954</v>
      </c>
    </row>
    <row r="13" spans="1:17" x14ac:dyDescent="0.25">
      <c r="A13" s="81" t="s">
        <v>11</v>
      </c>
      <c r="B13" s="5">
        <v>1445400</v>
      </c>
      <c r="C13" s="37">
        <v>1436363</v>
      </c>
      <c r="D13" s="33">
        <v>1424073</v>
      </c>
      <c r="E13" s="32">
        <v>1431448</v>
      </c>
      <c r="F13" s="25">
        <v>1432018</v>
      </c>
      <c r="G13" s="9">
        <v>1432554</v>
      </c>
      <c r="H13" s="13">
        <v>1426678</v>
      </c>
      <c r="I13" s="17">
        <v>1430819</v>
      </c>
      <c r="J13" s="24">
        <v>1436394</v>
      </c>
      <c r="K13">
        <v>1653645</v>
      </c>
      <c r="L13">
        <f t="shared" si="0"/>
        <v>1431293.375</v>
      </c>
      <c r="M13" s="4">
        <f t="shared" si="1"/>
        <v>2.7893883238047051E-3</v>
      </c>
      <c r="N13">
        <f t="shared" si="2"/>
        <v>-222351.625</v>
      </c>
      <c r="O13" s="3">
        <f t="shared" si="3"/>
        <v>-0.13446152287824775</v>
      </c>
      <c r="P13" s="80">
        <f t="shared" si="4"/>
        <v>1431470.7507955998</v>
      </c>
      <c r="Q13" s="80">
        <f t="shared" si="5"/>
        <v>1431115.9992044002</v>
      </c>
    </row>
    <row r="14" spans="1:17" x14ac:dyDescent="0.25">
      <c r="A14" s="81" t="s">
        <v>12</v>
      </c>
      <c r="B14" s="5">
        <v>1576800</v>
      </c>
      <c r="C14" s="37">
        <v>1995640</v>
      </c>
      <c r="D14" s="33">
        <v>1981808</v>
      </c>
      <c r="E14" s="32">
        <v>1989368</v>
      </c>
      <c r="F14" s="25">
        <v>1989461</v>
      </c>
      <c r="G14" s="9">
        <v>1991039</v>
      </c>
      <c r="H14" s="13">
        <v>1984645</v>
      </c>
      <c r="I14" s="17">
        <v>1990224</v>
      </c>
      <c r="J14" s="24">
        <v>1994585</v>
      </c>
      <c r="K14">
        <v>2165842</v>
      </c>
      <c r="L14">
        <f t="shared" si="0"/>
        <v>1989596.25</v>
      </c>
      <c r="M14" s="4">
        <f t="shared" si="1"/>
        <v>2.1700804199430053E-3</v>
      </c>
      <c r="N14">
        <f t="shared" si="2"/>
        <v>-176245.75</v>
      </c>
      <c r="O14" s="3">
        <f t="shared" si="3"/>
        <v>-8.1375164947396897E-2</v>
      </c>
      <c r="P14" s="80">
        <f t="shared" si="4"/>
        <v>1989788.0715954651</v>
      </c>
      <c r="Q14" s="80">
        <f t="shared" si="5"/>
        <v>1989404.4284045349</v>
      </c>
    </row>
    <row r="15" spans="1:17" x14ac:dyDescent="0.25">
      <c r="A15" s="81" t="s">
        <v>13</v>
      </c>
      <c r="B15" s="5">
        <v>1708200</v>
      </c>
      <c r="C15" s="37">
        <v>2506746</v>
      </c>
      <c r="D15" s="33">
        <v>2492763</v>
      </c>
      <c r="E15" s="32">
        <v>2499695</v>
      </c>
      <c r="F15" s="25">
        <v>2500789</v>
      </c>
      <c r="G15" s="9">
        <v>2501601</v>
      </c>
      <c r="H15" s="13">
        <v>2495728</v>
      </c>
      <c r="I15" s="17">
        <v>2501690</v>
      </c>
      <c r="J15" s="24">
        <v>2505174</v>
      </c>
      <c r="K15">
        <v>2788761</v>
      </c>
      <c r="L15">
        <f t="shared" si="0"/>
        <v>2500523.25</v>
      </c>
      <c r="M15" s="4">
        <f t="shared" si="1"/>
        <v>1.7133943880107503E-3</v>
      </c>
      <c r="N15">
        <f t="shared" si="2"/>
        <v>-288237.75</v>
      </c>
      <c r="O15" s="3">
        <f t="shared" si="3"/>
        <v>-0.10335692086916018</v>
      </c>
      <c r="P15" s="80">
        <f t="shared" si="4"/>
        <v>2500713.5965255084</v>
      </c>
      <c r="Q15" s="80">
        <f t="shared" si="5"/>
        <v>2500332.9034744916</v>
      </c>
    </row>
    <row r="16" spans="1:17" x14ac:dyDescent="0.25">
      <c r="A16" s="81" t="s">
        <v>14</v>
      </c>
      <c r="B16" s="5">
        <v>1839600</v>
      </c>
      <c r="C16" s="37">
        <v>4261817</v>
      </c>
      <c r="D16" s="33">
        <v>4245721</v>
      </c>
      <c r="E16" s="32">
        <v>4272868</v>
      </c>
      <c r="F16" s="25">
        <v>4252170</v>
      </c>
      <c r="G16" s="9">
        <v>4256613</v>
      </c>
      <c r="H16" s="13">
        <v>4229887</v>
      </c>
      <c r="I16" s="17">
        <v>4255150</v>
      </c>
      <c r="J16" s="24">
        <v>4278793</v>
      </c>
      <c r="K16">
        <v>4779811</v>
      </c>
      <c r="L16">
        <f t="shared" si="0"/>
        <v>4256627.375</v>
      </c>
      <c r="M16" s="4">
        <f t="shared" si="1"/>
        <v>3.3616563408145478E-3</v>
      </c>
      <c r="N16">
        <f t="shared" si="2"/>
        <v>-523183.625</v>
      </c>
      <c r="O16" s="3">
        <f t="shared" si="3"/>
        <v>-0.10945696911446917</v>
      </c>
      <c r="P16" s="80">
        <f t="shared" si="4"/>
        <v>4257263.1093301158</v>
      </c>
      <c r="Q16" s="80">
        <f t="shared" si="5"/>
        <v>4255991.6406698842</v>
      </c>
    </row>
    <row r="17" spans="1:17" x14ac:dyDescent="0.25">
      <c r="A17" s="81" t="s">
        <v>15</v>
      </c>
      <c r="B17" s="5">
        <v>1971000</v>
      </c>
      <c r="C17" s="37">
        <v>6734543</v>
      </c>
      <c r="D17" s="33">
        <v>6713194</v>
      </c>
      <c r="E17" s="32">
        <v>6746108</v>
      </c>
      <c r="F17" s="25">
        <v>6723491</v>
      </c>
      <c r="G17" s="9">
        <v>6724945</v>
      </c>
      <c r="H17" s="13">
        <v>6703961</v>
      </c>
      <c r="I17" s="17">
        <v>6723422</v>
      </c>
      <c r="J17" s="24">
        <v>6749801</v>
      </c>
      <c r="K17">
        <v>7795519</v>
      </c>
      <c r="L17">
        <f t="shared" si="0"/>
        <v>6727433.125</v>
      </c>
      <c r="M17" s="4">
        <f t="shared" si="1"/>
        <v>2.1612000664951339E-3</v>
      </c>
      <c r="N17">
        <f t="shared" si="2"/>
        <v>-1068085.875</v>
      </c>
      <c r="O17" s="3">
        <f t="shared" si="3"/>
        <v>-0.13701279863470284</v>
      </c>
      <c r="P17" s="80">
        <f t="shared" si="4"/>
        <v>6728079.0782360248</v>
      </c>
      <c r="Q17" s="80">
        <f t="shared" si="5"/>
        <v>6726787.1717639752</v>
      </c>
    </row>
    <row r="18" spans="1:17" x14ac:dyDescent="0.25">
      <c r="A18" s="81" t="s">
        <v>27</v>
      </c>
      <c r="B18" s="5">
        <v>2102400</v>
      </c>
      <c r="C18" s="37">
        <v>9486746</v>
      </c>
      <c r="D18" s="33">
        <v>9460851</v>
      </c>
      <c r="E18" s="32">
        <v>9493181</v>
      </c>
      <c r="F18" s="25">
        <v>9472963</v>
      </c>
      <c r="G18" s="9">
        <v>9472538</v>
      </c>
      <c r="H18" s="13">
        <v>9454228</v>
      </c>
      <c r="I18" s="17">
        <v>9473614</v>
      </c>
      <c r="J18" s="24">
        <v>9502867</v>
      </c>
      <c r="K18" s="55">
        <v>10874981</v>
      </c>
      <c r="L18">
        <f t="shared" ref="L18:L30" si="6">AVERAGE(C18:J18)</f>
        <v>9477123.5</v>
      </c>
      <c r="M18" s="4">
        <f t="shared" ref="M18:M30" si="7">_xlfn.STDEV.P(C18:J18)/L18</f>
        <v>1.6058112219910126E-3</v>
      </c>
      <c r="N18" s="67">
        <f t="shared" ref="N18:N30" si="8">L18-K18</f>
        <v>-1397857.5</v>
      </c>
      <c r="O18" s="3">
        <f t="shared" ref="O18:O30" si="9">N18/K18</f>
        <v>-0.12853884526326989</v>
      </c>
      <c r="P18" s="80">
        <f t="shared" si="4"/>
        <v>9477799.6261691861</v>
      </c>
      <c r="Q18" s="80">
        <f t="shared" si="5"/>
        <v>9476447.3738308139</v>
      </c>
    </row>
    <row r="19" spans="1:17" x14ac:dyDescent="0.25">
      <c r="A19" s="81" t="s">
        <v>28</v>
      </c>
      <c r="B19" s="5">
        <v>2233800</v>
      </c>
      <c r="C19" s="37">
        <v>12548790</v>
      </c>
      <c r="D19" s="33">
        <v>12520627</v>
      </c>
      <c r="E19" s="32">
        <v>12553291</v>
      </c>
      <c r="F19" s="25">
        <v>12534582</v>
      </c>
      <c r="G19" s="9">
        <v>12532572</v>
      </c>
      <c r="H19" s="13">
        <v>12515248</v>
      </c>
      <c r="I19" s="17">
        <v>12532243</v>
      </c>
      <c r="J19" s="24">
        <v>12570055</v>
      </c>
      <c r="K19" s="56">
        <v>15764211</v>
      </c>
      <c r="L19">
        <f t="shared" si="6"/>
        <v>12538426</v>
      </c>
      <c r="M19" s="4">
        <f t="shared" si="7"/>
        <v>1.3434823127869366E-3</v>
      </c>
      <c r="N19" s="67">
        <f t="shared" si="8"/>
        <v>-3225785</v>
      </c>
      <c r="O19" s="3">
        <f t="shared" si="9"/>
        <v>-0.20462711391010943</v>
      </c>
      <c r="P19" s="80">
        <f t="shared" si="4"/>
        <v>12539174.396402353</v>
      </c>
      <c r="Q19" s="80">
        <f t="shared" si="5"/>
        <v>12537677.603597647</v>
      </c>
    </row>
    <row r="20" spans="1:17" x14ac:dyDescent="0.25">
      <c r="A20" s="81" t="s">
        <v>29</v>
      </c>
      <c r="B20" s="5">
        <v>2365200</v>
      </c>
      <c r="C20" s="37">
        <v>15955792</v>
      </c>
      <c r="D20" s="33">
        <v>15925585</v>
      </c>
      <c r="E20" s="32">
        <v>15957826</v>
      </c>
      <c r="F20" s="25">
        <v>15941450</v>
      </c>
      <c r="G20" s="9">
        <v>15934505</v>
      </c>
      <c r="H20" s="13">
        <v>15924237</v>
      </c>
      <c r="I20" s="17">
        <v>15938505</v>
      </c>
      <c r="J20" s="24">
        <v>15980422</v>
      </c>
      <c r="K20" s="57">
        <v>20475522</v>
      </c>
      <c r="L20">
        <f t="shared" si="6"/>
        <v>15944790.25</v>
      </c>
      <c r="M20" s="4">
        <f t="shared" si="7"/>
        <v>1.1105225272055712E-3</v>
      </c>
      <c r="N20" s="67">
        <f t="shared" si="8"/>
        <v>-4530731.75</v>
      </c>
      <c r="O20" s="3">
        <f t="shared" si="9"/>
        <v>-0.22127551864123415</v>
      </c>
      <c r="P20" s="80">
        <f t="shared" si="4"/>
        <v>15945576.938678335</v>
      </c>
      <c r="Q20" s="80">
        <f t="shared" si="5"/>
        <v>15944003.561321665</v>
      </c>
    </row>
    <row r="21" spans="1:17" x14ac:dyDescent="0.25">
      <c r="A21" s="81" t="s">
        <v>30</v>
      </c>
      <c r="B21" s="5">
        <v>2496600</v>
      </c>
      <c r="C21" s="37">
        <v>19749741</v>
      </c>
      <c r="D21" s="33">
        <v>19716157</v>
      </c>
      <c r="E21" s="32">
        <v>19748211</v>
      </c>
      <c r="F21" s="25">
        <v>19732212</v>
      </c>
      <c r="G21" s="9">
        <v>19721654</v>
      </c>
      <c r="H21" s="13">
        <v>19715314</v>
      </c>
      <c r="I21" s="17">
        <v>19727473</v>
      </c>
      <c r="J21" s="24">
        <v>19773777</v>
      </c>
      <c r="K21" s="58">
        <v>25117448</v>
      </c>
      <c r="L21">
        <f t="shared" si="6"/>
        <v>19735567.375</v>
      </c>
      <c r="M21" s="4">
        <f t="shared" si="7"/>
        <v>9.6106891596970615E-4</v>
      </c>
      <c r="N21" s="67">
        <f t="shared" si="8"/>
        <v>-5381880.625</v>
      </c>
      <c r="O21" s="3">
        <f t="shared" si="9"/>
        <v>-0.21426860822007077</v>
      </c>
      <c r="P21" s="80">
        <f t="shared" si="4"/>
        <v>19736410.051463816</v>
      </c>
      <c r="Q21" s="80">
        <f t="shared" si="5"/>
        <v>19734724.698536184</v>
      </c>
    </row>
    <row r="22" spans="1:17" x14ac:dyDescent="0.25">
      <c r="A22" s="81" t="s">
        <v>31</v>
      </c>
      <c r="B22" s="5">
        <v>2628000</v>
      </c>
      <c r="C22" s="37">
        <v>23972518</v>
      </c>
      <c r="D22" s="33">
        <v>23938562</v>
      </c>
      <c r="E22" s="32">
        <v>23973944</v>
      </c>
      <c r="F22" s="25">
        <v>23947737</v>
      </c>
      <c r="G22" s="9">
        <v>23935241</v>
      </c>
      <c r="H22" s="13">
        <v>23935903</v>
      </c>
      <c r="I22" s="17">
        <v>23950409</v>
      </c>
      <c r="J22" s="24">
        <v>23997551</v>
      </c>
      <c r="K22" s="59">
        <v>30719496</v>
      </c>
      <c r="L22">
        <f t="shared" si="6"/>
        <v>23956483.125</v>
      </c>
      <c r="M22" s="4">
        <f t="shared" si="7"/>
        <v>8.8029562172785552E-4</v>
      </c>
      <c r="N22" s="67">
        <f t="shared" si="8"/>
        <v>-6763012.875</v>
      </c>
      <c r="O22" s="3">
        <f t="shared" si="9"/>
        <v>-0.22015377058920499</v>
      </c>
      <c r="P22" s="80">
        <f t="shared" si="4"/>
        <v>23957420.057537798</v>
      </c>
      <c r="Q22" s="80">
        <f t="shared" si="5"/>
        <v>23955546.192462202</v>
      </c>
    </row>
    <row r="23" spans="1:17" x14ac:dyDescent="0.25">
      <c r="A23" s="81" t="s">
        <v>32</v>
      </c>
      <c r="B23" s="5">
        <v>2759400</v>
      </c>
      <c r="C23" s="37">
        <v>28671499</v>
      </c>
      <c r="D23" s="33">
        <v>28638356</v>
      </c>
      <c r="E23" s="32">
        <v>28678276</v>
      </c>
      <c r="F23" s="25">
        <v>28638738</v>
      </c>
      <c r="G23" s="9">
        <v>28626842</v>
      </c>
      <c r="H23" s="13">
        <v>28636593</v>
      </c>
      <c r="I23" s="17">
        <v>28651521</v>
      </c>
      <c r="J23" s="24">
        <v>28702491</v>
      </c>
      <c r="K23" s="60">
        <v>36532228</v>
      </c>
      <c r="L23">
        <f t="shared" si="6"/>
        <v>28655539.5</v>
      </c>
      <c r="M23" s="4">
        <f t="shared" si="7"/>
        <v>8.5054930374405696E-4</v>
      </c>
      <c r="N23" s="67">
        <f t="shared" si="8"/>
        <v>-7876688.5</v>
      </c>
      <c r="O23" s="3">
        <f t="shared" si="9"/>
        <v>-0.21560931077075288</v>
      </c>
      <c r="P23" s="80">
        <f t="shared" si="4"/>
        <v>28656622.341269888</v>
      </c>
      <c r="Q23" s="80">
        <f t="shared" si="5"/>
        <v>28654456.658730112</v>
      </c>
    </row>
    <row r="24" spans="1:17" x14ac:dyDescent="0.25">
      <c r="A24" s="81" t="s">
        <v>33</v>
      </c>
      <c r="B24" s="5">
        <v>2890800</v>
      </c>
      <c r="C24" s="37">
        <v>33900341</v>
      </c>
      <c r="D24" s="33">
        <v>33861881</v>
      </c>
      <c r="E24" s="32">
        <v>33920436</v>
      </c>
      <c r="F24" s="25">
        <v>33859850</v>
      </c>
      <c r="G24" s="9">
        <v>33846760</v>
      </c>
      <c r="H24" s="13">
        <v>33868692</v>
      </c>
      <c r="I24" s="17">
        <v>33879674</v>
      </c>
      <c r="J24" s="24">
        <v>33935968</v>
      </c>
      <c r="K24" s="61">
        <v>42160255</v>
      </c>
      <c r="L24">
        <f t="shared" si="6"/>
        <v>33884200.25</v>
      </c>
      <c r="M24" s="4">
        <f t="shared" si="7"/>
        <v>8.7344021608434222E-4</v>
      </c>
      <c r="N24" s="67">
        <f t="shared" si="8"/>
        <v>-8276054.75</v>
      </c>
      <c r="O24" s="3">
        <f t="shared" si="9"/>
        <v>-0.19629992157305501</v>
      </c>
      <c r="P24" s="80">
        <f t="shared" si="4"/>
        <v>33885515.133091941</v>
      </c>
      <c r="Q24" s="80">
        <f t="shared" si="5"/>
        <v>33882885.366908059</v>
      </c>
    </row>
    <row r="25" spans="1:17" x14ac:dyDescent="0.25">
      <c r="A25" s="81" t="s">
        <v>34</v>
      </c>
      <c r="B25" s="5">
        <v>3022200</v>
      </c>
      <c r="C25" s="37">
        <v>39721761</v>
      </c>
      <c r="D25" s="33">
        <v>39680625</v>
      </c>
      <c r="E25" s="32">
        <v>39755890</v>
      </c>
      <c r="F25" s="25">
        <v>39681132</v>
      </c>
      <c r="G25" s="9">
        <v>39660565</v>
      </c>
      <c r="H25" s="13">
        <v>39689927</v>
      </c>
      <c r="I25" s="17">
        <v>39702491</v>
      </c>
      <c r="J25" s="24">
        <v>39766258</v>
      </c>
      <c r="K25" s="62">
        <v>48449158</v>
      </c>
      <c r="L25">
        <f t="shared" si="6"/>
        <v>39707331.125</v>
      </c>
      <c r="M25" s="4">
        <f t="shared" si="7"/>
        <v>8.8823974949198603E-4</v>
      </c>
      <c r="N25" s="67">
        <f t="shared" si="8"/>
        <v>-8741826.875</v>
      </c>
      <c r="O25" s="3">
        <f t="shared" si="9"/>
        <v>-0.18043299895944528</v>
      </c>
      <c r="P25" s="80">
        <f t="shared" si="4"/>
        <v>39708898.083947405</v>
      </c>
      <c r="Q25" s="80">
        <f t="shared" si="5"/>
        <v>39705764.166052595</v>
      </c>
    </row>
    <row r="26" spans="1:17" x14ac:dyDescent="0.25">
      <c r="A26" s="81" t="s">
        <v>35</v>
      </c>
      <c r="B26" s="5">
        <v>3153600</v>
      </c>
      <c r="C26" s="37">
        <v>46204990</v>
      </c>
      <c r="D26" s="33">
        <v>46161230</v>
      </c>
      <c r="E26" s="32">
        <v>46255820</v>
      </c>
      <c r="F26" s="25">
        <v>46160599</v>
      </c>
      <c r="G26" s="9">
        <v>46139053</v>
      </c>
      <c r="H26" s="13">
        <v>46174848</v>
      </c>
      <c r="I26" s="17">
        <v>46185261</v>
      </c>
      <c r="J26" s="24">
        <v>46250985</v>
      </c>
      <c r="K26" s="63">
        <v>56135447</v>
      </c>
      <c r="L26">
        <f t="shared" si="6"/>
        <v>46191598.25</v>
      </c>
      <c r="M26" s="4">
        <f t="shared" si="7"/>
        <v>8.6580534277376324E-4</v>
      </c>
      <c r="N26" s="67">
        <f t="shared" si="8"/>
        <v>-9943848.75</v>
      </c>
      <c r="O26" s="3">
        <f t="shared" si="9"/>
        <v>-0.17714027911811231</v>
      </c>
      <c r="P26" s="80">
        <f t="shared" si="4"/>
        <v>46193375.055817522</v>
      </c>
      <c r="Q26" s="80">
        <f t="shared" si="5"/>
        <v>46189821.444182478</v>
      </c>
    </row>
    <row r="27" spans="1:17" x14ac:dyDescent="0.25">
      <c r="A27" s="81" t="s">
        <v>36</v>
      </c>
      <c r="B27" s="5">
        <v>3285000</v>
      </c>
      <c r="C27" s="37">
        <v>53424445</v>
      </c>
      <c r="D27" s="33">
        <v>53372719</v>
      </c>
      <c r="E27" s="32">
        <v>53489421</v>
      </c>
      <c r="F27" s="25">
        <v>53374754</v>
      </c>
      <c r="G27" s="9">
        <v>53347799</v>
      </c>
      <c r="H27" s="13">
        <v>53394764</v>
      </c>
      <c r="I27" s="17">
        <v>53399765</v>
      </c>
      <c r="J27" s="24">
        <v>53466704</v>
      </c>
      <c r="K27" s="64">
        <v>64898865</v>
      </c>
      <c r="L27">
        <f t="shared" si="6"/>
        <v>53408796.375</v>
      </c>
      <c r="M27" s="4">
        <f t="shared" si="7"/>
        <v>8.518196922050464E-4</v>
      </c>
      <c r="N27" s="67">
        <f t="shared" si="8"/>
        <v>-11490068.625</v>
      </c>
      <c r="O27" s="3">
        <f t="shared" si="9"/>
        <v>-0.17704575611607384</v>
      </c>
      <c r="P27" s="80">
        <f t="shared" si="4"/>
        <v>53410817.611737698</v>
      </c>
      <c r="Q27" s="80">
        <f t="shared" si="5"/>
        <v>53406775.138262302</v>
      </c>
    </row>
    <row r="28" spans="1:17" x14ac:dyDescent="0.25">
      <c r="A28" s="81" t="s">
        <v>37</v>
      </c>
      <c r="B28" s="5">
        <v>3416400</v>
      </c>
      <c r="C28" s="37">
        <v>61461708</v>
      </c>
      <c r="D28" s="33">
        <v>61395843</v>
      </c>
      <c r="E28" s="32">
        <v>61538887</v>
      </c>
      <c r="F28" s="25">
        <v>61403499</v>
      </c>
      <c r="G28" s="9">
        <v>61374669</v>
      </c>
      <c r="H28" s="13">
        <v>61432302</v>
      </c>
      <c r="I28" s="17">
        <v>61435234</v>
      </c>
      <c r="J28" s="24">
        <v>61504413</v>
      </c>
      <c r="K28" s="65">
        <v>71467816</v>
      </c>
      <c r="L28">
        <f t="shared" si="6"/>
        <v>61443319.375</v>
      </c>
      <c r="M28" s="4">
        <f t="shared" si="7"/>
        <v>8.5237116937901037E-4</v>
      </c>
      <c r="N28" s="67">
        <f t="shared" si="8"/>
        <v>-10024496.625</v>
      </c>
      <c r="O28" s="3">
        <f t="shared" si="9"/>
        <v>-0.14026588730513326</v>
      </c>
      <c r="P28" s="80">
        <f t="shared" si="4"/>
        <v>61445646.180802457</v>
      </c>
      <c r="Q28" s="80">
        <f t="shared" si="5"/>
        <v>61440992.569197543</v>
      </c>
    </row>
    <row r="29" spans="1:17" x14ac:dyDescent="0.25">
      <c r="A29" s="81" t="s">
        <v>38</v>
      </c>
      <c r="B29" s="5">
        <v>3547800</v>
      </c>
      <c r="C29" s="37">
        <v>70409597</v>
      </c>
      <c r="D29" s="33">
        <v>70328033</v>
      </c>
      <c r="E29" s="32">
        <v>70505063</v>
      </c>
      <c r="F29" s="25">
        <v>70342491</v>
      </c>
      <c r="G29" s="9">
        <v>70307260</v>
      </c>
      <c r="H29" s="13">
        <v>70377074</v>
      </c>
      <c r="I29" s="17">
        <v>70378087</v>
      </c>
      <c r="J29" s="24">
        <v>70456860</v>
      </c>
      <c r="K29" s="66">
        <v>86896340</v>
      </c>
      <c r="L29">
        <f t="shared" si="6"/>
        <v>70388058.125</v>
      </c>
      <c r="M29" s="4">
        <f t="shared" si="7"/>
        <v>8.8886551342989731E-4</v>
      </c>
      <c r="N29" s="67">
        <f t="shared" si="8"/>
        <v>-16508281.875</v>
      </c>
      <c r="O29" s="3">
        <f t="shared" si="9"/>
        <v>-0.1899767225524113</v>
      </c>
      <c r="P29" s="80">
        <f t="shared" si="4"/>
        <v>70390837.785510778</v>
      </c>
      <c r="Q29" s="80">
        <f t="shared" si="5"/>
        <v>70385278.464489222</v>
      </c>
    </row>
    <row r="30" spans="1:17" x14ac:dyDescent="0.25">
      <c r="A30" s="81" t="s">
        <v>39</v>
      </c>
      <c r="B30" s="5">
        <v>3679200</v>
      </c>
      <c r="C30" s="37">
        <v>80370169</v>
      </c>
      <c r="D30" s="33">
        <v>80276015</v>
      </c>
      <c r="E30" s="32">
        <v>80481655</v>
      </c>
      <c r="F30" s="25">
        <v>80295493</v>
      </c>
      <c r="G30" s="9">
        <v>80252044</v>
      </c>
      <c r="H30" s="13">
        <v>80337024</v>
      </c>
      <c r="I30" s="17">
        <v>80334280</v>
      </c>
      <c r="J30" s="24">
        <v>80419086</v>
      </c>
      <c r="K30" s="67">
        <v>102612806</v>
      </c>
      <c r="L30">
        <f t="shared" si="6"/>
        <v>80345720.75</v>
      </c>
      <c r="M30" s="4">
        <f t="shared" si="7"/>
        <v>8.8907566004338824E-4</v>
      </c>
      <c r="N30" s="67">
        <f t="shared" si="8"/>
        <v>-22267085.25</v>
      </c>
      <c r="O30" s="3">
        <f t="shared" si="9"/>
        <v>-0.21700103640085625</v>
      </c>
      <c r="P30" s="80">
        <f t="shared" si="4"/>
        <v>80348894.393853396</v>
      </c>
      <c r="Q30" s="80">
        <f t="shared" si="5"/>
        <v>80342547.106146604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topLeftCell="A19" workbookViewId="0">
      <selection activeCell="R27" sqref="R27"/>
    </sheetView>
  </sheetViews>
  <sheetFormatPr defaultRowHeight="15" x14ac:dyDescent="0.25"/>
  <cols>
    <col min="1" max="1" width="26.5703125" bestFit="1" customWidth="1"/>
  </cols>
  <sheetData>
    <row r="1" spans="1:17" x14ac:dyDescent="0.25">
      <c r="A1" t="s">
        <v>22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44</v>
      </c>
      <c r="H1" t="s">
        <v>41</v>
      </c>
      <c r="I1" t="s">
        <v>45</v>
      </c>
      <c r="J1" t="s">
        <v>43</v>
      </c>
      <c r="K1" s="2" t="s">
        <v>21</v>
      </c>
      <c r="L1" s="2" t="s">
        <v>46</v>
      </c>
      <c r="M1" s="2" t="s">
        <v>24</v>
      </c>
      <c r="N1" s="2" t="s">
        <v>25</v>
      </c>
      <c r="O1" s="2" t="s">
        <v>26</v>
      </c>
      <c r="P1" s="2" t="s">
        <v>47</v>
      </c>
      <c r="Q1" s="2" t="s">
        <v>48</v>
      </c>
    </row>
    <row r="2" spans="1:17" x14ac:dyDescent="0.25">
      <c r="A2" s="6" t="s">
        <v>0</v>
      </c>
      <c r="B2" s="6">
        <v>0</v>
      </c>
      <c r="C2" s="38">
        <v>50</v>
      </c>
      <c r="D2" s="34">
        <v>50</v>
      </c>
      <c r="E2" s="31">
        <v>50</v>
      </c>
      <c r="F2" s="26">
        <v>50</v>
      </c>
      <c r="G2" s="10">
        <v>50</v>
      </c>
      <c r="H2" s="14">
        <v>50</v>
      </c>
      <c r="I2" s="18">
        <v>50</v>
      </c>
      <c r="J2" s="23">
        <v>50</v>
      </c>
      <c r="K2" s="1">
        <v>50</v>
      </c>
      <c r="L2">
        <f>AVERAGE(C2:J2)</f>
        <v>50</v>
      </c>
      <c r="M2" s="4">
        <f>_xlfn.STDEV.P(C2:J2)/L2</f>
        <v>0</v>
      </c>
      <c r="N2">
        <f>L2-K2</f>
        <v>0</v>
      </c>
      <c r="P2" s="80" t="e">
        <f>CONFIDENCE(0.95,M2,8)+L2</f>
        <v>#NUM!</v>
      </c>
      <c r="Q2" s="80" t="e">
        <f>-CONFIDENCE(0.95,M2,8)+L2</f>
        <v>#NUM!</v>
      </c>
    </row>
    <row r="3" spans="1:17" x14ac:dyDescent="0.25">
      <c r="A3" s="6" t="s">
        <v>1</v>
      </c>
      <c r="B3" s="6">
        <v>131400</v>
      </c>
      <c r="C3" s="38">
        <v>657500</v>
      </c>
      <c r="D3" s="34">
        <v>656950</v>
      </c>
      <c r="E3" s="31">
        <v>658300</v>
      </c>
      <c r="F3" s="26">
        <v>659800</v>
      </c>
      <c r="G3" s="10">
        <v>656650</v>
      </c>
      <c r="H3" s="14">
        <v>657300</v>
      </c>
      <c r="I3" s="18">
        <v>657300</v>
      </c>
      <c r="J3" s="23">
        <v>657350</v>
      </c>
      <c r="K3">
        <v>518300</v>
      </c>
      <c r="L3">
        <f t="shared" ref="L3:L17" si="0">AVERAGE(C3:J3)</f>
        <v>657643.75</v>
      </c>
      <c r="M3" s="4">
        <f t="shared" ref="M3:M17" si="1">_xlfn.STDEV.P(C3:J3)/L3</f>
        <v>1.4113764003175256E-3</v>
      </c>
      <c r="N3">
        <f t="shared" ref="N3:N17" si="2">L3-K3</f>
        <v>139343.75</v>
      </c>
      <c r="O3" s="3">
        <f>N3/K3</f>
        <v>0.26884767509164575</v>
      </c>
      <c r="P3" s="80">
        <f>CONFIDENCE(0.9,M3*L3,8)+L3</f>
        <v>657684.98730407318</v>
      </c>
      <c r="Q3" s="80">
        <f>-CONFIDENCE(0.9,M3*L3,8)+L3</f>
        <v>657602.51269592682</v>
      </c>
    </row>
    <row r="4" spans="1:17" x14ac:dyDescent="0.25">
      <c r="A4" s="6" t="s">
        <v>2</v>
      </c>
      <c r="B4" s="6">
        <v>262800</v>
      </c>
      <c r="C4" s="38">
        <v>1316600</v>
      </c>
      <c r="D4" s="34">
        <v>1311100</v>
      </c>
      <c r="E4" s="31">
        <v>1313250</v>
      </c>
      <c r="F4" s="26">
        <v>1313850</v>
      </c>
      <c r="G4" s="10">
        <v>1315200</v>
      </c>
      <c r="H4" s="14">
        <v>1313250</v>
      </c>
      <c r="I4" s="18">
        <v>1315100</v>
      </c>
      <c r="J4" s="23">
        <v>1315900</v>
      </c>
      <c r="K4">
        <v>953550</v>
      </c>
      <c r="L4">
        <f t="shared" si="0"/>
        <v>1314281.25</v>
      </c>
      <c r="M4" s="4">
        <f t="shared" si="1"/>
        <v>1.2601765527176267E-3</v>
      </c>
      <c r="N4">
        <f t="shared" si="2"/>
        <v>360731.25</v>
      </c>
      <c r="O4" s="3">
        <f t="shared" ref="O4:O17" si="3">N4/K4</f>
        <v>0.37830344502123642</v>
      </c>
      <c r="P4" s="80">
        <f t="shared" ref="P4:P30" si="4">CONFIDENCE(0.9,M4*L4,8)+L4</f>
        <v>1314354.8328192905</v>
      </c>
      <c r="Q4" s="80">
        <f t="shared" ref="Q4:Q30" si="5">-CONFIDENCE(0.9,M4*L4,8)+L4</f>
        <v>1314207.6671807095</v>
      </c>
    </row>
    <row r="5" spans="1:17" x14ac:dyDescent="0.25">
      <c r="A5" s="6" t="s">
        <v>3</v>
      </c>
      <c r="B5" s="6">
        <v>394200</v>
      </c>
      <c r="C5" s="38">
        <v>1975100</v>
      </c>
      <c r="D5" s="34">
        <v>1968000</v>
      </c>
      <c r="E5" s="31">
        <v>1969600</v>
      </c>
      <c r="F5" s="26">
        <v>1972350</v>
      </c>
      <c r="G5" s="10">
        <v>1969000</v>
      </c>
      <c r="H5" s="14">
        <v>1968850</v>
      </c>
      <c r="I5" s="18">
        <v>1972850</v>
      </c>
      <c r="J5" s="23">
        <v>1971000</v>
      </c>
      <c r="K5">
        <v>1228750</v>
      </c>
      <c r="L5">
        <f t="shared" si="0"/>
        <v>1970843.75</v>
      </c>
      <c r="M5" s="4">
        <f t="shared" si="1"/>
        <v>1.1548461948470191E-3</v>
      </c>
      <c r="N5">
        <f t="shared" si="2"/>
        <v>742093.75</v>
      </c>
      <c r="O5" s="3">
        <f t="shared" si="3"/>
        <v>0.60394201424211602</v>
      </c>
      <c r="P5" s="80">
        <f t="shared" si="4"/>
        <v>1970944.8690681781</v>
      </c>
      <c r="Q5" s="80">
        <f t="shared" si="5"/>
        <v>1970742.6309318219</v>
      </c>
    </row>
    <row r="6" spans="1:17" x14ac:dyDescent="0.25">
      <c r="A6" s="6" t="s">
        <v>4</v>
      </c>
      <c r="B6" s="6">
        <v>525600</v>
      </c>
      <c r="C6" s="38">
        <v>2633900</v>
      </c>
      <c r="D6" s="34">
        <v>2624300</v>
      </c>
      <c r="E6" s="31">
        <v>2627700</v>
      </c>
      <c r="F6" s="26">
        <v>2630300</v>
      </c>
      <c r="G6" s="10">
        <v>2622350</v>
      </c>
      <c r="H6" s="14">
        <v>2627850</v>
      </c>
      <c r="I6" s="18">
        <v>2627800</v>
      </c>
      <c r="J6" s="23">
        <v>2631350</v>
      </c>
      <c r="K6">
        <v>1687250</v>
      </c>
      <c r="L6">
        <f t="shared" si="0"/>
        <v>2628193.75</v>
      </c>
      <c r="M6" s="4">
        <f t="shared" si="1"/>
        <v>1.3234470290265591E-3</v>
      </c>
      <c r="N6">
        <f t="shared" si="2"/>
        <v>940943.75</v>
      </c>
      <c r="O6" s="3">
        <f t="shared" si="3"/>
        <v>0.55767891539487335</v>
      </c>
      <c r="P6" s="80">
        <f t="shared" si="4"/>
        <v>2628348.2827945044</v>
      </c>
      <c r="Q6" s="80">
        <f t="shared" si="5"/>
        <v>2628039.2172054956</v>
      </c>
    </row>
    <row r="7" spans="1:17" x14ac:dyDescent="0.25">
      <c r="A7" s="6" t="s">
        <v>5</v>
      </c>
      <c r="B7" s="6">
        <v>657000</v>
      </c>
      <c r="C7" s="38">
        <v>3290700</v>
      </c>
      <c r="D7" s="34">
        <v>3281600</v>
      </c>
      <c r="E7" s="31">
        <v>3282600</v>
      </c>
      <c r="F7" s="26">
        <v>3287600</v>
      </c>
      <c r="G7" s="10">
        <v>3280200</v>
      </c>
      <c r="H7" s="14">
        <v>3283950</v>
      </c>
      <c r="I7" s="18">
        <v>3287050</v>
      </c>
      <c r="J7" s="23">
        <v>3287200</v>
      </c>
      <c r="K7">
        <v>2501300</v>
      </c>
      <c r="L7">
        <f t="shared" si="0"/>
        <v>3285112.5</v>
      </c>
      <c r="M7" s="4">
        <f t="shared" si="1"/>
        <v>1.0190347395762022E-3</v>
      </c>
      <c r="N7">
        <f t="shared" si="2"/>
        <v>783812.5</v>
      </c>
      <c r="O7" s="3">
        <f t="shared" si="3"/>
        <v>0.31336205173309878</v>
      </c>
      <c r="P7" s="80">
        <f t="shared" si="4"/>
        <v>3285261.2291010991</v>
      </c>
      <c r="Q7" s="80">
        <f t="shared" si="5"/>
        <v>3284963.7708989009</v>
      </c>
    </row>
    <row r="8" spans="1:17" x14ac:dyDescent="0.25">
      <c r="A8" s="6" t="s">
        <v>6</v>
      </c>
      <c r="B8" s="6">
        <v>788400</v>
      </c>
      <c r="C8" s="38">
        <v>3947700</v>
      </c>
      <c r="D8" s="34">
        <v>3938350</v>
      </c>
      <c r="E8" s="31">
        <v>3942800</v>
      </c>
      <c r="F8" s="26">
        <v>3944650</v>
      </c>
      <c r="G8" s="10">
        <v>3939900</v>
      </c>
      <c r="H8" s="14">
        <v>3942250</v>
      </c>
      <c r="I8" s="18">
        <v>3944100</v>
      </c>
      <c r="J8" s="23">
        <v>3946250</v>
      </c>
      <c r="K8">
        <v>3256500</v>
      </c>
      <c r="L8">
        <f t="shared" si="0"/>
        <v>3943250</v>
      </c>
      <c r="M8" s="4">
        <f t="shared" si="1"/>
        <v>7.3892359268793329E-4</v>
      </c>
      <c r="N8">
        <f t="shared" si="2"/>
        <v>686750</v>
      </c>
      <c r="O8" s="3">
        <f t="shared" si="3"/>
        <v>0.2108859204667588</v>
      </c>
      <c r="P8" s="80">
        <f t="shared" si="4"/>
        <v>3943379.4525357289</v>
      </c>
      <c r="Q8" s="80">
        <f t="shared" si="5"/>
        <v>3943120.5474642711</v>
      </c>
    </row>
    <row r="9" spans="1:17" x14ac:dyDescent="0.25">
      <c r="A9" s="6" t="s">
        <v>7</v>
      </c>
      <c r="B9" s="6">
        <v>919800</v>
      </c>
      <c r="C9" s="38">
        <v>4606150</v>
      </c>
      <c r="D9" s="34">
        <v>4595850</v>
      </c>
      <c r="E9" s="31">
        <v>4598700</v>
      </c>
      <c r="F9" s="26">
        <v>4598450</v>
      </c>
      <c r="G9" s="10">
        <v>4597400</v>
      </c>
      <c r="H9" s="14">
        <v>4599850</v>
      </c>
      <c r="I9" s="18">
        <v>4600900</v>
      </c>
      <c r="J9" s="23">
        <v>4602250</v>
      </c>
      <c r="K9">
        <v>4212850</v>
      </c>
      <c r="L9">
        <f t="shared" si="0"/>
        <v>4599943.75</v>
      </c>
      <c r="M9" s="4">
        <f t="shared" si="1"/>
        <v>6.5112661701434513E-4</v>
      </c>
      <c r="N9">
        <f t="shared" si="2"/>
        <v>387093.75</v>
      </c>
      <c r="O9" s="3">
        <f t="shared" si="3"/>
        <v>9.1884057110981882E-2</v>
      </c>
      <c r="P9" s="80">
        <f t="shared" si="4"/>
        <v>4600076.8183239177</v>
      </c>
      <c r="Q9" s="80">
        <f t="shared" si="5"/>
        <v>4599810.6816760823</v>
      </c>
    </row>
    <row r="10" spans="1:17" x14ac:dyDescent="0.25">
      <c r="A10" s="6" t="s">
        <v>8</v>
      </c>
      <c r="B10" s="6">
        <v>1051200</v>
      </c>
      <c r="C10" s="38">
        <v>5262050</v>
      </c>
      <c r="D10" s="34">
        <v>5248850</v>
      </c>
      <c r="E10" s="31">
        <v>5257400</v>
      </c>
      <c r="F10" s="26">
        <v>5255650</v>
      </c>
      <c r="G10" s="10">
        <v>5255800</v>
      </c>
      <c r="H10" s="14">
        <v>5257100</v>
      </c>
      <c r="I10" s="18">
        <v>5257950</v>
      </c>
      <c r="J10" s="23">
        <v>5259800</v>
      </c>
      <c r="K10">
        <v>5090800</v>
      </c>
      <c r="L10">
        <f t="shared" si="0"/>
        <v>5256825</v>
      </c>
      <c r="M10" s="4">
        <f t="shared" si="1"/>
        <v>6.8540172318727534E-4</v>
      </c>
      <c r="N10">
        <f t="shared" si="2"/>
        <v>166025</v>
      </c>
      <c r="O10" s="3">
        <f t="shared" si="3"/>
        <v>3.26127524161232E-2</v>
      </c>
      <c r="P10" s="80">
        <f t="shared" si="4"/>
        <v>5256985.0757068675</v>
      </c>
      <c r="Q10" s="80">
        <f t="shared" si="5"/>
        <v>5256664.9242931325</v>
      </c>
    </row>
    <row r="11" spans="1:17" x14ac:dyDescent="0.25">
      <c r="A11" s="6" t="s">
        <v>9</v>
      </c>
      <c r="B11" s="6">
        <v>1182600</v>
      </c>
      <c r="C11" s="38">
        <v>5920550</v>
      </c>
      <c r="D11" s="34">
        <v>5907000</v>
      </c>
      <c r="E11" s="31">
        <v>5916900</v>
      </c>
      <c r="F11" s="26">
        <v>5914150</v>
      </c>
      <c r="G11" s="10">
        <v>5915750</v>
      </c>
      <c r="H11" s="14">
        <v>5911850</v>
      </c>
      <c r="I11" s="18">
        <v>5915850</v>
      </c>
      <c r="J11" s="23">
        <v>5919700</v>
      </c>
      <c r="K11">
        <v>5876200</v>
      </c>
      <c r="L11">
        <f t="shared" si="0"/>
        <v>5915218.75</v>
      </c>
      <c r="M11" s="4">
        <f t="shared" si="1"/>
        <v>6.8683573941270338E-4</v>
      </c>
      <c r="N11">
        <f t="shared" si="2"/>
        <v>39018.75</v>
      </c>
      <c r="O11" s="3">
        <f t="shared" si="3"/>
        <v>6.6401330792008441E-3</v>
      </c>
      <c r="P11" s="80">
        <f t="shared" si="4"/>
        <v>5915399.2513324236</v>
      </c>
      <c r="Q11" s="80">
        <f t="shared" si="5"/>
        <v>5915038.2486675764</v>
      </c>
    </row>
    <row r="12" spans="1:17" x14ac:dyDescent="0.25">
      <c r="A12" s="6" t="s">
        <v>10</v>
      </c>
      <c r="B12" s="6">
        <v>1314000</v>
      </c>
      <c r="C12" s="38">
        <v>6576600</v>
      </c>
      <c r="D12" s="34">
        <v>6565550</v>
      </c>
      <c r="E12" s="31">
        <v>6574050</v>
      </c>
      <c r="F12" s="26">
        <v>6571750</v>
      </c>
      <c r="G12" s="10">
        <v>6571850</v>
      </c>
      <c r="H12" s="14">
        <v>6568550</v>
      </c>
      <c r="I12" s="18">
        <v>6571350</v>
      </c>
      <c r="J12" s="23">
        <v>6580100</v>
      </c>
      <c r="K12">
        <v>6782250</v>
      </c>
      <c r="L12">
        <f t="shared" si="0"/>
        <v>6572475</v>
      </c>
      <c r="M12" s="4">
        <f t="shared" si="1"/>
        <v>6.4367589078429455E-4</v>
      </c>
      <c r="N12">
        <f t="shared" si="2"/>
        <v>-209775</v>
      </c>
      <c r="O12" s="3">
        <f t="shared" si="3"/>
        <v>-3.0930001105827713E-2</v>
      </c>
      <c r="P12" s="80">
        <f t="shared" si="4"/>
        <v>6572662.9545754092</v>
      </c>
      <c r="Q12" s="80">
        <f t="shared" si="5"/>
        <v>6572287.0454245908</v>
      </c>
    </row>
    <row r="13" spans="1:17" x14ac:dyDescent="0.25">
      <c r="A13" s="6" t="s">
        <v>11</v>
      </c>
      <c r="B13" s="6">
        <v>1445400</v>
      </c>
      <c r="C13" s="38">
        <v>7234950</v>
      </c>
      <c r="D13" s="34">
        <v>7224150</v>
      </c>
      <c r="E13" s="31">
        <v>7234450</v>
      </c>
      <c r="F13" s="26">
        <v>7228600</v>
      </c>
      <c r="G13" s="10">
        <v>7226900</v>
      </c>
      <c r="H13" s="14">
        <v>7222600</v>
      </c>
      <c r="I13" s="18">
        <v>7230700</v>
      </c>
      <c r="J13" s="23">
        <v>7237450</v>
      </c>
      <c r="K13">
        <v>7429500</v>
      </c>
      <c r="L13">
        <f t="shared" si="0"/>
        <v>7229975</v>
      </c>
      <c r="M13" s="4">
        <f t="shared" si="1"/>
        <v>6.9302471541958673E-4</v>
      </c>
      <c r="N13">
        <f t="shared" si="2"/>
        <v>-199525</v>
      </c>
      <c r="O13" s="3">
        <f t="shared" si="3"/>
        <v>-2.6855777643179219E-2</v>
      </c>
      <c r="P13" s="80">
        <f t="shared" si="4"/>
        <v>7230197.6087523131</v>
      </c>
      <c r="Q13" s="80">
        <f t="shared" si="5"/>
        <v>7229752.3912476869</v>
      </c>
    </row>
    <row r="14" spans="1:17" x14ac:dyDescent="0.25">
      <c r="A14" s="6" t="s">
        <v>12</v>
      </c>
      <c r="B14" s="6">
        <v>1576800</v>
      </c>
      <c r="C14" s="38">
        <v>7892300</v>
      </c>
      <c r="D14" s="34">
        <v>7883100</v>
      </c>
      <c r="E14" s="31">
        <v>7889800</v>
      </c>
      <c r="F14" s="26">
        <v>7883200</v>
      </c>
      <c r="G14" s="10">
        <v>7884850</v>
      </c>
      <c r="H14" s="14">
        <v>7879700</v>
      </c>
      <c r="I14" s="18">
        <v>7888700</v>
      </c>
      <c r="J14" s="23">
        <v>7894150</v>
      </c>
      <c r="K14">
        <v>8063850</v>
      </c>
      <c r="L14">
        <f t="shared" si="0"/>
        <v>7886975</v>
      </c>
      <c r="M14" s="4">
        <f t="shared" si="1"/>
        <v>5.9723289605383471E-4</v>
      </c>
      <c r="N14">
        <f t="shared" si="2"/>
        <v>-176875</v>
      </c>
      <c r="O14" s="3">
        <f t="shared" si="3"/>
        <v>-2.1934311774152546E-2</v>
      </c>
      <c r="P14" s="80">
        <f t="shared" si="4"/>
        <v>7887184.2718925821</v>
      </c>
      <c r="Q14" s="80">
        <f t="shared" si="5"/>
        <v>7886765.7281074179</v>
      </c>
    </row>
    <row r="15" spans="1:17" x14ac:dyDescent="0.25">
      <c r="A15" s="6" t="s">
        <v>13</v>
      </c>
      <c r="B15" s="6">
        <v>1708200</v>
      </c>
      <c r="C15" s="38">
        <v>8546050</v>
      </c>
      <c r="D15" s="34">
        <v>8539850</v>
      </c>
      <c r="E15" s="31">
        <v>8548150</v>
      </c>
      <c r="F15" s="26">
        <v>8540600</v>
      </c>
      <c r="G15" s="10">
        <v>8544050</v>
      </c>
      <c r="H15" s="14">
        <v>8537500</v>
      </c>
      <c r="I15" s="18">
        <v>8542400</v>
      </c>
      <c r="J15" s="23">
        <v>8551600</v>
      </c>
      <c r="K15">
        <v>8748850</v>
      </c>
      <c r="L15">
        <f t="shared" si="0"/>
        <v>8543775</v>
      </c>
      <c r="M15" s="4">
        <f t="shared" si="1"/>
        <v>5.1081314319771089E-4</v>
      </c>
      <c r="N15">
        <f t="shared" si="2"/>
        <v>-205075</v>
      </c>
      <c r="O15" s="3">
        <f t="shared" si="3"/>
        <v>-2.3440223572240924E-2</v>
      </c>
      <c r="P15" s="80">
        <f t="shared" si="4"/>
        <v>8543968.8958806656</v>
      </c>
      <c r="Q15" s="80">
        <f t="shared" si="5"/>
        <v>8543581.1041193344</v>
      </c>
    </row>
    <row r="16" spans="1:17" x14ac:dyDescent="0.25">
      <c r="A16" s="6" t="s">
        <v>14</v>
      </c>
      <c r="B16" s="6">
        <v>1839600</v>
      </c>
      <c r="C16" s="38">
        <v>9203300</v>
      </c>
      <c r="D16" s="34">
        <v>9196750</v>
      </c>
      <c r="E16" s="31">
        <v>9203350</v>
      </c>
      <c r="F16" s="26">
        <v>9198400</v>
      </c>
      <c r="G16" s="10">
        <v>9198150</v>
      </c>
      <c r="H16" s="14">
        <v>9199350</v>
      </c>
      <c r="I16" s="18">
        <v>9198000</v>
      </c>
      <c r="J16" s="23">
        <v>9205100</v>
      </c>
      <c r="K16">
        <v>9196400</v>
      </c>
      <c r="L16">
        <f t="shared" si="0"/>
        <v>9200300</v>
      </c>
      <c r="M16" s="4">
        <f t="shared" si="1"/>
        <v>3.1775018169474871E-4</v>
      </c>
      <c r="N16">
        <f t="shared" si="2"/>
        <v>3900</v>
      </c>
      <c r="O16" s="3">
        <f t="shared" si="3"/>
        <v>4.2407898742986388E-4</v>
      </c>
      <c r="P16" s="80">
        <f t="shared" si="4"/>
        <v>9200429.8806678727</v>
      </c>
      <c r="Q16" s="80">
        <f t="shared" si="5"/>
        <v>9200170.1193321273</v>
      </c>
    </row>
    <row r="17" spans="1:17" x14ac:dyDescent="0.25">
      <c r="A17" s="6" t="s">
        <v>15</v>
      </c>
      <c r="B17" s="6">
        <v>1971000</v>
      </c>
      <c r="C17" s="38">
        <v>9857400</v>
      </c>
      <c r="D17" s="34">
        <v>9854050</v>
      </c>
      <c r="E17" s="31">
        <v>9859450</v>
      </c>
      <c r="F17" s="26">
        <v>9856800</v>
      </c>
      <c r="G17" s="10">
        <v>9851550</v>
      </c>
      <c r="H17" s="14">
        <v>9858050</v>
      </c>
      <c r="I17" s="18">
        <v>9855000</v>
      </c>
      <c r="J17" s="23">
        <v>9862800</v>
      </c>
      <c r="K17">
        <v>10120300</v>
      </c>
      <c r="L17">
        <f t="shared" si="0"/>
        <v>9856887.5</v>
      </c>
      <c r="M17" s="4">
        <f t="shared" si="1"/>
        <v>3.2726839550436214E-4</v>
      </c>
      <c r="N17">
        <f t="shared" si="2"/>
        <v>-263412.5</v>
      </c>
      <c r="O17" s="3">
        <f t="shared" si="3"/>
        <v>-2.6028131577127162E-2</v>
      </c>
      <c r="P17" s="80">
        <f t="shared" si="4"/>
        <v>9857030.817948807</v>
      </c>
      <c r="Q17" s="80">
        <f t="shared" si="5"/>
        <v>9856744.182051193</v>
      </c>
    </row>
    <row r="18" spans="1:17" x14ac:dyDescent="0.25">
      <c r="A18" s="6" t="s">
        <v>27</v>
      </c>
      <c r="B18" s="6">
        <v>2102400</v>
      </c>
      <c r="C18" s="38">
        <v>10507025</v>
      </c>
      <c r="D18" s="34">
        <v>10506275</v>
      </c>
      <c r="E18" s="31">
        <v>10507225</v>
      </c>
      <c r="F18" s="26">
        <v>10507450</v>
      </c>
      <c r="G18" s="10">
        <v>10504100</v>
      </c>
      <c r="H18" s="14">
        <v>10506700</v>
      </c>
      <c r="I18" s="18">
        <v>10505675</v>
      </c>
      <c r="J18" s="23">
        <v>10509050</v>
      </c>
      <c r="K18" s="42">
        <v>10643750</v>
      </c>
      <c r="L18">
        <f t="shared" ref="L18:L30" si="6">AVERAGE(C18:J18)</f>
        <v>10506687.5</v>
      </c>
      <c r="M18" s="4">
        <f t="shared" ref="M18:M30" si="7">_xlfn.STDEV.P(C18:J18)/L18</f>
        <v>1.279431433237278E-4</v>
      </c>
      <c r="N18" s="54">
        <f t="shared" ref="N18:N30" si="8">L18-K18</f>
        <v>-137062.5</v>
      </c>
      <c r="O18" s="3">
        <f t="shared" ref="O18:O30" si="9">N18/K18</f>
        <v>-1.2877275396359366E-2</v>
      </c>
      <c r="P18" s="80">
        <f t="shared" si="4"/>
        <v>10506747.222715788</v>
      </c>
      <c r="Q18" s="80">
        <f t="shared" si="5"/>
        <v>10506627.777284212</v>
      </c>
    </row>
    <row r="19" spans="1:17" x14ac:dyDescent="0.25">
      <c r="A19" s="6" t="s">
        <v>28</v>
      </c>
      <c r="B19" s="6">
        <v>2233800</v>
      </c>
      <c r="C19" s="38">
        <v>10835475</v>
      </c>
      <c r="D19" s="34">
        <v>10835250</v>
      </c>
      <c r="E19" s="31">
        <v>10834500</v>
      </c>
      <c r="F19" s="26">
        <v>10836350</v>
      </c>
      <c r="G19" s="10">
        <v>10831375</v>
      </c>
      <c r="H19" s="14">
        <v>10835450</v>
      </c>
      <c r="I19" s="18">
        <v>10833950</v>
      </c>
      <c r="J19" s="23">
        <v>10838025</v>
      </c>
      <c r="K19" s="43">
        <v>11008200</v>
      </c>
      <c r="L19">
        <f t="shared" si="6"/>
        <v>10835046.875</v>
      </c>
      <c r="M19" s="4">
        <f t="shared" si="7"/>
        <v>1.6618939691689978E-4</v>
      </c>
      <c r="N19" s="54">
        <f t="shared" si="8"/>
        <v>-173153.125</v>
      </c>
      <c r="O19" s="3">
        <f t="shared" si="9"/>
        <v>-1.5729467578714049E-2</v>
      </c>
      <c r="P19" s="80">
        <f t="shared" si="4"/>
        <v>10835126.875154013</v>
      </c>
      <c r="Q19" s="80">
        <f t="shared" si="5"/>
        <v>10834966.874845987</v>
      </c>
    </row>
    <row r="20" spans="1:17" x14ac:dyDescent="0.25">
      <c r="A20" s="6" t="s">
        <v>29</v>
      </c>
      <c r="B20" s="6">
        <v>2365200</v>
      </c>
      <c r="C20" s="38">
        <v>11164925</v>
      </c>
      <c r="D20" s="34">
        <v>11164075</v>
      </c>
      <c r="E20" s="31">
        <v>11162175</v>
      </c>
      <c r="F20" s="26">
        <v>11163775</v>
      </c>
      <c r="G20" s="10">
        <v>11160075</v>
      </c>
      <c r="H20" s="14">
        <v>11164475</v>
      </c>
      <c r="I20" s="18">
        <v>11161800</v>
      </c>
      <c r="J20" s="23">
        <v>11165925</v>
      </c>
      <c r="K20" s="44">
        <v>11393000</v>
      </c>
      <c r="L20">
        <f t="shared" si="6"/>
        <v>11163403.125</v>
      </c>
      <c r="M20" s="4">
        <f t="shared" si="7"/>
        <v>1.6014662528150101E-4</v>
      </c>
      <c r="N20" s="54">
        <f t="shared" si="8"/>
        <v>-229596.875</v>
      </c>
      <c r="O20" s="3">
        <f t="shared" si="9"/>
        <v>-2.0152451066444307E-2</v>
      </c>
      <c r="P20" s="80">
        <f t="shared" si="4"/>
        <v>11163482.552540749</v>
      </c>
      <c r="Q20" s="80">
        <f t="shared" si="5"/>
        <v>11163323.697459251</v>
      </c>
    </row>
    <row r="21" spans="1:17" x14ac:dyDescent="0.25">
      <c r="A21" s="6" t="s">
        <v>30</v>
      </c>
      <c r="B21" s="6">
        <v>2496600</v>
      </c>
      <c r="C21" s="38">
        <v>11493200</v>
      </c>
      <c r="D21" s="34">
        <v>11492200</v>
      </c>
      <c r="E21" s="31">
        <v>11492850</v>
      </c>
      <c r="F21" s="26">
        <v>11491150</v>
      </c>
      <c r="G21" s="10">
        <v>11487075</v>
      </c>
      <c r="H21" s="14">
        <v>11492575</v>
      </c>
      <c r="I21" s="18">
        <v>11491025</v>
      </c>
      <c r="J21" s="23">
        <v>11494575</v>
      </c>
      <c r="K21" s="45">
        <v>11815150</v>
      </c>
      <c r="L21">
        <f t="shared" si="6"/>
        <v>11491831.25</v>
      </c>
      <c r="M21" s="4">
        <f t="shared" si="7"/>
        <v>1.8165972604450756E-4</v>
      </c>
      <c r="N21" s="54">
        <f t="shared" si="8"/>
        <v>-323318.75</v>
      </c>
      <c r="O21" s="3">
        <f t="shared" si="9"/>
        <v>-2.7364760498173955E-2</v>
      </c>
      <c r="P21" s="80">
        <f t="shared" si="4"/>
        <v>11491923.998012457</v>
      </c>
      <c r="Q21" s="80">
        <f t="shared" si="5"/>
        <v>11491738.501987543</v>
      </c>
    </row>
    <row r="22" spans="1:17" x14ac:dyDescent="0.25">
      <c r="A22" s="6" t="s">
        <v>31</v>
      </c>
      <c r="B22" s="6">
        <v>2628000</v>
      </c>
      <c r="C22" s="38">
        <v>11821575</v>
      </c>
      <c r="D22" s="34">
        <v>11821225</v>
      </c>
      <c r="E22" s="31">
        <v>11824825</v>
      </c>
      <c r="F22" s="26">
        <v>11818925</v>
      </c>
      <c r="G22" s="10">
        <v>11816000</v>
      </c>
      <c r="H22" s="14">
        <v>11822725</v>
      </c>
      <c r="I22" s="18">
        <v>11819375</v>
      </c>
      <c r="J22" s="23">
        <v>11823575</v>
      </c>
      <c r="K22" s="46">
        <v>12238275</v>
      </c>
      <c r="L22">
        <f t="shared" si="6"/>
        <v>11821028.125</v>
      </c>
      <c r="M22" s="4">
        <f t="shared" si="7"/>
        <v>2.2492977956596369E-4</v>
      </c>
      <c r="N22" s="54">
        <f t="shared" si="8"/>
        <v>-417246.875</v>
      </c>
      <c r="O22" s="3">
        <f t="shared" si="9"/>
        <v>-3.4093601835225959E-2</v>
      </c>
      <c r="P22" s="80">
        <f t="shared" si="4"/>
        <v>11821146.254652115</v>
      </c>
      <c r="Q22" s="80">
        <f t="shared" si="5"/>
        <v>11820909.995347885</v>
      </c>
    </row>
    <row r="23" spans="1:17" x14ac:dyDescent="0.25">
      <c r="A23" s="6" t="s">
        <v>32</v>
      </c>
      <c r="B23" s="6">
        <v>2759400</v>
      </c>
      <c r="C23" s="38">
        <v>12150450</v>
      </c>
      <c r="D23" s="34">
        <v>12148425</v>
      </c>
      <c r="E23" s="31">
        <v>12153850</v>
      </c>
      <c r="F23" s="26">
        <v>12147800</v>
      </c>
      <c r="G23" s="10">
        <v>12144675</v>
      </c>
      <c r="H23" s="14">
        <v>12150025</v>
      </c>
      <c r="I23" s="18">
        <v>12149250</v>
      </c>
      <c r="J23" s="23">
        <v>12152125</v>
      </c>
      <c r="K23" s="47">
        <v>12624350</v>
      </c>
      <c r="L23">
        <f t="shared" si="6"/>
        <v>12149575</v>
      </c>
      <c r="M23" s="4">
        <f t="shared" si="7"/>
        <v>2.1450319034242696E-4</v>
      </c>
      <c r="N23" s="54">
        <f t="shared" si="8"/>
        <v>-474775</v>
      </c>
      <c r="O23" s="3">
        <f t="shared" si="9"/>
        <v>-3.7607876841183906E-2</v>
      </c>
      <c r="P23" s="80">
        <f t="shared" si="4"/>
        <v>12149690.784802433</v>
      </c>
      <c r="Q23" s="80">
        <f t="shared" si="5"/>
        <v>12149459.215197567</v>
      </c>
    </row>
    <row r="24" spans="1:17" x14ac:dyDescent="0.25">
      <c r="A24" s="6" t="s">
        <v>33</v>
      </c>
      <c r="B24" s="6">
        <v>2890800</v>
      </c>
      <c r="C24" s="38">
        <v>12479275</v>
      </c>
      <c r="D24" s="34">
        <v>12477025</v>
      </c>
      <c r="E24" s="31">
        <v>12484025</v>
      </c>
      <c r="F24" s="26">
        <v>12476125</v>
      </c>
      <c r="G24" s="10">
        <v>12473000</v>
      </c>
      <c r="H24" s="14">
        <v>12479675</v>
      </c>
      <c r="I24" s="18">
        <v>12477525</v>
      </c>
      <c r="J24" s="23">
        <v>12480900</v>
      </c>
      <c r="K24" s="48">
        <v>12995200</v>
      </c>
      <c r="L24">
        <f t="shared" si="6"/>
        <v>12478443.75</v>
      </c>
      <c r="M24" s="4">
        <f t="shared" si="7"/>
        <v>2.4903910169432841E-4</v>
      </c>
      <c r="N24" s="54">
        <f t="shared" si="8"/>
        <v>-516756.25</v>
      </c>
      <c r="O24" s="3">
        <f t="shared" si="9"/>
        <v>-3.9765163291061313E-2</v>
      </c>
      <c r="P24" s="80">
        <f t="shared" si="4"/>
        <v>12478581.815345341</v>
      </c>
      <c r="Q24" s="80">
        <f t="shared" si="5"/>
        <v>12478305.684654659</v>
      </c>
    </row>
    <row r="25" spans="1:17" x14ac:dyDescent="0.25">
      <c r="A25" s="6" t="s">
        <v>34</v>
      </c>
      <c r="B25" s="6">
        <v>3022200</v>
      </c>
      <c r="C25" s="38">
        <v>12807050</v>
      </c>
      <c r="D25" s="34">
        <v>12805075</v>
      </c>
      <c r="E25" s="31">
        <v>12814500</v>
      </c>
      <c r="F25" s="26">
        <v>12805475</v>
      </c>
      <c r="G25" s="10">
        <v>12802900</v>
      </c>
      <c r="H25" s="14">
        <v>12807550</v>
      </c>
      <c r="I25" s="18">
        <v>12806225</v>
      </c>
      <c r="J25" s="23">
        <v>12808725</v>
      </c>
      <c r="K25" s="49">
        <v>13360925</v>
      </c>
      <c r="L25">
        <f t="shared" si="6"/>
        <v>12807187.5</v>
      </c>
      <c r="M25" s="4">
        <f t="shared" si="7"/>
        <v>2.5103311621359745E-4</v>
      </c>
      <c r="N25" s="54">
        <f t="shared" si="8"/>
        <v>-553737.5</v>
      </c>
      <c r="O25" s="3">
        <f t="shared" si="9"/>
        <v>-4.1444548188093268E-2</v>
      </c>
      <c r="P25" s="80">
        <f t="shared" si="4"/>
        <v>12807330.337257059</v>
      </c>
      <c r="Q25" s="80">
        <f t="shared" si="5"/>
        <v>12807044.662742941</v>
      </c>
    </row>
    <row r="26" spans="1:17" x14ac:dyDescent="0.25">
      <c r="A26" s="6" t="s">
        <v>35</v>
      </c>
      <c r="B26" s="6">
        <v>3153600</v>
      </c>
      <c r="C26" s="38">
        <v>13135475</v>
      </c>
      <c r="D26" s="34">
        <v>13132900</v>
      </c>
      <c r="E26" s="31">
        <v>13142975</v>
      </c>
      <c r="F26" s="26">
        <v>13133625</v>
      </c>
      <c r="G26" s="10">
        <v>13130925</v>
      </c>
      <c r="H26" s="14">
        <v>13135150</v>
      </c>
      <c r="I26" s="18">
        <v>13135175</v>
      </c>
      <c r="J26" s="23">
        <v>13136925</v>
      </c>
      <c r="K26" s="50">
        <v>13702175</v>
      </c>
      <c r="L26">
        <f t="shared" si="6"/>
        <v>13135393.75</v>
      </c>
      <c r="M26" s="4">
        <f t="shared" si="7"/>
        <v>2.5428357231039504E-4</v>
      </c>
      <c r="N26" s="54">
        <f t="shared" si="8"/>
        <v>-566781.25</v>
      </c>
      <c r="O26" s="3">
        <f t="shared" si="9"/>
        <v>-4.1364327196229796E-2</v>
      </c>
      <c r="P26" s="80">
        <f t="shared" si="4"/>
        <v>13135542.144606523</v>
      </c>
      <c r="Q26" s="80">
        <f t="shared" si="5"/>
        <v>13135245.355393477</v>
      </c>
    </row>
    <row r="27" spans="1:17" x14ac:dyDescent="0.25">
      <c r="A27" s="6" t="s">
        <v>36</v>
      </c>
      <c r="B27" s="6">
        <v>3285000</v>
      </c>
      <c r="C27" s="38">
        <v>13465025</v>
      </c>
      <c r="D27" s="34">
        <v>13460475</v>
      </c>
      <c r="E27" s="31">
        <v>13469325</v>
      </c>
      <c r="F27" s="26">
        <v>13462350</v>
      </c>
      <c r="G27" s="10">
        <v>13459400</v>
      </c>
      <c r="H27" s="14">
        <v>13464225</v>
      </c>
      <c r="I27" s="18">
        <v>13463125</v>
      </c>
      <c r="J27" s="23">
        <v>13464925</v>
      </c>
      <c r="K27" s="51">
        <v>14031925</v>
      </c>
      <c r="L27">
        <f t="shared" si="6"/>
        <v>13463606.25</v>
      </c>
      <c r="M27" s="4">
        <f t="shared" si="7"/>
        <v>2.135724317560925E-4</v>
      </c>
      <c r="N27" s="54">
        <f t="shared" si="8"/>
        <v>-568318.75</v>
      </c>
      <c r="O27" s="3">
        <f t="shared" si="9"/>
        <v>-4.0501837773505772E-2</v>
      </c>
      <c r="P27" s="80">
        <f t="shared" si="4"/>
        <v>13463734.000706717</v>
      </c>
      <c r="Q27" s="80">
        <f t="shared" si="5"/>
        <v>13463478.499293283</v>
      </c>
    </row>
    <row r="28" spans="1:17" x14ac:dyDescent="0.25">
      <c r="A28" s="6" t="s">
        <v>37</v>
      </c>
      <c r="B28" s="6">
        <v>3416400</v>
      </c>
      <c r="C28" s="38">
        <v>13793725</v>
      </c>
      <c r="D28" s="34">
        <v>13788100</v>
      </c>
      <c r="E28" s="31">
        <v>13797375</v>
      </c>
      <c r="F28" s="26">
        <v>13790175</v>
      </c>
      <c r="G28" s="10">
        <v>13787400</v>
      </c>
      <c r="H28" s="14">
        <v>13793025</v>
      </c>
      <c r="I28" s="18">
        <v>13791850</v>
      </c>
      <c r="J28" s="23">
        <v>13794925</v>
      </c>
      <c r="K28" s="52">
        <v>14364475</v>
      </c>
      <c r="L28">
        <f t="shared" si="6"/>
        <v>13792071.875</v>
      </c>
      <c r="M28" s="4">
        <f t="shared" si="7"/>
        <v>2.3093047796920825E-4</v>
      </c>
      <c r="N28" s="54">
        <f t="shared" si="8"/>
        <v>-572403.125</v>
      </c>
      <c r="O28" s="3">
        <f t="shared" si="9"/>
        <v>-3.9848523875742066E-2</v>
      </c>
      <c r="P28" s="80">
        <f t="shared" si="4"/>
        <v>13792213.378598047</v>
      </c>
      <c r="Q28" s="80">
        <f t="shared" si="5"/>
        <v>13791930.371401953</v>
      </c>
    </row>
    <row r="29" spans="1:17" x14ac:dyDescent="0.25">
      <c r="A29" s="6" t="s">
        <v>38</v>
      </c>
      <c r="B29" s="6">
        <v>3547800</v>
      </c>
      <c r="C29" s="38">
        <v>14120975</v>
      </c>
      <c r="D29" s="34">
        <v>14116300</v>
      </c>
      <c r="E29" s="31">
        <v>14126250</v>
      </c>
      <c r="F29" s="26">
        <v>14118325</v>
      </c>
      <c r="G29" s="10">
        <v>14116075</v>
      </c>
      <c r="H29" s="14">
        <v>14121375</v>
      </c>
      <c r="I29" s="18">
        <v>14120075</v>
      </c>
      <c r="J29" s="23">
        <v>14123300</v>
      </c>
      <c r="K29" s="53">
        <v>14703900</v>
      </c>
      <c r="L29">
        <f t="shared" si="6"/>
        <v>14120334.375</v>
      </c>
      <c r="M29" s="4">
        <f t="shared" si="7"/>
        <v>2.2921763486472176E-4</v>
      </c>
      <c r="N29" s="54">
        <f t="shared" si="8"/>
        <v>-583565.625</v>
      </c>
      <c r="O29" s="3">
        <f t="shared" si="9"/>
        <v>-3.9687812417113826E-2</v>
      </c>
      <c r="P29" s="80">
        <f t="shared" si="4"/>
        <v>14120478.171966659</v>
      </c>
      <c r="Q29" s="80">
        <f t="shared" si="5"/>
        <v>14120190.578033341</v>
      </c>
    </row>
    <row r="30" spans="1:17" x14ac:dyDescent="0.25">
      <c r="A30" s="6" t="s">
        <v>39</v>
      </c>
      <c r="B30" s="6">
        <v>3679200</v>
      </c>
      <c r="C30" s="38">
        <v>14448475</v>
      </c>
      <c r="D30" s="34">
        <v>14444350</v>
      </c>
      <c r="E30" s="31">
        <v>14456225</v>
      </c>
      <c r="F30" s="26">
        <v>14448575</v>
      </c>
      <c r="G30" s="10">
        <v>14444050</v>
      </c>
      <c r="H30" s="14">
        <v>14450600</v>
      </c>
      <c r="I30" s="18">
        <v>14449100</v>
      </c>
      <c r="J30" s="23">
        <v>14451250</v>
      </c>
      <c r="K30" s="54">
        <v>15062925</v>
      </c>
      <c r="L30">
        <f t="shared" si="6"/>
        <v>14449078.125</v>
      </c>
      <c r="M30" s="4">
        <f t="shared" si="7"/>
        <v>2.5235699999913728E-4</v>
      </c>
      <c r="N30" s="54">
        <f t="shared" si="8"/>
        <v>-613846.875</v>
      </c>
      <c r="O30" s="3">
        <f t="shared" si="9"/>
        <v>-4.0752169648325273E-2</v>
      </c>
      <c r="P30" s="80">
        <f t="shared" si="4"/>
        <v>14449240.12395457</v>
      </c>
      <c r="Q30" s="80">
        <f t="shared" si="5"/>
        <v>14448916.12604543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topLeftCell="A13" workbookViewId="0">
      <selection activeCell="R29" sqref="R29"/>
    </sheetView>
  </sheetViews>
  <sheetFormatPr defaultRowHeight="15" x14ac:dyDescent="0.25"/>
  <cols>
    <col min="1" max="1" width="26.5703125" bestFit="1" customWidth="1"/>
  </cols>
  <sheetData>
    <row r="1" spans="1:17" x14ac:dyDescent="0.25">
      <c r="A1" t="s">
        <v>22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40</v>
      </c>
      <c r="H1" t="s">
        <v>41</v>
      </c>
      <c r="I1" t="s">
        <v>45</v>
      </c>
      <c r="J1" t="s">
        <v>43</v>
      </c>
      <c r="K1" s="2" t="s">
        <v>21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47</v>
      </c>
      <c r="Q1" s="2" t="s">
        <v>48</v>
      </c>
    </row>
    <row r="2" spans="1:17" x14ac:dyDescent="0.25">
      <c r="A2" s="7" t="s">
        <v>0</v>
      </c>
      <c r="B2" s="7">
        <v>0</v>
      </c>
      <c r="C2" s="39">
        <v>2.0000000000000001E-4</v>
      </c>
      <c r="D2" s="35">
        <v>2.0000000000000001E-4</v>
      </c>
      <c r="E2" s="30">
        <v>2.0000000000000001E-4</v>
      </c>
      <c r="F2" s="27">
        <v>2.0000000000000001E-4</v>
      </c>
      <c r="G2" s="11">
        <v>2.0000000000000001E-4</v>
      </c>
      <c r="H2" s="15">
        <v>2.0000000000000001E-4</v>
      </c>
      <c r="I2" s="19">
        <v>2.0000000000000001E-4</v>
      </c>
      <c r="J2" s="22">
        <v>2.0000000000000001E-4</v>
      </c>
      <c r="K2" s="1">
        <v>0</v>
      </c>
      <c r="L2">
        <f>AVERAGE(C2:J2)</f>
        <v>2.0000000000000004E-4</v>
      </c>
      <c r="M2" s="4">
        <f>_xlfn.STDEV.P(C2:J2)/L2</f>
        <v>1.3552527156068803E-16</v>
      </c>
      <c r="N2">
        <f>L2-K2</f>
        <v>2.0000000000000004E-4</v>
      </c>
      <c r="P2" s="80">
        <f>CONFIDENCE(0.95,M2,8)+L2</f>
        <v>2.0000000000000305E-4</v>
      </c>
      <c r="Q2" s="80">
        <f>-CONFIDENCE(0.95,M2,8)+L2</f>
        <v>1.9999999999999703E-4</v>
      </c>
    </row>
    <row r="3" spans="1:17" x14ac:dyDescent="0.25">
      <c r="A3" s="7" t="s">
        <v>1</v>
      </c>
      <c r="B3" s="7">
        <v>131400</v>
      </c>
      <c r="C3" s="39">
        <v>8.0792103021078745</v>
      </c>
      <c r="D3" s="35">
        <v>7.81584380443815</v>
      </c>
      <c r="E3" s="30">
        <v>8.0045693317537996</v>
      </c>
      <c r="F3" s="27">
        <v>7.9733824398295114</v>
      </c>
      <c r="G3" s="11">
        <v>7.9394344841841766</v>
      </c>
      <c r="H3" s="15">
        <v>7.9408393262328127</v>
      </c>
      <c r="I3" s="19">
        <v>7.9915867332147092</v>
      </c>
      <c r="J3" s="22">
        <v>7.8954106495751635</v>
      </c>
      <c r="K3" s="1">
        <v>0</v>
      </c>
      <c r="L3">
        <f t="shared" ref="L3:L17" si="0">AVERAGE(C3:J3)</f>
        <v>7.9550346339170241</v>
      </c>
      <c r="M3" s="4">
        <f t="shared" ref="M3:M17" si="1">_xlfn.STDEV.P(C3:J3)/L3</f>
        <v>9.2075180671800372E-3</v>
      </c>
      <c r="N3">
        <f t="shared" ref="N3:N17" si="2">L3-K3</f>
        <v>7.9550346339170241</v>
      </c>
      <c r="O3" s="3" t="e">
        <f>N3/K3</f>
        <v>#DIV/0!</v>
      </c>
      <c r="P3" s="80">
        <f>CONFIDENCE(0.9,M3*L3,8)+L3</f>
        <v>7.9582888124155851</v>
      </c>
      <c r="Q3" s="80">
        <f>-CONFIDENCE(0.9,M3*L3,8)+L3</f>
        <v>7.9517804554184632</v>
      </c>
    </row>
    <row r="4" spans="1:17" x14ac:dyDescent="0.25">
      <c r="A4" s="7" t="s">
        <v>2</v>
      </c>
      <c r="B4" s="7">
        <v>262800</v>
      </c>
      <c r="C4" s="39">
        <v>16.131324746692766</v>
      </c>
      <c r="D4" s="35">
        <v>16.047183484307808</v>
      </c>
      <c r="E4" s="30">
        <v>16.083012813172953</v>
      </c>
      <c r="F4" s="27">
        <v>16.045039392230951</v>
      </c>
      <c r="G4" s="11">
        <v>15.961146098348763</v>
      </c>
      <c r="H4" s="15">
        <v>15.971798588976929</v>
      </c>
      <c r="I4" s="19">
        <v>16.158057676158581</v>
      </c>
      <c r="J4" s="22">
        <v>15.968712729530722</v>
      </c>
      <c r="K4" s="1">
        <v>0</v>
      </c>
      <c r="L4">
        <f t="shared" si="0"/>
        <v>16.045784441177432</v>
      </c>
      <c r="M4" s="4">
        <f t="shared" si="1"/>
        <v>4.400660434109329E-3</v>
      </c>
      <c r="N4">
        <f t="shared" si="2"/>
        <v>16.045784441177432</v>
      </c>
      <c r="O4" s="3" t="e">
        <f t="shared" ref="O4:O17" si="3">N4/K4</f>
        <v>#DIV/0!</v>
      </c>
      <c r="P4" s="80">
        <f t="shared" ref="P4:P30" si="4">CONFIDENCE(0.9,M4*L4,8)+L4</f>
        <v>16.048921592942555</v>
      </c>
      <c r="Q4" s="80">
        <f t="shared" ref="Q4:Q30" si="5">-CONFIDENCE(0.9,M4*L4,8)+L4</f>
        <v>16.042647289412308</v>
      </c>
    </row>
    <row r="5" spans="1:17" x14ac:dyDescent="0.25">
      <c r="A5" s="7" t="s">
        <v>3</v>
      </c>
      <c r="B5" s="7">
        <v>394200</v>
      </c>
      <c r="C5" s="39">
        <v>24.307203578608149</v>
      </c>
      <c r="D5" s="35">
        <v>24.137918840756015</v>
      </c>
      <c r="E5" s="30">
        <v>24.284387622909179</v>
      </c>
      <c r="F5" s="27">
        <v>24.097878569109518</v>
      </c>
      <c r="G5" s="11">
        <v>24.111238986099188</v>
      </c>
      <c r="H5" s="15">
        <v>24.079934289919574</v>
      </c>
      <c r="I5" s="19">
        <v>24.299754393908561</v>
      </c>
      <c r="J5" s="22">
        <v>24.098073685202323</v>
      </c>
      <c r="K5" s="1">
        <v>0</v>
      </c>
      <c r="L5">
        <f t="shared" si="0"/>
        <v>24.177048745814062</v>
      </c>
      <c r="M5" s="4">
        <f t="shared" si="1"/>
        <v>3.9052408733775842E-3</v>
      </c>
      <c r="N5">
        <f t="shared" si="2"/>
        <v>24.177048745814062</v>
      </c>
      <c r="O5" s="3" t="e">
        <f t="shared" si="3"/>
        <v>#DIV/0!</v>
      </c>
      <c r="P5" s="80">
        <f t="shared" si="4"/>
        <v>24.181243512680695</v>
      </c>
      <c r="Q5" s="80">
        <f t="shared" si="5"/>
        <v>24.17285397894743</v>
      </c>
    </row>
    <row r="6" spans="1:17" x14ac:dyDescent="0.25">
      <c r="A6" s="7" t="s">
        <v>4</v>
      </c>
      <c r="B6" s="7">
        <v>525600</v>
      </c>
      <c r="C6" s="39">
        <v>32.394241460514024</v>
      </c>
      <c r="D6" s="35">
        <v>32.259076868037475</v>
      </c>
      <c r="E6" s="30">
        <v>32.516518126231915</v>
      </c>
      <c r="F6" s="27">
        <v>32.213374406692743</v>
      </c>
      <c r="G6" s="11">
        <v>32.25478904670485</v>
      </c>
      <c r="H6" s="15">
        <v>32.175720096804099</v>
      </c>
      <c r="I6" s="19">
        <v>32.448623089823151</v>
      </c>
      <c r="J6" s="22">
        <v>32.337115514262038</v>
      </c>
      <c r="K6" s="1">
        <v>0</v>
      </c>
      <c r="L6">
        <f t="shared" si="0"/>
        <v>32.324932326133784</v>
      </c>
      <c r="M6" s="4">
        <f t="shared" si="1"/>
        <v>3.4746644135313109E-3</v>
      </c>
      <c r="N6">
        <f t="shared" si="2"/>
        <v>32.324932326133784</v>
      </c>
      <c r="O6" s="3" t="e">
        <f t="shared" si="3"/>
        <v>#DIV/0!</v>
      </c>
      <c r="P6" s="80">
        <f t="shared" si="4"/>
        <v>32.329922402677965</v>
      </c>
      <c r="Q6" s="80">
        <f t="shared" si="5"/>
        <v>32.319942249589602</v>
      </c>
    </row>
    <row r="7" spans="1:17" x14ac:dyDescent="0.25">
      <c r="A7" s="7" t="s">
        <v>5</v>
      </c>
      <c r="B7" s="7">
        <v>657000</v>
      </c>
      <c r="C7" s="39">
        <v>40.501229700143284</v>
      </c>
      <c r="D7" s="35">
        <v>40.303967341087997</v>
      </c>
      <c r="E7" s="30">
        <v>40.564267752329734</v>
      </c>
      <c r="F7" s="27">
        <v>40.420029679321544</v>
      </c>
      <c r="G7" s="11">
        <v>40.438722645404518</v>
      </c>
      <c r="H7" s="15">
        <v>40.292782880781068</v>
      </c>
      <c r="I7" s="19">
        <v>40.614469115655368</v>
      </c>
      <c r="J7" s="22">
        <v>40.450218302103231</v>
      </c>
      <c r="K7" s="1">
        <v>0</v>
      </c>
      <c r="L7">
        <f t="shared" si="0"/>
        <v>40.448210927103339</v>
      </c>
      <c r="M7" s="4">
        <f t="shared" si="1"/>
        <v>2.6189769922052028E-3</v>
      </c>
      <c r="N7">
        <f t="shared" si="2"/>
        <v>40.448210927103339</v>
      </c>
      <c r="O7" s="3" t="e">
        <f t="shared" si="3"/>
        <v>#DIV/0!</v>
      </c>
      <c r="P7" s="80">
        <f t="shared" si="4"/>
        <v>40.45291731498245</v>
      </c>
      <c r="Q7" s="80">
        <f t="shared" si="5"/>
        <v>40.443504539224229</v>
      </c>
    </row>
    <row r="8" spans="1:17" x14ac:dyDescent="0.25">
      <c r="A8" s="7" t="s">
        <v>6</v>
      </c>
      <c r="B8" s="7">
        <v>788400</v>
      </c>
      <c r="C8" s="39">
        <v>51.832313538195663</v>
      </c>
      <c r="D8" s="35">
        <v>51.586508843390732</v>
      </c>
      <c r="E8" s="30">
        <v>51.842254558949293</v>
      </c>
      <c r="F8" s="27">
        <v>51.625959569594954</v>
      </c>
      <c r="G8" s="11">
        <v>51.637758658699148</v>
      </c>
      <c r="H8" s="15">
        <v>51.745022720989049</v>
      </c>
      <c r="I8" s="19">
        <v>51.816508459216294</v>
      </c>
      <c r="J8" s="22">
        <v>51.797597496419506</v>
      </c>
      <c r="K8" s="1">
        <v>0</v>
      </c>
      <c r="L8">
        <f t="shared" si="0"/>
        <v>51.735490480681833</v>
      </c>
      <c r="M8" s="4">
        <f t="shared" si="1"/>
        <v>1.8718978226904277E-3</v>
      </c>
      <c r="N8">
        <f t="shared" si="2"/>
        <v>51.735490480681833</v>
      </c>
      <c r="O8" s="3" t="e">
        <f t="shared" si="3"/>
        <v>#DIV/0!</v>
      </c>
      <c r="P8" s="80">
        <f t="shared" si="4"/>
        <v>51.739793045549206</v>
      </c>
      <c r="Q8" s="80">
        <f t="shared" si="5"/>
        <v>51.731187915814459</v>
      </c>
    </row>
    <row r="9" spans="1:17" x14ac:dyDescent="0.25">
      <c r="A9" s="7" t="s">
        <v>7</v>
      </c>
      <c r="B9" s="7">
        <v>919800</v>
      </c>
      <c r="C9" s="39">
        <v>73.546751404310186</v>
      </c>
      <c r="D9" s="35">
        <v>73.123822086672263</v>
      </c>
      <c r="E9" s="30">
        <v>73.611355401724467</v>
      </c>
      <c r="F9" s="27">
        <v>73.347292965029013</v>
      </c>
      <c r="G9" s="11">
        <v>73.4072664199185</v>
      </c>
      <c r="H9" s="15">
        <v>73.473321447859831</v>
      </c>
      <c r="I9" s="19">
        <v>73.368650097146102</v>
      </c>
      <c r="J9" s="22">
        <v>73.332314110488284</v>
      </c>
      <c r="K9" s="1">
        <v>1</v>
      </c>
      <c r="L9">
        <f t="shared" si="0"/>
        <v>73.401346741643579</v>
      </c>
      <c r="M9" s="4">
        <f t="shared" si="1"/>
        <v>1.9039000192319789E-3</v>
      </c>
      <c r="N9">
        <f t="shared" si="2"/>
        <v>72.401346741643579</v>
      </c>
      <c r="O9" s="3">
        <f t="shared" si="3"/>
        <v>72.401346741643579</v>
      </c>
      <c r="P9" s="80">
        <f t="shared" si="4"/>
        <v>73.407555501797489</v>
      </c>
      <c r="Q9" s="80">
        <f t="shared" si="5"/>
        <v>73.395137981489668</v>
      </c>
    </row>
    <row r="10" spans="1:17" x14ac:dyDescent="0.25">
      <c r="A10" s="7" t="s">
        <v>8</v>
      </c>
      <c r="B10" s="7">
        <v>1051200</v>
      </c>
      <c r="C10" s="39">
        <v>115.21928758363235</v>
      </c>
      <c r="D10" s="35">
        <v>114.65585747838296</v>
      </c>
      <c r="E10" s="30">
        <v>115.28206580823914</v>
      </c>
      <c r="F10" s="27">
        <v>115.33914870986688</v>
      </c>
      <c r="G10" s="11">
        <v>115.09192288978409</v>
      </c>
      <c r="H10" s="15">
        <v>115.06744847372958</v>
      </c>
      <c r="I10" s="19">
        <v>114.80222905788277</v>
      </c>
      <c r="J10" s="22">
        <v>115.29971049209317</v>
      </c>
      <c r="K10" s="1">
        <v>10</v>
      </c>
      <c r="L10">
        <f t="shared" si="0"/>
        <v>115.09470881170135</v>
      </c>
      <c r="M10" s="4">
        <f t="shared" si="1"/>
        <v>2.0173523163663884E-3</v>
      </c>
      <c r="N10">
        <f t="shared" si="2"/>
        <v>105.09470881170135</v>
      </c>
      <c r="O10" s="3">
        <f t="shared" si="3"/>
        <v>10.509470881170135</v>
      </c>
      <c r="P10" s="80">
        <f t="shared" si="4"/>
        <v>115.10502439585954</v>
      </c>
      <c r="Q10" s="80">
        <f t="shared" si="5"/>
        <v>115.08439322754316</v>
      </c>
    </row>
    <row r="11" spans="1:17" x14ac:dyDescent="0.25">
      <c r="A11" s="7" t="s">
        <v>9</v>
      </c>
      <c r="B11" s="7">
        <v>1182600</v>
      </c>
      <c r="C11" s="39">
        <v>198.64284105244971</v>
      </c>
      <c r="D11" s="35">
        <v>196.97040936498774</v>
      </c>
      <c r="E11" s="30">
        <v>198.21032578535346</v>
      </c>
      <c r="F11" s="27">
        <v>198.35436926499878</v>
      </c>
      <c r="G11" s="11">
        <v>198.32092321439103</v>
      </c>
      <c r="H11" s="15">
        <v>197.85860039531545</v>
      </c>
      <c r="I11" s="19">
        <v>198.14651982626421</v>
      </c>
      <c r="J11" s="22">
        <v>198.65941110548101</v>
      </c>
      <c r="K11" s="1">
        <v>15</v>
      </c>
      <c r="L11">
        <f t="shared" si="0"/>
        <v>198.14542500115519</v>
      </c>
      <c r="M11" s="4">
        <f t="shared" si="1"/>
        <v>2.5567433381489357E-3</v>
      </c>
      <c r="N11">
        <f t="shared" si="2"/>
        <v>183.14542500115519</v>
      </c>
      <c r="O11" s="3">
        <f t="shared" si="3"/>
        <v>12.209695000077012</v>
      </c>
      <c r="P11" s="80">
        <f t="shared" si="4"/>
        <v>198.16793253433704</v>
      </c>
      <c r="Q11" s="80">
        <f t="shared" si="5"/>
        <v>198.12291746797334</v>
      </c>
    </row>
    <row r="12" spans="1:17" x14ac:dyDescent="0.25">
      <c r="A12" s="7" t="s">
        <v>10</v>
      </c>
      <c r="B12" s="7">
        <v>1314000</v>
      </c>
      <c r="C12" s="39">
        <v>410.50858974581257</v>
      </c>
      <c r="D12" s="35">
        <v>404.06721663627911</v>
      </c>
      <c r="E12" s="30">
        <v>408.42730620310624</v>
      </c>
      <c r="F12" s="27">
        <v>409.0722762875522</v>
      </c>
      <c r="G12" s="11">
        <v>408.49862112581781</v>
      </c>
      <c r="H12" s="15">
        <v>405.94481801586807</v>
      </c>
      <c r="I12" s="19">
        <v>408.53986037451114</v>
      </c>
      <c r="J12" s="22">
        <v>411.39238288923923</v>
      </c>
      <c r="K12" s="1">
        <v>222</v>
      </c>
      <c r="L12">
        <f t="shared" si="0"/>
        <v>408.30638390977327</v>
      </c>
      <c r="M12" s="4">
        <f t="shared" si="1"/>
        <v>5.3806825089032055E-3</v>
      </c>
      <c r="N12">
        <f t="shared" si="2"/>
        <v>186.30638390977327</v>
      </c>
      <c r="O12" s="3">
        <f t="shared" si="3"/>
        <v>0.83921794553951923</v>
      </c>
      <c r="P12" s="80">
        <f t="shared" si="4"/>
        <v>408.40399075001494</v>
      </c>
      <c r="Q12" s="80">
        <f t="shared" si="5"/>
        <v>408.20877706953161</v>
      </c>
    </row>
    <row r="13" spans="1:17" x14ac:dyDescent="0.25">
      <c r="A13" s="7" t="s">
        <v>11</v>
      </c>
      <c r="B13" s="7">
        <v>1445400</v>
      </c>
      <c r="C13" s="39">
        <v>737.14782091516486</v>
      </c>
      <c r="D13" s="35">
        <v>730.47875980813853</v>
      </c>
      <c r="E13" s="30">
        <v>734.32090200709922</v>
      </c>
      <c r="F13" s="27">
        <v>735.09509703081483</v>
      </c>
      <c r="G13" s="11">
        <v>735.45180000841549</v>
      </c>
      <c r="H13" s="15">
        <v>731.83017651209127</v>
      </c>
      <c r="I13" s="19">
        <v>734.29942967101738</v>
      </c>
      <c r="J13" s="22">
        <v>737.5284129138771</v>
      </c>
      <c r="K13" s="1">
        <v>465</v>
      </c>
      <c r="L13">
        <f t="shared" si="0"/>
        <v>734.51904985832743</v>
      </c>
      <c r="M13" s="4">
        <f t="shared" si="1"/>
        <v>3.0749313878676438E-3</v>
      </c>
      <c r="N13">
        <f t="shared" si="2"/>
        <v>269.51904985832743</v>
      </c>
      <c r="O13" s="3">
        <f t="shared" si="3"/>
        <v>0.57961085991038153</v>
      </c>
      <c r="P13" s="80">
        <f t="shared" si="4"/>
        <v>734.61939473652569</v>
      </c>
      <c r="Q13" s="80">
        <f t="shared" si="5"/>
        <v>734.41870498012918</v>
      </c>
    </row>
    <row r="14" spans="1:17" x14ac:dyDescent="0.25">
      <c r="A14" s="7" t="s">
        <v>12</v>
      </c>
      <c r="B14" s="7">
        <v>1576800</v>
      </c>
      <c r="C14" s="39">
        <v>1038.0248000165329</v>
      </c>
      <c r="D14" s="35">
        <v>1030.527891618666</v>
      </c>
      <c r="E14" s="30">
        <v>1034.5703491451757</v>
      </c>
      <c r="F14" s="27">
        <v>1035.0631744644079</v>
      </c>
      <c r="G14" s="11">
        <v>1036.1580413581657</v>
      </c>
      <c r="H14" s="15">
        <v>1031.9643878238078</v>
      </c>
      <c r="I14" s="19">
        <v>1035.2881436689386</v>
      </c>
      <c r="J14" s="22">
        <v>1038.0419679128975</v>
      </c>
      <c r="K14" s="1">
        <v>652</v>
      </c>
      <c r="L14">
        <f t="shared" si="0"/>
        <v>1034.9548445010741</v>
      </c>
      <c r="M14" s="4">
        <f t="shared" si="1"/>
        <v>2.3965038483481711E-3</v>
      </c>
      <c r="N14">
        <f t="shared" si="2"/>
        <v>382.95484450107415</v>
      </c>
      <c r="O14" s="3">
        <f t="shared" si="3"/>
        <v>0.58735405598324253</v>
      </c>
      <c r="P14" s="80">
        <f t="shared" si="4"/>
        <v>1035.0650380700238</v>
      </c>
      <c r="Q14" s="80">
        <f t="shared" si="5"/>
        <v>1034.8446509321245</v>
      </c>
    </row>
    <row r="15" spans="1:17" x14ac:dyDescent="0.25">
      <c r="A15" s="7" t="s">
        <v>13</v>
      </c>
      <c r="B15" s="7">
        <v>1708200</v>
      </c>
      <c r="C15" s="39">
        <v>1312.6472567688709</v>
      </c>
      <c r="D15" s="35">
        <v>1305.3121178571816</v>
      </c>
      <c r="E15" s="30">
        <v>1309.0427897090074</v>
      </c>
      <c r="F15" s="27">
        <v>1309.8890241000765</v>
      </c>
      <c r="G15" s="11">
        <v>1310.4705531784132</v>
      </c>
      <c r="H15" s="15">
        <v>1306.6474615958446</v>
      </c>
      <c r="I15" s="19">
        <v>1310.0655090342912</v>
      </c>
      <c r="J15" s="22">
        <v>1312.423799795097</v>
      </c>
      <c r="K15" s="1">
        <v>898</v>
      </c>
      <c r="L15">
        <f t="shared" si="0"/>
        <v>1309.5623140048478</v>
      </c>
      <c r="M15" s="4">
        <f t="shared" si="1"/>
        <v>1.8255055244120499E-3</v>
      </c>
      <c r="N15">
        <f t="shared" si="2"/>
        <v>411.56231400484785</v>
      </c>
      <c r="O15" s="3">
        <f t="shared" si="3"/>
        <v>0.45830992650873925</v>
      </c>
      <c r="P15" s="80">
        <f t="shared" si="4"/>
        <v>1309.668524158458</v>
      </c>
      <c r="Q15" s="80">
        <f t="shared" si="5"/>
        <v>1309.4561038512377</v>
      </c>
    </row>
    <row r="16" spans="1:17" x14ac:dyDescent="0.25">
      <c r="A16" s="7" t="s">
        <v>14</v>
      </c>
      <c r="B16" s="7">
        <v>1839600</v>
      </c>
      <c r="C16" s="39">
        <v>2266.3649903946325</v>
      </c>
      <c r="D16" s="35">
        <v>2257.7088068230919</v>
      </c>
      <c r="E16" s="30">
        <v>2272.5700622481422</v>
      </c>
      <c r="F16" s="27">
        <v>2261.6479245099194</v>
      </c>
      <c r="G16" s="11">
        <v>2264.1776470194504</v>
      </c>
      <c r="H16" s="15">
        <v>2248.5767355988251</v>
      </c>
      <c r="I16" s="19">
        <v>2262.8287964466417</v>
      </c>
      <c r="J16" s="22">
        <v>2276.2996474802808</v>
      </c>
      <c r="K16" s="1">
        <v>1744</v>
      </c>
      <c r="L16">
        <f t="shared" si="0"/>
        <v>2263.7718263151232</v>
      </c>
      <c r="M16" s="4">
        <f t="shared" si="1"/>
        <v>3.5418388936732997E-3</v>
      </c>
      <c r="N16">
        <f t="shared" si="2"/>
        <v>519.77182631512323</v>
      </c>
      <c r="O16" s="3">
        <f t="shared" si="3"/>
        <v>0.29803430407977249</v>
      </c>
      <c r="P16" s="80">
        <f t="shared" si="4"/>
        <v>2264.1280462091154</v>
      </c>
      <c r="Q16" s="80">
        <f t="shared" si="5"/>
        <v>2263.4156064211311</v>
      </c>
    </row>
    <row r="17" spans="1:17" x14ac:dyDescent="0.25">
      <c r="A17" s="7" t="s">
        <v>15</v>
      </c>
      <c r="B17" s="7">
        <v>1971000</v>
      </c>
      <c r="C17" s="39">
        <v>3611.4962803088069</v>
      </c>
      <c r="D17" s="35">
        <v>3599.7617157368459</v>
      </c>
      <c r="E17" s="30">
        <v>3618.1774709141719</v>
      </c>
      <c r="F17" s="27">
        <v>3605.7529385302182</v>
      </c>
      <c r="G17" s="11">
        <v>3606.720160240468</v>
      </c>
      <c r="H17" s="15">
        <v>3594.2964385827518</v>
      </c>
      <c r="I17" s="19">
        <v>3606.1552734897018</v>
      </c>
      <c r="J17" s="22">
        <v>3620.8456880986814</v>
      </c>
      <c r="K17" s="1">
        <v>3013</v>
      </c>
      <c r="L17">
        <f t="shared" si="0"/>
        <v>3607.9007457377056</v>
      </c>
      <c r="M17" s="4">
        <f t="shared" si="1"/>
        <v>2.2908125108328224E-3</v>
      </c>
      <c r="N17">
        <f t="shared" si="2"/>
        <v>594.90074573770562</v>
      </c>
      <c r="O17" s="3">
        <f t="shared" si="3"/>
        <v>0.1974446550739149</v>
      </c>
      <c r="P17" s="80">
        <f t="shared" si="4"/>
        <v>3608.2679441920782</v>
      </c>
      <c r="Q17" s="80">
        <f t="shared" si="5"/>
        <v>3607.5335472833331</v>
      </c>
    </row>
    <row r="18" spans="1:17" x14ac:dyDescent="0.25">
      <c r="A18" s="7" t="s">
        <v>27</v>
      </c>
      <c r="B18" s="7">
        <v>2102400</v>
      </c>
      <c r="C18" s="39">
        <v>5109.4334287302509</v>
      </c>
      <c r="D18" s="35">
        <v>5095.2642233151337</v>
      </c>
      <c r="E18" s="30">
        <v>5113.1299965839526</v>
      </c>
      <c r="F18" s="27">
        <v>5101.9661368053467</v>
      </c>
      <c r="G18" s="11">
        <v>5102.3634183184213</v>
      </c>
      <c r="H18" s="15">
        <v>5090.421071236372</v>
      </c>
      <c r="I18" s="19">
        <v>5102.5567901106315</v>
      </c>
      <c r="J18" s="22">
        <v>5119.090649282336</v>
      </c>
      <c r="K18" s="68">
        <v>4387</v>
      </c>
      <c r="L18">
        <f t="shared" ref="L18:L30" si="6">AVERAGE(C18:J18)</f>
        <v>5104.2782142978049</v>
      </c>
      <c r="M18" s="4">
        <f t="shared" ref="M18:M30" si="7">_xlfn.STDEV.P(C18:J18)/L18</f>
        <v>1.7101661525735002E-3</v>
      </c>
      <c r="N18" s="80">
        <f t="shared" ref="N18:N30" si="8">L18-K18</f>
        <v>717.27821429780488</v>
      </c>
      <c r="O18" s="3">
        <f t="shared" ref="O18:O30" si="9">N18/K18</f>
        <v>0.16350084666008774</v>
      </c>
      <c r="P18" s="80">
        <f t="shared" si="4"/>
        <v>5104.6660335471961</v>
      </c>
      <c r="Q18" s="80">
        <f t="shared" si="5"/>
        <v>5103.8903950484137</v>
      </c>
    </row>
    <row r="19" spans="1:17" x14ac:dyDescent="0.25">
      <c r="A19" s="7" t="s">
        <v>28</v>
      </c>
      <c r="B19" s="7">
        <v>2233800</v>
      </c>
      <c r="C19" s="39">
        <v>6776.1599626882644</v>
      </c>
      <c r="D19" s="35">
        <v>6761.0083608201057</v>
      </c>
      <c r="E19" s="30">
        <v>6778.8710318741569</v>
      </c>
      <c r="F19" s="27">
        <v>6768.1073902583257</v>
      </c>
      <c r="G19" s="11">
        <v>6767.9009499781923</v>
      </c>
      <c r="H19" s="15">
        <v>6756.5776519898427</v>
      </c>
      <c r="I19" s="19">
        <v>6767.7438906387388</v>
      </c>
      <c r="J19" s="22">
        <v>6788.3609601628596</v>
      </c>
      <c r="K19" s="69">
        <v>6647</v>
      </c>
      <c r="L19">
        <f t="shared" si="6"/>
        <v>6770.5912748013106</v>
      </c>
      <c r="M19" s="4">
        <f t="shared" si="7"/>
        <v>1.4060928386172733E-3</v>
      </c>
      <c r="N19" s="80">
        <f t="shared" si="8"/>
        <v>123.59127480131065</v>
      </c>
      <c r="O19" s="3">
        <f t="shared" si="9"/>
        <v>1.8593542169596907E-2</v>
      </c>
      <c r="P19" s="80">
        <f t="shared" si="4"/>
        <v>6771.0142328660695</v>
      </c>
      <c r="Q19" s="80">
        <f t="shared" si="5"/>
        <v>6770.1683167365518</v>
      </c>
    </row>
    <row r="20" spans="1:17" x14ac:dyDescent="0.25">
      <c r="A20" s="7" t="s">
        <v>29</v>
      </c>
      <c r="B20" s="7">
        <v>2365200</v>
      </c>
      <c r="C20" s="39">
        <v>8630.9973796761424</v>
      </c>
      <c r="D20" s="35">
        <v>8615.0382844262585</v>
      </c>
      <c r="E20" s="30">
        <v>8632.4856551656103</v>
      </c>
      <c r="F20" s="27">
        <v>8623.4168979652441</v>
      </c>
      <c r="G20" s="11">
        <v>8620.1617275787976</v>
      </c>
      <c r="H20" s="15">
        <v>8612.7381524135671</v>
      </c>
      <c r="I20" s="19">
        <v>8622.9545862440536</v>
      </c>
      <c r="J20" s="22">
        <v>8644.900391299725</v>
      </c>
      <c r="K20" s="70">
        <v>8859</v>
      </c>
      <c r="L20">
        <f t="shared" si="6"/>
        <v>8625.3366343461767</v>
      </c>
      <c r="M20" s="4">
        <f t="shared" si="7"/>
        <v>1.1350705598507126E-3</v>
      </c>
      <c r="N20" s="80">
        <f t="shared" si="8"/>
        <v>-233.66336565382335</v>
      </c>
      <c r="O20" s="3">
        <f t="shared" si="9"/>
        <v>-2.6375817321799677E-2</v>
      </c>
      <c r="P20" s="80">
        <f t="shared" si="4"/>
        <v>8625.7716006661849</v>
      </c>
      <c r="Q20" s="80">
        <f t="shared" si="5"/>
        <v>8624.9016680261684</v>
      </c>
    </row>
    <row r="21" spans="1:17" x14ac:dyDescent="0.25">
      <c r="A21" s="7" t="s">
        <v>30</v>
      </c>
      <c r="B21" s="7">
        <v>2496600</v>
      </c>
      <c r="C21" s="39">
        <v>10697.587080225172</v>
      </c>
      <c r="D21" s="35">
        <v>10680.019258586559</v>
      </c>
      <c r="E21" s="30">
        <v>10696.775822352656</v>
      </c>
      <c r="F21" s="27">
        <v>10688.259806848868</v>
      </c>
      <c r="G21" s="11">
        <v>10683.112663456894</v>
      </c>
      <c r="H21" s="15">
        <v>10677.97199680933</v>
      </c>
      <c r="I21" s="19">
        <v>10686.445476238359</v>
      </c>
      <c r="J21" s="22">
        <v>10711.267421884679</v>
      </c>
      <c r="K21" s="71">
        <v>10939</v>
      </c>
      <c r="L21">
        <f t="shared" si="6"/>
        <v>10690.179940800313</v>
      </c>
      <c r="M21" s="4">
        <f t="shared" si="7"/>
        <v>9.7152005330887979E-4</v>
      </c>
      <c r="N21" s="80">
        <f t="shared" si="8"/>
        <v>-248.82005919968651</v>
      </c>
      <c r="O21" s="3">
        <f t="shared" si="9"/>
        <v>-2.2746143084348341E-2</v>
      </c>
      <c r="P21" s="80">
        <f t="shared" si="4"/>
        <v>10690.641357705086</v>
      </c>
      <c r="Q21" s="80">
        <f t="shared" si="5"/>
        <v>10689.718523895541</v>
      </c>
    </row>
    <row r="22" spans="1:17" x14ac:dyDescent="0.25">
      <c r="A22" s="7" t="s">
        <v>31</v>
      </c>
      <c r="B22" s="7">
        <v>2628000</v>
      </c>
      <c r="C22" s="39">
        <v>12997.701331060822</v>
      </c>
      <c r="D22" s="35">
        <v>12979.761530463309</v>
      </c>
      <c r="E22" s="30">
        <v>12998.859658331907</v>
      </c>
      <c r="F22" s="27">
        <v>12984.471232554761</v>
      </c>
      <c r="G22" s="11">
        <v>12978.470438574339</v>
      </c>
      <c r="H22" s="15">
        <v>12976.097211994052</v>
      </c>
      <c r="I22" s="19">
        <v>12986.818726118327</v>
      </c>
      <c r="J22" s="22">
        <v>13012.054055529487</v>
      </c>
      <c r="K22" s="72">
        <v>13730</v>
      </c>
      <c r="L22">
        <f t="shared" si="6"/>
        <v>12989.279273078375</v>
      </c>
      <c r="M22" s="4">
        <f t="shared" si="7"/>
        <v>8.9936083689647257E-4</v>
      </c>
      <c r="N22" s="80">
        <f t="shared" si="8"/>
        <v>-740.7207269216251</v>
      </c>
      <c r="O22" s="3">
        <f t="shared" si="9"/>
        <v>-5.3949069695675533E-2</v>
      </c>
      <c r="P22" s="80">
        <f t="shared" si="4"/>
        <v>12989.798283099277</v>
      </c>
      <c r="Q22" s="80">
        <f t="shared" si="5"/>
        <v>12988.760263057473</v>
      </c>
    </row>
    <row r="23" spans="1:17" x14ac:dyDescent="0.25">
      <c r="A23" s="7" t="s">
        <v>32</v>
      </c>
      <c r="B23" s="7">
        <v>2759400</v>
      </c>
      <c r="C23" s="39">
        <v>15557.279334392742</v>
      </c>
      <c r="D23" s="35">
        <v>15540.593640901681</v>
      </c>
      <c r="E23" s="30">
        <v>15561.959949985721</v>
      </c>
      <c r="F23" s="27">
        <v>15540.163333376129</v>
      </c>
      <c r="G23" s="11">
        <v>15534.224583720634</v>
      </c>
      <c r="H23" s="15">
        <v>15536.726929093717</v>
      </c>
      <c r="I23" s="19">
        <v>15548.365581742322</v>
      </c>
      <c r="J23" s="22">
        <v>15575.293047795056</v>
      </c>
      <c r="K23" s="73">
        <v>16892</v>
      </c>
      <c r="L23">
        <f t="shared" si="6"/>
        <v>15549.325800126</v>
      </c>
      <c r="M23" s="4">
        <f t="shared" si="7"/>
        <v>8.6434953971168511E-4</v>
      </c>
      <c r="N23" s="80">
        <f t="shared" si="8"/>
        <v>-1342.6741998739999</v>
      </c>
      <c r="O23" s="3">
        <f t="shared" si="9"/>
        <v>-7.9485803923395687E-2</v>
      </c>
      <c r="P23" s="80">
        <f t="shared" si="4"/>
        <v>15549.922914718953</v>
      </c>
      <c r="Q23" s="80">
        <f t="shared" si="5"/>
        <v>15548.728685533048</v>
      </c>
    </row>
    <row r="24" spans="1:17" x14ac:dyDescent="0.25">
      <c r="A24" s="7" t="s">
        <v>33</v>
      </c>
      <c r="B24" s="7">
        <v>2890800</v>
      </c>
      <c r="C24" s="39">
        <v>18406.027407874128</v>
      </c>
      <c r="D24" s="35">
        <v>18386.88521535054</v>
      </c>
      <c r="E24" s="30">
        <v>18418.583812526525</v>
      </c>
      <c r="F24" s="27">
        <v>18385.253295195918</v>
      </c>
      <c r="G24" s="11">
        <v>18378.659039579728</v>
      </c>
      <c r="H24" s="15">
        <v>18388.010463162689</v>
      </c>
      <c r="I24" s="19">
        <v>18396.803318724797</v>
      </c>
      <c r="J24" s="22">
        <v>18427.229519604549</v>
      </c>
      <c r="K24" s="74">
        <v>20154</v>
      </c>
      <c r="L24">
        <f t="shared" si="6"/>
        <v>18398.431509002359</v>
      </c>
      <c r="M24" s="4">
        <f t="shared" si="7"/>
        <v>8.8109686874699009E-4</v>
      </c>
      <c r="N24" s="80">
        <f t="shared" si="8"/>
        <v>-1755.5684909976408</v>
      </c>
      <c r="O24" s="3">
        <f t="shared" si="9"/>
        <v>-8.7107695296102058E-2</v>
      </c>
      <c r="P24" s="80">
        <f t="shared" si="4"/>
        <v>18399.151722365146</v>
      </c>
      <c r="Q24" s="80">
        <f t="shared" si="5"/>
        <v>18397.711295639572</v>
      </c>
    </row>
    <row r="25" spans="1:17" x14ac:dyDescent="0.25">
      <c r="A25" s="7" t="s">
        <v>34</v>
      </c>
      <c r="B25" s="7">
        <v>3022200</v>
      </c>
      <c r="C25" s="39">
        <v>21578.628439281496</v>
      </c>
      <c r="D25" s="35">
        <v>21557.976715786252</v>
      </c>
      <c r="E25" s="30">
        <v>21599.068361440852</v>
      </c>
      <c r="F25" s="27">
        <v>21558.070993950372</v>
      </c>
      <c r="G25" s="11">
        <v>21546.988220263731</v>
      </c>
      <c r="H25" s="15">
        <v>21560.106021648837</v>
      </c>
      <c r="I25" s="19">
        <v>21569.749078623983</v>
      </c>
      <c r="J25" s="22">
        <v>21604.43423294997</v>
      </c>
      <c r="K25" s="75">
        <v>23799</v>
      </c>
      <c r="L25">
        <f t="shared" si="6"/>
        <v>21571.877757993188</v>
      </c>
      <c r="M25" s="4">
        <f t="shared" si="7"/>
        <v>8.9638776049999415E-4</v>
      </c>
      <c r="N25" s="80">
        <f t="shared" si="8"/>
        <v>-2227.1222420068116</v>
      </c>
      <c r="O25" s="3">
        <f t="shared" si="9"/>
        <v>-9.3580496743846872E-2</v>
      </c>
      <c r="P25" s="80">
        <f t="shared" si="4"/>
        <v>21572.736851794147</v>
      </c>
      <c r="Q25" s="80">
        <f t="shared" si="5"/>
        <v>21571.01866419223</v>
      </c>
    </row>
    <row r="26" spans="1:17" x14ac:dyDescent="0.25">
      <c r="A26" s="7" t="s">
        <v>35</v>
      </c>
      <c r="B26" s="7">
        <v>3153600</v>
      </c>
      <c r="C26" s="39">
        <v>25112.367088121813</v>
      </c>
      <c r="D26" s="35">
        <v>25090.610191359698</v>
      </c>
      <c r="E26" s="30">
        <v>25141.845250727736</v>
      </c>
      <c r="F26" s="27">
        <v>25090.004702646082</v>
      </c>
      <c r="G26" s="11">
        <v>25078.156913687657</v>
      </c>
      <c r="H26" s="15">
        <v>25095.212090929446</v>
      </c>
      <c r="I26" s="19">
        <v>25103.311662558775</v>
      </c>
      <c r="J26" s="22">
        <v>25140.340422097797</v>
      </c>
      <c r="K26" s="76">
        <v>28176</v>
      </c>
      <c r="L26">
        <f t="shared" si="6"/>
        <v>25106.481040266128</v>
      </c>
      <c r="M26" s="4">
        <f t="shared" si="7"/>
        <v>8.7879589549092699E-4</v>
      </c>
      <c r="N26" s="80">
        <f t="shared" si="8"/>
        <v>-3069.5189597338722</v>
      </c>
      <c r="O26" s="3">
        <f t="shared" si="9"/>
        <v>-0.10894090572593243</v>
      </c>
      <c r="P26" s="80">
        <f t="shared" si="4"/>
        <v>25107.461276116977</v>
      </c>
      <c r="Q26" s="80">
        <f t="shared" si="5"/>
        <v>25105.500804415278</v>
      </c>
    </row>
    <row r="27" spans="1:17" x14ac:dyDescent="0.25">
      <c r="A27" s="7" t="s">
        <v>36</v>
      </c>
      <c r="B27" s="7">
        <v>3285000</v>
      </c>
      <c r="C27" s="39">
        <v>29048.236977071876</v>
      </c>
      <c r="D27" s="35">
        <v>29022.055942139934</v>
      </c>
      <c r="E27" s="30">
        <v>29085.316957875548</v>
      </c>
      <c r="F27" s="27">
        <v>29022.882430446614</v>
      </c>
      <c r="G27" s="11">
        <v>29007.240231772288</v>
      </c>
      <c r="H27" s="15">
        <v>29030.329489553445</v>
      </c>
      <c r="I27" s="19">
        <v>29036.194932885155</v>
      </c>
      <c r="J27" s="22">
        <v>29073.455304611358</v>
      </c>
      <c r="K27" s="77">
        <v>33172</v>
      </c>
      <c r="L27">
        <f t="shared" si="6"/>
        <v>29040.714033294524</v>
      </c>
      <c r="M27" s="4">
        <f t="shared" si="7"/>
        <v>8.6368395085102288E-4</v>
      </c>
      <c r="N27" s="80">
        <f t="shared" si="8"/>
        <v>-4131.2859667054763</v>
      </c>
      <c r="O27" s="3">
        <f t="shared" si="9"/>
        <v>-0.12454135917959352</v>
      </c>
      <c r="P27" s="80">
        <f t="shared" si="4"/>
        <v>29041.828376210527</v>
      </c>
      <c r="Q27" s="80">
        <f t="shared" si="5"/>
        <v>29039.59969037852</v>
      </c>
    </row>
    <row r="28" spans="1:17" x14ac:dyDescent="0.25">
      <c r="A28" s="7" t="s">
        <v>37</v>
      </c>
      <c r="B28" s="7">
        <v>3416400</v>
      </c>
      <c r="C28" s="39">
        <v>33429.833025158143</v>
      </c>
      <c r="D28" s="35">
        <v>33395.784663193721</v>
      </c>
      <c r="E28" s="30">
        <v>33473.651685537952</v>
      </c>
      <c r="F28" s="27">
        <v>33400.533661044487</v>
      </c>
      <c r="G28" s="11">
        <v>33382.977059673598</v>
      </c>
      <c r="H28" s="15">
        <v>33412.174122197692</v>
      </c>
      <c r="I28" s="19">
        <v>33416.677138935906</v>
      </c>
      <c r="J28" s="22">
        <v>33456.027336173087</v>
      </c>
      <c r="K28" s="78">
        <v>38875</v>
      </c>
      <c r="L28">
        <f t="shared" si="6"/>
        <v>33420.957336489329</v>
      </c>
      <c r="M28" s="4">
        <f t="shared" si="7"/>
        <v>8.6423841350994853E-4</v>
      </c>
      <c r="N28" s="80">
        <f t="shared" si="8"/>
        <v>-5454.0426635106705</v>
      </c>
      <c r="O28" s="3">
        <f t="shared" si="9"/>
        <v>-0.140296917389342</v>
      </c>
      <c r="P28" s="80">
        <f t="shared" si="4"/>
        <v>33422.240580271457</v>
      </c>
      <c r="Q28" s="80">
        <f t="shared" si="5"/>
        <v>33419.674092707202</v>
      </c>
    </row>
    <row r="29" spans="1:17" x14ac:dyDescent="0.25">
      <c r="A29" s="7" t="s">
        <v>38</v>
      </c>
      <c r="B29" s="7">
        <v>3547800</v>
      </c>
      <c r="C29" s="39">
        <v>38308.850345519968</v>
      </c>
      <c r="D29" s="35">
        <v>38265.323771358046</v>
      </c>
      <c r="E29" s="30">
        <v>38361.471698786001</v>
      </c>
      <c r="F29" s="27">
        <v>38274.428945691245</v>
      </c>
      <c r="G29" s="11">
        <v>38253.886533406847</v>
      </c>
      <c r="H29" s="15">
        <v>38289.166667429337</v>
      </c>
      <c r="I29" s="19">
        <v>38293.371427403297</v>
      </c>
      <c r="J29" s="22">
        <v>38337.150053157486</v>
      </c>
      <c r="K29" s="79">
        <v>45897</v>
      </c>
      <c r="L29">
        <f t="shared" si="6"/>
        <v>38297.95618034403</v>
      </c>
      <c r="M29" s="4">
        <f t="shared" si="7"/>
        <v>8.9255691836139417E-4</v>
      </c>
      <c r="N29" s="80">
        <f t="shared" si="8"/>
        <v>-7599.0438196559699</v>
      </c>
      <c r="O29" s="3">
        <f t="shared" si="9"/>
        <v>-0.16556733162638015</v>
      </c>
      <c r="P29" s="80">
        <f t="shared" si="4"/>
        <v>38299.474867203731</v>
      </c>
      <c r="Q29" s="80">
        <f t="shared" si="5"/>
        <v>38296.437493484329</v>
      </c>
    </row>
    <row r="30" spans="1:17" x14ac:dyDescent="0.25">
      <c r="A30" s="7" t="s">
        <v>39</v>
      </c>
      <c r="B30" s="7">
        <v>3679200</v>
      </c>
      <c r="C30" s="39">
        <v>43741.427472504882</v>
      </c>
      <c r="D30" s="35">
        <v>43690.85183152902</v>
      </c>
      <c r="E30" s="30">
        <v>43801.684252869018</v>
      </c>
      <c r="F30" s="27">
        <v>43701.655038463156</v>
      </c>
      <c r="G30" s="11">
        <v>43676.696768884183</v>
      </c>
      <c r="H30" s="15">
        <v>43720.460307166977</v>
      </c>
      <c r="I30" s="19">
        <v>43722.420812948949</v>
      </c>
      <c r="J30" s="22">
        <v>43769.451256826593</v>
      </c>
      <c r="K30" s="80">
        <v>54462</v>
      </c>
      <c r="L30">
        <f t="shared" si="6"/>
        <v>43728.080967649097</v>
      </c>
      <c r="M30" s="4">
        <f t="shared" si="7"/>
        <v>8.9018282982672144E-4</v>
      </c>
      <c r="N30" s="80">
        <f t="shared" si="8"/>
        <v>-10733.919032350903</v>
      </c>
      <c r="O30" s="3">
        <f t="shared" si="9"/>
        <v>-0.19709006339008672</v>
      </c>
      <c r="P30" s="80">
        <f t="shared" si="4"/>
        <v>43729.810371208245</v>
      </c>
      <c r="Q30" s="80">
        <f t="shared" si="5"/>
        <v>43726.35156408995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tabSelected="1" topLeftCell="A22" workbookViewId="0">
      <selection activeCell="M42" sqref="M42"/>
    </sheetView>
  </sheetViews>
  <sheetFormatPr defaultRowHeight="15" x14ac:dyDescent="0.25"/>
  <cols>
    <col min="1" max="1" width="26.5703125" bestFit="1" customWidth="1"/>
    <col min="13" max="13" width="12" bestFit="1" customWidth="1"/>
  </cols>
  <sheetData>
    <row r="1" spans="1:17" x14ac:dyDescent="0.25">
      <c r="A1" t="s">
        <v>22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40</v>
      </c>
      <c r="H1" t="s">
        <v>41</v>
      </c>
      <c r="I1" t="s">
        <v>45</v>
      </c>
      <c r="J1" t="s">
        <v>43</v>
      </c>
      <c r="K1" s="2" t="s">
        <v>21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47</v>
      </c>
      <c r="Q1" s="2" t="s">
        <v>48</v>
      </c>
    </row>
    <row r="2" spans="1:17" x14ac:dyDescent="0.25">
      <c r="A2" s="8" t="s">
        <v>0</v>
      </c>
      <c r="B2" s="8">
        <v>0</v>
      </c>
      <c r="C2" s="40">
        <v>4.814814814814815E-4</v>
      </c>
      <c r="D2" s="36">
        <v>4.814814814814815E-4</v>
      </c>
      <c r="E2" s="29">
        <v>4.814814814814815E-4</v>
      </c>
      <c r="F2" s="28">
        <v>4.814814814814815E-4</v>
      </c>
      <c r="G2" s="12">
        <v>4.814814814814815E-4</v>
      </c>
      <c r="H2" s="16">
        <v>4.814814814814815E-4</v>
      </c>
      <c r="I2" s="20">
        <v>4.814814814814815E-4</v>
      </c>
      <c r="J2" s="21">
        <v>4.814814814814815E-4</v>
      </c>
      <c r="L2">
        <f>AVERAGE(C2:J2)</f>
        <v>4.8148148148148155E-4</v>
      </c>
      <c r="M2" s="4">
        <f>_xlfn.STDEV.P(C2:J2)/L2</f>
        <v>1.1259022560426391E-16</v>
      </c>
      <c r="P2" s="80">
        <f>CONFIDENCE(0.9,M2*L2,8)+L2</f>
        <v>4.8148148148148155E-4</v>
      </c>
      <c r="Q2" s="80">
        <f>-CONFIDENCE(0.9,M2*L2,8)+L2</f>
        <v>4.8148148148148155E-4</v>
      </c>
    </row>
    <row r="3" spans="1:17" x14ac:dyDescent="0.25">
      <c r="A3" s="8" t="s">
        <v>1</v>
      </c>
      <c r="B3" s="8">
        <v>131400</v>
      </c>
      <c r="C3" s="40">
        <v>4.6394229335375993E-2</v>
      </c>
      <c r="D3" s="36">
        <v>5.1545964149672337E-2</v>
      </c>
      <c r="E3" s="29">
        <v>4.4275350135569241E-2</v>
      </c>
      <c r="F3" s="28">
        <v>6.2966247345770318E-2</v>
      </c>
      <c r="G3" s="12">
        <v>5.7010310945475998E-2</v>
      </c>
      <c r="H3" s="16">
        <v>5.1114086537654264E-2</v>
      </c>
      <c r="I3" s="20">
        <v>5.5909427467452762E-2</v>
      </c>
      <c r="J3" s="21">
        <v>4.5740997886697866E-2</v>
      </c>
      <c r="L3">
        <f t="shared" ref="L3:L10" si="0">AVERAGE(C3:J3)</f>
        <v>5.1869576725458597E-2</v>
      </c>
      <c r="M3" s="4">
        <f t="shared" ref="M3:M10" si="1">_xlfn.STDEV.P(C3:J3)/L3</f>
        <v>0.11642945270480887</v>
      </c>
      <c r="O3" s="3"/>
      <c r="P3" s="80">
        <f t="shared" ref="P3:P30" si="2">CONFIDENCE(0.9,M3*L3,8)+L3</f>
        <v>5.2137883894355135E-2</v>
      </c>
      <c r="Q3" s="80">
        <f t="shared" ref="Q3:Q30" si="3">-CONFIDENCE(0.9,M3*L3,8)+L3</f>
        <v>5.1601269556562059E-2</v>
      </c>
    </row>
    <row r="4" spans="1:17" x14ac:dyDescent="0.25">
      <c r="A4" s="8" t="s">
        <v>2</v>
      </c>
      <c r="B4" s="8">
        <v>262800</v>
      </c>
      <c r="C4" s="40">
        <v>5.5306154990240469E-2</v>
      </c>
      <c r="D4" s="36">
        <v>5.7426305261135124E-2</v>
      </c>
      <c r="E4" s="29">
        <v>5.6338117105513605E-2</v>
      </c>
      <c r="F4" s="28">
        <v>4.9357506444232389E-2</v>
      </c>
      <c r="G4" s="12">
        <v>5.072875802122076E-2</v>
      </c>
      <c r="H4" s="16">
        <v>4.6211912148971801E-2</v>
      </c>
      <c r="I4" s="20">
        <v>4.3128432456334131E-2</v>
      </c>
      <c r="J4" s="21">
        <v>5.6229058310693913E-2</v>
      </c>
      <c r="L4">
        <f t="shared" si="0"/>
        <v>5.1840780592292773E-2</v>
      </c>
      <c r="M4" s="4">
        <f t="shared" si="1"/>
        <v>9.5888694936619195E-2</v>
      </c>
      <c r="O4" s="3"/>
      <c r="P4" s="80">
        <f t="shared" si="2"/>
        <v>5.2061629704040567E-2</v>
      </c>
      <c r="Q4" s="80">
        <f t="shared" si="3"/>
        <v>5.161993148054498E-2</v>
      </c>
    </row>
    <row r="5" spans="1:17" x14ac:dyDescent="0.25">
      <c r="A5" s="8" t="s">
        <v>3</v>
      </c>
      <c r="B5" s="8">
        <v>394200</v>
      </c>
      <c r="C5" s="40">
        <v>6.0730301532188169E-2</v>
      </c>
      <c r="D5" s="36">
        <v>6.292408436502557E-2</v>
      </c>
      <c r="E5" s="29">
        <v>6.3254886895974957E-2</v>
      </c>
      <c r="F5" s="28">
        <v>5.0397017074292505E-2</v>
      </c>
      <c r="G5" s="12">
        <v>5.3092762148538523E-2</v>
      </c>
      <c r="H5" s="16">
        <v>5.6557388267616762E-2</v>
      </c>
      <c r="I5" s="20">
        <v>5.8949093925008154E-2</v>
      </c>
      <c r="J5" s="21">
        <v>4.8948892531622101E-2</v>
      </c>
      <c r="L5">
        <f t="shared" si="0"/>
        <v>5.6856803342533339E-2</v>
      </c>
      <c r="M5" s="4">
        <f t="shared" si="1"/>
        <v>9.131621267407157E-2</v>
      </c>
      <c r="O5" s="3"/>
      <c r="P5" s="80">
        <f t="shared" si="2"/>
        <v>5.7087471181201332E-2</v>
      </c>
      <c r="Q5" s="80">
        <f t="shared" si="3"/>
        <v>5.6626135503865346E-2</v>
      </c>
    </row>
    <row r="6" spans="1:17" x14ac:dyDescent="0.25">
      <c r="A6" s="8" t="s">
        <v>4</v>
      </c>
      <c r="B6" s="8">
        <v>525600</v>
      </c>
      <c r="C6" s="40">
        <v>5.115909960468152E-2</v>
      </c>
      <c r="D6" s="36">
        <v>4.5830945219121441E-2</v>
      </c>
      <c r="E6" s="29">
        <v>5.6595997021312336E-2</v>
      </c>
      <c r="F6" s="28">
        <v>5.5939014800628892E-2</v>
      </c>
      <c r="G6" s="12">
        <v>6.9472953268756549E-2</v>
      </c>
      <c r="H6" s="16">
        <v>5.1723071139563093E-2</v>
      </c>
      <c r="I6" s="20">
        <v>4.8235901673108886E-2</v>
      </c>
      <c r="J6" s="21">
        <v>5.8147923733906939E-2</v>
      </c>
      <c r="L6">
        <f t="shared" si="0"/>
        <v>5.4638113307634954E-2</v>
      </c>
      <c r="M6" s="4">
        <f t="shared" si="1"/>
        <v>0.12565266436887343</v>
      </c>
      <c r="O6" s="3"/>
      <c r="P6" s="80">
        <f t="shared" si="2"/>
        <v>5.4943130355276606E-2</v>
      </c>
      <c r="Q6" s="80">
        <f t="shared" si="3"/>
        <v>5.4333096259993302E-2</v>
      </c>
    </row>
    <row r="7" spans="1:17" x14ac:dyDescent="0.25">
      <c r="A7" s="8" t="s">
        <v>5</v>
      </c>
      <c r="B7" s="8">
        <v>657000</v>
      </c>
      <c r="C7" s="40">
        <v>5.1781716948235558E-2</v>
      </c>
      <c r="D7" s="36">
        <v>4.3777658368744324E-2</v>
      </c>
      <c r="E7" s="29">
        <v>5.759946359300027E-2</v>
      </c>
      <c r="F7" s="28">
        <v>5.469945206530278E-2</v>
      </c>
      <c r="G7" s="12">
        <v>5.7722136468161607E-2</v>
      </c>
      <c r="H7" s="16">
        <v>4.6799955410170825E-2</v>
      </c>
      <c r="I7" s="20">
        <v>5.7094034127296238E-2</v>
      </c>
      <c r="J7" s="21">
        <v>5.5862589561895382E-2</v>
      </c>
      <c r="L7">
        <f t="shared" si="0"/>
        <v>5.316712581785088E-2</v>
      </c>
      <c r="M7" s="4">
        <f t="shared" si="1"/>
        <v>9.3109819085441359E-2</v>
      </c>
      <c r="O7" s="3"/>
      <c r="P7" s="80">
        <f t="shared" si="2"/>
        <v>5.3387061342102374E-2</v>
      </c>
      <c r="Q7" s="80">
        <f t="shared" si="3"/>
        <v>5.2947190293599386E-2</v>
      </c>
    </row>
    <row r="8" spans="1:17" x14ac:dyDescent="0.25">
      <c r="A8" s="8" t="s">
        <v>6</v>
      </c>
      <c r="B8" s="8">
        <v>788400</v>
      </c>
      <c r="C8" s="40">
        <v>9.9360378358321899E-2</v>
      </c>
      <c r="D8" s="36">
        <v>9.9178316510111997E-2</v>
      </c>
      <c r="E8" s="29">
        <v>0.11067113898303592</v>
      </c>
      <c r="F8" s="28">
        <v>0.10375216473165612</v>
      </c>
      <c r="G8" s="12">
        <v>0.10760561191759992</v>
      </c>
      <c r="H8" s="16">
        <v>9.4557446955213731E-2</v>
      </c>
      <c r="I8" s="20">
        <v>7.9535660346906664E-2</v>
      </c>
      <c r="J8" s="21">
        <v>0.10085264978585491</v>
      </c>
      <c r="L8">
        <f t="shared" si="0"/>
        <v>9.9439170948587646E-2</v>
      </c>
      <c r="M8" s="4">
        <f t="shared" si="1"/>
        <v>8.9489446449834781E-2</v>
      </c>
      <c r="O8" s="3"/>
      <c r="P8" s="80">
        <f t="shared" si="2"/>
        <v>9.9834524854015894E-2</v>
      </c>
      <c r="Q8" s="80">
        <f t="shared" si="3"/>
        <v>9.9043817043159399E-2</v>
      </c>
    </row>
    <row r="9" spans="1:17" x14ac:dyDescent="0.25">
      <c r="A9" s="8" t="s">
        <v>7</v>
      </c>
      <c r="B9" s="8">
        <v>919800</v>
      </c>
      <c r="C9" s="40">
        <v>0.1936662340453312</v>
      </c>
      <c r="D9" s="36">
        <v>0.16904493031107928</v>
      </c>
      <c r="E9" s="29">
        <v>0.17281666889456118</v>
      </c>
      <c r="F9" s="28">
        <v>0.19159646146181949</v>
      </c>
      <c r="G9" s="12">
        <v>0.18377496864303733</v>
      </c>
      <c r="H9" s="16">
        <v>0.18176487956954579</v>
      </c>
      <c r="I9" s="20">
        <v>0.18244462069310796</v>
      </c>
      <c r="J9" s="21">
        <v>0.2000117518740018</v>
      </c>
      <c r="L9">
        <f t="shared" si="0"/>
        <v>0.1843900644365605</v>
      </c>
      <c r="M9" s="4">
        <f t="shared" si="1"/>
        <v>5.2946099646813148E-2</v>
      </c>
      <c r="O9" s="3"/>
      <c r="P9" s="80">
        <f t="shared" si="2"/>
        <v>0.1848238031685458</v>
      </c>
      <c r="Q9" s="80">
        <f t="shared" si="3"/>
        <v>0.18395632570457521</v>
      </c>
    </row>
    <row r="10" spans="1:17" x14ac:dyDescent="0.25">
      <c r="A10" s="8" t="s">
        <v>8</v>
      </c>
      <c r="B10" s="8">
        <v>1051200</v>
      </c>
      <c r="C10" s="40">
        <v>0.37232320823368587</v>
      </c>
      <c r="D10" s="36">
        <v>0.37078974050603875</v>
      </c>
      <c r="E10" s="29">
        <v>0.38717542597191551</v>
      </c>
      <c r="F10" s="28">
        <v>0.36144428773372828</v>
      </c>
      <c r="G10" s="12">
        <v>0.39130958128039961</v>
      </c>
      <c r="H10" s="16">
        <v>0.35924071160486903</v>
      </c>
      <c r="I10" s="20">
        <v>0.37544464701942887</v>
      </c>
      <c r="J10" s="21">
        <v>0.38025077386527639</v>
      </c>
      <c r="L10">
        <f t="shared" si="0"/>
        <v>0.37474729702691784</v>
      </c>
      <c r="M10" s="4">
        <f t="shared" si="1"/>
        <v>2.8279825479688644E-2</v>
      </c>
      <c r="O10" s="3"/>
      <c r="P10" s="80">
        <f t="shared" si="2"/>
        <v>0.37521813550887179</v>
      </c>
      <c r="Q10" s="80">
        <f t="shared" si="3"/>
        <v>0.37427645854496389</v>
      </c>
    </row>
    <row r="11" spans="1:17" x14ac:dyDescent="0.25">
      <c r="A11" s="8" t="s">
        <v>9</v>
      </c>
      <c r="B11" s="8">
        <v>1182600</v>
      </c>
      <c r="C11" s="40">
        <v>0.75129831541453773</v>
      </c>
      <c r="D11" s="36">
        <v>0.74158312306426521</v>
      </c>
      <c r="E11" s="29">
        <v>0.81209258582405808</v>
      </c>
      <c r="F11" s="28">
        <v>0.74326047237952797</v>
      </c>
      <c r="G11" s="12">
        <v>0.83852280982461336</v>
      </c>
      <c r="H11" s="16">
        <v>0.8400563930450955</v>
      </c>
      <c r="I11" s="20">
        <v>0.78109013126362359</v>
      </c>
      <c r="J11" s="21">
        <v>0.77560003169623926</v>
      </c>
      <c r="L11">
        <f t="shared" ref="L11:L17" si="4">AVERAGE(C11:J11)</f>
        <v>0.78543798281399513</v>
      </c>
      <c r="M11" s="4">
        <f t="shared" ref="M11:M17" si="5">_xlfn.STDEV.P(C11:J11)/L11</f>
        <v>4.8261214592966971E-2</v>
      </c>
      <c r="O11" s="3"/>
      <c r="P11" s="80">
        <f t="shared" si="2"/>
        <v>0.78712207888927055</v>
      </c>
      <c r="Q11" s="80">
        <f t="shared" si="3"/>
        <v>0.78375388673871971</v>
      </c>
    </row>
    <row r="12" spans="1:17" x14ac:dyDescent="0.25">
      <c r="A12" s="8" t="s">
        <v>10</v>
      </c>
      <c r="B12" s="8">
        <v>1314000</v>
      </c>
      <c r="C12" s="40">
        <v>2.2181695908575119</v>
      </c>
      <c r="D12" s="36">
        <v>2.2929292657207823</v>
      </c>
      <c r="E12" s="29">
        <v>2.3921830411034288</v>
      </c>
      <c r="F12" s="28">
        <v>2.16747433312795</v>
      </c>
      <c r="G12" s="12">
        <v>2.282597897975799</v>
      </c>
      <c r="H12" s="16">
        <v>2.3321307768765074</v>
      </c>
      <c r="I12" s="20">
        <v>2.2629111401879634</v>
      </c>
      <c r="J12" s="21">
        <v>2.2080813418037954</v>
      </c>
      <c r="L12">
        <f t="shared" si="4"/>
        <v>2.2695596734567172</v>
      </c>
      <c r="M12" s="4">
        <f t="shared" si="5"/>
        <v>2.9783815383567294E-2</v>
      </c>
      <c r="O12" s="3"/>
      <c r="P12" s="80">
        <f t="shared" si="2"/>
        <v>2.2725628347239786</v>
      </c>
      <c r="Q12" s="80">
        <f t="shared" si="3"/>
        <v>2.2665565121894558</v>
      </c>
    </row>
    <row r="13" spans="1:17" x14ac:dyDescent="0.25">
      <c r="A13" s="8" t="s">
        <v>11</v>
      </c>
      <c r="B13" s="8">
        <v>1445400</v>
      </c>
      <c r="C13" s="40">
        <v>2.1321024460320657</v>
      </c>
      <c r="D13" s="36">
        <v>2.0388552435863017</v>
      </c>
      <c r="E13" s="29">
        <v>1.9656701324831152</v>
      </c>
      <c r="F13" s="28">
        <v>2.0411261710863391</v>
      </c>
      <c r="G13" s="12">
        <v>1.9532839239095361</v>
      </c>
      <c r="H13" s="16">
        <v>2.1139695863531323</v>
      </c>
      <c r="I13" s="20">
        <v>2.0111574126116523</v>
      </c>
      <c r="J13" s="21">
        <v>2.0253158872053638</v>
      </c>
      <c r="L13">
        <f t="shared" si="4"/>
        <v>2.0351851004084383</v>
      </c>
      <c r="M13" s="4">
        <f t="shared" si="5"/>
        <v>2.8998109797646519E-2</v>
      </c>
      <c r="O13" s="3"/>
      <c r="P13" s="80">
        <f t="shared" si="2"/>
        <v>2.0378070861229363</v>
      </c>
      <c r="Q13" s="80">
        <f t="shared" si="3"/>
        <v>2.0325631146939402</v>
      </c>
    </row>
    <row r="14" spans="1:17" x14ac:dyDescent="0.25">
      <c r="A14" s="8" t="s">
        <v>12</v>
      </c>
      <c r="B14" s="8">
        <v>1576800</v>
      </c>
      <c r="C14" s="40">
        <v>2.0585113349228061</v>
      </c>
      <c r="D14" s="36">
        <v>1.9747388449308658</v>
      </c>
      <c r="E14" s="29">
        <v>1.8833209225463197</v>
      </c>
      <c r="F14" s="28">
        <v>1.8353089752470535</v>
      </c>
      <c r="G14" s="12">
        <v>1.9249300700429997</v>
      </c>
      <c r="H14" s="16">
        <v>1.8425879060042247</v>
      </c>
      <c r="I14" s="20">
        <v>1.9166357967008194</v>
      </c>
      <c r="J14" s="21">
        <v>1.9104361774890475</v>
      </c>
      <c r="L14">
        <f t="shared" si="4"/>
        <v>1.918308753485517</v>
      </c>
      <c r="M14" s="4">
        <f t="shared" si="5"/>
        <v>3.5354095151948428E-2</v>
      </c>
      <c r="O14" s="3"/>
      <c r="P14" s="80">
        <f t="shared" si="2"/>
        <v>1.921321863242091</v>
      </c>
      <c r="Q14" s="80">
        <f t="shared" si="3"/>
        <v>1.915295643728943</v>
      </c>
    </row>
    <row r="15" spans="1:17" x14ac:dyDescent="0.25">
      <c r="A15" s="8" t="s">
        <v>13</v>
      </c>
      <c r="B15" s="8">
        <v>1708200</v>
      </c>
      <c r="C15" s="40">
        <v>1.7520397064231454</v>
      </c>
      <c r="D15" s="36">
        <v>1.8460590786699715</v>
      </c>
      <c r="E15" s="29">
        <v>1.7097756835963887</v>
      </c>
      <c r="F15" s="28">
        <v>1.7331024418618994</v>
      </c>
      <c r="G15" s="12">
        <v>1.7476306295657582</v>
      </c>
      <c r="H15" s="16">
        <v>1.7265908619107924</v>
      </c>
      <c r="I15" s="20">
        <v>1.6866259333043425</v>
      </c>
      <c r="J15" s="21">
        <v>1.7847880319677989</v>
      </c>
      <c r="L15">
        <f t="shared" si="4"/>
        <v>1.7483265459125121</v>
      </c>
      <c r="M15" s="4">
        <f t="shared" si="5"/>
        <v>2.6283432893476014E-2</v>
      </c>
      <c r="O15" s="3"/>
      <c r="P15" s="80">
        <f t="shared" si="2"/>
        <v>1.7503681021917392</v>
      </c>
      <c r="Q15" s="80">
        <f t="shared" si="3"/>
        <v>1.746284989633285</v>
      </c>
    </row>
    <row r="16" spans="1:17" x14ac:dyDescent="0.25">
      <c r="A16" s="8" t="s">
        <v>14</v>
      </c>
      <c r="B16" s="8">
        <v>1839600</v>
      </c>
      <c r="C16" s="40">
        <v>8.3261335992598777</v>
      </c>
      <c r="D16" s="36">
        <v>8.6089683578188687</v>
      </c>
      <c r="E16" s="29">
        <v>8.5340756587507745</v>
      </c>
      <c r="F16" s="28">
        <v>8.2068755874185122</v>
      </c>
      <c r="G16" s="12">
        <v>8.4338309977291246</v>
      </c>
      <c r="H16" s="16">
        <v>8.1529974051172047</v>
      </c>
      <c r="I16" s="20">
        <v>8.2869084364962529</v>
      </c>
      <c r="J16" s="21">
        <v>8.6914537641062974</v>
      </c>
      <c r="L16">
        <f t="shared" si="4"/>
        <v>8.4051554758371143</v>
      </c>
      <c r="M16" s="4">
        <f t="shared" si="5"/>
        <v>2.1615859538621413E-2</v>
      </c>
      <c r="O16" s="3"/>
      <c r="P16" s="80">
        <f t="shared" si="2"/>
        <v>8.4132273610554442</v>
      </c>
      <c r="Q16" s="80">
        <f t="shared" si="3"/>
        <v>8.3970835906187844</v>
      </c>
    </row>
    <row r="17" spans="1:17" x14ac:dyDescent="0.25">
      <c r="A17" s="8" t="s">
        <v>15</v>
      </c>
      <c r="B17" s="8">
        <v>1971000</v>
      </c>
      <c r="C17" s="40">
        <v>9.305454931982684</v>
      </c>
      <c r="D17" s="36">
        <v>9.2448203451339932</v>
      </c>
      <c r="E17" s="29">
        <v>9.330187585091501</v>
      </c>
      <c r="F17" s="28">
        <v>9.3734062891554579</v>
      </c>
      <c r="G17" s="12">
        <v>9.229195391267309</v>
      </c>
      <c r="H17" s="16">
        <v>9.5682881012760124</v>
      </c>
      <c r="I17" s="20">
        <v>9.3239105824631014</v>
      </c>
      <c r="J17" s="21">
        <v>9.0711370044149824</v>
      </c>
      <c r="L17">
        <f t="shared" si="4"/>
        <v>9.3058000288481288</v>
      </c>
      <c r="M17" s="4">
        <f t="shared" si="5"/>
        <v>1.4167136573968578E-2</v>
      </c>
      <c r="O17" s="3"/>
      <c r="P17" s="80">
        <f t="shared" si="2"/>
        <v>9.3116572620179241</v>
      </c>
      <c r="Q17" s="80">
        <f t="shared" si="3"/>
        <v>9.2999427956783336</v>
      </c>
    </row>
    <row r="18" spans="1:17" x14ac:dyDescent="0.25">
      <c r="A18" s="8" t="s">
        <v>27</v>
      </c>
      <c r="B18" s="8">
        <v>2102400</v>
      </c>
      <c r="C18" s="40">
        <v>10.03652752938984</v>
      </c>
      <c r="D18" s="36">
        <v>10.712182065585136</v>
      </c>
      <c r="E18" s="29">
        <v>10.186828993605527</v>
      </c>
      <c r="F18" s="28">
        <v>10.804160271360898</v>
      </c>
      <c r="G18" s="12">
        <v>10.405118220203637</v>
      </c>
      <c r="H18" s="16">
        <v>10.555651249261867</v>
      </c>
      <c r="I18" s="20">
        <v>10.242017629674653</v>
      </c>
      <c r="J18" s="21">
        <v>10.855787929510873</v>
      </c>
      <c r="L18">
        <f t="shared" ref="L18:L30" si="6">AVERAGE(C18:J18)</f>
        <v>10.474784236074052</v>
      </c>
      <c r="M18" s="4">
        <f t="shared" ref="M18:M30" si="7">_xlfn.STDEV.P(C18:J18)/L18</f>
        <v>2.7224321841976418E-2</v>
      </c>
      <c r="N18" s="80"/>
      <c r="O18" s="3"/>
      <c r="P18" s="80">
        <f t="shared" si="2"/>
        <v>10.48745371848651</v>
      </c>
      <c r="Q18" s="80">
        <f t="shared" si="3"/>
        <v>10.462114753661595</v>
      </c>
    </row>
    <row r="19" spans="1:17" x14ac:dyDescent="0.25">
      <c r="A19" s="8" t="s">
        <v>28</v>
      </c>
      <c r="B19" s="8">
        <v>2233800</v>
      </c>
      <c r="C19" s="40">
        <v>11.880663983168001</v>
      </c>
      <c r="D19" s="36">
        <v>11.394254436068374</v>
      </c>
      <c r="E19" s="29">
        <v>11.426784518207512</v>
      </c>
      <c r="F19" s="28">
        <v>11.784032870481566</v>
      </c>
      <c r="G19" s="12">
        <v>11.731475643722709</v>
      </c>
      <c r="H19" s="16">
        <v>12.001545078104744</v>
      </c>
      <c r="I19" s="20">
        <v>11.596166445394836</v>
      </c>
      <c r="J19" s="21">
        <v>11.805271095086169</v>
      </c>
      <c r="L19">
        <f t="shared" si="6"/>
        <v>11.702524258779238</v>
      </c>
      <c r="M19" s="4">
        <f t="shared" si="7"/>
        <v>1.7131953779695976E-2</v>
      </c>
      <c r="N19" s="80"/>
      <c r="O19" s="3"/>
      <c r="P19" s="80">
        <f t="shared" si="2"/>
        <v>11.71143149891428</v>
      </c>
      <c r="Q19" s="80">
        <f t="shared" si="3"/>
        <v>11.693617018644197</v>
      </c>
    </row>
    <row r="20" spans="1:17" x14ac:dyDescent="0.25">
      <c r="A20" s="8" t="s">
        <v>29</v>
      </c>
      <c r="B20" s="8">
        <v>2365200</v>
      </c>
      <c r="C20" s="40">
        <v>12.883670729114652</v>
      </c>
      <c r="D20" s="36">
        <v>13.123101371075938</v>
      </c>
      <c r="E20" s="29">
        <v>13.000496023241551</v>
      </c>
      <c r="F20" s="28">
        <v>12.998762277917029</v>
      </c>
      <c r="G20" s="12">
        <v>13.363494067813415</v>
      </c>
      <c r="H20" s="16">
        <v>12.784475634928519</v>
      </c>
      <c r="I20" s="20">
        <v>13.062570088058349</v>
      </c>
      <c r="J20" s="21">
        <v>12.81660775345436</v>
      </c>
      <c r="L20">
        <f t="shared" si="6"/>
        <v>13.004147243200476</v>
      </c>
      <c r="M20" s="4">
        <f t="shared" si="7"/>
        <v>1.3448372975753235E-2</v>
      </c>
      <c r="N20" s="80"/>
      <c r="O20" s="3"/>
      <c r="P20" s="80">
        <f t="shared" si="2"/>
        <v>13.011917016371401</v>
      </c>
      <c r="Q20" s="80">
        <f t="shared" si="3"/>
        <v>12.996377470029552</v>
      </c>
    </row>
    <row r="21" spans="1:17" x14ac:dyDescent="0.25">
      <c r="A21" s="8" t="s">
        <v>30</v>
      </c>
      <c r="B21" s="8">
        <v>2496600</v>
      </c>
      <c r="C21" s="40">
        <v>14.239397343437162</v>
      </c>
      <c r="D21" s="36">
        <v>14.068972177552682</v>
      </c>
      <c r="E21" s="29">
        <v>14.654312599032076</v>
      </c>
      <c r="F21" s="28">
        <v>14.829243353028664</v>
      </c>
      <c r="G21" s="12">
        <v>14.332519666770324</v>
      </c>
      <c r="H21" s="16">
        <v>14.502767553271479</v>
      </c>
      <c r="I21" s="20">
        <v>13.813884167147506</v>
      </c>
      <c r="J21" s="21">
        <v>14.961868891535937</v>
      </c>
      <c r="L21">
        <f t="shared" si="6"/>
        <v>14.42537071897198</v>
      </c>
      <c r="M21" s="4">
        <f t="shared" si="7"/>
        <v>2.5156109515914547E-2</v>
      </c>
      <c r="N21" s="80"/>
      <c r="O21" s="3"/>
      <c r="P21" s="80">
        <f t="shared" si="2"/>
        <v>14.441493025590253</v>
      </c>
      <c r="Q21" s="80">
        <f t="shared" si="3"/>
        <v>14.409248412353707</v>
      </c>
    </row>
    <row r="22" spans="1:17" x14ac:dyDescent="0.25">
      <c r="A22" s="8" t="s">
        <v>31</v>
      </c>
      <c r="B22" s="8">
        <v>2628000</v>
      </c>
      <c r="C22" s="40">
        <v>16.193107520033568</v>
      </c>
      <c r="D22" s="36">
        <v>15.690574890110941</v>
      </c>
      <c r="E22" s="29">
        <v>16.161984481098134</v>
      </c>
      <c r="F22" s="28">
        <v>16.20980050277905</v>
      </c>
      <c r="G22" s="12">
        <v>16.122491475469186</v>
      </c>
      <c r="H22" s="16">
        <v>15.896956466757725</v>
      </c>
      <c r="I22" s="20">
        <v>16.049746737811578</v>
      </c>
      <c r="J22" s="21">
        <v>15.931083577618963</v>
      </c>
      <c r="L22">
        <f t="shared" si="6"/>
        <v>16.031968206459894</v>
      </c>
      <c r="M22" s="4">
        <f t="shared" si="7"/>
        <v>1.0529256963502969E-2</v>
      </c>
      <c r="N22" s="80"/>
      <c r="O22" s="3"/>
      <c r="P22" s="80">
        <f t="shared" si="2"/>
        <v>16.039467861441263</v>
      </c>
      <c r="Q22" s="80">
        <f t="shared" si="3"/>
        <v>16.024468551478524</v>
      </c>
    </row>
    <row r="23" spans="1:17" x14ac:dyDescent="0.25">
      <c r="A23" s="8" t="s">
        <v>32</v>
      </c>
      <c r="B23" s="8">
        <v>2759400</v>
      </c>
      <c r="C23" s="40">
        <v>17.857396025506638</v>
      </c>
      <c r="D23" s="36">
        <v>18.205466087348725</v>
      </c>
      <c r="E23" s="29">
        <v>17.849351372424508</v>
      </c>
      <c r="F23" s="28">
        <v>17.766077218098552</v>
      </c>
      <c r="G23" s="12">
        <v>17.797634842954213</v>
      </c>
      <c r="H23" s="16">
        <v>17.881831128070399</v>
      </c>
      <c r="I23" s="20">
        <v>17.783446096807531</v>
      </c>
      <c r="J23" s="21">
        <v>17.155610155059378</v>
      </c>
      <c r="L23">
        <f t="shared" si="6"/>
        <v>17.787101615783744</v>
      </c>
      <c r="M23" s="4">
        <f t="shared" si="7"/>
        <v>1.5295785783569398E-2</v>
      </c>
      <c r="N23" s="80"/>
      <c r="O23" s="3"/>
      <c r="P23" s="80">
        <f t="shared" si="2"/>
        <v>17.799189038089668</v>
      </c>
      <c r="Q23" s="80">
        <f t="shared" si="3"/>
        <v>17.775014193477819</v>
      </c>
    </row>
    <row r="24" spans="1:17" x14ac:dyDescent="0.25">
      <c r="A24" s="8" t="s">
        <v>33</v>
      </c>
      <c r="B24" s="8">
        <v>2890800</v>
      </c>
      <c r="C24" s="40">
        <v>19.664989333029418</v>
      </c>
      <c r="D24" s="36">
        <v>19.840143419278775</v>
      </c>
      <c r="E24" s="29">
        <v>20.171518931925586</v>
      </c>
      <c r="F24" s="28">
        <v>19.662323213129831</v>
      </c>
      <c r="G24" s="12">
        <v>19.640355670919888</v>
      </c>
      <c r="H24" s="16">
        <v>19.836289603030863</v>
      </c>
      <c r="I24" s="20">
        <v>20.147321930797009</v>
      </c>
      <c r="J24" s="21">
        <v>19.964324287477805</v>
      </c>
      <c r="K24" s="41">
        <v>19.75</v>
      </c>
      <c r="L24">
        <f t="shared" si="6"/>
        <v>19.865908298698649</v>
      </c>
      <c r="M24" s="4">
        <f t="shared" si="7"/>
        <v>1.0012410606190077E-2</v>
      </c>
      <c r="N24" s="80">
        <f t="shared" ref="N24:N30" si="8">L24-K24</f>
        <v>0.11590829869864905</v>
      </c>
      <c r="O24" s="3">
        <f t="shared" ref="O24:O30" si="9">N24/K24</f>
        <v>5.8687746176531164E-3</v>
      </c>
      <c r="P24" s="80">
        <f t="shared" si="2"/>
        <v>19.874745277125189</v>
      </c>
      <c r="Q24" s="80">
        <f t="shared" si="3"/>
        <v>19.857071320272109</v>
      </c>
    </row>
    <row r="25" spans="1:17" x14ac:dyDescent="0.25">
      <c r="A25" s="8" t="s">
        <v>34</v>
      </c>
      <c r="B25" s="8">
        <v>3022200</v>
      </c>
      <c r="C25" s="40">
        <v>21.626290180797906</v>
      </c>
      <c r="D25" s="36">
        <v>22.076142142515575</v>
      </c>
      <c r="E25" s="29">
        <v>22.370499780839708</v>
      </c>
      <c r="F25" s="28">
        <v>21.983889779732877</v>
      </c>
      <c r="G25" s="12">
        <v>21.659868167015052</v>
      </c>
      <c r="H25" s="16">
        <v>22.299770037888166</v>
      </c>
      <c r="I25" s="20">
        <v>22.33175435513245</v>
      </c>
      <c r="J25" s="21">
        <v>22.15341799587998</v>
      </c>
      <c r="K25" s="41">
        <v>17.3</v>
      </c>
      <c r="L25">
        <f t="shared" si="6"/>
        <v>22.062704054975214</v>
      </c>
      <c r="M25" s="4">
        <f t="shared" si="7"/>
        <v>1.231609450747497E-2</v>
      </c>
      <c r="N25" s="80">
        <f t="shared" si="8"/>
        <v>4.7627040549752131</v>
      </c>
      <c r="O25" s="3">
        <f t="shared" si="9"/>
        <v>0.27530081242631288</v>
      </c>
      <c r="P25" s="80">
        <f t="shared" si="2"/>
        <v>22.074776311882964</v>
      </c>
      <c r="Q25" s="80">
        <f t="shared" si="3"/>
        <v>22.050631798067464</v>
      </c>
    </row>
    <row r="26" spans="1:17" x14ac:dyDescent="0.25">
      <c r="A26" s="8" t="s">
        <v>35</v>
      </c>
      <c r="B26" s="8">
        <v>3153600</v>
      </c>
      <c r="C26" s="40">
        <v>24.991965016250457</v>
      </c>
      <c r="D26" s="36">
        <v>23.968935728302242</v>
      </c>
      <c r="E26" s="29">
        <v>24.346049691362559</v>
      </c>
      <c r="F26" s="28">
        <v>24.813273657741757</v>
      </c>
      <c r="G26" s="12">
        <v>25.020370071581219</v>
      </c>
      <c r="H26" s="16">
        <v>25.000349431457192</v>
      </c>
      <c r="I26" s="20">
        <v>25.216269745820096</v>
      </c>
      <c r="J26" s="21">
        <v>24.085689926318206</v>
      </c>
      <c r="K26" s="41">
        <v>16.5</v>
      </c>
      <c r="L26">
        <f t="shared" si="6"/>
        <v>24.680362908604213</v>
      </c>
      <c r="M26" s="4">
        <f t="shared" si="7"/>
        <v>1.8071929643280679E-2</v>
      </c>
      <c r="N26" s="80">
        <f t="shared" si="8"/>
        <v>8.1803629086042129</v>
      </c>
      <c r="O26" s="3">
        <f t="shared" si="9"/>
        <v>0.49577957021843716</v>
      </c>
      <c r="P26" s="80">
        <f t="shared" si="2"/>
        <v>24.700178762217465</v>
      </c>
      <c r="Q26" s="80">
        <f t="shared" si="3"/>
        <v>24.66054705499096</v>
      </c>
    </row>
    <row r="27" spans="1:17" x14ac:dyDescent="0.25">
      <c r="A27" s="8" t="s">
        <v>36</v>
      </c>
      <c r="B27" s="8">
        <v>3285000</v>
      </c>
      <c r="C27" s="40">
        <v>28.182195882181464</v>
      </c>
      <c r="D27" s="36">
        <v>27.487524942142922</v>
      </c>
      <c r="E27" s="29">
        <v>27.802600488792766</v>
      </c>
      <c r="F27" s="28">
        <v>28.771392521266563</v>
      </c>
      <c r="G27" s="12">
        <v>27.630149109967725</v>
      </c>
      <c r="H27" s="16">
        <v>27.352000700580575</v>
      </c>
      <c r="I27" s="20">
        <v>26.984954853209636</v>
      </c>
      <c r="J27" s="21">
        <v>26.588535972876347</v>
      </c>
      <c r="K27" s="41">
        <v>21.5</v>
      </c>
      <c r="L27">
        <f t="shared" si="6"/>
        <v>27.599919308877251</v>
      </c>
      <c r="M27" s="4">
        <f t="shared" si="7"/>
        <v>2.3017163569627117E-2</v>
      </c>
      <c r="N27" s="80">
        <f t="shared" si="8"/>
        <v>6.0999193088772508</v>
      </c>
      <c r="O27" s="3">
        <f t="shared" si="9"/>
        <v>0.28371717715708145</v>
      </c>
      <c r="P27" s="80">
        <f t="shared" si="2"/>
        <v>27.628143163931387</v>
      </c>
      <c r="Q27" s="80">
        <f t="shared" si="3"/>
        <v>27.571695453823114</v>
      </c>
    </row>
    <row r="28" spans="1:17" x14ac:dyDescent="0.25">
      <c r="A28" s="8" t="s">
        <v>37</v>
      </c>
      <c r="B28" s="8">
        <v>3416400</v>
      </c>
      <c r="C28" s="40">
        <v>30.380162391978939</v>
      </c>
      <c r="D28" s="36">
        <v>30.224784946849901</v>
      </c>
      <c r="E28" s="29">
        <v>30.649802959803303</v>
      </c>
      <c r="F28" s="28">
        <v>30.440489709522748</v>
      </c>
      <c r="G28" s="12">
        <v>30.890919335169929</v>
      </c>
      <c r="H28" s="16">
        <v>30.808837977383341</v>
      </c>
      <c r="I28" s="20">
        <v>30.624482583047929</v>
      </c>
      <c r="J28" s="21">
        <v>30.969990237084357</v>
      </c>
      <c r="K28" s="41">
        <v>26.75</v>
      </c>
      <c r="L28">
        <f t="shared" si="6"/>
        <v>30.623683767605055</v>
      </c>
      <c r="M28" s="4">
        <f t="shared" si="7"/>
        <v>7.9844251487375031E-3</v>
      </c>
      <c r="N28" s="80">
        <f t="shared" si="8"/>
        <v>3.8736837676050548</v>
      </c>
      <c r="O28" s="3">
        <f t="shared" si="9"/>
        <v>0.1448106081347684</v>
      </c>
      <c r="P28" s="80">
        <f t="shared" si="2"/>
        <v>30.634546968273675</v>
      </c>
      <c r="Q28" s="80">
        <f t="shared" si="3"/>
        <v>30.612820566936435</v>
      </c>
    </row>
    <row r="29" spans="1:17" x14ac:dyDescent="0.25">
      <c r="A29" s="8" t="s">
        <v>38</v>
      </c>
      <c r="B29" s="8">
        <v>3547800</v>
      </c>
      <c r="C29" s="40">
        <v>33.937303994077404</v>
      </c>
      <c r="D29" s="36">
        <v>34.159809128517026</v>
      </c>
      <c r="E29" s="29">
        <v>34.047872491261749</v>
      </c>
      <c r="F29" s="28">
        <v>32.828069954337025</v>
      </c>
      <c r="G29" s="12">
        <v>34.282450556476078</v>
      </c>
      <c r="H29" s="16">
        <v>32.738509677176381</v>
      </c>
      <c r="I29" s="20">
        <v>33.610352260990624</v>
      </c>
      <c r="J29" s="21">
        <v>33.689671073399765</v>
      </c>
      <c r="K29" s="41">
        <v>52</v>
      </c>
      <c r="L29">
        <f t="shared" si="6"/>
        <v>33.661754892029506</v>
      </c>
      <c r="M29" s="4">
        <f t="shared" si="7"/>
        <v>1.630241309931529E-2</v>
      </c>
      <c r="N29" s="80">
        <f t="shared" si="8"/>
        <v>-18.338245107970494</v>
      </c>
      <c r="O29" s="3">
        <f t="shared" si="9"/>
        <v>-0.35265855976866334</v>
      </c>
      <c r="P29" s="80">
        <f t="shared" si="2"/>
        <v>33.686135546745696</v>
      </c>
      <c r="Q29" s="80">
        <f t="shared" si="3"/>
        <v>33.637374237313317</v>
      </c>
    </row>
    <row r="30" spans="1:17" x14ac:dyDescent="0.25">
      <c r="A30" s="8" t="s">
        <v>39</v>
      </c>
      <c r="B30" s="8">
        <v>3679200</v>
      </c>
      <c r="C30" s="40">
        <v>37.66304831495912</v>
      </c>
      <c r="D30" s="36">
        <v>37.63273834171391</v>
      </c>
      <c r="E30" s="29">
        <v>37.440655169239875</v>
      </c>
      <c r="F30" s="28">
        <v>35.937802328058936</v>
      </c>
      <c r="G30" s="12">
        <v>37.328199180766362</v>
      </c>
      <c r="H30" s="16">
        <v>37.97244901010383</v>
      </c>
      <c r="I30" s="20">
        <v>38.507964068295898</v>
      </c>
      <c r="J30" s="21">
        <v>38.265671063594283</v>
      </c>
      <c r="K30" s="41">
        <v>44.5</v>
      </c>
      <c r="L30">
        <f t="shared" si="6"/>
        <v>37.593565934591524</v>
      </c>
      <c r="M30" s="4">
        <f t="shared" si="7"/>
        <v>1.9440791367084858E-2</v>
      </c>
      <c r="N30" s="80">
        <f t="shared" si="8"/>
        <v>-6.9064340654084759</v>
      </c>
      <c r="O30" s="3">
        <f t="shared" si="9"/>
        <v>-0.15520076551479722</v>
      </c>
      <c r="P30" s="80">
        <f t="shared" si="2"/>
        <v>37.626036075921029</v>
      </c>
      <c r="Q30" s="80">
        <f t="shared" si="3"/>
        <v>37.56109579326202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totalTx</vt:lpstr>
      <vt:lpstr>btcsupply</vt:lpstr>
      <vt:lpstr>chainsize</vt:lpstr>
      <vt:lpstr>avgbandwidth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2017-11-14T01:35:36Z</dcterms:modified>
</cp:coreProperties>
</file>