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"/>
    </mc:Choice>
  </mc:AlternateContent>
  <xr:revisionPtr revIDLastSave="102" documentId="13_ncr:1_{6113D622-B924-49D7-B775-714E8018235D}" xr6:coauthVersionLast="45" xr6:coauthVersionMax="45" xr10:uidLastSave="{D92EC5EB-4F30-49E7-A2F7-9D4767DF790D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7" i="1" l="1"/>
  <c r="G426" i="1"/>
  <c r="G425" i="1"/>
  <c r="G424" i="1"/>
  <c r="G423" i="1"/>
  <c r="G422" i="1"/>
  <c r="G421" i="1"/>
  <c r="G420" i="1"/>
  <c r="G419" i="1"/>
  <c r="F377" i="1" l="1"/>
  <c r="E377" i="1"/>
  <c r="G377" i="1" s="1"/>
  <c r="F370" i="1"/>
  <c r="E370" i="1"/>
  <c r="F368" i="1"/>
  <c r="E368" i="1"/>
  <c r="F365" i="1"/>
  <c r="E365" i="1"/>
  <c r="F364" i="1"/>
  <c r="E364" i="1"/>
  <c r="F363" i="1"/>
  <c r="E363" i="1"/>
  <c r="F361" i="1"/>
  <c r="E361" i="1"/>
  <c r="F359" i="1"/>
  <c r="E359" i="1"/>
  <c r="F358" i="1"/>
  <c r="E358" i="1"/>
  <c r="F357" i="1"/>
  <c r="E357" i="1"/>
  <c r="G357" i="1" s="1"/>
  <c r="F355" i="1"/>
  <c r="E355" i="1"/>
  <c r="F350" i="1"/>
  <c r="E350" i="1"/>
  <c r="F345" i="1"/>
  <c r="E345" i="1"/>
  <c r="G15" i="1"/>
  <c r="G4" i="1"/>
  <c r="G2" i="1"/>
  <c r="G3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tc={19F5AF95-3E9B-4579-BEA9-FD27859B8849}</author>
    <author>tc={8A1803D8-4406-401F-B97B-41BFA5C52CFB}</author>
    <author>tc={2821A322-C5A2-4B2B-BD43-0BD734963AA1}</author>
    <author>tc={0EF9F4F6-4285-48C5-BA41-53FEBEDD5245}</author>
    <author>tc={6CAD8E0D-C185-4464-99C3-9171B389FD5D}</author>
    <author>tc={B2DFB1FF-7E17-4487-BD9C-D1BF5764D67F}</author>
    <author>tc={7F737429-1E9D-4030-95A2-CA3CA942C772}</author>
    <author>tc={6AD3F67C-386C-43D7-80D7-AAAB646F6C3C}</author>
    <author>tc={8F7117C1-7F26-439E-BA68-2922AFB2D78F}</author>
    <author>tc={352A3D2F-83FB-4D1F-B0A1-FA8B2E747C18}</author>
    <author>tc={DA92037F-0959-4149-B7BB-8C12A8129B4C}</author>
    <author>tc={FCE9BC4B-B35F-4753-88D8-A0E1316EB138}</author>
    <author>tc={B88F0EEB-C518-4171-8738-CB0D87A2C11A}</author>
    <author>tc={45098C23-DE20-477E-AE05-19656B3F6EF1}</author>
    <author>tc={6F81ACBD-A2FA-4ECD-9B71-33BEE9D7AA60}</author>
    <author>tc={4B4CF2AC-1B6A-43BE-A38C-295D8DDD8072}</author>
    <author>tc={F38B97CB-CCB8-4FF2-80AD-1F4AE66F5C71}</author>
    <author>tc={B65CD1CA-DA83-49BC-B0D8-B98C108FF128}</author>
    <author>tc={DE0F5A84-18DD-4A0F-859E-1B1D1C52C85A}</author>
    <author>tc={BB8C03EE-DA7C-4BB6-ADD3-4F7BF1B52C1A}</author>
    <author>tc={2103AC82-95B4-4209-A33F-ABE8DBB406F5}</author>
    <author>tc={38327B11-EADD-495D-A608-CEFD49D2A01B}</author>
    <author>tc={0F6490BC-1AEA-4C79-825A-0E0899FA8289}</author>
    <author>tc={BE050C51-B288-4BFD-B4B8-BFDDD8E0FCD6}</author>
    <author>tc={543AD608-FB4B-4A58-B9CC-AF8C739BEE5E}</author>
    <author>tc={DCD0A183-DF2A-4DC5-8A45-DFE14A8EDA21}</author>
    <author>tc={32A3EB9C-307D-4F99-9420-0B5541E0E71D}</author>
    <author>tc={9A5AB03A-F79B-4547-9067-51876EEADA3A}</author>
    <author>tc={CF89A352-DC47-4433-B0C9-F80FB0D5C976}</author>
  </authors>
  <commentList>
    <comment ref="E350" authorId="0" shapeId="0" xr:uid="{19F5AF95-3E9B-4579-BEA9-FD27859B884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50" authorId="1" shapeId="0" xr:uid="{8A1803D8-4406-401F-B97B-41BFA5C52CF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55" authorId="2" shapeId="0" xr:uid="{2821A322-C5A2-4B2B-BD43-0BD734963AA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IDPs &amp; Returnees+SAM Refugees</t>
      </text>
    </comment>
    <comment ref="F355" authorId="3" shapeId="0" xr:uid="{0EF9F4F6-4285-48C5-BA41-53FEBEDD52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IDPs &amp; Returnees+MAM Refugees</t>
      </text>
    </comment>
    <comment ref="E357" authorId="4" shapeId="0" xr:uid="{6CAD8E0D-C185-4464-99C3-9171B389FD5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IDPs &amp; Returnees+SAM Refugees</t>
      </text>
    </comment>
    <comment ref="F357" authorId="5" shapeId="0" xr:uid="{B2DFB1FF-7E17-4487-BD9C-D1BF5764D6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IDPs &amp; Returnees+MAM Refugees</t>
      </text>
    </comment>
    <comment ref="E358" authorId="6" shapeId="0" xr:uid="{7F737429-1E9D-4030-95A2-CA3CA942C7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58" authorId="7" shapeId="0" xr:uid="{6AD3F67C-386C-43D7-80D7-AAAB646F6C3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59" authorId="8" shapeId="0" xr:uid="{8F7117C1-7F26-439E-BA68-2922AFB2D78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59" authorId="9" shapeId="0" xr:uid="{352A3D2F-83FB-4D1F-B0A1-FA8B2E747C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61" authorId="10" shapeId="0" xr:uid="{DA92037F-0959-4149-B7BB-8C12A8129B4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IDPs &amp; Returnees+SAM Refugees</t>
      </text>
    </comment>
    <comment ref="F361" authorId="11" shapeId="0" xr:uid="{FCE9BC4B-B35F-4753-88D8-A0E1316EB1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IDPs &amp; Returnees+MAM Refugees</t>
      </text>
    </comment>
    <comment ref="E363" authorId="12" shapeId="0" xr:uid="{B88F0EEB-C518-4171-8738-CB0D87A2C1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63" authorId="13" shapeId="0" xr:uid="{45098C23-DE20-477E-AE05-19656B3F6E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64" authorId="14" shapeId="0" xr:uid="{6F81ACBD-A2FA-4ECD-9B71-33BEE9D7AA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64" authorId="15" shapeId="0" xr:uid="{4B4CF2AC-1B6A-43BE-A38C-295D8DDD80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65" authorId="16" shapeId="0" xr:uid="{F38B97CB-CCB8-4FF2-80AD-1F4AE66F5C7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65" authorId="17" shapeId="0" xr:uid="{B65CD1CA-DA83-49BC-B0D8-B98C108FF12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368" authorId="18" shapeId="0" xr:uid="{DE0F5A84-18DD-4A0F-859E-1B1D1C52C85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SAM=SAM country+SAM Refugees</t>
      </text>
    </comment>
    <comment ref="F368" authorId="19" shapeId="0" xr:uid="{BB8C03EE-DA7C-4BB6-ADD3-4F7BF1B52C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MAM=MAM country+MAM Refugees</t>
      </text>
    </comment>
    <comment ref="E419" authorId="20" shapeId="0" xr:uid="{2103AC82-95B4-4209-A33F-ABE8DBB406F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0" authorId="21" shapeId="0" xr:uid="{38327B11-EADD-495D-A608-CEFD49D2A0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1" authorId="22" shapeId="0" xr:uid="{0F6490BC-1AEA-4C79-825A-0E0899FA82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2" authorId="23" shapeId="0" xr:uid="{BE050C51-B288-4BFD-B4B8-BFDDD8E0FC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3" authorId="24" shapeId="0" xr:uid="{543AD608-FB4B-4A58-B9CC-AF8C739BEE5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4" authorId="25" shapeId="0" xr:uid="{DCD0A183-DF2A-4DC5-8A45-DFE14A8EDA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5" authorId="26" shapeId="0" xr:uid="{32A3EB9C-307D-4F99-9420-0B5541E0E7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6" authorId="27" shapeId="0" xr:uid="{9A5AB03A-F79B-4547-9067-51876EEADA3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  <comment ref="E427" authorId="28" shapeId="0" xr:uid="{CF89A352-DC47-4433-B0C9-F80FB0D5C9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SAM Burden for the whole country</t>
      </text>
    </comment>
  </commentList>
</comments>
</file>

<file path=xl/sharedStrings.xml><?xml version="1.0" encoding="utf-8"?>
<sst xmlns="http://schemas.openxmlformats.org/spreadsheetml/2006/main" count="1606" uniqueCount="263">
  <si>
    <t>Country</t>
  </si>
  <si>
    <t>Country iso3</t>
  </si>
  <si>
    <t>Admin1 name</t>
  </si>
  <si>
    <t>Admin1 pcode</t>
  </si>
  <si>
    <t>SAM</t>
  </si>
  <si>
    <t>MAM</t>
  </si>
  <si>
    <t>GAM</t>
  </si>
  <si>
    <t>Burkina Faso</t>
  </si>
  <si>
    <t xml:space="preserve">BFA       </t>
  </si>
  <si>
    <t>Boucle du Mouhoun</t>
  </si>
  <si>
    <t xml:space="preserve">BF46      </t>
  </si>
  <si>
    <t>Cascades</t>
  </si>
  <si>
    <t xml:space="preserve">BF47      </t>
  </si>
  <si>
    <t>Centre</t>
  </si>
  <si>
    <t xml:space="preserve">BF13      </t>
  </si>
  <si>
    <t>Centre-Est</t>
  </si>
  <si>
    <t xml:space="preserve">BF48      </t>
  </si>
  <si>
    <t>Centre-Nord</t>
  </si>
  <si>
    <t xml:space="preserve">BF49      </t>
  </si>
  <si>
    <t>Centre-Ouest</t>
  </si>
  <si>
    <t xml:space="preserve">BF50      </t>
  </si>
  <si>
    <t>Centre-Sud</t>
  </si>
  <si>
    <t xml:space="preserve">BF51      </t>
  </si>
  <si>
    <t>Est</t>
  </si>
  <si>
    <t xml:space="preserve">BF52      </t>
  </si>
  <si>
    <t>Hauts-Bassins</t>
  </si>
  <si>
    <t xml:space="preserve">BF53      </t>
  </si>
  <si>
    <t>Nord</t>
  </si>
  <si>
    <t xml:space="preserve">BF54      </t>
  </si>
  <si>
    <t>Plateau Central</t>
  </si>
  <si>
    <t xml:space="preserve">BF55      </t>
  </si>
  <si>
    <t>Sahel</t>
  </si>
  <si>
    <t xml:space="preserve">BF56      </t>
  </si>
  <si>
    <t>Sud-Ouest</t>
  </si>
  <si>
    <t xml:space="preserve">BF57      </t>
  </si>
  <si>
    <t>Niger</t>
  </si>
  <si>
    <t xml:space="preserve">NER       </t>
  </si>
  <si>
    <t>AGADEZ</t>
  </si>
  <si>
    <t xml:space="preserve">NE01      </t>
  </si>
  <si>
    <t xml:space="preserve">NE02      </t>
  </si>
  <si>
    <t>DOSSO</t>
  </si>
  <si>
    <t xml:space="preserve">NE03      </t>
  </si>
  <si>
    <t>MARADI</t>
  </si>
  <si>
    <t xml:space="preserve">NE04      </t>
  </si>
  <si>
    <t>NIAMEY</t>
  </si>
  <si>
    <t xml:space="preserve">NE08      </t>
  </si>
  <si>
    <t>TAHOUA</t>
  </si>
  <si>
    <t xml:space="preserve">NE05      </t>
  </si>
  <si>
    <t>TILLABERY</t>
  </si>
  <si>
    <t xml:space="preserve">NE06      </t>
  </si>
  <si>
    <t>ZINDER</t>
  </si>
  <si>
    <t xml:space="preserve">NE07      </t>
  </si>
  <si>
    <t>Mali</t>
  </si>
  <si>
    <t xml:space="preserve">MLI       </t>
  </si>
  <si>
    <t>Kayes</t>
  </si>
  <si>
    <t xml:space="preserve">ML01      </t>
  </si>
  <si>
    <t>Koulikoro</t>
  </si>
  <si>
    <t xml:space="preserve">ML02      </t>
  </si>
  <si>
    <t>Sikasso</t>
  </si>
  <si>
    <t xml:space="preserve">ML03      </t>
  </si>
  <si>
    <t>SÃ©gou</t>
  </si>
  <si>
    <t xml:space="preserve">ML04      </t>
  </si>
  <si>
    <t>Mopti</t>
  </si>
  <si>
    <t xml:space="preserve">ML05      </t>
  </si>
  <si>
    <t>Tombouctou</t>
  </si>
  <si>
    <t xml:space="preserve">ML06      </t>
  </si>
  <si>
    <t>Gao</t>
  </si>
  <si>
    <t xml:space="preserve">ML07      </t>
  </si>
  <si>
    <t>Kidal</t>
  </si>
  <si>
    <t xml:space="preserve">ML08      </t>
  </si>
  <si>
    <t>Bamako</t>
  </si>
  <si>
    <t xml:space="preserve">ML09      </t>
  </si>
  <si>
    <t>Chad</t>
  </si>
  <si>
    <t xml:space="preserve">TCD       </t>
  </si>
  <si>
    <t>Barh El Gazal</t>
  </si>
  <si>
    <t/>
  </si>
  <si>
    <t>Batha</t>
  </si>
  <si>
    <t xml:space="preserve">TD01      </t>
  </si>
  <si>
    <t>Ennedi Est</t>
  </si>
  <si>
    <t>Ennedi Ouest</t>
  </si>
  <si>
    <t xml:space="preserve">TD23      </t>
  </si>
  <si>
    <t>GuÃ©ra</t>
  </si>
  <si>
    <t>Hadjer Lamis</t>
  </si>
  <si>
    <t>Kanem</t>
  </si>
  <si>
    <t xml:space="preserve">TD06      </t>
  </si>
  <si>
    <t>Lac</t>
  </si>
  <si>
    <t xml:space="preserve">TD07      </t>
  </si>
  <si>
    <t>Logone occidental</t>
  </si>
  <si>
    <t xml:space="preserve">TD08      </t>
  </si>
  <si>
    <t>Logone oriental</t>
  </si>
  <si>
    <t xml:space="preserve">TD09      </t>
  </si>
  <si>
    <t>Mandoul</t>
  </si>
  <si>
    <t xml:space="preserve">TD10      </t>
  </si>
  <si>
    <t>N'Djamena</t>
  </si>
  <si>
    <t xml:space="preserve">TD18      </t>
  </si>
  <si>
    <t>Ouaddai</t>
  </si>
  <si>
    <t xml:space="preserve">TD14      </t>
  </si>
  <si>
    <t>Salamat</t>
  </si>
  <si>
    <t xml:space="preserve">TD15      </t>
  </si>
  <si>
    <t>Sila</t>
  </si>
  <si>
    <t xml:space="preserve">TD21      </t>
  </si>
  <si>
    <t>Wadi Fira</t>
  </si>
  <si>
    <t xml:space="preserve">TD17      </t>
  </si>
  <si>
    <t>Mayo kebi Est</t>
  </si>
  <si>
    <t>Mayo kebi Ouest</t>
  </si>
  <si>
    <t>TandjilÃ©</t>
  </si>
  <si>
    <t>Moyen Chari</t>
  </si>
  <si>
    <t>Chari Baguirmi</t>
  </si>
  <si>
    <t>Borkou</t>
  </si>
  <si>
    <t xml:space="preserve">TD02      </t>
  </si>
  <si>
    <t>Tibesti</t>
  </si>
  <si>
    <t xml:space="preserve">TD22      </t>
  </si>
  <si>
    <t>Cameroon</t>
  </si>
  <si>
    <t xml:space="preserve">CMR       </t>
  </si>
  <si>
    <t>Adamaoua</t>
  </si>
  <si>
    <t xml:space="preserve">CM01      </t>
  </si>
  <si>
    <t xml:space="preserve">CM03      </t>
  </si>
  <si>
    <t>ExtrÃªme Nord</t>
  </si>
  <si>
    <t xml:space="preserve">CM04      </t>
  </si>
  <si>
    <t xml:space="preserve">CM06      </t>
  </si>
  <si>
    <t>Nigeria</t>
  </si>
  <si>
    <t xml:space="preserve">NGA       </t>
  </si>
  <si>
    <t>Adamawa</t>
  </si>
  <si>
    <t xml:space="preserve">NG02      </t>
  </si>
  <si>
    <t>Borno</t>
  </si>
  <si>
    <t xml:space="preserve">NG08      </t>
  </si>
  <si>
    <t>Yobe</t>
  </si>
  <si>
    <t xml:space="preserve">NG36      </t>
  </si>
  <si>
    <t>Senegal</t>
  </si>
  <si>
    <t xml:space="preserve">SEN       </t>
  </si>
  <si>
    <t>Dakar</t>
  </si>
  <si>
    <t xml:space="preserve">SN01      </t>
  </si>
  <si>
    <t>Diourbel</t>
  </si>
  <si>
    <t xml:space="preserve">SN02      </t>
  </si>
  <si>
    <t>Fatick</t>
  </si>
  <si>
    <t xml:space="preserve">SN03      </t>
  </si>
  <si>
    <t>Kaffrine</t>
  </si>
  <si>
    <t xml:space="preserve">SN04      </t>
  </si>
  <si>
    <t>Kaolack</t>
  </si>
  <si>
    <t xml:space="preserve">SN05      </t>
  </si>
  <si>
    <t>Kedougou</t>
  </si>
  <si>
    <t xml:space="preserve">SN06      </t>
  </si>
  <si>
    <t>Kolda</t>
  </si>
  <si>
    <t xml:space="preserve">SN07      </t>
  </si>
  <si>
    <t>Louga</t>
  </si>
  <si>
    <t xml:space="preserve">SN08      </t>
  </si>
  <si>
    <t>Matam</t>
  </si>
  <si>
    <t xml:space="preserve">SN09      </t>
  </si>
  <si>
    <t>Saint Louis</t>
  </si>
  <si>
    <t xml:space="preserve">SN10      </t>
  </si>
  <si>
    <t>Sedhiou</t>
  </si>
  <si>
    <t xml:space="preserve">SN11      </t>
  </si>
  <si>
    <t>Tambacounda</t>
  </si>
  <si>
    <t xml:space="preserve">SN12      </t>
  </si>
  <si>
    <t>Thies</t>
  </si>
  <si>
    <t xml:space="preserve">SN13      </t>
  </si>
  <si>
    <t>Ziguinchor</t>
  </si>
  <si>
    <t xml:space="preserve">SN14      </t>
  </si>
  <si>
    <t>Mauritania</t>
  </si>
  <si>
    <t xml:space="preserve">MRT       </t>
  </si>
  <si>
    <t>Hodh Echargui</t>
  </si>
  <si>
    <t>Hodh El Gharbi</t>
  </si>
  <si>
    <t xml:space="preserve">MR08      </t>
  </si>
  <si>
    <t>Assaba</t>
  </si>
  <si>
    <t xml:space="preserve">MR02      </t>
  </si>
  <si>
    <t>Gorgol</t>
  </si>
  <si>
    <t xml:space="preserve">MR05      </t>
  </si>
  <si>
    <t>Brakna</t>
  </si>
  <si>
    <t xml:space="preserve">MR03      </t>
  </si>
  <si>
    <t>Trarza</t>
  </si>
  <si>
    <t xml:space="preserve">MR13      </t>
  </si>
  <si>
    <t>Adrar</t>
  </si>
  <si>
    <t xml:space="preserve">MR01      </t>
  </si>
  <si>
    <t>D. Nouadhibou</t>
  </si>
  <si>
    <t>Tagant</t>
  </si>
  <si>
    <t xml:space="preserve">MR11      </t>
  </si>
  <si>
    <t>Guidimakha</t>
  </si>
  <si>
    <t xml:space="preserve">MR06      </t>
  </si>
  <si>
    <t>Tiris Zemmour</t>
  </si>
  <si>
    <t>Inchiri</t>
  </si>
  <si>
    <t xml:space="preserve">MR09      </t>
  </si>
  <si>
    <t>Nouakchott</t>
  </si>
  <si>
    <t xml:space="preserve">MR10      </t>
  </si>
  <si>
    <t>Taoudenit</t>
  </si>
  <si>
    <t>Menaka</t>
  </si>
  <si>
    <t>TANDJILE</t>
  </si>
  <si>
    <t>Barh-El-Gazel</t>
  </si>
  <si>
    <t xml:space="preserve">TD19      </t>
  </si>
  <si>
    <t>Chari-Baguirmi</t>
  </si>
  <si>
    <t xml:space="preserve">TD03      </t>
  </si>
  <si>
    <t>Guera</t>
  </si>
  <si>
    <t xml:space="preserve">TD04      </t>
  </si>
  <si>
    <t>Hadjer-Lamis</t>
  </si>
  <si>
    <t xml:space="preserve">TD05      </t>
  </si>
  <si>
    <t>Logone Occidental</t>
  </si>
  <si>
    <t>Logone Oriental</t>
  </si>
  <si>
    <t>Mayo-Kebbi Est</t>
  </si>
  <si>
    <t>Mayo-Kebbi Ouest</t>
  </si>
  <si>
    <t xml:space="preserve">TD12      </t>
  </si>
  <si>
    <t>Moyen-Chari</t>
  </si>
  <si>
    <t xml:space="preserve">TD13      </t>
  </si>
  <si>
    <t>Tandjile</t>
  </si>
  <si>
    <t xml:space="preserve">TD16      </t>
  </si>
  <si>
    <t>Agadez</t>
  </si>
  <si>
    <t>Diffa</t>
  </si>
  <si>
    <t>Dosso</t>
  </si>
  <si>
    <t>Maradi</t>
  </si>
  <si>
    <t>Niamey</t>
  </si>
  <si>
    <t>Tahoua</t>
  </si>
  <si>
    <t>Tillabery</t>
  </si>
  <si>
    <t>Zinder</t>
  </si>
  <si>
    <t>Mauritanie</t>
  </si>
  <si>
    <t>Mayo Kebi Est</t>
  </si>
  <si>
    <t>Mayo Kebi Ouest</t>
  </si>
  <si>
    <t>Wadi fira</t>
  </si>
  <si>
    <t>Nâ€™Djamena</t>
  </si>
  <si>
    <t>Barh El Ghazel</t>
  </si>
  <si>
    <t>Guidimaka</t>
  </si>
  <si>
    <t>Hodh Ech Chargui</t>
  </si>
  <si>
    <t>Nouadhibou</t>
  </si>
  <si>
    <t>Nouakchott Nord</t>
  </si>
  <si>
    <t>Nouakchott Ouest</t>
  </si>
  <si>
    <t>Nouakchott Sud</t>
  </si>
  <si>
    <t>Boucles du Mouhoun</t>
  </si>
  <si>
    <t>Centre Est</t>
  </si>
  <si>
    <t>Centre Nord</t>
  </si>
  <si>
    <t>Centre Ouest</t>
  </si>
  <si>
    <t>Centre Sud</t>
  </si>
  <si>
    <t>Hauts Bassins</t>
  </si>
  <si>
    <t>Sud Ouest</t>
  </si>
  <si>
    <t>Extreme-Nord</t>
  </si>
  <si>
    <t>BARH EL GAZAL</t>
  </si>
  <si>
    <t>BATHA</t>
  </si>
  <si>
    <t>BORKOU</t>
  </si>
  <si>
    <t>CHARI BAGUIRMI</t>
  </si>
  <si>
    <t>ENNEDI EST</t>
  </si>
  <si>
    <t>ENNEDI OUEST</t>
  </si>
  <si>
    <t>GUERA</t>
  </si>
  <si>
    <t>HADJER LAMIS</t>
  </si>
  <si>
    <t>KANEM</t>
  </si>
  <si>
    <t>LOGONE OCCIDENTAL</t>
  </si>
  <si>
    <t>LOGONE ORIENTAL</t>
  </si>
  <si>
    <t>MANDOUL</t>
  </si>
  <si>
    <t>MAYO KEBBI EST</t>
  </si>
  <si>
    <t>MAYO KEBBI OUEST</t>
  </si>
  <si>
    <t>MOYEN CHARI</t>
  </si>
  <si>
    <t>N'DJAMENA</t>
  </si>
  <si>
    <t>OUADDAI</t>
  </si>
  <si>
    <t>SALAMAT</t>
  </si>
  <si>
    <t>SILA</t>
  </si>
  <si>
    <t>TIBESTI</t>
  </si>
  <si>
    <t>WADI FIRA</t>
  </si>
  <si>
    <t>Koulikouro</t>
  </si>
  <si>
    <t>Segou</t>
  </si>
  <si>
    <t>Dakhlet Nouadhibou</t>
  </si>
  <si>
    <t>Hodh El Chargi</t>
  </si>
  <si>
    <t>Hodh El Garbi</t>
  </si>
  <si>
    <t>MBERRA CAMP</t>
  </si>
  <si>
    <t>Nouakchott NORD</t>
  </si>
  <si>
    <t>Nouakchott OUEST</t>
  </si>
  <si>
    <t>Nouakchott SUD</t>
  </si>
  <si>
    <t>As of Date</t>
  </si>
  <si>
    <t>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</si>
</sst>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Milliers" xfId="1" builtinId="3"/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2A70ACF5-3AE4-45A1-80CC-2F7D66249340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69144-F317-4114-9AD0-B0ABC756E2DB}" name="Tableau1" displayName="Tableau1" ref="A1:H427" totalsRowShown="0">
  <autoFilter ref="A1:H427" xr:uid="{8E97DBEE-C488-493C-B04F-813E289F0DF4}">
    <filterColumn colId="2">
      <filters>
        <filter val="Lac"/>
      </filters>
    </filterColumn>
  </autoFilter>
  <tableColumns count="8">
    <tableColumn id="1" xr3:uid="{D10F8B06-A887-41EE-91FF-2EFE1D042C0A}" name="Country"/>
    <tableColumn id="2" xr3:uid="{E8BC8353-A2AE-4C84-8D9E-A8A264474DBB}" name="Country iso3"/>
    <tableColumn id="3" xr3:uid="{9DB8469F-BD77-4F95-9F8D-5D49E80089F0}" name="Admin1 name"/>
    <tableColumn id="4" xr3:uid="{884C9EB3-FB4B-47E7-A7C3-2E64A1B34591}" name="Admin1 pcode"/>
    <tableColumn id="5" xr3:uid="{5718DC06-DE8E-435F-B6FE-21EC8BDA0C11}" name="SAM"/>
    <tableColumn id="6" xr3:uid="{47DE2ABF-0A74-449F-B242-3E611FB10275}" name="MAM"/>
    <tableColumn id="7" xr3:uid="{FBFD2194-5494-4078-B878-0FE4F03ACDF2}" name="GAM" dataDxfId="1">
      <calculatedColumnFormula>+Tableau1[[#This Row],[SAM]]+Tableau1[[#This Row],[MAM]]</calculatedColumnFormula>
    </tableColumn>
    <tableColumn id="8" xr3:uid="{AE166B97-F926-47BA-9FAE-72CB7798D054}" name="As of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50" dT="2021-03-19T14:13:26.82" personId="{2A70ACF5-3AE4-45A1-80CC-2F7D66249340}" id="{19F5AF95-3E9B-4579-BEA9-FD27859B8849}">
    <text>SAM=SAM country+SAM Refugees</text>
  </threadedComment>
  <threadedComment ref="F350" dT="2021-03-19T14:14:06.83" personId="{2A70ACF5-3AE4-45A1-80CC-2F7D66249340}" id="{8A1803D8-4406-401F-B97B-41BFA5C52CFB}">
    <text>MAM=MAM country+MAM Refugees</text>
  </threadedComment>
  <threadedComment ref="E355" dT="2021-03-19T14:06:26.12" personId="{2A70ACF5-3AE4-45A1-80CC-2F7D66249340}" id="{2821A322-C5A2-4B2B-BD43-0BD734963AA1}">
    <text>SAM=SAM country+SAM IDPs &amp; Returnees+SAM Refugees</text>
  </threadedComment>
  <threadedComment ref="F355" dT="2021-03-19T14:06:47.98" personId="{2A70ACF5-3AE4-45A1-80CC-2F7D66249340}" id="{0EF9F4F6-4285-48C5-BA41-53FEBEDD5245}">
    <text>MAM=MAM country+MAM IDPs &amp; Returnees+MAM Refugees</text>
  </threadedComment>
  <threadedComment ref="E357" dT="2021-03-19T14:03:38.38" personId="{2A70ACF5-3AE4-45A1-80CC-2F7D66249340}" id="{6CAD8E0D-C185-4464-99C3-9171B389FD5D}">
    <text>SAM=SAM country+SAM IDPs &amp; Returnees+SAM Refugees</text>
  </threadedComment>
  <threadedComment ref="F357" dT="2021-03-19T14:04:59.96" personId="{2A70ACF5-3AE4-45A1-80CC-2F7D66249340}" id="{B2DFB1FF-7E17-4487-BD9C-D1BF5764D67F}">
    <text>MAM=MAM country+MAM IDPs &amp; Returnees+MAM Refugees</text>
  </threadedComment>
  <threadedComment ref="E358" dT="2021-03-19T14:10:49.27" personId="{2A70ACF5-3AE4-45A1-80CC-2F7D66249340}" id="{7F737429-1E9D-4030-95A2-CA3CA942C772}">
    <text>SAM=SAM country+SAM Refugees</text>
  </threadedComment>
  <threadedComment ref="F358" dT="2021-03-19T14:11:39.88" personId="{2A70ACF5-3AE4-45A1-80CC-2F7D66249340}" id="{6AD3F67C-386C-43D7-80D7-AAAB646F6C3C}">
    <text>MAM=MAM country+MAM Refugees</text>
  </threadedComment>
  <threadedComment ref="E359" dT="2021-03-19T14:14:46.34" personId="{2A70ACF5-3AE4-45A1-80CC-2F7D66249340}" id="{8F7117C1-7F26-439E-BA68-2922AFB2D78F}">
    <text>SAM=SAM country+SAM Refugees</text>
  </threadedComment>
  <threadedComment ref="F359" dT="2021-03-19T14:15:05.34" personId="{2A70ACF5-3AE4-45A1-80CC-2F7D66249340}" id="{352A3D2F-83FB-4D1F-B0A1-FA8B2E747C18}">
    <text>MAM=MAM country+MAM Refugees</text>
  </threadedComment>
  <threadedComment ref="E361" dT="2021-03-19T14:08:08.97" personId="{2A70ACF5-3AE4-45A1-80CC-2F7D66249340}" id="{DA92037F-0959-4149-B7BB-8C12A8129B4C}">
    <text>SAM=SAM country+SAM IDPs &amp; Returnees+SAM Refugees</text>
  </threadedComment>
  <threadedComment ref="F361" dT="2021-03-19T14:09:19.03" personId="{2A70ACF5-3AE4-45A1-80CC-2F7D66249340}" id="{FCE9BC4B-B35F-4753-88D8-A0E1316EB138}">
    <text>MAM=MAM country+MAM IDPs &amp; Returnees+MAM Refugees</text>
  </threadedComment>
  <threadedComment ref="E363" dT="2021-03-19T14:16:50.77" personId="{2A70ACF5-3AE4-45A1-80CC-2F7D66249340}" id="{B88F0EEB-C518-4171-8738-CB0D87A2C11A}">
    <text>SAM=SAM country+SAM Refugees</text>
  </threadedComment>
  <threadedComment ref="F363" dT="2021-03-19T14:17:25.31" personId="{2A70ACF5-3AE4-45A1-80CC-2F7D66249340}" id="{45098C23-DE20-477E-AE05-19656B3F6EF1}">
    <text>MAM=MAM country+MAM Refugees</text>
  </threadedComment>
  <threadedComment ref="E364" dT="2021-03-19T14:20:38.39" personId="{2A70ACF5-3AE4-45A1-80CC-2F7D66249340}" id="{6F81ACBD-A2FA-4ECD-9B71-33BEE9D7AA60}">
    <text>SAM=SAM country+SAM Refugees</text>
  </threadedComment>
  <threadedComment ref="F364" dT="2021-03-19T14:20:53.63" personId="{2A70ACF5-3AE4-45A1-80CC-2F7D66249340}" id="{4B4CF2AC-1B6A-43BE-A38C-295D8DDD8072}">
    <text>MAM=MAM country+MAM Refugees</text>
  </threadedComment>
  <threadedComment ref="E365" dT="2021-03-19T14:19:41.00" personId="{2A70ACF5-3AE4-45A1-80CC-2F7D66249340}" id="{F38B97CB-CCB8-4FF2-80AD-1F4AE66F5C71}">
    <text>SAM=SAM country+SAM Refugees</text>
  </threadedComment>
  <threadedComment ref="F365" dT="2021-03-19T14:19:02.06" personId="{2A70ACF5-3AE4-45A1-80CC-2F7D66249340}" id="{B65CD1CA-DA83-49BC-B0D8-B98C108FF128}">
    <text>MAM=MAM country+MAM Refugees</text>
  </threadedComment>
  <threadedComment ref="E368" dT="2021-03-19T14:21:47.77" personId="{2A70ACF5-3AE4-45A1-80CC-2F7D66249340}" id="{DE0F5A84-18DD-4A0F-859E-1B1D1C52C85A}">
    <text>SAM=SAM country+SAM Refugees</text>
  </threadedComment>
  <threadedComment ref="F368" dT="2021-03-19T14:22:25.24" personId="{2A70ACF5-3AE4-45A1-80CC-2F7D66249340}" id="{BB8C03EE-DA7C-4BB6-ADD3-4F7BF1B52C1A}">
    <text>MAM=MAM country+MAM Refugees</text>
  </threadedComment>
  <threadedComment ref="E419" dT="2021-04-06T16:46:36.27" personId="{2A70ACF5-3AE4-45A1-80CC-2F7D66249340}" id="{2103AC82-95B4-4209-A33F-ABE8DBB406F5}">
    <text>SAM Burden for the whole country</text>
  </threadedComment>
  <threadedComment ref="E420" dT="2021-04-06T16:46:43.32" personId="{2A70ACF5-3AE4-45A1-80CC-2F7D66249340}" id="{38327B11-EADD-495D-A608-CEFD49D2A01B}">
    <text>SAM Burden for the whole country</text>
  </threadedComment>
  <threadedComment ref="E421" dT="2021-04-06T16:46:49.70" personId="{2A70ACF5-3AE4-45A1-80CC-2F7D66249340}" id="{0F6490BC-1AEA-4C79-825A-0E0899FA8289}">
    <text>SAM Burden for the whole country</text>
  </threadedComment>
  <threadedComment ref="E422" dT="2021-04-06T16:46:55.64" personId="{2A70ACF5-3AE4-45A1-80CC-2F7D66249340}" id="{BE050C51-B288-4BFD-B4B8-BFDDD8E0FCD6}">
    <text>SAM Burden for the whole country</text>
  </threadedComment>
  <threadedComment ref="E423" dT="2021-04-06T16:47:01.65" personId="{2A70ACF5-3AE4-45A1-80CC-2F7D66249340}" id="{543AD608-FB4B-4A58-B9CC-AF8C739BEE5E}">
    <text>SAM Burden for the whole country</text>
  </threadedComment>
  <threadedComment ref="E424" dT="2021-04-06T16:47:08.72" personId="{2A70ACF5-3AE4-45A1-80CC-2F7D66249340}" id="{DCD0A183-DF2A-4DC5-8A45-DFE14A8EDA21}">
    <text>SAM Burden for the whole country</text>
  </threadedComment>
  <threadedComment ref="E425" dT="2021-04-06T16:47:14.64" personId="{2A70ACF5-3AE4-45A1-80CC-2F7D66249340}" id="{32A3EB9C-307D-4F99-9420-0B5541E0E71D}">
    <text>SAM Burden for the whole country</text>
  </threadedComment>
  <threadedComment ref="E426" dT="2021-04-06T16:47:21.59" personId="{2A70ACF5-3AE4-45A1-80CC-2F7D66249340}" id="{9A5AB03A-F79B-4547-9067-51876EEADA3A}">
    <text>SAM Burden for the whole country</text>
  </threadedComment>
  <threadedComment ref="E427" dT="2021-04-06T16:47:27.57" personId="{2A70ACF5-3AE4-45A1-80CC-2F7D66249340}" id="{CF89A352-DC47-4433-B0C9-F80FB0D5C976}">
    <text>SAM Burden for the whole country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"/>
  <sheetViews>
    <sheetView tabSelected="1" workbookViewId="0">
      <selection activeCell="C39" sqref="C39:C355"/>
    </sheetView>
  </sheetViews>
  <sheetFormatPr baseColWidth="10" defaultColWidth="8.88671875" defaultRowHeight="14.4" x14ac:dyDescent="0.3"/>
  <cols>
    <col min="1" max="1" width="9.6640625" customWidth="1"/>
    <col min="2" max="2" width="13.44140625" customWidth="1"/>
    <col min="3" max="3" width="14.6640625" customWidth="1"/>
    <col min="4" max="4" width="15.109375" customWidth="1"/>
    <col min="5" max="5" width="11.77734375" bestFit="1" customWidth="1"/>
    <col min="8" max="8" width="11.441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261</v>
      </c>
    </row>
    <row r="2" spans="1:8" hidden="1" x14ac:dyDescent="0.3">
      <c r="A2" t="s">
        <v>7</v>
      </c>
      <c r="B2" t="s">
        <v>8</v>
      </c>
      <c r="C2" t="s">
        <v>9</v>
      </c>
      <c r="D2" t="s">
        <v>10</v>
      </c>
      <c r="E2">
        <v>31894</v>
      </c>
      <c r="F2">
        <v>0</v>
      </c>
      <c r="G2">
        <f>+Tableau1[[#This Row],[SAM]]+Tableau1[[#This Row],[MAM]]</f>
        <v>31894</v>
      </c>
      <c r="H2" s="1">
        <v>43100</v>
      </c>
    </row>
    <row r="3" spans="1:8" hidden="1" x14ac:dyDescent="0.3">
      <c r="A3" t="s">
        <v>7</v>
      </c>
      <c r="B3" t="s">
        <v>8</v>
      </c>
      <c r="C3" t="s">
        <v>11</v>
      </c>
      <c r="D3" t="s">
        <v>12</v>
      </c>
      <c r="E3">
        <v>3617</v>
      </c>
      <c r="F3">
        <v>0</v>
      </c>
      <c r="G3">
        <f>+Tableau1[[#This Row],[SAM]]+Tableau1[[#This Row],[MAM]]</f>
        <v>3617</v>
      </c>
      <c r="H3" s="1">
        <v>43100</v>
      </c>
    </row>
    <row r="4" spans="1:8" hidden="1" x14ac:dyDescent="0.3">
      <c r="A4" t="s">
        <v>7</v>
      </c>
      <c r="B4" t="s">
        <v>8</v>
      </c>
      <c r="C4" t="s">
        <v>13</v>
      </c>
      <c r="D4" t="s">
        <v>14</v>
      </c>
      <c r="E4">
        <v>4860</v>
      </c>
      <c r="F4">
        <v>0</v>
      </c>
      <c r="G4">
        <f>+Tableau1[[#This Row],[SAM]]+Tableau1[[#This Row],[MAM]]</f>
        <v>4860</v>
      </c>
      <c r="H4" s="1">
        <v>43100</v>
      </c>
    </row>
    <row r="5" spans="1:8" hidden="1" x14ac:dyDescent="0.3">
      <c r="A5" t="s">
        <v>7</v>
      </c>
      <c r="B5" t="s">
        <v>8</v>
      </c>
      <c r="C5" t="s">
        <v>15</v>
      </c>
      <c r="D5" t="s">
        <v>16</v>
      </c>
      <c r="E5">
        <v>6998</v>
      </c>
      <c r="F5">
        <v>0</v>
      </c>
      <c r="G5">
        <f>+Tableau1[[#This Row],[SAM]]+Tableau1[[#This Row],[MAM]]</f>
        <v>6998</v>
      </c>
      <c r="H5" s="1">
        <v>43100</v>
      </c>
    </row>
    <row r="6" spans="1:8" hidden="1" x14ac:dyDescent="0.3">
      <c r="A6" t="s">
        <v>7</v>
      </c>
      <c r="B6" t="s">
        <v>8</v>
      </c>
      <c r="C6" t="s">
        <v>17</v>
      </c>
      <c r="D6" t="s">
        <v>18</v>
      </c>
      <c r="E6">
        <v>19127</v>
      </c>
      <c r="F6">
        <v>0</v>
      </c>
      <c r="G6">
        <f>+Tableau1[[#This Row],[SAM]]+Tableau1[[#This Row],[MAM]]</f>
        <v>19127</v>
      </c>
      <c r="H6" s="1">
        <v>43100</v>
      </c>
    </row>
    <row r="7" spans="1:8" hidden="1" x14ac:dyDescent="0.3">
      <c r="A7" t="s">
        <v>7</v>
      </c>
      <c r="B7" t="s">
        <v>8</v>
      </c>
      <c r="C7" t="s">
        <v>19</v>
      </c>
      <c r="D7" t="s">
        <v>20</v>
      </c>
      <c r="E7">
        <v>18597</v>
      </c>
      <c r="F7">
        <v>0</v>
      </c>
      <c r="G7">
        <f>+Tableau1[[#This Row],[SAM]]+Tableau1[[#This Row],[MAM]]</f>
        <v>18597</v>
      </c>
      <c r="H7" s="1">
        <v>43100</v>
      </c>
    </row>
    <row r="8" spans="1:8" hidden="1" x14ac:dyDescent="0.3">
      <c r="A8" t="s">
        <v>7</v>
      </c>
      <c r="B8" t="s">
        <v>8</v>
      </c>
      <c r="C8" t="s">
        <v>21</v>
      </c>
      <c r="D8" t="s">
        <v>22</v>
      </c>
      <c r="E8">
        <v>11352</v>
      </c>
      <c r="F8">
        <v>0</v>
      </c>
      <c r="G8">
        <f>+Tableau1[[#This Row],[SAM]]+Tableau1[[#This Row],[MAM]]</f>
        <v>11352</v>
      </c>
      <c r="H8" s="1">
        <v>43100</v>
      </c>
    </row>
    <row r="9" spans="1:8" hidden="1" x14ac:dyDescent="0.3">
      <c r="A9" t="s">
        <v>7</v>
      </c>
      <c r="B9" t="s">
        <v>8</v>
      </c>
      <c r="C9" t="s">
        <v>23</v>
      </c>
      <c r="D9" t="s">
        <v>24</v>
      </c>
      <c r="E9">
        <v>20018</v>
      </c>
      <c r="F9">
        <v>0</v>
      </c>
      <c r="G9">
        <f>+Tableau1[[#This Row],[SAM]]+Tableau1[[#This Row],[MAM]]</f>
        <v>20018</v>
      </c>
      <c r="H9" s="1">
        <v>43100</v>
      </c>
    </row>
    <row r="10" spans="1:8" hidden="1" x14ac:dyDescent="0.3">
      <c r="A10" t="s">
        <v>7</v>
      </c>
      <c r="B10" t="s">
        <v>8</v>
      </c>
      <c r="C10" t="s">
        <v>25</v>
      </c>
      <c r="D10" t="s">
        <v>26</v>
      </c>
      <c r="E10">
        <v>6941</v>
      </c>
      <c r="F10">
        <v>0</v>
      </c>
      <c r="G10">
        <f>+Tableau1[[#This Row],[SAM]]+Tableau1[[#This Row],[MAM]]</f>
        <v>6941</v>
      </c>
      <c r="H10" s="1">
        <v>43100</v>
      </c>
    </row>
    <row r="11" spans="1:8" hidden="1" x14ac:dyDescent="0.3">
      <c r="A11" t="s">
        <v>7</v>
      </c>
      <c r="B11" t="s">
        <v>8</v>
      </c>
      <c r="C11" t="s">
        <v>27</v>
      </c>
      <c r="D11" t="s">
        <v>28</v>
      </c>
      <c r="E11">
        <v>20798</v>
      </c>
      <c r="F11">
        <v>0</v>
      </c>
      <c r="G11">
        <f>+Tableau1[[#This Row],[SAM]]+Tableau1[[#This Row],[MAM]]</f>
        <v>20798</v>
      </c>
      <c r="H11" s="1">
        <v>43100</v>
      </c>
    </row>
    <row r="12" spans="1:8" hidden="1" x14ac:dyDescent="0.3">
      <c r="A12" t="s">
        <v>7</v>
      </c>
      <c r="B12" t="s">
        <v>8</v>
      </c>
      <c r="C12" t="s">
        <v>29</v>
      </c>
      <c r="D12" t="s">
        <v>30</v>
      </c>
      <c r="E12">
        <v>6408</v>
      </c>
      <c r="F12">
        <v>0</v>
      </c>
      <c r="G12">
        <f>+Tableau1[[#This Row],[SAM]]+Tableau1[[#This Row],[MAM]]</f>
        <v>6408</v>
      </c>
      <c r="H12" s="1">
        <v>43100</v>
      </c>
    </row>
    <row r="13" spans="1:8" hidden="1" x14ac:dyDescent="0.3">
      <c r="A13" t="s">
        <v>7</v>
      </c>
      <c r="B13" t="s">
        <v>8</v>
      </c>
      <c r="C13" t="s">
        <v>31</v>
      </c>
      <c r="D13" t="s">
        <v>32</v>
      </c>
      <c r="E13">
        <v>24053</v>
      </c>
      <c r="F13">
        <v>0</v>
      </c>
      <c r="G13">
        <f>+Tableau1[[#This Row],[SAM]]+Tableau1[[#This Row],[MAM]]</f>
        <v>24053</v>
      </c>
      <c r="H13" s="1">
        <v>43100</v>
      </c>
    </row>
    <row r="14" spans="1:8" hidden="1" x14ac:dyDescent="0.3">
      <c r="A14" t="s">
        <v>7</v>
      </c>
      <c r="B14" t="s">
        <v>8</v>
      </c>
      <c r="C14" t="s">
        <v>33</v>
      </c>
      <c r="D14" t="s">
        <v>34</v>
      </c>
      <c r="E14">
        <v>13507</v>
      </c>
      <c r="F14">
        <v>0</v>
      </c>
      <c r="G14">
        <f>+Tableau1[[#This Row],[SAM]]+Tableau1[[#This Row],[MAM]]</f>
        <v>13507</v>
      </c>
      <c r="H14" s="1">
        <v>43100</v>
      </c>
    </row>
    <row r="15" spans="1:8" hidden="1" x14ac:dyDescent="0.3">
      <c r="A15" t="s">
        <v>35</v>
      </c>
      <c r="B15" t="s">
        <v>36</v>
      </c>
      <c r="C15" t="s">
        <v>37</v>
      </c>
      <c r="D15" t="s">
        <v>38</v>
      </c>
      <c r="E15">
        <v>7126.5344349806001</v>
      </c>
      <c r="F15">
        <v>0</v>
      </c>
      <c r="G15">
        <f>+Tableau1[[#This Row],[SAM]]+Tableau1[[#This Row],[MAM]]</f>
        <v>7126.5344349806001</v>
      </c>
      <c r="H15" s="1">
        <v>43100</v>
      </c>
    </row>
    <row r="16" spans="1:8" hidden="1" x14ac:dyDescent="0.3">
      <c r="A16" t="s">
        <v>35</v>
      </c>
      <c r="B16" t="s">
        <v>36</v>
      </c>
      <c r="C16" t="s">
        <v>204</v>
      </c>
      <c r="D16" t="s">
        <v>39</v>
      </c>
      <c r="E16">
        <v>11998.219461246001</v>
      </c>
      <c r="F16">
        <v>0</v>
      </c>
      <c r="G16">
        <f>+Tableau1[[#This Row],[SAM]]+Tableau1[[#This Row],[MAM]]</f>
        <v>11998.219461246001</v>
      </c>
      <c r="H16" s="1">
        <v>43100</v>
      </c>
    </row>
    <row r="17" spans="1:8" hidden="1" x14ac:dyDescent="0.3">
      <c r="A17" t="s">
        <v>35</v>
      </c>
      <c r="B17" t="s">
        <v>36</v>
      </c>
      <c r="C17" t="s">
        <v>40</v>
      </c>
      <c r="D17" t="s">
        <v>41</v>
      </c>
      <c r="E17">
        <v>10085.60223432</v>
      </c>
      <c r="F17">
        <v>0</v>
      </c>
      <c r="G17">
        <f>+Tableau1[[#This Row],[SAM]]+Tableau1[[#This Row],[MAM]]</f>
        <v>10085.60223432</v>
      </c>
      <c r="H17" s="1">
        <v>43100</v>
      </c>
    </row>
    <row r="18" spans="1:8" hidden="1" x14ac:dyDescent="0.3">
      <c r="A18" t="s">
        <v>35</v>
      </c>
      <c r="B18" t="s">
        <v>36</v>
      </c>
      <c r="C18" t="s">
        <v>42</v>
      </c>
      <c r="D18" t="s">
        <v>43</v>
      </c>
      <c r="E18">
        <v>72755.813987415997</v>
      </c>
      <c r="F18">
        <v>0</v>
      </c>
      <c r="G18">
        <f>+Tableau1[[#This Row],[SAM]]+Tableau1[[#This Row],[MAM]]</f>
        <v>72755.813987415997</v>
      </c>
      <c r="H18" s="1">
        <v>43100</v>
      </c>
    </row>
    <row r="19" spans="1:8" hidden="1" x14ac:dyDescent="0.3">
      <c r="A19" t="s">
        <v>35</v>
      </c>
      <c r="B19" t="s">
        <v>36</v>
      </c>
      <c r="C19" t="s">
        <v>44</v>
      </c>
      <c r="D19" t="s">
        <v>45</v>
      </c>
      <c r="E19">
        <v>2192.6464091634002</v>
      </c>
      <c r="F19">
        <v>0</v>
      </c>
      <c r="G19">
        <f>+Tableau1[[#This Row],[SAM]]+Tableau1[[#This Row],[MAM]]</f>
        <v>2192.6464091634002</v>
      </c>
      <c r="H19" s="1">
        <v>43100</v>
      </c>
    </row>
    <row r="20" spans="1:8" hidden="1" x14ac:dyDescent="0.3">
      <c r="A20" t="s">
        <v>35</v>
      </c>
      <c r="B20" t="s">
        <v>36</v>
      </c>
      <c r="C20" t="s">
        <v>46</v>
      </c>
      <c r="D20" t="s">
        <v>47</v>
      </c>
      <c r="E20">
        <v>32510.994948759999</v>
      </c>
      <c r="F20">
        <v>0</v>
      </c>
      <c r="G20">
        <f>+Tableau1[[#This Row],[SAM]]+Tableau1[[#This Row],[MAM]]</f>
        <v>32510.994948759999</v>
      </c>
      <c r="H20" s="1">
        <v>43100</v>
      </c>
    </row>
    <row r="21" spans="1:8" hidden="1" x14ac:dyDescent="0.3">
      <c r="A21" t="s">
        <v>35</v>
      </c>
      <c r="B21" t="s">
        <v>36</v>
      </c>
      <c r="C21" t="s">
        <v>48</v>
      </c>
      <c r="D21" t="s">
        <v>49</v>
      </c>
      <c r="E21">
        <v>38715.921514371999</v>
      </c>
      <c r="F21">
        <v>0</v>
      </c>
      <c r="G21">
        <f>+Tableau1[[#This Row],[SAM]]+Tableau1[[#This Row],[MAM]]</f>
        <v>38715.921514371999</v>
      </c>
      <c r="H21" s="1">
        <v>43100</v>
      </c>
    </row>
    <row r="22" spans="1:8" hidden="1" x14ac:dyDescent="0.3">
      <c r="A22" t="s">
        <v>35</v>
      </c>
      <c r="B22" t="s">
        <v>36</v>
      </c>
      <c r="C22" t="s">
        <v>50</v>
      </c>
      <c r="D22" t="s">
        <v>51</v>
      </c>
      <c r="E22">
        <v>72114.757139109002</v>
      </c>
      <c r="F22">
        <v>0</v>
      </c>
      <c r="G22">
        <f>+Tableau1[[#This Row],[SAM]]+Tableau1[[#This Row],[MAM]]</f>
        <v>72114.757139109002</v>
      </c>
      <c r="H22" s="1">
        <v>43100</v>
      </c>
    </row>
    <row r="23" spans="1:8" hidden="1" x14ac:dyDescent="0.3">
      <c r="A23" t="s">
        <v>52</v>
      </c>
      <c r="B23" t="s">
        <v>53</v>
      </c>
      <c r="C23" t="s">
        <v>54</v>
      </c>
      <c r="D23" t="s">
        <v>55</v>
      </c>
      <c r="E23">
        <v>12691</v>
      </c>
      <c r="F23">
        <v>0</v>
      </c>
      <c r="G23">
        <f>+Tableau1[[#This Row],[SAM]]+Tableau1[[#This Row],[MAM]]</f>
        <v>12691</v>
      </c>
      <c r="H23" s="1">
        <v>43100</v>
      </c>
    </row>
    <row r="24" spans="1:8" hidden="1" x14ac:dyDescent="0.3">
      <c r="A24" t="s">
        <v>52</v>
      </c>
      <c r="B24" t="s">
        <v>53</v>
      </c>
      <c r="C24" t="s">
        <v>56</v>
      </c>
      <c r="D24" t="s">
        <v>57</v>
      </c>
      <c r="E24">
        <v>24455</v>
      </c>
      <c r="F24">
        <v>0</v>
      </c>
      <c r="G24">
        <f>+Tableau1[[#This Row],[SAM]]+Tableau1[[#This Row],[MAM]]</f>
        <v>24455</v>
      </c>
      <c r="H24" s="1">
        <v>43100</v>
      </c>
    </row>
    <row r="25" spans="1:8" hidden="1" x14ac:dyDescent="0.3">
      <c r="A25" t="s">
        <v>52</v>
      </c>
      <c r="B25" t="s">
        <v>53</v>
      </c>
      <c r="C25" t="s">
        <v>58</v>
      </c>
      <c r="D25" t="s">
        <v>59</v>
      </c>
      <c r="E25">
        <v>19288</v>
      </c>
      <c r="F25">
        <v>0</v>
      </c>
      <c r="G25">
        <f>+Tableau1[[#This Row],[SAM]]+Tableau1[[#This Row],[MAM]]</f>
        <v>19288</v>
      </c>
      <c r="H25" s="1">
        <v>43100</v>
      </c>
    </row>
    <row r="26" spans="1:8" hidden="1" x14ac:dyDescent="0.3">
      <c r="A26" t="s">
        <v>52</v>
      </c>
      <c r="B26" t="s">
        <v>53</v>
      </c>
      <c r="C26" t="s">
        <v>60</v>
      </c>
      <c r="D26" t="s">
        <v>61</v>
      </c>
      <c r="E26">
        <v>34973</v>
      </c>
      <c r="F26">
        <v>0</v>
      </c>
      <c r="G26">
        <f>+Tableau1[[#This Row],[SAM]]+Tableau1[[#This Row],[MAM]]</f>
        <v>34973</v>
      </c>
      <c r="H26" s="1">
        <v>43100</v>
      </c>
    </row>
    <row r="27" spans="1:8" hidden="1" x14ac:dyDescent="0.3">
      <c r="A27" t="s">
        <v>52</v>
      </c>
      <c r="B27" t="s">
        <v>53</v>
      </c>
      <c r="C27" t="s">
        <v>62</v>
      </c>
      <c r="D27" t="s">
        <v>63</v>
      </c>
      <c r="E27">
        <v>19997</v>
      </c>
      <c r="F27">
        <v>0</v>
      </c>
      <c r="G27">
        <f>+Tableau1[[#This Row],[SAM]]+Tableau1[[#This Row],[MAM]]</f>
        <v>19997</v>
      </c>
      <c r="H27" s="1">
        <v>43100</v>
      </c>
    </row>
    <row r="28" spans="1:8" hidden="1" x14ac:dyDescent="0.3">
      <c r="A28" t="s">
        <v>52</v>
      </c>
      <c r="B28" t="s">
        <v>53</v>
      </c>
      <c r="C28" t="s">
        <v>64</v>
      </c>
      <c r="D28" t="s">
        <v>65</v>
      </c>
      <c r="E28">
        <v>12224</v>
      </c>
      <c r="F28">
        <v>0</v>
      </c>
      <c r="G28">
        <f>+Tableau1[[#This Row],[SAM]]+Tableau1[[#This Row],[MAM]]</f>
        <v>12224</v>
      </c>
      <c r="H28" s="1">
        <v>43100</v>
      </c>
    </row>
    <row r="29" spans="1:8" hidden="1" x14ac:dyDescent="0.3">
      <c r="A29" t="s">
        <v>52</v>
      </c>
      <c r="B29" t="s">
        <v>53</v>
      </c>
      <c r="C29" t="s">
        <v>66</v>
      </c>
      <c r="D29" t="s">
        <v>67</v>
      </c>
      <c r="E29">
        <v>8832</v>
      </c>
      <c r="F29">
        <v>0</v>
      </c>
      <c r="G29">
        <f>+Tableau1[[#This Row],[SAM]]+Tableau1[[#This Row],[MAM]]</f>
        <v>8832</v>
      </c>
      <c r="H29" s="1">
        <v>43100</v>
      </c>
    </row>
    <row r="30" spans="1:8" hidden="1" x14ac:dyDescent="0.3">
      <c r="A30" t="s">
        <v>52</v>
      </c>
      <c r="B30" t="s">
        <v>53</v>
      </c>
      <c r="C30" t="s">
        <v>68</v>
      </c>
      <c r="D30" t="s">
        <v>69</v>
      </c>
      <c r="E30">
        <v>417</v>
      </c>
      <c r="F30">
        <v>0</v>
      </c>
      <c r="G30">
        <f>+Tableau1[[#This Row],[SAM]]+Tableau1[[#This Row],[MAM]]</f>
        <v>417</v>
      </c>
      <c r="H30" s="1">
        <v>43100</v>
      </c>
    </row>
    <row r="31" spans="1:8" hidden="1" x14ac:dyDescent="0.3">
      <c r="A31" t="s">
        <v>52</v>
      </c>
      <c r="B31" t="s">
        <v>53</v>
      </c>
      <c r="C31" t="s">
        <v>70</v>
      </c>
      <c r="D31" t="s">
        <v>71</v>
      </c>
      <c r="E31">
        <v>9649</v>
      </c>
      <c r="F31">
        <v>0</v>
      </c>
      <c r="G31">
        <f>+Tableau1[[#This Row],[SAM]]+Tableau1[[#This Row],[MAM]]</f>
        <v>9649</v>
      </c>
      <c r="H31" s="1">
        <v>43100</v>
      </c>
    </row>
    <row r="32" spans="1:8" hidden="1" x14ac:dyDescent="0.3">
      <c r="A32" t="s">
        <v>72</v>
      </c>
      <c r="B32" t="s">
        <v>73</v>
      </c>
      <c r="C32" t="s">
        <v>74</v>
      </c>
      <c r="D32" t="s">
        <v>75</v>
      </c>
      <c r="E32">
        <v>11355.108055451999</v>
      </c>
      <c r="F32">
        <v>0</v>
      </c>
      <c r="G32">
        <f>+Tableau1[[#This Row],[SAM]]+Tableau1[[#This Row],[MAM]]</f>
        <v>11355.108055451999</v>
      </c>
      <c r="H32" s="1">
        <v>43100</v>
      </c>
    </row>
    <row r="33" spans="1:8" hidden="1" x14ac:dyDescent="0.3">
      <c r="A33" t="s">
        <v>72</v>
      </c>
      <c r="B33" t="s">
        <v>73</v>
      </c>
      <c r="C33" t="s">
        <v>76</v>
      </c>
      <c r="D33" t="s">
        <v>77</v>
      </c>
      <c r="E33">
        <v>13997.844038301</v>
      </c>
      <c r="F33">
        <v>0</v>
      </c>
      <c r="G33">
        <f>+Tableau1[[#This Row],[SAM]]+Tableau1[[#This Row],[MAM]]</f>
        <v>13997.844038301</v>
      </c>
      <c r="H33" s="1">
        <v>43100</v>
      </c>
    </row>
    <row r="34" spans="1:8" hidden="1" x14ac:dyDescent="0.3">
      <c r="A34" t="s">
        <v>72</v>
      </c>
      <c r="B34" t="s">
        <v>73</v>
      </c>
      <c r="C34" t="s">
        <v>78</v>
      </c>
      <c r="D34" t="s">
        <v>75</v>
      </c>
      <c r="E34">
        <v>1628.9426298157</v>
      </c>
      <c r="F34">
        <v>0</v>
      </c>
      <c r="G34">
        <f>+Tableau1[[#This Row],[SAM]]+Tableau1[[#This Row],[MAM]]</f>
        <v>1628.9426298157</v>
      </c>
      <c r="H34" s="1">
        <v>43100</v>
      </c>
    </row>
    <row r="35" spans="1:8" hidden="1" x14ac:dyDescent="0.3">
      <c r="A35" t="s">
        <v>72</v>
      </c>
      <c r="B35" t="s">
        <v>73</v>
      </c>
      <c r="C35" t="s">
        <v>79</v>
      </c>
      <c r="D35" t="s">
        <v>80</v>
      </c>
      <c r="E35">
        <v>1701.7892557380001</v>
      </c>
      <c r="F35">
        <v>0</v>
      </c>
      <c r="G35">
        <f>+Tableau1[[#This Row],[SAM]]+Tableau1[[#This Row],[MAM]]</f>
        <v>1701.7892557380001</v>
      </c>
      <c r="H35" s="1">
        <v>43100</v>
      </c>
    </row>
    <row r="36" spans="1:8" hidden="1" x14ac:dyDescent="0.3">
      <c r="A36" t="s">
        <v>72</v>
      </c>
      <c r="B36" t="s">
        <v>73</v>
      </c>
      <c r="C36" t="s">
        <v>81</v>
      </c>
      <c r="D36" t="s">
        <v>75</v>
      </c>
      <c r="E36">
        <v>12870.734314343001</v>
      </c>
      <c r="F36">
        <v>0</v>
      </c>
      <c r="G36">
        <f>+Tableau1[[#This Row],[SAM]]+Tableau1[[#This Row],[MAM]]</f>
        <v>12870.734314343001</v>
      </c>
      <c r="H36" s="1">
        <v>43100</v>
      </c>
    </row>
    <row r="37" spans="1:8" hidden="1" x14ac:dyDescent="0.3">
      <c r="A37" t="s">
        <v>72</v>
      </c>
      <c r="B37" t="s">
        <v>73</v>
      </c>
      <c r="C37" t="s">
        <v>82</v>
      </c>
      <c r="D37" t="s">
        <v>75</v>
      </c>
      <c r="E37">
        <v>14407.769363369</v>
      </c>
      <c r="F37">
        <v>0</v>
      </c>
      <c r="G37">
        <f>+Tableau1[[#This Row],[SAM]]+Tableau1[[#This Row],[MAM]]</f>
        <v>14407.769363369</v>
      </c>
      <c r="H37" s="1">
        <v>43100</v>
      </c>
    </row>
    <row r="38" spans="1:8" hidden="1" x14ac:dyDescent="0.3">
      <c r="A38" t="s">
        <v>72</v>
      </c>
      <c r="B38" t="s">
        <v>73</v>
      </c>
      <c r="C38" t="s">
        <v>83</v>
      </c>
      <c r="D38" t="s">
        <v>84</v>
      </c>
      <c r="E38">
        <v>27187.191304369</v>
      </c>
      <c r="F38">
        <v>0</v>
      </c>
      <c r="G38">
        <f>+Tableau1[[#This Row],[SAM]]+Tableau1[[#This Row],[MAM]]</f>
        <v>27187.191304369</v>
      </c>
      <c r="H38" s="1">
        <v>43100</v>
      </c>
    </row>
    <row r="39" spans="1:8" x14ac:dyDescent="0.3">
      <c r="A39" t="s">
        <v>72</v>
      </c>
      <c r="B39" t="s">
        <v>73</v>
      </c>
      <c r="C39" t="s">
        <v>85</v>
      </c>
      <c r="D39" t="s">
        <v>86</v>
      </c>
      <c r="E39">
        <v>22017.086807235999</v>
      </c>
      <c r="F39">
        <v>0</v>
      </c>
      <c r="G39">
        <f>+Tableau1[[#This Row],[SAM]]+Tableau1[[#This Row],[MAM]]</f>
        <v>22017.086807235999</v>
      </c>
      <c r="H39" s="1">
        <v>43100</v>
      </c>
    </row>
    <row r="40" spans="1:8" hidden="1" x14ac:dyDescent="0.3">
      <c r="A40" t="s">
        <v>72</v>
      </c>
      <c r="B40" t="s">
        <v>73</v>
      </c>
      <c r="C40" t="s">
        <v>87</v>
      </c>
      <c r="D40" t="s">
        <v>88</v>
      </c>
      <c r="E40">
        <v>965.25</v>
      </c>
      <c r="F40">
        <v>0</v>
      </c>
      <c r="G40">
        <f>+Tableau1[[#This Row],[SAM]]+Tableau1[[#This Row],[MAM]]</f>
        <v>965.25</v>
      </c>
      <c r="H40" s="1">
        <v>43100</v>
      </c>
    </row>
    <row r="41" spans="1:8" hidden="1" x14ac:dyDescent="0.3">
      <c r="A41" t="s">
        <v>72</v>
      </c>
      <c r="B41" t="s">
        <v>73</v>
      </c>
      <c r="C41" t="s">
        <v>89</v>
      </c>
      <c r="D41" t="s">
        <v>90</v>
      </c>
      <c r="E41">
        <v>6649.6938236441001</v>
      </c>
      <c r="F41">
        <v>0</v>
      </c>
      <c r="G41">
        <f>+Tableau1[[#This Row],[SAM]]+Tableau1[[#This Row],[MAM]]</f>
        <v>6649.6938236441001</v>
      </c>
      <c r="H41" s="1">
        <v>43100</v>
      </c>
    </row>
    <row r="42" spans="1:8" hidden="1" x14ac:dyDescent="0.3">
      <c r="A42" t="s">
        <v>72</v>
      </c>
      <c r="B42" t="s">
        <v>73</v>
      </c>
      <c r="C42" t="s">
        <v>91</v>
      </c>
      <c r="D42" t="s">
        <v>92</v>
      </c>
      <c r="E42">
        <v>1880.7272727273</v>
      </c>
      <c r="F42">
        <v>0</v>
      </c>
      <c r="G42">
        <f>+Tableau1[[#This Row],[SAM]]+Tableau1[[#This Row],[MAM]]</f>
        <v>1880.7272727273</v>
      </c>
      <c r="H42" s="1">
        <v>43100</v>
      </c>
    </row>
    <row r="43" spans="1:8" hidden="1" x14ac:dyDescent="0.3">
      <c r="A43" t="s">
        <v>72</v>
      </c>
      <c r="B43" t="s">
        <v>73</v>
      </c>
      <c r="C43" t="s">
        <v>93</v>
      </c>
      <c r="D43" t="s">
        <v>94</v>
      </c>
      <c r="E43">
        <v>22890.694299949999</v>
      </c>
      <c r="F43">
        <v>0</v>
      </c>
      <c r="G43">
        <f>+Tableau1[[#This Row],[SAM]]+Tableau1[[#This Row],[MAM]]</f>
        <v>22890.694299949999</v>
      </c>
      <c r="H43" s="1">
        <v>43100</v>
      </c>
    </row>
    <row r="44" spans="1:8" hidden="1" x14ac:dyDescent="0.3">
      <c r="A44" t="s">
        <v>72</v>
      </c>
      <c r="B44" t="s">
        <v>73</v>
      </c>
      <c r="C44" t="s">
        <v>95</v>
      </c>
      <c r="D44" t="s">
        <v>96</v>
      </c>
      <c r="E44">
        <v>21671.979834066999</v>
      </c>
      <c r="F44">
        <v>0</v>
      </c>
      <c r="G44">
        <f>+Tableau1[[#This Row],[SAM]]+Tableau1[[#This Row],[MAM]]</f>
        <v>21671.979834066999</v>
      </c>
      <c r="H44" s="1">
        <v>43100</v>
      </c>
    </row>
    <row r="45" spans="1:8" hidden="1" x14ac:dyDescent="0.3">
      <c r="A45" t="s">
        <v>72</v>
      </c>
      <c r="B45" t="s">
        <v>73</v>
      </c>
      <c r="C45" t="s">
        <v>97</v>
      </c>
      <c r="D45" t="s">
        <v>98</v>
      </c>
      <c r="E45">
        <v>10790.793768154999</v>
      </c>
      <c r="F45">
        <v>0</v>
      </c>
      <c r="G45">
        <f>+Tableau1[[#This Row],[SAM]]+Tableau1[[#This Row],[MAM]]</f>
        <v>10790.793768154999</v>
      </c>
      <c r="H45" s="1">
        <v>43100</v>
      </c>
    </row>
    <row r="46" spans="1:8" hidden="1" x14ac:dyDescent="0.3">
      <c r="A46" t="s">
        <v>72</v>
      </c>
      <c r="B46" t="s">
        <v>73</v>
      </c>
      <c r="C46" t="s">
        <v>99</v>
      </c>
      <c r="D46" t="s">
        <v>100</v>
      </c>
      <c r="E46">
        <v>9533.9596456880008</v>
      </c>
      <c r="F46">
        <v>0</v>
      </c>
      <c r="G46">
        <f>+Tableau1[[#This Row],[SAM]]+Tableau1[[#This Row],[MAM]]</f>
        <v>9533.9596456880008</v>
      </c>
      <c r="H46" s="1">
        <v>43100</v>
      </c>
    </row>
    <row r="47" spans="1:8" hidden="1" x14ac:dyDescent="0.3">
      <c r="A47" t="s">
        <v>72</v>
      </c>
      <c r="B47" t="s">
        <v>73</v>
      </c>
      <c r="C47" t="s">
        <v>101</v>
      </c>
      <c r="D47" t="s">
        <v>102</v>
      </c>
      <c r="E47">
        <v>12565.405839855001</v>
      </c>
      <c r="F47">
        <v>0</v>
      </c>
      <c r="G47">
        <f>+Tableau1[[#This Row],[SAM]]+Tableau1[[#This Row],[MAM]]</f>
        <v>12565.405839855001</v>
      </c>
      <c r="H47" s="1">
        <v>43100</v>
      </c>
    </row>
    <row r="48" spans="1:8" hidden="1" x14ac:dyDescent="0.3">
      <c r="A48" t="s">
        <v>72</v>
      </c>
      <c r="B48" t="s">
        <v>73</v>
      </c>
      <c r="C48" t="s">
        <v>103</v>
      </c>
      <c r="D48" t="s">
        <v>75</v>
      </c>
      <c r="E48">
        <v>10440.728536025001</v>
      </c>
      <c r="F48">
        <v>0</v>
      </c>
      <c r="G48">
        <f>+Tableau1[[#This Row],[SAM]]+Tableau1[[#This Row],[MAM]]</f>
        <v>10440.728536025001</v>
      </c>
      <c r="H48" s="1">
        <v>43100</v>
      </c>
    </row>
    <row r="49" spans="1:8" hidden="1" x14ac:dyDescent="0.3">
      <c r="A49" t="s">
        <v>72</v>
      </c>
      <c r="B49" t="s">
        <v>73</v>
      </c>
      <c r="C49" t="s">
        <v>104</v>
      </c>
      <c r="D49" t="s">
        <v>75</v>
      </c>
      <c r="E49">
        <v>6338.8577995703999</v>
      </c>
      <c r="F49">
        <v>0</v>
      </c>
      <c r="G49">
        <f>+Tableau1[[#This Row],[SAM]]+Tableau1[[#This Row],[MAM]]</f>
        <v>6338.8577995703999</v>
      </c>
      <c r="H49" s="1">
        <v>43100</v>
      </c>
    </row>
    <row r="50" spans="1:8" hidden="1" x14ac:dyDescent="0.3">
      <c r="A50" t="s">
        <v>72</v>
      </c>
      <c r="B50" t="s">
        <v>73</v>
      </c>
      <c r="C50" t="s">
        <v>105</v>
      </c>
      <c r="D50" t="s">
        <v>75</v>
      </c>
      <c r="E50">
        <v>5946.4263025813998</v>
      </c>
      <c r="F50">
        <v>0</v>
      </c>
      <c r="G50">
        <f>+Tableau1[[#This Row],[SAM]]+Tableau1[[#This Row],[MAM]]</f>
        <v>5946.4263025813998</v>
      </c>
      <c r="H50" s="1">
        <v>43100</v>
      </c>
    </row>
    <row r="51" spans="1:8" hidden="1" x14ac:dyDescent="0.3">
      <c r="A51" t="s">
        <v>72</v>
      </c>
      <c r="B51" t="s">
        <v>73</v>
      </c>
      <c r="C51" t="s">
        <v>106</v>
      </c>
      <c r="D51" t="s">
        <v>75</v>
      </c>
      <c r="E51">
        <v>3301.5908299608</v>
      </c>
      <c r="F51">
        <v>0</v>
      </c>
      <c r="G51">
        <f>+Tableau1[[#This Row],[SAM]]+Tableau1[[#This Row],[MAM]]</f>
        <v>3301.5908299608</v>
      </c>
      <c r="H51" s="1">
        <v>43100</v>
      </c>
    </row>
    <row r="52" spans="1:8" hidden="1" x14ac:dyDescent="0.3">
      <c r="A52" t="s">
        <v>72</v>
      </c>
      <c r="B52" t="s">
        <v>73</v>
      </c>
      <c r="C52" t="s">
        <v>107</v>
      </c>
      <c r="D52" t="s">
        <v>75</v>
      </c>
      <c r="E52">
        <v>8444</v>
      </c>
      <c r="F52">
        <v>0</v>
      </c>
      <c r="G52">
        <f>+Tableau1[[#This Row],[SAM]]+Tableau1[[#This Row],[MAM]]</f>
        <v>8444</v>
      </c>
      <c r="H52" s="1">
        <v>43100</v>
      </c>
    </row>
    <row r="53" spans="1:8" hidden="1" x14ac:dyDescent="0.3">
      <c r="A53" t="s">
        <v>72</v>
      </c>
      <c r="B53" t="s">
        <v>73</v>
      </c>
      <c r="C53" t="s">
        <v>108</v>
      </c>
      <c r="D53" t="s">
        <v>109</v>
      </c>
      <c r="E53">
        <v>1523.8456911544999</v>
      </c>
      <c r="F53">
        <v>0</v>
      </c>
      <c r="G53">
        <f>+Tableau1[[#This Row],[SAM]]+Tableau1[[#This Row],[MAM]]</f>
        <v>1523.8456911544999</v>
      </c>
      <c r="H53" s="1">
        <v>43100</v>
      </c>
    </row>
    <row r="54" spans="1:8" hidden="1" x14ac:dyDescent="0.3">
      <c r="A54" t="s">
        <v>72</v>
      </c>
      <c r="B54" t="s">
        <v>73</v>
      </c>
      <c r="C54" t="s">
        <v>110</v>
      </c>
      <c r="D54" t="s">
        <v>111</v>
      </c>
      <c r="E54">
        <v>128.77497810450001</v>
      </c>
      <c r="F54">
        <v>0</v>
      </c>
      <c r="G54">
        <f>+Tableau1[[#This Row],[SAM]]+Tableau1[[#This Row],[MAM]]</f>
        <v>128.77497810450001</v>
      </c>
      <c r="H54" s="1">
        <v>43100</v>
      </c>
    </row>
    <row r="55" spans="1:8" hidden="1" x14ac:dyDescent="0.3">
      <c r="A55" t="s">
        <v>112</v>
      </c>
      <c r="B55" t="s">
        <v>113</v>
      </c>
      <c r="C55" t="s">
        <v>114</v>
      </c>
      <c r="D55" t="s">
        <v>115</v>
      </c>
      <c r="E55">
        <v>10292</v>
      </c>
      <c r="F55">
        <v>0</v>
      </c>
      <c r="G55">
        <f>+Tableau1[[#This Row],[SAM]]+Tableau1[[#This Row],[MAM]]</f>
        <v>10292</v>
      </c>
      <c r="H55" s="1">
        <v>43100</v>
      </c>
    </row>
    <row r="56" spans="1:8" hidden="1" x14ac:dyDescent="0.3">
      <c r="A56" t="s">
        <v>112</v>
      </c>
      <c r="B56" t="s">
        <v>113</v>
      </c>
      <c r="C56" t="s">
        <v>23</v>
      </c>
      <c r="D56" t="s">
        <v>116</v>
      </c>
      <c r="E56">
        <v>5034</v>
      </c>
      <c r="F56">
        <v>0</v>
      </c>
      <c r="G56">
        <f>+Tableau1[[#This Row],[SAM]]+Tableau1[[#This Row],[MAM]]</f>
        <v>5034</v>
      </c>
      <c r="H56" s="1">
        <v>43100</v>
      </c>
    </row>
    <row r="57" spans="1:8" hidden="1" x14ac:dyDescent="0.3">
      <c r="A57" t="s">
        <v>112</v>
      </c>
      <c r="B57" t="s">
        <v>113</v>
      </c>
      <c r="C57" t="s">
        <v>117</v>
      </c>
      <c r="D57" t="s">
        <v>118</v>
      </c>
      <c r="E57">
        <v>31075</v>
      </c>
      <c r="F57">
        <v>0</v>
      </c>
      <c r="G57">
        <f>+Tableau1[[#This Row],[SAM]]+Tableau1[[#This Row],[MAM]]</f>
        <v>31075</v>
      </c>
      <c r="H57" s="1">
        <v>43100</v>
      </c>
    </row>
    <row r="58" spans="1:8" hidden="1" x14ac:dyDescent="0.3">
      <c r="A58" t="s">
        <v>112</v>
      </c>
      <c r="B58" t="s">
        <v>113</v>
      </c>
      <c r="C58" t="s">
        <v>27</v>
      </c>
      <c r="D58" t="s">
        <v>119</v>
      </c>
      <c r="E58">
        <v>16518</v>
      </c>
      <c r="F58">
        <v>0</v>
      </c>
      <c r="G58">
        <f>+Tableau1[[#This Row],[SAM]]+Tableau1[[#This Row],[MAM]]</f>
        <v>16518</v>
      </c>
      <c r="H58" s="1">
        <v>43100</v>
      </c>
    </row>
    <row r="59" spans="1:8" hidden="1" x14ac:dyDescent="0.3">
      <c r="A59" t="s">
        <v>120</v>
      </c>
      <c r="B59" t="s">
        <v>121</v>
      </c>
      <c r="C59" t="s">
        <v>122</v>
      </c>
      <c r="D59" t="s">
        <v>123</v>
      </c>
      <c r="E59">
        <v>47717</v>
      </c>
      <c r="F59">
        <v>0</v>
      </c>
      <c r="G59">
        <f>+Tableau1[[#This Row],[SAM]]+Tableau1[[#This Row],[MAM]]</f>
        <v>47717</v>
      </c>
      <c r="H59" s="1">
        <v>43100</v>
      </c>
    </row>
    <row r="60" spans="1:8" hidden="1" x14ac:dyDescent="0.3">
      <c r="A60" t="s">
        <v>120</v>
      </c>
      <c r="B60" t="s">
        <v>121</v>
      </c>
      <c r="C60" t="s">
        <v>124</v>
      </c>
      <c r="D60" t="s">
        <v>125</v>
      </c>
      <c r="E60">
        <v>296601</v>
      </c>
      <c r="F60">
        <v>0</v>
      </c>
      <c r="G60">
        <f>+Tableau1[[#This Row],[SAM]]+Tableau1[[#This Row],[MAM]]</f>
        <v>296601</v>
      </c>
      <c r="H60" s="1">
        <v>43100</v>
      </c>
    </row>
    <row r="61" spans="1:8" hidden="1" x14ac:dyDescent="0.3">
      <c r="A61" t="s">
        <v>120</v>
      </c>
      <c r="B61" t="s">
        <v>121</v>
      </c>
      <c r="C61" t="s">
        <v>126</v>
      </c>
      <c r="D61" t="s">
        <v>127</v>
      </c>
      <c r="E61">
        <v>104917</v>
      </c>
      <c r="F61">
        <v>0</v>
      </c>
      <c r="G61">
        <f>+Tableau1[[#This Row],[SAM]]+Tableau1[[#This Row],[MAM]]</f>
        <v>104917</v>
      </c>
      <c r="H61" s="1">
        <v>43100</v>
      </c>
    </row>
    <row r="62" spans="1:8" hidden="1" x14ac:dyDescent="0.3">
      <c r="A62" t="s">
        <v>128</v>
      </c>
      <c r="B62" t="s">
        <v>129</v>
      </c>
      <c r="C62" t="s">
        <v>130</v>
      </c>
      <c r="D62" t="s">
        <v>131</v>
      </c>
      <c r="E62">
        <v>8648.8711399999993</v>
      </c>
      <c r="F62">
        <v>0</v>
      </c>
      <c r="G62">
        <f>+Tableau1[[#This Row],[SAM]]+Tableau1[[#This Row],[MAM]]</f>
        <v>8648.8711399999993</v>
      </c>
      <c r="H62" s="1">
        <v>43100</v>
      </c>
    </row>
    <row r="63" spans="1:8" hidden="1" x14ac:dyDescent="0.3">
      <c r="A63" t="s">
        <v>128</v>
      </c>
      <c r="B63" t="s">
        <v>129</v>
      </c>
      <c r="C63" t="s">
        <v>132</v>
      </c>
      <c r="D63" t="s">
        <v>133</v>
      </c>
      <c r="E63">
        <v>8278.9694</v>
      </c>
      <c r="F63">
        <v>0</v>
      </c>
      <c r="G63">
        <f>+Tableau1[[#This Row],[SAM]]+Tableau1[[#This Row],[MAM]]</f>
        <v>8278.9694</v>
      </c>
      <c r="H63" s="1">
        <v>43100</v>
      </c>
    </row>
    <row r="64" spans="1:8" hidden="1" x14ac:dyDescent="0.3">
      <c r="A64" t="s">
        <v>128</v>
      </c>
      <c r="B64" t="s">
        <v>129</v>
      </c>
      <c r="C64" t="s">
        <v>134</v>
      </c>
      <c r="D64" t="s">
        <v>135</v>
      </c>
      <c r="E64">
        <v>5557.7404791999998</v>
      </c>
      <c r="F64">
        <v>0</v>
      </c>
      <c r="G64">
        <f>+Tableau1[[#This Row],[SAM]]+Tableau1[[#This Row],[MAM]]</f>
        <v>5557.7404791999998</v>
      </c>
      <c r="H64" s="1">
        <v>43100</v>
      </c>
    </row>
    <row r="65" spans="1:8" hidden="1" x14ac:dyDescent="0.3">
      <c r="A65" t="s">
        <v>128</v>
      </c>
      <c r="B65" t="s">
        <v>129</v>
      </c>
      <c r="C65" t="s">
        <v>136</v>
      </c>
      <c r="D65" t="s">
        <v>137</v>
      </c>
      <c r="E65">
        <v>3506.7164131999998</v>
      </c>
      <c r="F65">
        <v>0</v>
      </c>
      <c r="G65">
        <f>+Tableau1[[#This Row],[SAM]]+Tableau1[[#This Row],[MAM]]</f>
        <v>3506.7164131999998</v>
      </c>
      <c r="H65" s="1">
        <v>43100</v>
      </c>
    </row>
    <row r="66" spans="1:8" hidden="1" x14ac:dyDescent="0.3">
      <c r="A66" t="s">
        <v>128</v>
      </c>
      <c r="B66" t="s">
        <v>129</v>
      </c>
      <c r="C66" t="s">
        <v>138</v>
      </c>
      <c r="D66" t="s">
        <v>139</v>
      </c>
      <c r="E66">
        <v>3719.8213780000001</v>
      </c>
      <c r="F66">
        <v>0</v>
      </c>
      <c r="G66">
        <f>+Tableau1[[#This Row],[SAM]]+Tableau1[[#This Row],[MAM]]</f>
        <v>3719.8213780000001</v>
      </c>
      <c r="H66" s="1">
        <v>43100</v>
      </c>
    </row>
    <row r="67" spans="1:8" hidden="1" x14ac:dyDescent="0.3">
      <c r="A67" t="s">
        <v>128</v>
      </c>
      <c r="B67" t="s">
        <v>129</v>
      </c>
      <c r="C67" t="s">
        <v>140</v>
      </c>
      <c r="D67" t="s">
        <v>141</v>
      </c>
      <c r="E67">
        <v>0</v>
      </c>
      <c r="F67">
        <v>0</v>
      </c>
      <c r="G67">
        <f>+Tableau1[[#This Row],[SAM]]+Tableau1[[#This Row],[MAM]]</f>
        <v>0</v>
      </c>
      <c r="H67" s="1">
        <v>43100</v>
      </c>
    </row>
    <row r="68" spans="1:8" hidden="1" x14ac:dyDescent="0.3">
      <c r="A68" t="s">
        <v>128</v>
      </c>
      <c r="B68" t="s">
        <v>129</v>
      </c>
      <c r="C68" t="s">
        <v>142</v>
      </c>
      <c r="D68" t="s">
        <v>143</v>
      </c>
      <c r="E68">
        <v>3660.3803600000001</v>
      </c>
      <c r="F68">
        <v>0</v>
      </c>
      <c r="G68">
        <f>+Tableau1[[#This Row],[SAM]]+Tableau1[[#This Row],[MAM]]</f>
        <v>3660.3803600000001</v>
      </c>
      <c r="H68" s="1">
        <v>43100</v>
      </c>
    </row>
    <row r="69" spans="1:8" hidden="1" x14ac:dyDescent="0.3">
      <c r="A69" t="s">
        <v>128</v>
      </c>
      <c r="B69" t="s">
        <v>129</v>
      </c>
      <c r="C69" t="s">
        <v>144</v>
      </c>
      <c r="D69" t="s">
        <v>145</v>
      </c>
      <c r="E69">
        <v>11980.78622</v>
      </c>
      <c r="F69">
        <v>0</v>
      </c>
      <c r="G69">
        <f>+Tableau1[[#This Row],[SAM]]+Tableau1[[#This Row],[MAM]]</f>
        <v>11980.78622</v>
      </c>
      <c r="H69" s="1">
        <v>43100</v>
      </c>
    </row>
    <row r="70" spans="1:8" hidden="1" x14ac:dyDescent="0.3">
      <c r="A70" t="s">
        <v>128</v>
      </c>
      <c r="B70" t="s">
        <v>129</v>
      </c>
      <c r="C70" t="s">
        <v>146</v>
      </c>
      <c r="D70" t="s">
        <v>147</v>
      </c>
      <c r="E70">
        <v>9543.7977960000007</v>
      </c>
      <c r="F70">
        <v>0</v>
      </c>
      <c r="G70">
        <f>+Tableau1[[#This Row],[SAM]]+Tableau1[[#This Row],[MAM]]</f>
        <v>9543.7977960000007</v>
      </c>
      <c r="H70" s="1">
        <v>43100</v>
      </c>
    </row>
    <row r="71" spans="1:8" hidden="1" x14ac:dyDescent="0.3">
      <c r="A71" t="s">
        <v>128</v>
      </c>
      <c r="B71" t="s">
        <v>129</v>
      </c>
      <c r="C71" t="s">
        <v>148</v>
      </c>
      <c r="D71" t="s">
        <v>149</v>
      </c>
      <c r="E71">
        <v>11404.3508384</v>
      </c>
      <c r="F71">
        <v>0</v>
      </c>
      <c r="G71">
        <f>+Tableau1[[#This Row],[SAM]]+Tableau1[[#This Row],[MAM]]</f>
        <v>11404.3508384</v>
      </c>
      <c r="H71" s="1">
        <v>43100</v>
      </c>
    </row>
    <row r="72" spans="1:8" hidden="1" x14ac:dyDescent="0.3">
      <c r="A72" t="s">
        <v>128</v>
      </c>
      <c r="B72" t="s">
        <v>129</v>
      </c>
      <c r="C72" t="s">
        <v>150</v>
      </c>
      <c r="D72" t="s">
        <v>151</v>
      </c>
      <c r="E72">
        <v>1765.6259712000001</v>
      </c>
      <c r="F72">
        <v>0</v>
      </c>
      <c r="G72">
        <f>+Tableau1[[#This Row],[SAM]]+Tableau1[[#This Row],[MAM]]</f>
        <v>1765.6259712000001</v>
      </c>
      <c r="H72" s="1">
        <v>43100</v>
      </c>
    </row>
    <row r="73" spans="1:8" hidden="1" x14ac:dyDescent="0.3">
      <c r="A73" t="s">
        <v>128</v>
      </c>
      <c r="B73" t="s">
        <v>129</v>
      </c>
      <c r="C73" t="s">
        <v>152</v>
      </c>
      <c r="D73" t="s">
        <v>153</v>
      </c>
      <c r="E73">
        <v>8014.0827312000001</v>
      </c>
      <c r="F73">
        <v>0</v>
      </c>
      <c r="G73">
        <f>+Tableau1[[#This Row],[SAM]]+Tableau1[[#This Row],[MAM]]</f>
        <v>8014.0827312000001</v>
      </c>
      <c r="H73" s="1">
        <v>43100</v>
      </c>
    </row>
    <row r="74" spans="1:8" hidden="1" x14ac:dyDescent="0.3">
      <c r="A74" t="s">
        <v>128</v>
      </c>
      <c r="B74" t="s">
        <v>129</v>
      </c>
      <c r="C74" t="s">
        <v>154</v>
      </c>
      <c r="D74" t="s">
        <v>155</v>
      </c>
      <c r="E74">
        <v>15669.0770496</v>
      </c>
      <c r="F74">
        <v>0</v>
      </c>
      <c r="G74">
        <f>+Tableau1[[#This Row],[SAM]]+Tableau1[[#This Row],[MAM]]</f>
        <v>15669.0770496</v>
      </c>
      <c r="H74" s="1">
        <v>43100</v>
      </c>
    </row>
    <row r="75" spans="1:8" hidden="1" x14ac:dyDescent="0.3">
      <c r="A75" t="s">
        <v>128</v>
      </c>
      <c r="B75" t="s">
        <v>129</v>
      </c>
      <c r="C75" t="s">
        <v>156</v>
      </c>
      <c r="D75" t="s">
        <v>157</v>
      </c>
      <c r="E75">
        <v>2125.2909132</v>
      </c>
      <c r="F75">
        <v>0</v>
      </c>
      <c r="G75">
        <f>+Tableau1[[#This Row],[SAM]]+Tableau1[[#This Row],[MAM]]</f>
        <v>2125.2909132</v>
      </c>
      <c r="H75" s="1">
        <v>43100</v>
      </c>
    </row>
    <row r="76" spans="1:8" hidden="1" x14ac:dyDescent="0.3">
      <c r="A76" t="s">
        <v>158</v>
      </c>
      <c r="B76" t="s">
        <v>159</v>
      </c>
      <c r="C76" t="s">
        <v>160</v>
      </c>
      <c r="D76" t="s">
        <v>75</v>
      </c>
      <c r="E76">
        <v>4590.6741684018998</v>
      </c>
      <c r="F76">
        <v>0</v>
      </c>
      <c r="G76">
        <f>+Tableau1[[#This Row],[SAM]]+Tableau1[[#This Row],[MAM]]</f>
        <v>4590.6741684018998</v>
      </c>
      <c r="H76" s="1">
        <v>43100</v>
      </c>
    </row>
    <row r="77" spans="1:8" hidden="1" x14ac:dyDescent="0.3">
      <c r="A77" t="s">
        <v>158</v>
      </c>
      <c r="B77" t="s">
        <v>159</v>
      </c>
      <c r="C77" t="s">
        <v>161</v>
      </c>
      <c r="D77" t="s">
        <v>162</v>
      </c>
      <c r="E77">
        <v>1981.2388254653999</v>
      </c>
      <c r="F77">
        <v>0</v>
      </c>
      <c r="G77">
        <f>+Tableau1[[#This Row],[SAM]]+Tableau1[[#This Row],[MAM]]</f>
        <v>1981.2388254653999</v>
      </c>
      <c r="H77" s="1">
        <v>43100</v>
      </c>
    </row>
    <row r="78" spans="1:8" hidden="1" x14ac:dyDescent="0.3">
      <c r="A78" t="s">
        <v>158</v>
      </c>
      <c r="B78" t="s">
        <v>159</v>
      </c>
      <c r="C78" t="s">
        <v>163</v>
      </c>
      <c r="D78" t="s">
        <v>164</v>
      </c>
      <c r="E78">
        <v>2952.6512285620001</v>
      </c>
      <c r="F78">
        <v>0</v>
      </c>
      <c r="G78">
        <f>+Tableau1[[#This Row],[SAM]]+Tableau1[[#This Row],[MAM]]</f>
        <v>2952.6512285620001</v>
      </c>
      <c r="H78" s="1">
        <v>43100</v>
      </c>
    </row>
    <row r="79" spans="1:8" hidden="1" x14ac:dyDescent="0.3">
      <c r="A79" t="s">
        <v>158</v>
      </c>
      <c r="B79" t="s">
        <v>159</v>
      </c>
      <c r="C79" t="s">
        <v>165</v>
      </c>
      <c r="D79" t="s">
        <v>166</v>
      </c>
      <c r="E79">
        <v>2963.5593025551002</v>
      </c>
      <c r="F79">
        <v>0</v>
      </c>
      <c r="G79">
        <f>+Tableau1[[#This Row],[SAM]]+Tableau1[[#This Row],[MAM]]</f>
        <v>2963.5593025551002</v>
      </c>
      <c r="H79" s="1">
        <v>43100</v>
      </c>
    </row>
    <row r="80" spans="1:8" hidden="1" x14ac:dyDescent="0.3">
      <c r="A80" t="s">
        <v>158</v>
      </c>
      <c r="B80" t="s">
        <v>159</v>
      </c>
      <c r="C80" t="s">
        <v>167</v>
      </c>
      <c r="D80" t="s">
        <v>168</v>
      </c>
      <c r="E80">
        <v>2630.8760424347001</v>
      </c>
      <c r="F80">
        <v>0</v>
      </c>
      <c r="G80">
        <f>+Tableau1[[#This Row],[SAM]]+Tableau1[[#This Row],[MAM]]</f>
        <v>2630.8760424347001</v>
      </c>
      <c r="H80" s="1">
        <v>43100</v>
      </c>
    </row>
    <row r="81" spans="1:8" hidden="1" x14ac:dyDescent="0.3">
      <c r="A81" t="s">
        <v>158</v>
      </c>
      <c r="B81" t="s">
        <v>159</v>
      </c>
      <c r="C81" t="s">
        <v>169</v>
      </c>
      <c r="D81" t="s">
        <v>170</v>
      </c>
      <c r="E81">
        <v>820.85981847000005</v>
      </c>
      <c r="F81">
        <v>0</v>
      </c>
      <c r="G81">
        <f>+Tableau1[[#This Row],[SAM]]+Tableau1[[#This Row],[MAM]]</f>
        <v>820.85981847000005</v>
      </c>
      <c r="H81" s="1">
        <v>43100</v>
      </c>
    </row>
    <row r="82" spans="1:8" hidden="1" x14ac:dyDescent="0.3">
      <c r="A82" t="s">
        <v>158</v>
      </c>
      <c r="B82" t="s">
        <v>159</v>
      </c>
      <c r="C82" t="s">
        <v>171</v>
      </c>
      <c r="D82" t="s">
        <v>172</v>
      </c>
      <c r="E82">
        <v>204.04069316654</v>
      </c>
      <c r="F82">
        <v>0</v>
      </c>
      <c r="G82">
        <f>+Tableau1[[#This Row],[SAM]]+Tableau1[[#This Row],[MAM]]</f>
        <v>204.04069316654</v>
      </c>
      <c r="H82" s="1">
        <v>43100</v>
      </c>
    </row>
    <row r="83" spans="1:8" hidden="1" x14ac:dyDescent="0.3">
      <c r="A83" t="s">
        <v>158</v>
      </c>
      <c r="B83" t="s">
        <v>159</v>
      </c>
      <c r="C83" t="s">
        <v>173</v>
      </c>
      <c r="D83" t="s">
        <v>75</v>
      </c>
      <c r="E83">
        <v>86.602301320033007</v>
      </c>
      <c r="F83">
        <v>0</v>
      </c>
      <c r="G83">
        <f>+Tableau1[[#This Row],[SAM]]+Tableau1[[#This Row],[MAM]]</f>
        <v>86.602301320033007</v>
      </c>
      <c r="H83" s="1">
        <v>43100</v>
      </c>
    </row>
    <row r="84" spans="1:8" hidden="1" x14ac:dyDescent="0.3">
      <c r="A84" t="s">
        <v>158</v>
      </c>
      <c r="B84" t="s">
        <v>159</v>
      </c>
      <c r="C84" t="s">
        <v>174</v>
      </c>
      <c r="D84" t="s">
        <v>175</v>
      </c>
      <c r="E84">
        <v>754.84366217561001</v>
      </c>
      <c r="F84">
        <v>0</v>
      </c>
      <c r="G84">
        <f>+Tableau1[[#This Row],[SAM]]+Tableau1[[#This Row],[MAM]]</f>
        <v>754.84366217561001</v>
      </c>
      <c r="H84" s="1">
        <v>43100</v>
      </c>
    </row>
    <row r="85" spans="1:8" hidden="1" x14ac:dyDescent="0.3">
      <c r="A85" t="s">
        <v>158</v>
      </c>
      <c r="B85" t="s">
        <v>159</v>
      </c>
      <c r="C85" t="s">
        <v>176</v>
      </c>
      <c r="D85" t="s">
        <v>177</v>
      </c>
      <c r="E85">
        <v>3276.9824219872999</v>
      </c>
      <c r="F85">
        <v>0</v>
      </c>
      <c r="G85">
        <f>+Tableau1[[#This Row],[SAM]]+Tableau1[[#This Row],[MAM]]</f>
        <v>3276.9824219872999</v>
      </c>
      <c r="H85" s="1">
        <v>43100</v>
      </c>
    </row>
    <row r="86" spans="1:8" hidden="1" x14ac:dyDescent="0.3">
      <c r="A86" t="s">
        <v>158</v>
      </c>
      <c r="B86" t="s">
        <v>159</v>
      </c>
      <c r="C86" t="s">
        <v>178</v>
      </c>
      <c r="D86" t="s">
        <v>75</v>
      </c>
      <c r="E86">
        <v>184.09379128239999</v>
      </c>
      <c r="F86">
        <v>0</v>
      </c>
      <c r="G86">
        <f>+Tableau1[[#This Row],[SAM]]+Tableau1[[#This Row],[MAM]]</f>
        <v>184.09379128239999</v>
      </c>
      <c r="H86" s="1">
        <v>43100</v>
      </c>
    </row>
    <row r="87" spans="1:8" hidden="1" x14ac:dyDescent="0.3">
      <c r="A87" t="s">
        <v>158</v>
      </c>
      <c r="B87" t="s">
        <v>159</v>
      </c>
      <c r="C87" t="s">
        <v>179</v>
      </c>
      <c r="D87" t="s">
        <v>180</v>
      </c>
      <c r="E87">
        <v>76.131188122946</v>
      </c>
      <c r="F87">
        <v>0</v>
      </c>
      <c r="G87">
        <f>+Tableau1[[#This Row],[SAM]]+Tableau1[[#This Row],[MAM]]</f>
        <v>76.131188122946</v>
      </c>
      <c r="H87" s="1">
        <v>43100</v>
      </c>
    </row>
    <row r="88" spans="1:8" hidden="1" x14ac:dyDescent="0.3">
      <c r="A88" t="s">
        <v>158</v>
      </c>
      <c r="B88" t="s">
        <v>159</v>
      </c>
      <c r="C88" t="s">
        <v>181</v>
      </c>
      <c r="D88" t="s">
        <v>182</v>
      </c>
      <c r="E88">
        <v>1844.4863591331</v>
      </c>
      <c r="F88">
        <v>0</v>
      </c>
      <c r="G88">
        <f>+Tableau1[[#This Row],[SAM]]+Tableau1[[#This Row],[MAM]]</f>
        <v>1844.4863591331</v>
      </c>
      <c r="H88" s="1">
        <v>43100</v>
      </c>
    </row>
    <row r="89" spans="1:8" hidden="1" x14ac:dyDescent="0.3">
      <c r="A89" t="s">
        <v>52</v>
      </c>
      <c r="B89" t="s">
        <v>53</v>
      </c>
      <c r="C89" t="s">
        <v>70</v>
      </c>
      <c r="D89" t="s">
        <v>71</v>
      </c>
      <c r="E89">
        <v>13605.696</v>
      </c>
      <c r="F89">
        <v>0</v>
      </c>
      <c r="G89">
        <f>+Tableau1[[#This Row],[SAM]]+Tableau1[[#This Row],[MAM]]</f>
        <v>13605.696</v>
      </c>
      <c r="H89" s="1">
        <v>43830</v>
      </c>
    </row>
    <row r="90" spans="1:8" hidden="1" x14ac:dyDescent="0.3">
      <c r="A90" t="s">
        <v>52</v>
      </c>
      <c r="B90" t="s">
        <v>53</v>
      </c>
      <c r="C90" t="s">
        <v>54</v>
      </c>
      <c r="D90" t="s">
        <v>55</v>
      </c>
      <c r="E90">
        <v>12961.225206984</v>
      </c>
      <c r="F90">
        <v>0</v>
      </c>
      <c r="G90">
        <f>+Tableau1[[#This Row],[SAM]]+Tableau1[[#This Row],[MAM]]</f>
        <v>12961.225206984</v>
      </c>
      <c r="H90" s="1">
        <v>43830</v>
      </c>
    </row>
    <row r="91" spans="1:8" hidden="1" x14ac:dyDescent="0.3">
      <c r="A91" t="s">
        <v>52</v>
      </c>
      <c r="B91" t="s">
        <v>53</v>
      </c>
      <c r="C91" t="s">
        <v>56</v>
      </c>
      <c r="D91" t="s">
        <v>57</v>
      </c>
      <c r="E91">
        <v>29851.569746752</v>
      </c>
      <c r="F91">
        <v>0</v>
      </c>
      <c r="G91">
        <f>+Tableau1[[#This Row],[SAM]]+Tableau1[[#This Row],[MAM]]</f>
        <v>29851.569746752</v>
      </c>
      <c r="H91" s="1">
        <v>43830</v>
      </c>
    </row>
    <row r="92" spans="1:8" hidden="1" x14ac:dyDescent="0.3">
      <c r="A92" t="s">
        <v>52</v>
      </c>
      <c r="B92" t="s">
        <v>53</v>
      </c>
      <c r="C92" t="s">
        <v>58</v>
      </c>
      <c r="D92" t="s">
        <v>59</v>
      </c>
      <c r="E92">
        <v>18992.751869426</v>
      </c>
      <c r="F92">
        <v>0</v>
      </c>
      <c r="G92">
        <f>+Tableau1[[#This Row],[SAM]]+Tableau1[[#This Row],[MAM]]</f>
        <v>18992.751869426</v>
      </c>
      <c r="H92" s="1">
        <v>43830</v>
      </c>
    </row>
    <row r="93" spans="1:8" hidden="1" x14ac:dyDescent="0.3">
      <c r="A93" t="s">
        <v>52</v>
      </c>
      <c r="B93" t="s">
        <v>53</v>
      </c>
      <c r="C93" t="s">
        <v>60</v>
      </c>
      <c r="D93" t="s">
        <v>61</v>
      </c>
      <c r="E93">
        <v>36090.949767888</v>
      </c>
      <c r="F93">
        <v>0</v>
      </c>
      <c r="G93">
        <f>+Tableau1[[#This Row],[SAM]]+Tableau1[[#This Row],[MAM]]</f>
        <v>36090.949767888</v>
      </c>
      <c r="H93" s="1">
        <v>43830</v>
      </c>
    </row>
    <row r="94" spans="1:8" hidden="1" x14ac:dyDescent="0.3">
      <c r="A94" t="s">
        <v>52</v>
      </c>
      <c r="B94" t="s">
        <v>53</v>
      </c>
      <c r="C94" t="s">
        <v>62</v>
      </c>
      <c r="D94" t="s">
        <v>63</v>
      </c>
      <c r="E94">
        <v>20704.32</v>
      </c>
      <c r="F94">
        <v>0</v>
      </c>
      <c r="G94">
        <f>+Tableau1[[#This Row],[SAM]]+Tableau1[[#This Row],[MAM]]</f>
        <v>20704.32</v>
      </c>
      <c r="H94" s="1">
        <v>43830</v>
      </c>
    </row>
    <row r="95" spans="1:8" hidden="1" x14ac:dyDescent="0.3">
      <c r="A95" t="s">
        <v>52</v>
      </c>
      <c r="B95" t="s">
        <v>53</v>
      </c>
      <c r="C95" t="s">
        <v>64</v>
      </c>
      <c r="D95" t="s">
        <v>65</v>
      </c>
      <c r="E95">
        <v>9081.6335999999992</v>
      </c>
      <c r="F95">
        <v>0</v>
      </c>
      <c r="G95">
        <f>+Tableau1[[#This Row],[SAM]]+Tableau1[[#This Row],[MAM]]</f>
        <v>9081.6335999999992</v>
      </c>
      <c r="H95" s="1">
        <v>43830</v>
      </c>
    </row>
    <row r="96" spans="1:8" hidden="1" x14ac:dyDescent="0.3">
      <c r="A96" t="s">
        <v>52</v>
      </c>
      <c r="B96" t="s">
        <v>53</v>
      </c>
      <c r="C96" t="s">
        <v>183</v>
      </c>
      <c r="D96" t="s">
        <v>75</v>
      </c>
      <c r="E96">
        <v>2577.8610183832998</v>
      </c>
      <c r="F96">
        <v>0</v>
      </c>
      <c r="G96">
        <f>+Tableau1[[#This Row],[SAM]]+Tableau1[[#This Row],[MAM]]</f>
        <v>2577.8610183832998</v>
      </c>
      <c r="H96" s="1">
        <v>43830</v>
      </c>
    </row>
    <row r="97" spans="1:8" hidden="1" x14ac:dyDescent="0.3">
      <c r="A97" t="s">
        <v>52</v>
      </c>
      <c r="B97" t="s">
        <v>53</v>
      </c>
      <c r="C97" t="s">
        <v>66</v>
      </c>
      <c r="D97" t="s">
        <v>67</v>
      </c>
      <c r="E97">
        <v>11108.779098217001</v>
      </c>
      <c r="F97">
        <v>0</v>
      </c>
      <c r="G97">
        <f>+Tableau1[[#This Row],[SAM]]+Tableau1[[#This Row],[MAM]]</f>
        <v>11108.779098217001</v>
      </c>
      <c r="H97" s="1">
        <v>43830</v>
      </c>
    </row>
    <row r="98" spans="1:8" hidden="1" x14ac:dyDescent="0.3">
      <c r="A98" t="s">
        <v>52</v>
      </c>
      <c r="B98" t="s">
        <v>53</v>
      </c>
      <c r="C98" t="s">
        <v>184</v>
      </c>
      <c r="D98" t="s">
        <v>75</v>
      </c>
      <c r="E98">
        <v>1030.5482846747</v>
      </c>
      <c r="F98">
        <v>0</v>
      </c>
      <c r="G98">
        <f>+Tableau1[[#This Row],[SAM]]+Tableau1[[#This Row],[MAM]]</f>
        <v>1030.5482846747</v>
      </c>
      <c r="H98" s="1">
        <v>43830</v>
      </c>
    </row>
    <row r="99" spans="1:8" hidden="1" x14ac:dyDescent="0.3">
      <c r="A99" t="s">
        <v>52</v>
      </c>
      <c r="B99" t="s">
        <v>53</v>
      </c>
      <c r="C99" t="s">
        <v>68</v>
      </c>
      <c r="D99" t="s">
        <v>69</v>
      </c>
      <c r="E99">
        <v>455.71499999999997</v>
      </c>
      <c r="F99">
        <v>0</v>
      </c>
      <c r="G99">
        <f>+Tableau1[[#This Row],[SAM]]+Tableau1[[#This Row],[MAM]]</f>
        <v>455.71499999999997</v>
      </c>
      <c r="H99" s="1">
        <v>43830</v>
      </c>
    </row>
    <row r="100" spans="1:8" hidden="1" x14ac:dyDescent="0.3">
      <c r="A100" t="s">
        <v>7</v>
      </c>
      <c r="B100" t="s">
        <v>8</v>
      </c>
      <c r="C100" t="s">
        <v>9</v>
      </c>
      <c r="D100" t="s">
        <v>10</v>
      </c>
      <c r="E100">
        <v>12276</v>
      </c>
      <c r="F100">
        <v>0</v>
      </c>
      <c r="G100">
        <f>+Tableau1[[#This Row],[SAM]]+Tableau1[[#This Row],[MAM]]</f>
        <v>12276</v>
      </c>
      <c r="H100" s="1">
        <v>43830</v>
      </c>
    </row>
    <row r="101" spans="1:8" hidden="1" x14ac:dyDescent="0.3">
      <c r="A101" t="s">
        <v>7</v>
      </c>
      <c r="B101" t="s">
        <v>8</v>
      </c>
      <c r="C101" t="s">
        <v>11</v>
      </c>
      <c r="D101" t="s">
        <v>12</v>
      </c>
      <c r="E101">
        <v>4467</v>
      </c>
      <c r="F101">
        <v>0</v>
      </c>
      <c r="G101">
        <f>+Tableau1[[#This Row],[SAM]]+Tableau1[[#This Row],[MAM]]</f>
        <v>4467</v>
      </c>
      <c r="H101" s="1">
        <v>43830</v>
      </c>
    </row>
    <row r="102" spans="1:8" hidden="1" x14ac:dyDescent="0.3">
      <c r="A102" t="s">
        <v>7</v>
      </c>
      <c r="B102" t="s">
        <v>8</v>
      </c>
      <c r="C102" t="s">
        <v>13</v>
      </c>
      <c r="D102" t="s">
        <v>14</v>
      </c>
      <c r="E102">
        <v>15834</v>
      </c>
      <c r="F102">
        <v>0</v>
      </c>
      <c r="G102">
        <f>+Tableau1[[#This Row],[SAM]]+Tableau1[[#This Row],[MAM]]</f>
        <v>15834</v>
      </c>
      <c r="H102" s="1">
        <v>43830</v>
      </c>
    </row>
    <row r="103" spans="1:8" hidden="1" x14ac:dyDescent="0.3">
      <c r="A103" t="s">
        <v>7</v>
      </c>
      <c r="B103" t="s">
        <v>8</v>
      </c>
      <c r="C103" t="s">
        <v>15</v>
      </c>
      <c r="D103" t="s">
        <v>16</v>
      </c>
      <c r="E103">
        <v>8034</v>
      </c>
      <c r="F103">
        <v>0</v>
      </c>
      <c r="G103">
        <f>+Tableau1[[#This Row],[SAM]]+Tableau1[[#This Row],[MAM]]</f>
        <v>8034</v>
      </c>
      <c r="H103" s="1">
        <v>43830</v>
      </c>
    </row>
    <row r="104" spans="1:8" hidden="1" x14ac:dyDescent="0.3">
      <c r="A104" t="s">
        <v>7</v>
      </c>
      <c r="B104" t="s">
        <v>8</v>
      </c>
      <c r="C104" t="s">
        <v>17</v>
      </c>
      <c r="D104" t="s">
        <v>18</v>
      </c>
      <c r="E104">
        <v>14038</v>
      </c>
      <c r="F104">
        <v>0</v>
      </c>
      <c r="G104">
        <f>+Tableau1[[#This Row],[SAM]]+Tableau1[[#This Row],[MAM]]</f>
        <v>14038</v>
      </c>
      <c r="H104" s="1">
        <v>43830</v>
      </c>
    </row>
    <row r="105" spans="1:8" hidden="1" x14ac:dyDescent="0.3">
      <c r="A105" t="s">
        <v>7</v>
      </c>
      <c r="B105" t="s">
        <v>8</v>
      </c>
      <c r="C105" t="s">
        <v>19</v>
      </c>
      <c r="D105" t="s">
        <v>20</v>
      </c>
      <c r="E105">
        <v>8709</v>
      </c>
      <c r="F105">
        <v>0</v>
      </c>
      <c r="G105">
        <f>+Tableau1[[#This Row],[SAM]]+Tableau1[[#This Row],[MAM]]</f>
        <v>8709</v>
      </c>
      <c r="H105" s="1">
        <v>43830</v>
      </c>
    </row>
    <row r="106" spans="1:8" hidden="1" x14ac:dyDescent="0.3">
      <c r="A106" t="s">
        <v>7</v>
      </c>
      <c r="B106" t="s">
        <v>8</v>
      </c>
      <c r="C106" t="s">
        <v>21</v>
      </c>
      <c r="D106" t="s">
        <v>22</v>
      </c>
      <c r="E106">
        <v>3030</v>
      </c>
      <c r="F106">
        <v>0</v>
      </c>
      <c r="G106">
        <f>+Tableau1[[#This Row],[SAM]]+Tableau1[[#This Row],[MAM]]</f>
        <v>3030</v>
      </c>
      <c r="H106" s="1">
        <v>43830</v>
      </c>
    </row>
    <row r="107" spans="1:8" hidden="1" x14ac:dyDescent="0.3">
      <c r="A107" t="s">
        <v>7</v>
      </c>
      <c r="B107" t="s">
        <v>8</v>
      </c>
      <c r="C107" t="s">
        <v>23</v>
      </c>
      <c r="D107" t="s">
        <v>24</v>
      </c>
      <c r="E107">
        <v>11151</v>
      </c>
      <c r="F107">
        <v>0</v>
      </c>
      <c r="G107">
        <f>+Tableau1[[#This Row],[SAM]]+Tableau1[[#This Row],[MAM]]</f>
        <v>11151</v>
      </c>
      <c r="H107" s="1">
        <v>43830</v>
      </c>
    </row>
    <row r="108" spans="1:8" hidden="1" x14ac:dyDescent="0.3">
      <c r="A108" t="s">
        <v>7</v>
      </c>
      <c r="B108" t="s">
        <v>8</v>
      </c>
      <c r="C108" t="s">
        <v>25</v>
      </c>
      <c r="D108" t="s">
        <v>26</v>
      </c>
      <c r="E108">
        <v>8196</v>
      </c>
      <c r="F108">
        <v>0</v>
      </c>
      <c r="G108">
        <f>+Tableau1[[#This Row],[SAM]]+Tableau1[[#This Row],[MAM]]</f>
        <v>8196</v>
      </c>
      <c r="H108" s="1">
        <v>43830</v>
      </c>
    </row>
    <row r="109" spans="1:8" hidden="1" x14ac:dyDescent="0.3">
      <c r="A109" t="s">
        <v>7</v>
      </c>
      <c r="B109" t="s">
        <v>8</v>
      </c>
      <c r="C109" t="s">
        <v>27</v>
      </c>
      <c r="D109" t="s">
        <v>28</v>
      </c>
      <c r="E109">
        <v>11226</v>
      </c>
      <c r="F109">
        <v>0</v>
      </c>
      <c r="G109">
        <f>+Tableau1[[#This Row],[SAM]]+Tableau1[[#This Row],[MAM]]</f>
        <v>11226</v>
      </c>
      <c r="H109" s="1">
        <v>43830</v>
      </c>
    </row>
    <row r="110" spans="1:8" hidden="1" x14ac:dyDescent="0.3">
      <c r="A110" t="s">
        <v>7</v>
      </c>
      <c r="B110" t="s">
        <v>8</v>
      </c>
      <c r="C110" t="s">
        <v>29</v>
      </c>
      <c r="D110" t="s">
        <v>30</v>
      </c>
      <c r="E110">
        <v>10692</v>
      </c>
      <c r="F110">
        <v>0</v>
      </c>
      <c r="G110">
        <f>+Tableau1[[#This Row],[SAM]]+Tableau1[[#This Row],[MAM]]</f>
        <v>10692</v>
      </c>
      <c r="H110" s="1">
        <v>43830</v>
      </c>
    </row>
    <row r="111" spans="1:8" hidden="1" x14ac:dyDescent="0.3">
      <c r="A111" t="s">
        <v>7</v>
      </c>
      <c r="B111" t="s">
        <v>8</v>
      </c>
      <c r="C111" t="s">
        <v>31</v>
      </c>
      <c r="D111" t="s">
        <v>32</v>
      </c>
      <c r="E111">
        <v>19282</v>
      </c>
      <c r="F111">
        <v>0</v>
      </c>
      <c r="G111">
        <f>+Tableau1[[#This Row],[SAM]]+Tableau1[[#This Row],[MAM]]</f>
        <v>19282</v>
      </c>
      <c r="H111" s="1">
        <v>43830</v>
      </c>
    </row>
    <row r="112" spans="1:8" hidden="1" x14ac:dyDescent="0.3">
      <c r="A112" t="s">
        <v>72</v>
      </c>
      <c r="B112" t="s">
        <v>73</v>
      </c>
      <c r="C112" t="s">
        <v>185</v>
      </c>
      <c r="D112" t="s">
        <v>75</v>
      </c>
      <c r="E112">
        <v>27001</v>
      </c>
      <c r="F112">
        <v>46577</v>
      </c>
      <c r="G112">
        <f>+Tableau1[[#This Row],[SAM]]+Tableau1[[#This Row],[MAM]]</f>
        <v>73578</v>
      </c>
      <c r="H112" s="1">
        <v>43878</v>
      </c>
    </row>
    <row r="113" spans="1:8" hidden="1" x14ac:dyDescent="0.3">
      <c r="A113" t="s">
        <v>7</v>
      </c>
      <c r="B113" t="s">
        <v>8</v>
      </c>
      <c r="C113" t="s">
        <v>33</v>
      </c>
      <c r="D113" t="s">
        <v>34</v>
      </c>
      <c r="E113">
        <v>6131</v>
      </c>
      <c r="F113">
        <v>0</v>
      </c>
      <c r="G113">
        <f>+Tableau1[[#This Row],[SAM]]+Tableau1[[#This Row],[MAM]]</f>
        <v>6131</v>
      </c>
      <c r="H113" s="1">
        <v>43830</v>
      </c>
    </row>
    <row r="114" spans="1:8" hidden="1" x14ac:dyDescent="0.3">
      <c r="A114" t="s">
        <v>72</v>
      </c>
      <c r="B114" t="s">
        <v>73</v>
      </c>
      <c r="C114" t="s">
        <v>186</v>
      </c>
      <c r="D114" t="s">
        <v>187</v>
      </c>
      <c r="E114">
        <v>12415</v>
      </c>
      <c r="F114">
        <v>0</v>
      </c>
      <c r="G114">
        <f>+Tableau1[[#This Row],[SAM]]+Tableau1[[#This Row],[MAM]]</f>
        <v>12415</v>
      </c>
      <c r="H114" s="1">
        <v>43830</v>
      </c>
    </row>
    <row r="115" spans="1:8" hidden="1" x14ac:dyDescent="0.3">
      <c r="A115" t="s">
        <v>72</v>
      </c>
      <c r="B115" t="s">
        <v>73</v>
      </c>
      <c r="C115" t="s">
        <v>76</v>
      </c>
      <c r="D115" t="s">
        <v>77</v>
      </c>
      <c r="E115">
        <v>19325</v>
      </c>
      <c r="F115">
        <v>0</v>
      </c>
      <c r="G115">
        <f>+Tableau1[[#This Row],[SAM]]+Tableau1[[#This Row],[MAM]]</f>
        <v>19325</v>
      </c>
      <c r="H115" s="1">
        <v>43830</v>
      </c>
    </row>
    <row r="116" spans="1:8" hidden="1" x14ac:dyDescent="0.3">
      <c r="A116" t="s">
        <v>72</v>
      </c>
      <c r="B116" t="s">
        <v>73</v>
      </c>
      <c r="C116" t="s">
        <v>108</v>
      </c>
      <c r="D116" t="s">
        <v>109</v>
      </c>
      <c r="E116">
        <v>5672</v>
      </c>
      <c r="F116">
        <v>0</v>
      </c>
      <c r="G116">
        <f>+Tableau1[[#This Row],[SAM]]+Tableau1[[#This Row],[MAM]]</f>
        <v>5672</v>
      </c>
      <c r="H116" s="1">
        <v>43830</v>
      </c>
    </row>
    <row r="117" spans="1:8" hidden="1" x14ac:dyDescent="0.3">
      <c r="A117" t="s">
        <v>72</v>
      </c>
      <c r="B117" t="s">
        <v>73</v>
      </c>
      <c r="C117" t="s">
        <v>188</v>
      </c>
      <c r="D117" t="s">
        <v>189</v>
      </c>
      <c r="E117">
        <v>34459</v>
      </c>
      <c r="F117">
        <v>0</v>
      </c>
      <c r="G117">
        <f>+Tableau1[[#This Row],[SAM]]+Tableau1[[#This Row],[MAM]]</f>
        <v>34459</v>
      </c>
      <c r="H117" s="1">
        <v>43830</v>
      </c>
    </row>
    <row r="118" spans="1:8" hidden="1" x14ac:dyDescent="0.3">
      <c r="A118" t="s">
        <v>72</v>
      </c>
      <c r="B118" t="s">
        <v>73</v>
      </c>
      <c r="C118" t="s">
        <v>78</v>
      </c>
      <c r="D118" t="s">
        <v>75</v>
      </c>
      <c r="E118">
        <v>3708</v>
      </c>
      <c r="F118">
        <v>0</v>
      </c>
      <c r="G118">
        <f>+Tableau1[[#This Row],[SAM]]+Tableau1[[#This Row],[MAM]]</f>
        <v>3708</v>
      </c>
      <c r="H118" s="1">
        <v>43830</v>
      </c>
    </row>
    <row r="119" spans="1:8" hidden="1" x14ac:dyDescent="0.3">
      <c r="A119" t="s">
        <v>72</v>
      </c>
      <c r="B119" t="s">
        <v>73</v>
      </c>
      <c r="C119" t="s">
        <v>79</v>
      </c>
      <c r="D119" t="s">
        <v>80</v>
      </c>
      <c r="E119">
        <v>4008</v>
      </c>
      <c r="F119">
        <v>0</v>
      </c>
      <c r="G119">
        <f>+Tableau1[[#This Row],[SAM]]+Tableau1[[#This Row],[MAM]]</f>
        <v>4008</v>
      </c>
      <c r="H119" s="1">
        <v>43830</v>
      </c>
    </row>
    <row r="120" spans="1:8" hidden="1" x14ac:dyDescent="0.3">
      <c r="A120" t="s">
        <v>72</v>
      </c>
      <c r="B120" t="s">
        <v>73</v>
      </c>
      <c r="C120" t="s">
        <v>190</v>
      </c>
      <c r="D120" t="s">
        <v>191</v>
      </c>
      <c r="E120">
        <v>19465</v>
      </c>
      <c r="F120">
        <v>0</v>
      </c>
      <c r="G120">
        <f>+Tableau1[[#This Row],[SAM]]+Tableau1[[#This Row],[MAM]]</f>
        <v>19465</v>
      </c>
      <c r="H120" s="1">
        <v>43830</v>
      </c>
    </row>
    <row r="121" spans="1:8" hidden="1" x14ac:dyDescent="0.3">
      <c r="A121" t="s">
        <v>72</v>
      </c>
      <c r="B121" t="s">
        <v>73</v>
      </c>
      <c r="C121" t="s">
        <v>192</v>
      </c>
      <c r="D121" t="s">
        <v>193</v>
      </c>
      <c r="E121">
        <v>35582</v>
      </c>
      <c r="F121">
        <v>0</v>
      </c>
      <c r="G121">
        <f>+Tableau1[[#This Row],[SAM]]+Tableau1[[#This Row],[MAM]]</f>
        <v>35582</v>
      </c>
      <c r="H121" s="1">
        <v>43830</v>
      </c>
    </row>
    <row r="122" spans="1:8" hidden="1" x14ac:dyDescent="0.3">
      <c r="A122" t="s">
        <v>72</v>
      </c>
      <c r="B122" t="s">
        <v>73</v>
      </c>
      <c r="C122" t="s">
        <v>83</v>
      </c>
      <c r="D122" t="s">
        <v>84</v>
      </c>
      <c r="E122">
        <v>19073</v>
      </c>
      <c r="F122">
        <v>0</v>
      </c>
      <c r="G122">
        <f>+Tableau1[[#This Row],[SAM]]+Tableau1[[#This Row],[MAM]]</f>
        <v>19073</v>
      </c>
      <c r="H122" s="1">
        <v>43830</v>
      </c>
    </row>
    <row r="123" spans="1:8" x14ac:dyDescent="0.3">
      <c r="A123" t="s">
        <v>72</v>
      </c>
      <c r="B123" t="s">
        <v>73</v>
      </c>
      <c r="C123" t="s">
        <v>85</v>
      </c>
      <c r="D123" t="s">
        <v>86</v>
      </c>
      <c r="E123">
        <v>10961</v>
      </c>
      <c r="F123">
        <v>0</v>
      </c>
      <c r="G123">
        <f>+Tableau1[[#This Row],[SAM]]+Tableau1[[#This Row],[MAM]]</f>
        <v>10961</v>
      </c>
      <c r="H123" s="1">
        <v>43830</v>
      </c>
    </row>
    <row r="124" spans="1:8" hidden="1" x14ac:dyDescent="0.3">
      <c r="A124" t="s">
        <v>72</v>
      </c>
      <c r="B124" t="s">
        <v>73</v>
      </c>
      <c r="C124" t="s">
        <v>194</v>
      </c>
      <c r="D124" t="s">
        <v>88</v>
      </c>
      <c r="E124">
        <v>10212</v>
      </c>
      <c r="F124">
        <v>0</v>
      </c>
      <c r="G124">
        <f>+Tableau1[[#This Row],[SAM]]+Tableau1[[#This Row],[MAM]]</f>
        <v>10212</v>
      </c>
      <c r="H124" s="1">
        <v>43830</v>
      </c>
    </row>
    <row r="125" spans="1:8" hidden="1" x14ac:dyDescent="0.3">
      <c r="A125" t="s">
        <v>72</v>
      </c>
      <c r="B125" t="s">
        <v>73</v>
      </c>
      <c r="C125" t="s">
        <v>195</v>
      </c>
      <c r="D125" t="s">
        <v>90</v>
      </c>
      <c r="E125">
        <v>10122</v>
      </c>
      <c r="F125">
        <v>0</v>
      </c>
      <c r="G125">
        <f>+Tableau1[[#This Row],[SAM]]+Tableau1[[#This Row],[MAM]]</f>
        <v>10122</v>
      </c>
      <c r="H125" s="1">
        <v>43830</v>
      </c>
    </row>
    <row r="126" spans="1:8" hidden="1" x14ac:dyDescent="0.3">
      <c r="A126" t="s">
        <v>72</v>
      </c>
      <c r="B126" t="s">
        <v>73</v>
      </c>
      <c r="C126" t="s">
        <v>91</v>
      </c>
      <c r="D126" t="s">
        <v>92</v>
      </c>
      <c r="E126">
        <v>0</v>
      </c>
      <c r="F126">
        <v>0</v>
      </c>
      <c r="G126">
        <f>+Tableau1[[#This Row],[SAM]]+Tableau1[[#This Row],[MAM]]</f>
        <v>0</v>
      </c>
      <c r="H126" s="1">
        <v>43830</v>
      </c>
    </row>
    <row r="127" spans="1:8" hidden="1" x14ac:dyDescent="0.3">
      <c r="A127" t="s">
        <v>72</v>
      </c>
      <c r="B127" t="s">
        <v>73</v>
      </c>
      <c r="C127" t="s">
        <v>196</v>
      </c>
      <c r="D127" t="s">
        <v>75</v>
      </c>
      <c r="E127">
        <v>15872</v>
      </c>
      <c r="F127">
        <v>0</v>
      </c>
      <c r="G127">
        <f>+Tableau1[[#This Row],[SAM]]+Tableau1[[#This Row],[MAM]]</f>
        <v>15872</v>
      </c>
      <c r="H127" s="1">
        <v>43830</v>
      </c>
    </row>
    <row r="128" spans="1:8" hidden="1" x14ac:dyDescent="0.3">
      <c r="A128" t="s">
        <v>72</v>
      </c>
      <c r="B128" t="s">
        <v>73</v>
      </c>
      <c r="C128" t="s">
        <v>197</v>
      </c>
      <c r="D128" t="s">
        <v>198</v>
      </c>
      <c r="E128">
        <v>6415</v>
      </c>
      <c r="F128">
        <v>0</v>
      </c>
      <c r="G128">
        <f>+Tableau1[[#This Row],[SAM]]+Tableau1[[#This Row],[MAM]]</f>
        <v>6415</v>
      </c>
      <c r="H128" s="1">
        <v>43830</v>
      </c>
    </row>
    <row r="129" spans="1:8" hidden="1" x14ac:dyDescent="0.3">
      <c r="A129" t="s">
        <v>72</v>
      </c>
      <c r="B129" t="s">
        <v>73</v>
      </c>
      <c r="C129" t="s">
        <v>199</v>
      </c>
      <c r="D129" t="s">
        <v>200</v>
      </c>
      <c r="E129">
        <v>0</v>
      </c>
      <c r="F129">
        <v>0</v>
      </c>
      <c r="G129">
        <f>+Tableau1[[#This Row],[SAM]]+Tableau1[[#This Row],[MAM]]</f>
        <v>0</v>
      </c>
      <c r="H129" s="1">
        <v>43830</v>
      </c>
    </row>
    <row r="130" spans="1:8" hidden="1" x14ac:dyDescent="0.3">
      <c r="A130" t="s">
        <v>72</v>
      </c>
      <c r="B130" t="s">
        <v>73</v>
      </c>
      <c r="C130" t="s">
        <v>93</v>
      </c>
      <c r="D130" t="s">
        <v>94</v>
      </c>
      <c r="E130">
        <v>20138</v>
      </c>
      <c r="F130">
        <v>0</v>
      </c>
      <c r="G130">
        <f>+Tableau1[[#This Row],[SAM]]+Tableau1[[#This Row],[MAM]]</f>
        <v>20138</v>
      </c>
      <c r="H130" s="1">
        <v>43830</v>
      </c>
    </row>
    <row r="131" spans="1:8" hidden="1" x14ac:dyDescent="0.3">
      <c r="A131" t="s">
        <v>72</v>
      </c>
      <c r="B131" t="s">
        <v>73</v>
      </c>
      <c r="C131" t="s">
        <v>95</v>
      </c>
      <c r="D131" t="s">
        <v>96</v>
      </c>
      <c r="E131">
        <v>42414</v>
      </c>
      <c r="F131">
        <v>0</v>
      </c>
      <c r="G131">
        <f>+Tableau1[[#This Row],[SAM]]+Tableau1[[#This Row],[MAM]]</f>
        <v>42414</v>
      </c>
      <c r="H131" s="1">
        <v>43830</v>
      </c>
    </row>
    <row r="132" spans="1:8" hidden="1" x14ac:dyDescent="0.3">
      <c r="A132" t="s">
        <v>72</v>
      </c>
      <c r="B132" t="s">
        <v>73</v>
      </c>
      <c r="C132" t="s">
        <v>97</v>
      </c>
      <c r="D132" t="s">
        <v>98</v>
      </c>
      <c r="E132">
        <v>11614</v>
      </c>
      <c r="F132">
        <v>0</v>
      </c>
      <c r="G132">
        <f>+Tableau1[[#This Row],[SAM]]+Tableau1[[#This Row],[MAM]]</f>
        <v>11614</v>
      </c>
      <c r="H132" s="1">
        <v>43830</v>
      </c>
    </row>
    <row r="133" spans="1:8" hidden="1" x14ac:dyDescent="0.3">
      <c r="A133" t="s">
        <v>72</v>
      </c>
      <c r="B133" t="s">
        <v>73</v>
      </c>
      <c r="C133" t="s">
        <v>99</v>
      </c>
      <c r="D133" t="s">
        <v>100</v>
      </c>
      <c r="E133">
        <v>26025</v>
      </c>
      <c r="F133">
        <v>0</v>
      </c>
      <c r="G133">
        <f>+Tableau1[[#This Row],[SAM]]+Tableau1[[#This Row],[MAM]]</f>
        <v>26025</v>
      </c>
      <c r="H133" s="1">
        <v>43830</v>
      </c>
    </row>
    <row r="134" spans="1:8" hidden="1" x14ac:dyDescent="0.3">
      <c r="A134" t="s">
        <v>72</v>
      </c>
      <c r="B134" t="s">
        <v>73</v>
      </c>
      <c r="C134" t="s">
        <v>201</v>
      </c>
      <c r="D134" t="s">
        <v>202</v>
      </c>
      <c r="E134">
        <v>13189</v>
      </c>
      <c r="F134">
        <v>0</v>
      </c>
      <c r="G134">
        <f>+Tableau1[[#This Row],[SAM]]+Tableau1[[#This Row],[MAM]]</f>
        <v>13189</v>
      </c>
      <c r="H134" s="1">
        <v>43830</v>
      </c>
    </row>
    <row r="135" spans="1:8" hidden="1" x14ac:dyDescent="0.3">
      <c r="A135" t="s">
        <v>72</v>
      </c>
      <c r="B135" t="s">
        <v>73</v>
      </c>
      <c r="C135" t="s">
        <v>110</v>
      </c>
      <c r="D135" t="s">
        <v>111</v>
      </c>
      <c r="E135">
        <v>1587</v>
      </c>
      <c r="F135">
        <v>0</v>
      </c>
      <c r="G135">
        <f>+Tableau1[[#This Row],[SAM]]+Tableau1[[#This Row],[MAM]]</f>
        <v>1587</v>
      </c>
      <c r="H135" s="1">
        <v>43830</v>
      </c>
    </row>
    <row r="136" spans="1:8" hidden="1" x14ac:dyDescent="0.3">
      <c r="A136" t="s">
        <v>72</v>
      </c>
      <c r="B136" t="s">
        <v>73</v>
      </c>
      <c r="C136" t="s">
        <v>101</v>
      </c>
      <c r="D136" t="s">
        <v>102</v>
      </c>
      <c r="E136">
        <v>27404</v>
      </c>
      <c r="F136">
        <v>0</v>
      </c>
      <c r="G136">
        <f>+Tableau1[[#This Row],[SAM]]+Tableau1[[#This Row],[MAM]]</f>
        <v>27404</v>
      </c>
      <c r="H136" s="1">
        <v>43830</v>
      </c>
    </row>
    <row r="137" spans="1:8" hidden="1" x14ac:dyDescent="0.3">
      <c r="A137" t="s">
        <v>35</v>
      </c>
      <c r="B137" t="s">
        <v>36</v>
      </c>
      <c r="C137" t="s">
        <v>203</v>
      </c>
      <c r="D137" t="s">
        <v>38</v>
      </c>
      <c r="E137">
        <v>7089.4790000000003</v>
      </c>
      <c r="F137">
        <v>0</v>
      </c>
      <c r="G137">
        <f>+Tableau1[[#This Row],[SAM]]+Tableau1[[#This Row],[MAM]]</f>
        <v>7089.4790000000003</v>
      </c>
      <c r="H137" s="1">
        <v>43830</v>
      </c>
    </row>
    <row r="138" spans="1:8" hidden="1" x14ac:dyDescent="0.3">
      <c r="A138" t="s">
        <v>35</v>
      </c>
      <c r="B138" t="s">
        <v>36</v>
      </c>
      <c r="C138" t="s">
        <v>204</v>
      </c>
      <c r="D138" t="s">
        <v>39</v>
      </c>
      <c r="E138">
        <v>15635.3488</v>
      </c>
      <c r="F138">
        <v>0</v>
      </c>
      <c r="G138">
        <f>+Tableau1[[#This Row],[SAM]]+Tableau1[[#This Row],[MAM]]</f>
        <v>15635.3488</v>
      </c>
      <c r="H138" s="1">
        <v>43830</v>
      </c>
    </row>
    <row r="139" spans="1:8" hidden="1" x14ac:dyDescent="0.3">
      <c r="A139" t="s">
        <v>35</v>
      </c>
      <c r="B139" t="s">
        <v>36</v>
      </c>
      <c r="C139" t="s">
        <v>205</v>
      </c>
      <c r="D139" t="s">
        <v>41</v>
      </c>
      <c r="E139">
        <v>24891.437099999999</v>
      </c>
      <c r="F139">
        <v>0</v>
      </c>
      <c r="G139">
        <f>+Tableau1[[#This Row],[SAM]]+Tableau1[[#This Row],[MAM]]</f>
        <v>24891.437099999999</v>
      </c>
      <c r="H139" s="1">
        <v>43830</v>
      </c>
    </row>
    <row r="140" spans="1:8" hidden="1" x14ac:dyDescent="0.3">
      <c r="A140" t="s">
        <v>35</v>
      </c>
      <c r="B140" t="s">
        <v>36</v>
      </c>
      <c r="C140" t="s">
        <v>206</v>
      </c>
      <c r="D140" t="s">
        <v>43</v>
      </c>
      <c r="E140">
        <v>102997.5744</v>
      </c>
      <c r="F140">
        <v>0</v>
      </c>
      <c r="G140">
        <f>+Tableau1[[#This Row],[SAM]]+Tableau1[[#This Row],[MAM]]</f>
        <v>102997.5744</v>
      </c>
      <c r="H140" s="1">
        <v>43830</v>
      </c>
    </row>
    <row r="141" spans="1:8" hidden="1" x14ac:dyDescent="0.3">
      <c r="A141" t="s">
        <v>35</v>
      </c>
      <c r="B141" t="s">
        <v>36</v>
      </c>
      <c r="C141" t="s">
        <v>207</v>
      </c>
      <c r="D141" t="s">
        <v>45</v>
      </c>
      <c r="E141">
        <v>9287.3374999999996</v>
      </c>
      <c r="F141">
        <v>0</v>
      </c>
      <c r="G141">
        <f>+Tableau1[[#This Row],[SAM]]+Tableau1[[#This Row],[MAM]]</f>
        <v>9287.3374999999996</v>
      </c>
      <c r="H141" s="1">
        <v>43830</v>
      </c>
    </row>
    <row r="142" spans="1:8" hidden="1" x14ac:dyDescent="0.3">
      <c r="A142" t="s">
        <v>35</v>
      </c>
      <c r="B142" t="s">
        <v>36</v>
      </c>
      <c r="C142" t="s">
        <v>208</v>
      </c>
      <c r="D142" t="s">
        <v>47</v>
      </c>
      <c r="E142">
        <v>73314.128599999996</v>
      </c>
      <c r="F142">
        <v>0</v>
      </c>
      <c r="G142">
        <f>+Tableau1[[#This Row],[SAM]]+Tableau1[[#This Row],[MAM]]</f>
        <v>73314.128599999996</v>
      </c>
      <c r="H142" s="1">
        <v>43830</v>
      </c>
    </row>
    <row r="143" spans="1:8" hidden="1" x14ac:dyDescent="0.3">
      <c r="A143" t="s">
        <v>35</v>
      </c>
      <c r="B143" t="s">
        <v>36</v>
      </c>
      <c r="C143" t="s">
        <v>209</v>
      </c>
      <c r="D143" t="s">
        <v>49</v>
      </c>
      <c r="E143">
        <v>34789.608</v>
      </c>
      <c r="F143">
        <v>0</v>
      </c>
      <c r="G143">
        <f>+Tableau1[[#This Row],[SAM]]+Tableau1[[#This Row],[MAM]]</f>
        <v>34789.608</v>
      </c>
      <c r="H143" s="1">
        <v>43830</v>
      </c>
    </row>
    <row r="144" spans="1:8" hidden="1" x14ac:dyDescent="0.3">
      <c r="A144" t="s">
        <v>35</v>
      </c>
      <c r="B144" t="s">
        <v>36</v>
      </c>
      <c r="C144" t="s">
        <v>210</v>
      </c>
      <c r="D144" t="s">
        <v>51</v>
      </c>
      <c r="E144">
        <v>112160.98480000001</v>
      </c>
      <c r="F144">
        <v>0</v>
      </c>
      <c r="G144">
        <f>+Tableau1[[#This Row],[SAM]]+Tableau1[[#This Row],[MAM]]</f>
        <v>112160.98480000001</v>
      </c>
      <c r="H144" s="1">
        <v>43830</v>
      </c>
    </row>
    <row r="145" spans="1:8" hidden="1" x14ac:dyDescent="0.3">
      <c r="A145" t="s">
        <v>211</v>
      </c>
      <c r="B145" t="s">
        <v>159</v>
      </c>
      <c r="C145" t="s">
        <v>160</v>
      </c>
      <c r="D145" t="s">
        <v>75</v>
      </c>
      <c r="E145">
        <v>5220.4218278308999</v>
      </c>
      <c r="F145">
        <v>0</v>
      </c>
      <c r="G145">
        <f>+Tableau1[[#This Row],[SAM]]+Tableau1[[#This Row],[MAM]]</f>
        <v>5220.4218278308999</v>
      </c>
      <c r="H145" s="1">
        <v>43830</v>
      </c>
    </row>
    <row r="146" spans="1:8" hidden="1" x14ac:dyDescent="0.3">
      <c r="A146" t="s">
        <v>211</v>
      </c>
      <c r="B146" t="s">
        <v>159</v>
      </c>
      <c r="C146" t="s">
        <v>161</v>
      </c>
      <c r="D146" t="s">
        <v>162</v>
      </c>
      <c r="E146">
        <v>2832.4662156178001</v>
      </c>
      <c r="F146">
        <v>0</v>
      </c>
      <c r="G146">
        <f>+Tableau1[[#This Row],[SAM]]+Tableau1[[#This Row],[MAM]]</f>
        <v>2832.4662156178001</v>
      </c>
      <c r="H146" s="1">
        <v>43830</v>
      </c>
    </row>
    <row r="147" spans="1:8" hidden="1" x14ac:dyDescent="0.3">
      <c r="A147" t="s">
        <v>211</v>
      </c>
      <c r="B147" t="s">
        <v>159</v>
      </c>
      <c r="C147" t="s">
        <v>163</v>
      </c>
      <c r="D147" t="s">
        <v>164</v>
      </c>
      <c r="E147">
        <v>5245.8786221560003</v>
      </c>
      <c r="F147">
        <v>0</v>
      </c>
      <c r="G147">
        <f>+Tableau1[[#This Row],[SAM]]+Tableau1[[#This Row],[MAM]]</f>
        <v>5245.8786221560003</v>
      </c>
      <c r="H147" s="1">
        <v>43830</v>
      </c>
    </row>
    <row r="148" spans="1:8" hidden="1" x14ac:dyDescent="0.3">
      <c r="A148" t="s">
        <v>211</v>
      </c>
      <c r="B148" t="s">
        <v>159</v>
      </c>
      <c r="C148" t="s">
        <v>165</v>
      </c>
      <c r="D148" t="s">
        <v>166</v>
      </c>
      <c r="E148">
        <v>3993.5019251997001</v>
      </c>
      <c r="F148">
        <v>0</v>
      </c>
      <c r="G148">
        <f>+Tableau1[[#This Row],[SAM]]+Tableau1[[#This Row],[MAM]]</f>
        <v>3993.5019251997001</v>
      </c>
      <c r="H148" s="1">
        <v>43830</v>
      </c>
    </row>
    <row r="149" spans="1:8" hidden="1" x14ac:dyDescent="0.3">
      <c r="A149" t="s">
        <v>211</v>
      </c>
      <c r="B149" t="s">
        <v>159</v>
      </c>
      <c r="C149" t="s">
        <v>167</v>
      </c>
      <c r="D149" t="s">
        <v>168</v>
      </c>
      <c r="E149">
        <v>2171.8284164278998</v>
      </c>
      <c r="F149">
        <v>0</v>
      </c>
      <c r="G149">
        <f>+Tableau1[[#This Row],[SAM]]+Tableau1[[#This Row],[MAM]]</f>
        <v>2171.8284164278998</v>
      </c>
      <c r="H149" s="1">
        <v>43830</v>
      </c>
    </row>
    <row r="150" spans="1:8" hidden="1" x14ac:dyDescent="0.3">
      <c r="A150" t="s">
        <v>211</v>
      </c>
      <c r="B150" t="s">
        <v>159</v>
      </c>
      <c r="C150" t="s">
        <v>169</v>
      </c>
      <c r="D150" t="s">
        <v>170</v>
      </c>
      <c r="E150">
        <v>1291.1977615343001</v>
      </c>
      <c r="F150">
        <v>0</v>
      </c>
      <c r="G150">
        <f>+Tableau1[[#This Row],[SAM]]+Tableau1[[#This Row],[MAM]]</f>
        <v>1291.1977615343001</v>
      </c>
      <c r="H150" s="1">
        <v>43830</v>
      </c>
    </row>
    <row r="151" spans="1:8" hidden="1" x14ac:dyDescent="0.3">
      <c r="A151" t="s">
        <v>211</v>
      </c>
      <c r="B151" t="s">
        <v>159</v>
      </c>
      <c r="C151" t="s">
        <v>171</v>
      </c>
      <c r="D151" t="s">
        <v>172</v>
      </c>
      <c r="E151">
        <v>203.56316596542001</v>
      </c>
      <c r="F151">
        <v>0</v>
      </c>
      <c r="G151">
        <f>+Tableau1[[#This Row],[SAM]]+Tableau1[[#This Row],[MAM]]</f>
        <v>203.56316596542001</v>
      </c>
      <c r="H151" s="1">
        <v>43830</v>
      </c>
    </row>
    <row r="152" spans="1:8" hidden="1" x14ac:dyDescent="0.3">
      <c r="A152" t="s">
        <v>211</v>
      </c>
      <c r="B152" t="s">
        <v>159</v>
      </c>
      <c r="C152" t="s">
        <v>173</v>
      </c>
      <c r="D152" t="s">
        <v>75</v>
      </c>
      <c r="E152">
        <v>364.94565919425003</v>
      </c>
      <c r="F152">
        <v>0</v>
      </c>
      <c r="G152">
        <f>+Tableau1[[#This Row],[SAM]]+Tableau1[[#This Row],[MAM]]</f>
        <v>364.94565919425003</v>
      </c>
      <c r="H152" s="1">
        <v>43830</v>
      </c>
    </row>
    <row r="153" spans="1:8" hidden="1" x14ac:dyDescent="0.3">
      <c r="A153" t="s">
        <v>211</v>
      </c>
      <c r="B153" t="s">
        <v>159</v>
      </c>
      <c r="C153" t="s">
        <v>174</v>
      </c>
      <c r="D153" t="s">
        <v>175</v>
      </c>
      <c r="E153">
        <v>1071.5166823862</v>
      </c>
      <c r="F153">
        <v>0</v>
      </c>
      <c r="G153">
        <f>+Tableau1[[#This Row],[SAM]]+Tableau1[[#This Row],[MAM]]</f>
        <v>1071.5166823862</v>
      </c>
      <c r="H153" s="1">
        <v>43830</v>
      </c>
    </row>
    <row r="154" spans="1:8" hidden="1" x14ac:dyDescent="0.3">
      <c r="A154" t="s">
        <v>211</v>
      </c>
      <c r="B154" t="s">
        <v>159</v>
      </c>
      <c r="C154" t="s">
        <v>176</v>
      </c>
      <c r="D154" t="s">
        <v>177</v>
      </c>
      <c r="E154">
        <v>5381.8063918372</v>
      </c>
      <c r="F154">
        <v>0</v>
      </c>
      <c r="G154">
        <f>+Tableau1[[#This Row],[SAM]]+Tableau1[[#This Row],[MAM]]</f>
        <v>5381.8063918372</v>
      </c>
      <c r="H154" s="1">
        <v>43830</v>
      </c>
    </row>
    <row r="155" spans="1:8" hidden="1" x14ac:dyDescent="0.3">
      <c r="A155" t="s">
        <v>211</v>
      </c>
      <c r="B155" t="s">
        <v>159</v>
      </c>
      <c r="C155" t="s">
        <v>178</v>
      </c>
      <c r="D155" t="s">
        <v>75</v>
      </c>
      <c r="E155">
        <v>188.09505310109</v>
      </c>
      <c r="F155">
        <v>0</v>
      </c>
      <c r="G155">
        <f>+Tableau1[[#This Row],[SAM]]+Tableau1[[#This Row],[MAM]]</f>
        <v>188.09505310109</v>
      </c>
      <c r="H155" s="1">
        <v>43830</v>
      </c>
    </row>
    <row r="156" spans="1:8" hidden="1" x14ac:dyDescent="0.3">
      <c r="A156" t="s">
        <v>211</v>
      </c>
      <c r="B156" t="s">
        <v>159</v>
      </c>
      <c r="C156" t="s">
        <v>179</v>
      </c>
      <c r="D156" t="s">
        <v>180</v>
      </c>
      <c r="E156">
        <v>81.437832131389996</v>
      </c>
      <c r="F156">
        <v>0</v>
      </c>
      <c r="G156">
        <f>+Tableau1[[#This Row],[SAM]]+Tableau1[[#This Row],[MAM]]</f>
        <v>81.437832131389996</v>
      </c>
      <c r="H156" s="1">
        <v>43830</v>
      </c>
    </row>
    <row r="157" spans="1:8" hidden="1" x14ac:dyDescent="0.3">
      <c r="A157" t="s">
        <v>211</v>
      </c>
      <c r="B157" t="s">
        <v>159</v>
      </c>
      <c r="C157" t="s">
        <v>181</v>
      </c>
      <c r="D157" t="s">
        <v>182</v>
      </c>
      <c r="E157">
        <v>3635.5399118216001</v>
      </c>
      <c r="F157">
        <v>0</v>
      </c>
      <c r="G157">
        <f>+Tableau1[[#This Row],[SAM]]+Tableau1[[#This Row],[MAM]]</f>
        <v>3635.5399118216001</v>
      </c>
      <c r="H157" s="1">
        <v>43830</v>
      </c>
    </row>
    <row r="158" spans="1:8" hidden="1" x14ac:dyDescent="0.3">
      <c r="A158" t="s">
        <v>128</v>
      </c>
      <c r="B158" t="s">
        <v>129</v>
      </c>
      <c r="C158" t="s">
        <v>130</v>
      </c>
      <c r="D158" t="s">
        <v>131</v>
      </c>
      <c r="E158">
        <v>7045.0640000000003</v>
      </c>
      <c r="F158">
        <v>0</v>
      </c>
      <c r="G158">
        <f>+Tableau1[[#This Row],[SAM]]+Tableau1[[#This Row],[MAM]]</f>
        <v>7045.0640000000003</v>
      </c>
      <c r="H158" s="1">
        <v>43830</v>
      </c>
    </row>
    <row r="159" spans="1:8" hidden="1" x14ac:dyDescent="0.3">
      <c r="A159" t="s">
        <v>128</v>
      </c>
      <c r="B159" t="s">
        <v>129</v>
      </c>
      <c r="C159" t="s">
        <v>132</v>
      </c>
      <c r="D159" t="s">
        <v>133</v>
      </c>
      <c r="E159">
        <v>5442.2992000000004</v>
      </c>
      <c r="F159">
        <v>0</v>
      </c>
      <c r="G159">
        <f>+Tableau1[[#This Row],[SAM]]+Tableau1[[#This Row],[MAM]]</f>
        <v>5442.2992000000004</v>
      </c>
      <c r="H159" s="1">
        <v>43830</v>
      </c>
    </row>
    <row r="160" spans="1:8" hidden="1" x14ac:dyDescent="0.3">
      <c r="A160" t="s">
        <v>128</v>
      </c>
      <c r="B160" t="s">
        <v>129</v>
      </c>
      <c r="C160" t="s">
        <v>134</v>
      </c>
      <c r="D160" t="s">
        <v>135</v>
      </c>
      <c r="E160">
        <v>4600.0864000000001</v>
      </c>
      <c r="F160">
        <v>0</v>
      </c>
      <c r="G160">
        <f>+Tableau1[[#This Row],[SAM]]+Tableau1[[#This Row],[MAM]]</f>
        <v>4600.0864000000001</v>
      </c>
      <c r="H160" s="1">
        <v>43830</v>
      </c>
    </row>
    <row r="161" spans="1:8" hidden="1" x14ac:dyDescent="0.3">
      <c r="A161" t="s">
        <v>128</v>
      </c>
      <c r="B161" t="s">
        <v>129</v>
      </c>
      <c r="C161" t="s">
        <v>136</v>
      </c>
      <c r="D161" t="s">
        <v>137</v>
      </c>
      <c r="E161">
        <v>2921.6615999999999</v>
      </c>
      <c r="F161">
        <v>0</v>
      </c>
      <c r="G161">
        <f>+Tableau1[[#This Row],[SAM]]+Tableau1[[#This Row],[MAM]]</f>
        <v>2921.6615999999999</v>
      </c>
      <c r="H161" s="1">
        <v>43830</v>
      </c>
    </row>
    <row r="162" spans="1:8" hidden="1" x14ac:dyDescent="0.3">
      <c r="A162" t="s">
        <v>128</v>
      </c>
      <c r="B162" t="s">
        <v>129</v>
      </c>
      <c r="C162" t="s">
        <v>138</v>
      </c>
      <c r="D162" t="s">
        <v>139</v>
      </c>
      <c r="E162">
        <v>3053.3957999999998</v>
      </c>
      <c r="F162">
        <v>0</v>
      </c>
      <c r="G162">
        <f>+Tableau1[[#This Row],[SAM]]+Tableau1[[#This Row],[MAM]]</f>
        <v>3053.3957999999998</v>
      </c>
      <c r="H162" s="1">
        <v>43830</v>
      </c>
    </row>
    <row r="163" spans="1:8" hidden="1" x14ac:dyDescent="0.3">
      <c r="A163" t="s">
        <v>128</v>
      </c>
      <c r="B163" t="s">
        <v>129</v>
      </c>
      <c r="C163" t="s">
        <v>140</v>
      </c>
      <c r="D163" t="s">
        <v>141</v>
      </c>
      <c r="E163">
        <v>0</v>
      </c>
      <c r="F163">
        <v>0</v>
      </c>
      <c r="G163">
        <f>+Tableau1[[#This Row],[SAM]]+Tableau1[[#This Row],[MAM]]</f>
        <v>0</v>
      </c>
      <c r="H163" s="1">
        <v>43830</v>
      </c>
    </row>
    <row r="164" spans="1:8" hidden="1" x14ac:dyDescent="0.3">
      <c r="A164" t="s">
        <v>128</v>
      </c>
      <c r="B164" t="s">
        <v>129</v>
      </c>
      <c r="C164" t="s">
        <v>142</v>
      </c>
      <c r="D164" t="s">
        <v>143</v>
      </c>
      <c r="E164">
        <v>3007.2640000000001</v>
      </c>
      <c r="F164">
        <v>0</v>
      </c>
      <c r="G164">
        <f>+Tableau1[[#This Row],[SAM]]+Tableau1[[#This Row],[MAM]]</f>
        <v>3007.2640000000001</v>
      </c>
      <c r="H164" s="1">
        <v>43830</v>
      </c>
    </row>
    <row r="165" spans="1:8" hidden="1" x14ac:dyDescent="0.3">
      <c r="A165" t="s">
        <v>128</v>
      </c>
      <c r="B165" t="s">
        <v>129</v>
      </c>
      <c r="C165" t="s">
        <v>144</v>
      </c>
      <c r="D165" t="s">
        <v>145</v>
      </c>
      <c r="E165">
        <v>6627.348</v>
      </c>
      <c r="F165">
        <v>0</v>
      </c>
      <c r="G165">
        <f>+Tableau1[[#This Row],[SAM]]+Tableau1[[#This Row],[MAM]]</f>
        <v>6627.348</v>
      </c>
      <c r="H165" s="1">
        <v>43830</v>
      </c>
    </row>
    <row r="166" spans="1:8" hidden="1" x14ac:dyDescent="0.3">
      <c r="A166" t="s">
        <v>128</v>
      </c>
      <c r="B166" t="s">
        <v>129</v>
      </c>
      <c r="C166" t="s">
        <v>146</v>
      </c>
      <c r="D166" t="s">
        <v>147</v>
      </c>
      <c r="E166">
        <v>2398.8978000000002</v>
      </c>
      <c r="F166">
        <v>0</v>
      </c>
      <c r="G166">
        <f>+Tableau1[[#This Row],[SAM]]+Tableau1[[#This Row],[MAM]]</f>
        <v>2398.8978000000002</v>
      </c>
      <c r="H166" s="1">
        <v>43830</v>
      </c>
    </row>
    <row r="167" spans="1:8" hidden="1" x14ac:dyDescent="0.3">
      <c r="A167" t="s">
        <v>128</v>
      </c>
      <c r="B167" t="s">
        <v>129</v>
      </c>
      <c r="C167" t="s">
        <v>148</v>
      </c>
      <c r="D167" t="s">
        <v>149</v>
      </c>
      <c r="E167">
        <v>3613.5684000000001</v>
      </c>
      <c r="F167">
        <v>0</v>
      </c>
      <c r="G167">
        <f>+Tableau1[[#This Row],[SAM]]+Tableau1[[#This Row],[MAM]]</f>
        <v>3613.5684000000001</v>
      </c>
      <c r="H167" s="1">
        <v>43830</v>
      </c>
    </row>
    <row r="168" spans="1:8" hidden="1" x14ac:dyDescent="0.3">
      <c r="A168" t="s">
        <v>128</v>
      </c>
      <c r="B168" t="s">
        <v>129</v>
      </c>
      <c r="C168" t="s">
        <v>150</v>
      </c>
      <c r="D168" t="s">
        <v>151</v>
      </c>
      <c r="E168">
        <v>1461.3931332</v>
      </c>
      <c r="F168">
        <v>0</v>
      </c>
      <c r="G168">
        <f>+Tableau1[[#This Row],[SAM]]+Tableau1[[#This Row],[MAM]]</f>
        <v>1461.3931332</v>
      </c>
      <c r="H168" s="1">
        <v>43830</v>
      </c>
    </row>
    <row r="169" spans="1:8" hidden="1" x14ac:dyDescent="0.3">
      <c r="A169" t="s">
        <v>128</v>
      </c>
      <c r="B169" t="s">
        <v>129</v>
      </c>
      <c r="C169" t="s">
        <v>152</v>
      </c>
      <c r="D169" t="s">
        <v>153</v>
      </c>
      <c r="E169">
        <v>3176.8879999999999</v>
      </c>
      <c r="F169">
        <v>0</v>
      </c>
      <c r="G169">
        <f>+Tableau1[[#This Row],[SAM]]+Tableau1[[#This Row],[MAM]]</f>
        <v>3176.8879999999999</v>
      </c>
      <c r="H169" s="1">
        <v>43830</v>
      </c>
    </row>
    <row r="170" spans="1:8" hidden="1" x14ac:dyDescent="0.3">
      <c r="A170" t="s">
        <v>128</v>
      </c>
      <c r="B170" t="s">
        <v>129</v>
      </c>
      <c r="C170" t="s">
        <v>154</v>
      </c>
      <c r="D170" t="s">
        <v>155</v>
      </c>
      <c r="E170">
        <v>12719.1584</v>
      </c>
      <c r="F170">
        <v>0</v>
      </c>
      <c r="G170">
        <f>+Tableau1[[#This Row],[SAM]]+Tableau1[[#This Row],[MAM]]</f>
        <v>12719.1584</v>
      </c>
      <c r="H170" s="1">
        <v>43830</v>
      </c>
    </row>
    <row r="171" spans="1:8" hidden="1" x14ac:dyDescent="0.3">
      <c r="A171" t="s">
        <v>128</v>
      </c>
      <c r="B171" t="s">
        <v>129</v>
      </c>
      <c r="C171" t="s">
        <v>156</v>
      </c>
      <c r="D171" t="s">
        <v>157</v>
      </c>
      <c r="E171">
        <v>1749.8936000000001</v>
      </c>
      <c r="F171">
        <v>0</v>
      </c>
      <c r="G171">
        <f>+Tableau1[[#This Row],[SAM]]+Tableau1[[#This Row],[MAM]]</f>
        <v>1749.8936000000001</v>
      </c>
      <c r="H171" s="1">
        <v>43830</v>
      </c>
    </row>
    <row r="172" spans="1:8" hidden="1" x14ac:dyDescent="0.3">
      <c r="A172" t="s">
        <v>120</v>
      </c>
      <c r="B172" t="s">
        <v>121</v>
      </c>
      <c r="C172" t="s">
        <v>122</v>
      </c>
      <c r="D172" t="s">
        <v>123</v>
      </c>
      <c r="E172">
        <v>67969</v>
      </c>
      <c r="F172">
        <v>0</v>
      </c>
      <c r="G172">
        <f>+Tableau1[[#This Row],[SAM]]+Tableau1[[#This Row],[MAM]]</f>
        <v>67969</v>
      </c>
      <c r="H172" s="1">
        <v>43830</v>
      </c>
    </row>
    <row r="173" spans="1:8" hidden="1" x14ac:dyDescent="0.3">
      <c r="A173" t="s">
        <v>120</v>
      </c>
      <c r="B173" t="s">
        <v>121</v>
      </c>
      <c r="C173" t="s">
        <v>124</v>
      </c>
      <c r="D173" t="s">
        <v>125</v>
      </c>
      <c r="E173">
        <v>132366</v>
      </c>
      <c r="F173">
        <v>0</v>
      </c>
      <c r="G173">
        <f>+Tableau1[[#This Row],[SAM]]+Tableau1[[#This Row],[MAM]]</f>
        <v>132366</v>
      </c>
      <c r="H173" s="1">
        <v>43830</v>
      </c>
    </row>
    <row r="174" spans="1:8" hidden="1" x14ac:dyDescent="0.3">
      <c r="A174" t="s">
        <v>120</v>
      </c>
      <c r="B174" t="s">
        <v>121</v>
      </c>
      <c r="C174" t="s">
        <v>126</v>
      </c>
      <c r="D174" t="s">
        <v>127</v>
      </c>
      <c r="E174">
        <v>159314</v>
      </c>
      <c r="F174">
        <v>0</v>
      </c>
      <c r="G174">
        <f>+Tableau1[[#This Row],[SAM]]+Tableau1[[#This Row],[MAM]]</f>
        <v>159314</v>
      </c>
      <c r="H174" s="1">
        <v>43830</v>
      </c>
    </row>
    <row r="175" spans="1:8" hidden="1" x14ac:dyDescent="0.3">
      <c r="A175" t="s">
        <v>112</v>
      </c>
      <c r="B175" t="s">
        <v>113</v>
      </c>
      <c r="C175" t="s">
        <v>114</v>
      </c>
      <c r="D175" t="s">
        <v>115</v>
      </c>
      <c r="E175">
        <v>11880</v>
      </c>
      <c r="F175">
        <v>0</v>
      </c>
      <c r="G175">
        <f>+Tableau1[[#This Row],[SAM]]+Tableau1[[#This Row],[MAM]]</f>
        <v>11880</v>
      </c>
      <c r="H175" s="1">
        <v>43830</v>
      </c>
    </row>
    <row r="176" spans="1:8" hidden="1" x14ac:dyDescent="0.3">
      <c r="A176" t="s">
        <v>112</v>
      </c>
      <c r="B176" t="s">
        <v>113</v>
      </c>
      <c r="C176" t="s">
        <v>23</v>
      </c>
      <c r="D176" t="s">
        <v>116</v>
      </c>
      <c r="E176">
        <v>4078.8384000000001</v>
      </c>
      <c r="F176">
        <v>0</v>
      </c>
      <c r="G176">
        <f>+Tableau1[[#This Row],[SAM]]+Tableau1[[#This Row],[MAM]]</f>
        <v>4078.8384000000001</v>
      </c>
      <c r="H176" s="1">
        <v>43830</v>
      </c>
    </row>
    <row r="177" spans="1:8" hidden="1" x14ac:dyDescent="0.3">
      <c r="A177" t="s">
        <v>112</v>
      </c>
      <c r="B177" t="s">
        <v>113</v>
      </c>
      <c r="C177" t="s">
        <v>117</v>
      </c>
      <c r="D177" t="s">
        <v>118</v>
      </c>
      <c r="E177">
        <v>31533</v>
      </c>
      <c r="F177">
        <v>0</v>
      </c>
      <c r="G177">
        <f>+Tableau1[[#This Row],[SAM]]+Tableau1[[#This Row],[MAM]]</f>
        <v>31533</v>
      </c>
      <c r="H177" s="1">
        <v>43830</v>
      </c>
    </row>
    <row r="178" spans="1:8" hidden="1" x14ac:dyDescent="0.3">
      <c r="A178" t="s">
        <v>112</v>
      </c>
      <c r="B178" t="s">
        <v>113</v>
      </c>
      <c r="C178" t="s">
        <v>27</v>
      </c>
      <c r="D178" t="s">
        <v>119</v>
      </c>
      <c r="E178">
        <v>12553.085999999999</v>
      </c>
      <c r="F178">
        <v>0</v>
      </c>
      <c r="G178">
        <f>+Tableau1[[#This Row],[SAM]]+Tableau1[[#This Row],[MAM]]</f>
        <v>12553.085999999999</v>
      </c>
      <c r="H178" s="1">
        <v>43830</v>
      </c>
    </row>
    <row r="179" spans="1:8" hidden="1" x14ac:dyDescent="0.3">
      <c r="A179" t="s">
        <v>7</v>
      </c>
      <c r="B179" t="s">
        <v>8</v>
      </c>
      <c r="C179" t="s">
        <v>9</v>
      </c>
      <c r="D179" t="s">
        <v>10</v>
      </c>
      <c r="E179">
        <v>14189</v>
      </c>
      <c r="F179">
        <v>0</v>
      </c>
      <c r="G179">
        <f>+Tableau1[[#This Row],[SAM]]+Tableau1[[#This Row],[MAM]]</f>
        <v>14189</v>
      </c>
      <c r="H179" s="1">
        <v>43465</v>
      </c>
    </row>
    <row r="180" spans="1:8" hidden="1" x14ac:dyDescent="0.3">
      <c r="A180" t="s">
        <v>7</v>
      </c>
      <c r="B180" t="s">
        <v>8</v>
      </c>
      <c r="C180" t="s">
        <v>11</v>
      </c>
      <c r="D180" t="s">
        <v>12</v>
      </c>
      <c r="E180">
        <v>8905</v>
      </c>
      <c r="F180">
        <v>0</v>
      </c>
      <c r="G180">
        <f>+Tableau1[[#This Row],[SAM]]+Tableau1[[#This Row],[MAM]]</f>
        <v>8905</v>
      </c>
      <c r="H180" s="1">
        <v>43465</v>
      </c>
    </row>
    <row r="181" spans="1:8" hidden="1" x14ac:dyDescent="0.3">
      <c r="A181" t="s">
        <v>7</v>
      </c>
      <c r="B181" t="s">
        <v>8</v>
      </c>
      <c r="C181" t="s">
        <v>13</v>
      </c>
      <c r="D181" t="s">
        <v>14</v>
      </c>
      <c r="E181">
        <v>14860</v>
      </c>
      <c r="F181">
        <v>0</v>
      </c>
      <c r="G181">
        <f>+Tableau1[[#This Row],[SAM]]+Tableau1[[#This Row],[MAM]]</f>
        <v>14860</v>
      </c>
      <c r="H181" s="1">
        <v>43465</v>
      </c>
    </row>
    <row r="182" spans="1:8" hidden="1" x14ac:dyDescent="0.3">
      <c r="A182" t="s">
        <v>7</v>
      </c>
      <c r="B182" t="s">
        <v>8</v>
      </c>
      <c r="C182" t="s">
        <v>15</v>
      </c>
      <c r="D182" t="s">
        <v>16</v>
      </c>
      <c r="E182">
        <v>12702</v>
      </c>
      <c r="F182">
        <v>0</v>
      </c>
      <c r="G182">
        <f>+Tableau1[[#This Row],[SAM]]+Tableau1[[#This Row],[MAM]]</f>
        <v>12702</v>
      </c>
      <c r="H182" s="1">
        <v>43465</v>
      </c>
    </row>
    <row r="183" spans="1:8" hidden="1" x14ac:dyDescent="0.3">
      <c r="A183" t="s">
        <v>7</v>
      </c>
      <c r="B183" t="s">
        <v>8</v>
      </c>
      <c r="C183" t="s">
        <v>17</v>
      </c>
      <c r="D183" t="s">
        <v>18</v>
      </c>
      <c r="E183">
        <v>20361</v>
      </c>
      <c r="F183">
        <v>0</v>
      </c>
      <c r="G183">
        <f>+Tableau1[[#This Row],[SAM]]+Tableau1[[#This Row],[MAM]]</f>
        <v>20361</v>
      </c>
      <c r="H183" s="1">
        <v>43465</v>
      </c>
    </row>
    <row r="184" spans="1:8" hidden="1" x14ac:dyDescent="0.3">
      <c r="A184" t="s">
        <v>7</v>
      </c>
      <c r="B184" t="s">
        <v>8</v>
      </c>
      <c r="C184" t="s">
        <v>19</v>
      </c>
      <c r="D184" t="s">
        <v>20</v>
      </c>
      <c r="E184">
        <v>12634</v>
      </c>
      <c r="F184">
        <v>0</v>
      </c>
      <c r="G184">
        <f>+Tableau1[[#This Row],[SAM]]+Tableau1[[#This Row],[MAM]]</f>
        <v>12634</v>
      </c>
      <c r="H184" s="1">
        <v>43465</v>
      </c>
    </row>
    <row r="185" spans="1:8" hidden="1" x14ac:dyDescent="0.3">
      <c r="A185" t="s">
        <v>7</v>
      </c>
      <c r="B185" t="s">
        <v>8</v>
      </c>
      <c r="C185" t="s">
        <v>21</v>
      </c>
      <c r="D185" t="s">
        <v>22</v>
      </c>
      <c r="E185">
        <v>6602</v>
      </c>
      <c r="F185">
        <v>0</v>
      </c>
      <c r="G185">
        <f>+Tableau1[[#This Row],[SAM]]+Tableau1[[#This Row],[MAM]]</f>
        <v>6602</v>
      </c>
      <c r="H185" s="1">
        <v>43465</v>
      </c>
    </row>
    <row r="186" spans="1:8" hidden="1" x14ac:dyDescent="0.3">
      <c r="A186" t="s">
        <v>7</v>
      </c>
      <c r="B186" t="s">
        <v>8</v>
      </c>
      <c r="C186" t="s">
        <v>23</v>
      </c>
      <c r="D186" t="s">
        <v>24</v>
      </c>
      <c r="E186">
        <v>21280</v>
      </c>
      <c r="F186">
        <v>0</v>
      </c>
      <c r="G186">
        <f>+Tableau1[[#This Row],[SAM]]+Tableau1[[#This Row],[MAM]]</f>
        <v>21280</v>
      </c>
      <c r="H186" s="1">
        <v>43465</v>
      </c>
    </row>
    <row r="187" spans="1:8" hidden="1" x14ac:dyDescent="0.3">
      <c r="A187" t="s">
        <v>7</v>
      </c>
      <c r="B187" t="s">
        <v>8</v>
      </c>
      <c r="C187" t="s">
        <v>25</v>
      </c>
      <c r="D187" t="s">
        <v>26</v>
      </c>
      <c r="E187">
        <v>9118</v>
      </c>
      <c r="F187">
        <v>0</v>
      </c>
      <c r="G187">
        <f>+Tableau1[[#This Row],[SAM]]+Tableau1[[#This Row],[MAM]]</f>
        <v>9118</v>
      </c>
      <c r="H187" s="1">
        <v>43465</v>
      </c>
    </row>
    <row r="188" spans="1:8" hidden="1" x14ac:dyDescent="0.3">
      <c r="A188" t="s">
        <v>7</v>
      </c>
      <c r="B188" t="s">
        <v>8</v>
      </c>
      <c r="C188" t="s">
        <v>27</v>
      </c>
      <c r="D188" t="s">
        <v>28</v>
      </c>
      <c r="E188">
        <v>18629</v>
      </c>
      <c r="F188">
        <v>0</v>
      </c>
      <c r="G188">
        <f>+Tableau1[[#This Row],[SAM]]+Tableau1[[#This Row],[MAM]]</f>
        <v>18629</v>
      </c>
      <c r="H188" s="1">
        <v>43465</v>
      </c>
    </row>
    <row r="189" spans="1:8" hidden="1" x14ac:dyDescent="0.3">
      <c r="A189" t="s">
        <v>7</v>
      </c>
      <c r="B189" t="s">
        <v>8</v>
      </c>
      <c r="C189" t="s">
        <v>29</v>
      </c>
      <c r="D189" t="s">
        <v>30</v>
      </c>
      <c r="E189">
        <v>4794</v>
      </c>
      <c r="F189">
        <v>0</v>
      </c>
      <c r="G189">
        <f>+Tableau1[[#This Row],[SAM]]+Tableau1[[#This Row],[MAM]]</f>
        <v>4794</v>
      </c>
      <c r="H189" s="1">
        <v>43465</v>
      </c>
    </row>
    <row r="190" spans="1:8" hidden="1" x14ac:dyDescent="0.3">
      <c r="A190" t="s">
        <v>7</v>
      </c>
      <c r="B190" t="s">
        <v>8</v>
      </c>
      <c r="C190" t="s">
        <v>31</v>
      </c>
      <c r="D190" t="s">
        <v>32</v>
      </c>
      <c r="E190">
        <v>31658</v>
      </c>
      <c r="F190">
        <v>0</v>
      </c>
      <c r="G190">
        <f>+Tableau1[[#This Row],[SAM]]+Tableau1[[#This Row],[MAM]]</f>
        <v>31658</v>
      </c>
      <c r="H190" s="1">
        <v>43465</v>
      </c>
    </row>
    <row r="191" spans="1:8" hidden="1" x14ac:dyDescent="0.3">
      <c r="A191" t="s">
        <v>7</v>
      </c>
      <c r="B191" t="s">
        <v>8</v>
      </c>
      <c r="C191" t="s">
        <v>33</v>
      </c>
      <c r="D191" t="s">
        <v>34</v>
      </c>
      <c r="E191">
        <v>11445</v>
      </c>
      <c r="F191">
        <v>0</v>
      </c>
      <c r="G191">
        <f>+Tableau1[[#This Row],[SAM]]+Tableau1[[#This Row],[MAM]]</f>
        <v>11445</v>
      </c>
      <c r="H191" s="1">
        <v>43465</v>
      </c>
    </row>
    <row r="192" spans="1:8" hidden="1" x14ac:dyDescent="0.3">
      <c r="A192" t="s">
        <v>112</v>
      </c>
      <c r="B192" t="s">
        <v>113</v>
      </c>
      <c r="C192" t="s">
        <v>114</v>
      </c>
      <c r="D192" t="s">
        <v>115</v>
      </c>
      <c r="E192">
        <v>36000</v>
      </c>
      <c r="F192">
        <v>0</v>
      </c>
      <c r="G192">
        <f>+Tableau1[[#This Row],[SAM]]+Tableau1[[#This Row],[MAM]]</f>
        <v>36000</v>
      </c>
      <c r="H192" s="1">
        <v>43465</v>
      </c>
    </row>
    <row r="193" spans="1:8" hidden="1" x14ac:dyDescent="0.3">
      <c r="A193" t="s">
        <v>72</v>
      </c>
      <c r="B193" t="s">
        <v>73</v>
      </c>
      <c r="C193" t="s">
        <v>76</v>
      </c>
      <c r="D193" t="s">
        <v>77</v>
      </c>
      <c r="E193">
        <v>11715.849852875999</v>
      </c>
      <c r="F193">
        <v>0</v>
      </c>
      <c r="G193">
        <f>+Tableau1[[#This Row],[SAM]]+Tableau1[[#This Row],[MAM]]</f>
        <v>11715.849852875999</v>
      </c>
      <c r="H193" s="1">
        <v>43465</v>
      </c>
    </row>
    <row r="194" spans="1:8" hidden="1" x14ac:dyDescent="0.3">
      <c r="A194" t="s">
        <v>72</v>
      </c>
      <c r="B194" t="s">
        <v>73</v>
      </c>
      <c r="C194" t="s">
        <v>108</v>
      </c>
      <c r="D194" t="s">
        <v>109</v>
      </c>
      <c r="E194">
        <v>1648.5702152399999</v>
      </c>
      <c r="F194">
        <v>0</v>
      </c>
      <c r="G194">
        <f>+Tableau1[[#This Row],[SAM]]+Tableau1[[#This Row],[MAM]]</f>
        <v>1648.5702152399999</v>
      </c>
      <c r="H194" s="1">
        <v>43465</v>
      </c>
    </row>
    <row r="195" spans="1:8" hidden="1" x14ac:dyDescent="0.3">
      <c r="A195" t="s">
        <v>72</v>
      </c>
      <c r="B195" t="s">
        <v>73</v>
      </c>
      <c r="C195" t="s">
        <v>107</v>
      </c>
      <c r="D195" t="s">
        <v>75</v>
      </c>
      <c r="E195">
        <v>6021.2428305120002</v>
      </c>
      <c r="F195">
        <v>0</v>
      </c>
      <c r="G195">
        <f>+Tableau1[[#This Row],[SAM]]+Tableau1[[#This Row],[MAM]]</f>
        <v>6021.2428305120002</v>
      </c>
      <c r="H195" s="1">
        <v>43465</v>
      </c>
    </row>
    <row r="196" spans="1:8" hidden="1" x14ac:dyDescent="0.3">
      <c r="A196" t="s">
        <v>72</v>
      </c>
      <c r="B196" t="s">
        <v>73</v>
      </c>
      <c r="C196" t="s">
        <v>81</v>
      </c>
      <c r="D196" t="s">
        <v>75</v>
      </c>
      <c r="E196">
        <v>8518.2703514999994</v>
      </c>
      <c r="F196">
        <v>0</v>
      </c>
      <c r="G196">
        <f>+Tableau1[[#This Row],[SAM]]+Tableau1[[#This Row],[MAM]]</f>
        <v>8518.2703514999994</v>
      </c>
      <c r="H196" s="1">
        <v>43465</v>
      </c>
    </row>
    <row r="197" spans="1:8" hidden="1" x14ac:dyDescent="0.3">
      <c r="A197" t="s">
        <v>72</v>
      </c>
      <c r="B197" t="s">
        <v>73</v>
      </c>
      <c r="C197" t="s">
        <v>82</v>
      </c>
      <c r="D197" t="s">
        <v>75</v>
      </c>
      <c r="E197">
        <v>13495.315442544001</v>
      </c>
      <c r="F197">
        <v>0</v>
      </c>
      <c r="G197">
        <f>+Tableau1[[#This Row],[SAM]]+Tableau1[[#This Row],[MAM]]</f>
        <v>13495.315442544001</v>
      </c>
      <c r="H197" s="1">
        <v>43465</v>
      </c>
    </row>
    <row r="198" spans="1:8" hidden="1" x14ac:dyDescent="0.3">
      <c r="A198" t="s">
        <v>72</v>
      </c>
      <c r="B198" t="s">
        <v>73</v>
      </c>
      <c r="C198" t="s">
        <v>83</v>
      </c>
      <c r="D198" t="s">
        <v>84</v>
      </c>
      <c r="E198">
        <v>8559.826743312</v>
      </c>
      <c r="F198">
        <v>0</v>
      </c>
      <c r="G198">
        <f>+Tableau1[[#This Row],[SAM]]+Tableau1[[#This Row],[MAM]]</f>
        <v>8559.826743312</v>
      </c>
      <c r="H198" s="1">
        <v>43465</v>
      </c>
    </row>
    <row r="199" spans="1:8" x14ac:dyDescent="0.3">
      <c r="A199" t="s">
        <v>72</v>
      </c>
      <c r="B199" t="s">
        <v>73</v>
      </c>
      <c r="C199" t="s">
        <v>85</v>
      </c>
      <c r="D199" t="s">
        <v>86</v>
      </c>
      <c r="E199">
        <v>9239.0985217439993</v>
      </c>
      <c r="F199">
        <v>0</v>
      </c>
      <c r="G199">
        <f>+Tableau1[[#This Row],[SAM]]+Tableau1[[#This Row],[MAM]]</f>
        <v>9239.0985217439993</v>
      </c>
      <c r="H199" s="1">
        <v>43465</v>
      </c>
    </row>
    <row r="200" spans="1:8" hidden="1" x14ac:dyDescent="0.3">
      <c r="A200" t="s">
        <v>72</v>
      </c>
      <c r="B200" t="s">
        <v>73</v>
      </c>
      <c r="C200" t="s">
        <v>194</v>
      </c>
      <c r="D200" t="s">
        <v>88</v>
      </c>
      <c r="E200">
        <v>4734.1465399799999</v>
      </c>
      <c r="F200">
        <v>0</v>
      </c>
      <c r="G200">
        <f>+Tableau1[[#This Row],[SAM]]+Tableau1[[#This Row],[MAM]]</f>
        <v>4734.1465399799999</v>
      </c>
      <c r="H200" s="1">
        <v>43465</v>
      </c>
    </row>
    <row r="201" spans="1:8" hidden="1" x14ac:dyDescent="0.3">
      <c r="A201" t="s">
        <v>72</v>
      </c>
      <c r="B201" t="s">
        <v>73</v>
      </c>
      <c r="C201" t="s">
        <v>195</v>
      </c>
      <c r="D201" t="s">
        <v>90</v>
      </c>
      <c r="E201">
        <v>5213.7531903600002</v>
      </c>
      <c r="F201">
        <v>0</v>
      </c>
      <c r="G201">
        <f>+Tableau1[[#This Row],[SAM]]+Tableau1[[#This Row],[MAM]]</f>
        <v>5213.7531903600002</v>
      </c>
      <c r="H201" s="1">
        <v>43465</v>
      </c>
    </row>
    <row r="202" spans="1:8" hidden="1" x14ac:dyDescent="0.3">
      <c r="A202" t="s">
        <v>72</v>
      </c>
      <c r="B202" t="s">
        <v>73</v>
      </c>
      <c r="C202" t="s">
        <v>91</v>
      </c>
      <c r="D202" t="s">
        <v>92</v>
      </c>
      <c r="E202">
        <v>4495.0040974800004</v>
      </c>
      <c r="F202">
        <v>0</v>
      </c>
      <c r="G202">
        <f>+Tableau1[[#This Row],[SAM]]+Tableau1[[#This Row],[MAM]]</f>
        <v>4495.0040974800004</v>
      </c>
      <c r="H202" s="1">
        <v>43465</v>
      </c>
    </row>
    <row r="203" spans="1:8" hidden="1" x14ac:dyDescent="0.3">
      <c r="A203" t="s">
        <v>72</v>
      </c>
      <c r="B203" t="s">
        <v>73</v>
      </c>
      <c r="C203" t="s">
        <v>212</v>
      </c>
      <c r="D203" t="s">
        <v>75</v>
      </c>
      <c r="E203">
        <v>4299.8334130439998</v>
      </c>
      <c r="F203">
        <v>0</v>
      </c>
      <c r="G203">
        <f>+Tableau1[[#This Row],[SAM]]+Tableau1[[#This Row],[MAM]]</f>
        <v>4299.8334130439998</v>
      </c>
      <c r="H203" s="1">
        <v>43465</v>
      </c>
    </row>
    <row r="204" spans="1:8" hidden="1" x14ac:dyDescent="0.3">
      <c r="A204" t="s">
        <v>72</v>
      </c>
      <c r="B204" t="s">
        <v>73</v>
      </c>
      <c r="C204" t="s">
        <v>213</v>
      </c>
      <c r="D204" t="s">
        <v>75</v>
      </c>
      <c r="E204">
        <v>2027.626046784</v>
      </c>
      <c r="F204">
        <v>0</v>
      </c>
      <c r="G204">
        <f>+Tableau1[[#This Row],[SAM]]+Tableau1[[#This Row],[MAM]]</f>
        <v>2027.626046784</v>
      </c>
      <c r="H204" s="1">
        <v>43465</v>
      </c>
    </row>
    <row r="205" spans="1:8" hidden="1" x14ac:dyDescent="0.3">
      <c r="A205" t="s">
        <v>72</v>
      </c>
      <c r="B205" t="s">
        <v>73</v>
      </c>
      <c r="C205" t="s">
        <v>106</v>
      </c>
      <c r="D205" t="s">
        <v>75</v>
      </c>
      <c r="E205">
        <v>4902.4829599200002</v>
      </c>
      <c r="F205">
        <v>0</v>
      </c>
      <c r="G205">
        <f>+Tableau1[[#This Row],[SAM]]+Tableau1[[#This Row],[MAM]]</f>
        <v>4902.4829599200002</v>
      </c>
      <c r="H205" s="1">
        <v>43465</v>
      </c>
    </row>
    <row r="206" spans="1:8" hidden="1" x14ac:dyDescent="0.3">
      <c r="A206" t="s">
        <v>72</v>
      </c>
      <c r="B206" t="s">
        <v>73</v>
      </c>
      <c r="C206" t="s">
        <v>95</v>
      </c>
      <c r="D206" t="s">
        <v>96</v>
      </c>
      <c r="E206">
        <v>11171.355776099999</v>
      </c>
      <c r="F206">
        <v>0</v>
      </c>
      <c r="G206">
        <f>+Tableau1[[#This Row],[SAM]]+Tableau1[[#This Row],[MAM]]</f>
        <v>11171.355776099999</v>
      </c>
      <c r="H206" s="1">
        <v>43465</v>
      </c>
    </row>
    <row r="207" spans="1:8" hidden="1" x14ac:dyDescent="0.3">
      <c r="A207" t="s">
        <v>72</v>
      </c>
      <c r="B207" t="s">
        <v>73</v>
      </c>
      <c r="C207" t="s">
        <v>97</v>
      </c>
      <c r="D207" t="s">
        <v>98</v>
      </c>
      <c r="E207">
        <v>11419.250556167999</v>
      </c>
      <c r="F207">
        <v>0</v>
      </c>
      <c r="G207">
        <f>+Tableau1[[#This Row],[SAM]]+Tableau1[[#This Row],[MAM]]</f>
        <v>11419.250556167999</v>
      </c>
      <c r="H207" s="1">
        <v>43465</v>
      </c>
    </row>
    <row r="208" spans="1:8" hidden="1" x14ac:dyDescent="0.3">
      <c r="A208" t="s">
        <v>72</v>
      </c>
      <c r="B208" t="s">
        <v>73</v>
      </c>
      <c r="C208" t="s">
        <v>105</v>
      </c>
      <c r="D208" t="s">
        <v>75</v>
      </c>
      <c r="E208">
        <v>16674.317851463999</v>
      </c>
      <c r="F208">
        <v>0</v>
      </c>
      <c r="G208">
        <f>+Tableau1[[#This Row],[SAM]]+Tableau1[[#This Row],[MAM]]</f>
        <v>16674.317851463999</v>
      </c>
      <c r="H208" s="1">
        <v>43465</v>
      </c>
    </row>
    <row r="209" spans="1:8" hidden="1" x14ac:dyDescent="0.3">
      <c r="A209" t="s">
        <v>72</v>
      </c>
      <c r="B209" t="s">
        <v>73</v>
      </c>
      <c r="C209" t="s">
        <v>214</v>
      </c>
      <c r="D209" t="s">
        <v>102</v>
      </c>
      <c r="E209">
        <v>15615.031685759999</v>
      </c>
      <c r="F209">
        <v>0</v>
      </c>
      <c r="G209">
        <f>+Tableau1[[#This Row],[SAM]]+Tableau1[[#This Row],[MAM]]</f>
        <v>15615.031685759999</v>
      </c>
      <c r="H209" s="1">
        <v>43465</v>
      </c>
    </row>
    <row r="210" spans="1:8" hidden="1" x14ac:dyDescent="0.3">
      <c r="A210" t="s">
        <v>72</v>
      </c>
      <c r="B210" t="s">
        <v>73</v>
      </c>
      <c r="C210" t="s">
        <v>215</v>
      </c>
      <c r="D210" t="s">
        <v>75</v>
      </c>
      <c r="E210">
        <v>33267.428115012</v>
      </c>
      <c r="F210">
        <v>0</v>
      </c>
      <c r="G210">
        <f>+Tableau1[[#This Row],[SAM]]+Tableau1[[#This Row],[MAM]]</f>
        <v>33267.428115012</v>
      </c>
      <c r="H210" s="1">
        <v>43465</v>
      </c>
    </row>
    <row r="211" spans="1:8" hidden="1" x14ac:dyDescent="0.3">
      <c r="A211" t="s">
        <v>72</v>
      </c>
      <c r="B211" t="s">
        <v>73</v>
      </c>
      <c r="C211" t="s">
        <v>216</v>
      </c>
      <c r="D211" t="s">
        <v>75</v>
      </c>
      <c r="E211">
        <v>7127.5066120439997</v>
      </c>
      <c r="F211">
        <v>0</v>
      </c>
      <c r="G211">
        <f>+Tableau1[[#This Row],[SAM]]+Tableau1[[#This Row],[MAM]]</f>
        <v>7127.5066120439997</v>
      </c>
      <c r="H211" s="1">
        <v>43465</v>
      </c>
    </row>
    <row r="212" spans="1:8" hidden="1" x14ac:dyDescent="0.3">
      <c r="A212" t="s">
        <v>72</v>
      </c>
      <c r="B212" t="s">
        <v>73</v>
      </c>
      <c r="C212" t="s">
        <v>78</v>
      </c>
      <c r="D212" t="s">
        <v>75</v>
      </c>
      <c r="E212">
        <v>3888.819986688</v>
      </c>
      <c r="F212">
        <v>0</v>
      </c>
      <c r="G212">
        <f>+Tableau1[[#This Row],[SAM]]+Tableau1[[#This Row],[MAM]]</f>
        <v>3888.819986688</v>
      </c>
      <c r="H212" s="1">
        <v>43465</v>
      </c>
    </row>
    <row r="213" spans="1:8" hidden="1" x14ac:dyDescent="0.3">
      <c r="A213" t="s">
        <v>72</v>
      </c>
      <c r="B213" t="s">
        <v>73</v>
      </c>
      <c r="C213" t="s">
        <v>99</v>
      </c>
      <c r="D213" t="s">
        <v>100</v>
      </c>
      <c r="E213">
        <v>12494.7540549</v>
      </c>
      <c r="F213">
        <v>0</v>
      </c>
      <c r="G213">
        <f>+Tableau1[[#This Row],[SAM]]+Tableau1[[#This Row],[MAM]]</f>
        <v>12494.7540549</v>
      </c>
      <c r="H213" s="1">
        <v>43465</v>
      </c>
    </row>
    <row r="214" spans="1:8" hidden="1" x14ac:dyDescent="0.3">
      <c r="A214" t="s">
        <v>72</v>
      </c>
      <c r="B214" t="s">
        <v>73</v>
      </c>
      <c r="C214" t="s">
        <v>110</v>
      </c>
      <c r="D214" t="s">
        <v>111</v>
      </c>
      <c r="E214">
        <v>85.337939231999997</v>
      </c>
      <c r="F214">
        <v>0</v>
      </c>
      <c r="G214">
        <f>+Tableau1[[#This Row],[SAM]]+Tableau1[[#This Row],[MAM]]</f>
        <v>85.337939231999997</v>
      </c>
      <c r="H214" s="1">
        <v>43465</v>
      </c>
    </row>
    <row r="215" spans="1:8" hidden="1" x14ac:dyDescent="0.3">
      <c r="A215" t="s">
        <v>72</v>
      </c>
      <c r="B215" t="s">
        <v>73</v>
      </c>
      <c r="C215" t="s">
        <v>79</v>
      </c>
      <c r="D215" t="s">
        <v>80</v>
      </c>
      <c r="E215">
        <v>2417.878268208</v>
      </c>
      <c r="F215">
        <v>0</v>
      </c>
      <c r="G215">
        <f>+Tableau1[[#This Row],[SAM]]+Tableau1[[#This Row],[MAM]]</f>
        <v>2417.878268208</v>
      </c>
      <c r="H215" s="1">
        <v>43465</v>
      </c>
    </row>
    <row r="216" spans="1:8" hidden="1" x14ac:dyDescent="0.3">
      <c r="A216" t="s">
        <v>52</v>
      </c>
      <c r="B216" t="s">
        <v>53</v>
      </c>
      <c r="C216" t="s">
        <v>75</v>
      </c>
      <c r="D216" t="s">
        <v>75</v>
      </c>
      <c r="E216">
        <v>165000</v>
      </c>
      <c r="F216">
        <v>0</v>
      </c>
      <c r="G216">
        <f>+Tableau1[[#This Row],[SAM]]+Tableau1[[#This Row],[MAM]]</f>
        <v>165000</v>
      </c>
      <c r="H216" s="1">
        <v>43465</v>
      </c>
    </row>
    <row r="217" spans="1:8" hidden="1" x14ac:dyDescent="0.3">
      <c r="A217" t="s">
        <v>158</v>
      </c>
      <c r="B217" t="s">
        <v>159</v>
      </c>
      <c r="C217" t="s">
        <v>171</v>
      </c>
      <c r="D217" t="s">
        <v>172</v>
      </c>
      <c r="E217">
        <v>280</v>
      </c>
      <c r="F217">
        <v>0</v>
      </c>
      <c r="G217">
        <f>+Tableau1[[#This Row],[SAM]]+Tableau1[[#This Row],[MAM]]</f>
        <v>280</v>
      </c>
      <c r="H217" s="1">
        <v>43465</v>
      </c>
    </row>
    <row r="218" spans="1:8" hidden="1" x14ac:dyDescent="0.3">
      <c r="A218" t="s">
        <v>158</v>
      </c>
      <c r="B218" t="s">
        <v>159</v>
      </c>
      <c r="C218" t="s">
        <v>163</v>
      </c>
      <c r="D218" t="s">
        <v>164</v>
      </c>
      <c r="E218">
        <v>4458</v>
      </c>
      <c r="F218">
        <v>0</v>
      </c>
      <c r="G218">
        <f>+Tableau1[[#This Row],[SAM]]+Tableau1[[#This Row],[MAM]]</f>
        <v>4458</v>
      </c>
      <c r="H218" s="1">
        <v>43465</v>
      </c>
    </row>
    <row r="219" spans="1:8" hidden="1" x14ac:dyDescent="0.3">
      <c r="A219" t="s">
        <v>158</v>
      </c>
      <c r="B219" t="s">
        <v>159</v>
      </c>
      <c r="C219" t="s">
        <v>167</v>
      </c>
      <c r="D219" t="s">
        <v>168</v>
      </c>
      <c r="E219">
        <v>3186</v>
      </c>
      <c r="F219">
        <v>0</v>
      </c>
      <c r="G219">
        <f>+Tableau1[[#This Row],[SAM]]+Tableau1[[#This Row],[MAM]]</f>
        <v>3186</v>
      </c>
      <c r="H219" s="1">
        <v>43465</v>
      </c>
    </row>
    <row r="220" spans="1:8" hidden="1" x14ac:dyDescent="0.3">
      <c r="A220" t="s">
        <v>158</v>
      </c>
      <c r="B220" t="s">
        <v>159</v>
      </c>
      <c r="C220" t="s">
        <v>165</v>
      </c>
      <c r="D220" t="s">
        <v>166</v>
      </c>
      <c r="E220">
        <v>3108</v>
      </c>
      <c r="F220">
        <v>0</v>
      </c>
      <c r="G220">
        <f>+Tableau1[[#This Row],[SAM]]+Tableau1[[#This Row],[MAM]]</f>
        <v>3108</v>
      </c>
      <c r="H220" s="1">
        <v>43465</v>
      </c>
    </row>
    <row r="221" spans="1:8" hidden="1" x14ac:dyDescent="0.3">
      <c r="A221" t="s">
        <v>158</v>
      </c>
      <c r="B221" t="s">
        <v>159</v>
      </c>
      <c r="C221" t="s">
        <v>217</v>
      </c>
      <c r="D221" t="s">
        <v>75</v>
      </c>
      <c r="E221">
        <v>5512</v>
      </c>
      <c r="F221">
        <v>0</v>
      </c>
      <c r="G221">
        <f>+Tableau1[[#This Row],[SAM]]+Tableau1[[#This Row],[MAM]]</f>
        <v>5512</v>
      </c>
      <c r="H221" s="1">
        <v>43465</v>
      </c>
    </row>
    <row r="222" spans="1:8" hidden="1" x14ac:dyDescent="0.3">
      <c r="A222" t="s">
        <v>158</v>
      </c>
      <c r="B222" t="s">
        <v>159</v>
      </c>
      <c r="C222" t="s">
        <v>218</v>
      </c>
      <c r="D222" t="s">
        <v>75</v>
      </c>
      <c r="E222">
        <v>4187</v>
      </c>
      <c r="F222">
        <v>0</v>
      </c>
      <c r="G222">
        <f>+Tableau1[[#This Row],[SAM]]+Tableau1[[#This Row],[MAM]]</f>
        <v>4187</v>
      </c>
      <c r="H222" s="1">
        <v>43465</v>
      </c>
    </row>
    <row r="223" spans="1:8" hidden="1" x14ac:dyDescent="0.3">
      <c r="A223" t="s">
        <v>158</v>
      </c>
      <c r="B223" t="s">
        <v>159</v>
      </c>
      <c r="C223" t="s">
        <v>161</v>
      </c>
      <c r="D223" t="s">
        <v>162</v>
      </c>
      <c r="E223">
        <v>2608</v>
      </c>
      <c r="F223">
        <v>0</v>
      </c>
      <c r="G223">
        <f>+Tableau1[[#This Row],[SAM]]+Tableau1[[#This Row],[MAM]]</f>
        <v>2608</v>
      </c>
      <c r="H223" s="1">
        <v>43465</v>
      </c>
    </row>
    <row r="224" spans="1:8" hidden="1" x14ac:dyDescent="0.3">
      <c r="A224" t="s">
        <v>158</v>
      </c>
      <c r="B224" t="s">
        <v>159</v>
      </c>
      <c r="C224" t="s">
        <v>179</v>
      </c>
      <c r="D224" t="s">
        <v>180</v>
      </c>
      <c r="E224">
        <v>108</v>
      </c>
      <c r="F224">
        <v>0</v>
      </c>
      <c r="G224">
        <f>+Tableau1[[#This Row],[SAM]]+Tableau1[[#This Row],[MAM]]</f>
        <v>108</v>
      </c>
      <c r="H224" s="1">
        <v>43465</v>
      </c>
    </row>
    <row r="225" spans="1:8" hidden="1" x14ac:dyDescent="0.3">
      <c r="A225" t="s">
        <v>158</v>
      </c>
      <c r="B225" t="s">
        <v>159</v>
      </c>
      <c r="C225" t="s">
        <v>219</v>
      </c>
      <c r="D225" t="s">
        <v>75</v>
      </c>
      <c r="E225">
        <v>474</v>
      </c>
      <c r="F225">
        <v>0</v>
      </c>
      <c r="G225">
        <f>+Tableau1[[#This Row],[SAM]]+Tableau1[[#This Row],[MAM]]</f>
        <v>474</v>
      </c>
      <c r="H225" s="1">
        <v>43465</v>
      </c>
    </row>
    <row r="226" spans="1:8" hidden="1" x14ac:dyDescent="0.3">
      <c r="A226" t="s">
        <v>158</v>
      </c>
      <c r="B226" t="s">
        <v>159</v>
      </c>
      <c r="C226" t="s">
        <v>220</v>
      </c>
      <c r="D226" t="s">
        <v>75</v>
      </c>
      <c r="E226">
        <v>2950</v>
      </c>
      <c r="F226">
        <v>0</v>
      </c>
      <c r="G226">
        <f>+Tableau1[[#This Row],[SAM]]+Tableau1[[#This Row],[MAM]]</f>
        <v>2950</v>
      </c>
      <c r="H226" s="1">
        <v>43465</v>
      </c>
    </row>
    <row r="227" spans="1:8" hidden="1" x14ac:dyDescent="0.3">
      <c r="A227" t="s">
        <v>158</v>
      </c>
      <c r="B227" t="s">
        <v>159</v>
      </c>
      <c r="C227" t="s">
        <v>221</v>
      </c>
      <c r="D227" t="s">
        <v>75</v>
      </c>
      <c r="E227">
        <v>631</v>
      </c>
      <c r="F227">
        <v>0</v>
      </c>
      <c r="G227">
        <f>+Tableau1[[#This Row],[SAM]]+Tableau1[[#This Row],[MAM]]</f>
        <v>631</v>
      </c>
      <c r="H227" s="1">
        <v>43465</v>
      </c>
    </row>
    <row r="228" spans="1:8" hidden="1" x14ac:dyDescent="0.3">
      <c r="A228" t="s">
        <v>158</v>
      </c>
      <c r="B228" t="s">
        <v>159</v>
      </c>
      <c r="C228" t="s">
        <v>222</v>
      </c>
      <c r="D228" t="s">
        <v>75</v>
      </c>
      <c r="E228">
        <v>1710</v>
      </c>
      <c r="F228">
        <v>0</v>
      </c>
      <c r="G228">
        <f>+Tableau1[[#This Row],[SAM]]+Tableau1[[#This Row],[MAM]]</f>
        <v>1710</v>
      </c>
      <c r="H228" s="1">
        <v>43465</v>
      </c>
    </row>
    <row r="229" spans="1:8" hidden="1" x14ac:dyDescent="0.3">
      <c r="A229" t="s">
        <v>158</v>
      </c>
      <c r="B229" t="s">
        <v>159</v>
      </c>
      <c r="C229" t="s">
        <v>174</v>
      </c>
      <c r="D229" t="s">
        <v>175</v>
      </c>
      <c r="E229">
        <v>556</v>
      </c>
      <c r="F229">
        <v>0</v>
      </c>
      <c r="G229">
        <f>+Tableau1[[#This Row],[SAM]]+Tableau1[[#This Row],[MAM]]</f>
        <v>556</v>
      </c>
      <c r="H229" s="1">
        <v>43465</v>
      </c>
    </row>
    <row r="230" spans="1:8" hidden="1" x14ac:dyDescent="0.3">
      <c r="A230" t="s">
        <v>158</v>
      </c>
      <c r="B230" t="s">
        <v>159</v>
      </c>
      <c r="C230" t="s">
        <v>178</v>
      </c>
      <c r="D230" t="s">
        <v>75</v>
      </c>
      <c r="E230">
        <v>256</v>
      </c>
      <c r="F230">
        <v>0</v>
      </c>
      <c r="G230">
        <f>+Tableau1[[#This Row],[SAM]]+Tableau1[[#This Row],[MAM]]</f>
        <v>256</v>
      </c>
      <c r="H230" s="1">
        <v>43465</v>
      </c>
    </row>
    <row r="231" spans="1:8" hidden="1" x14ac:dyDescent="0.3">
      <c r="A231" t="s">
        <v>158</v>
      </c>
      <c r="B231" t="s">
        <v>159</v>
      </c>
      <c r="C231" t="s">
        <v>169</v>
      </c>
      <c r="D231" t="s">
        <v>170</v>
      </c>
      <c r="E231">
        <v>2219</v>
      </c>
      <c r="F231">
        <v>0</v>
      </c>
      <c r="G231">
        <f>+Tableau1[[#This Row],[SAM]]+Tableau1[[#This Row],[MAM]]</f>
        <v>2219</v>
      </c>
      <c r="H231" s="1">
        <v>43465</v>
      </c>
    </row>
    <row r="232" spans="1:8" hidden="1" x14ac:dyDescent="0.3">
      <c r="A232" t="s">
        <v>35</v>
      </c>
      <c r="B232" t="s">
        <v>36</v>
      </c>
      <c r="C232" t="s">
        <v>37</v>
      </c>
      <c r="D232" t="s">
        <v>38</v>
      </c>
      <c r="E232">
        <v>7089</v>
      </c>
      <c r="F232">
        <v>0</v>
      </c>
      <c r="G232">
        <f>+Tableau1[[#This Row],[SAM]]+Tableau1[[#This Row],[MAM]]</f>
        <v>7089</v>
      </c>
      <c r="H232" s="1">
        <v>43465</v>
      </c>
    </row>
    <row r="233" spans="1:8" hidden="1" x14ac:dyDescent="0.3">
      <c r="A233" t="s">
        <v>35</v>
      </c>
      <c r="B233" t="s">
        <v>36</v>
      </c>
      <c r="C233" t="s">
        <v>204</v>
      </c>
      <c r="D233" t="s">
        <v>39</v>
      </c>
      <c r="E233">
        <v>15635</v>
      </c>
      <c r="F233">
        <v>0</v>
      </c>
      <c r="G233">
        <f>+Tableau1[[#This Row],[SAM]]+Tableau1[[#This Row],[MAM]]</f>
        <v>15635</v>
      </c>
      <c r="H233" s="1">
        <v>43465</v>
      </c>
    </row>
    <row r="234" spans="1:8" hidden="1" x14ac:dyDescent="0.3">
      <c r="A234" t="s">
        <v>35</v>
      </c>
      <c r="B234" t="s">
        <v>36</v>
      </c>
      <c r="C234" t="s">
        <v>40</v>
      </c>
      <c r="D234" t="s">
        <v>41</v>
      </c>
      <c r="E234">
        <v>24891</v>
      </c>
      <c r="F234">
        <v>0</v>
      </c>
      <c r="G234">
        <f>+Tableau1[[#This Row],[SAM]]+Tableau1[[#This Row],[MAM]]</f>
        <v>24891</v>
      </c>
      <c r="H234" s="1">
        <v>43465</v>
      </c>
    </row>
    <row r="235" spans="1:8" hidden="1" x14ac:dyDescent="0.3">
      <c r="A235" t="s">
        <v>35</v>
      </c>
      <c r="B235" t="s">
        <v>36</v>
      </c>
      <c r="C235" t="s">
        <v>42</v>
      </c>
      <c r="D235" t="s">
        <v>43</v>
      </c>
      <c r="E235">
        <v>106220</v>
      </c>
      <c r="F235">
        <v>0</v>
      </c>
      <c r="G235">
        <f>+Tableau1[[#This Row],[SAM]]+Tableau1[[#This Row],[MAM]]</f>
        <v>106220</v>
      </c>
      <c r="H235" s="1">
        <v>43465</v>
      </c>
    </row>
    <row r="236" spans="1:8" hidden="1" x14ac:dyDescent="0.3">
      <c r="A236" t="s">
        <v>35</v>
      </c>
      <c r="B236" t="s">
        <v>36</v>
      </c>
      <c r="C236" t="s">
        <v>44</v>
      </c>
      <c r="D236" t="s">
        <v>45</v>
      </c>
      <c r="E236">
        <v>9288</v>
      </c>
      <c r="F236">
        <v>0</v>
      </c>
      <c r="G236">
        <f>+Tableau1[[#This Row],[SAM]]+Tableau1[[#This Row],[MAM]]</f>
        <v>9288</v>
      </c>
      <c r="H236" s="1">
        <v>43465</v>
      </c>
    </row>
    <row r="237" spans="1:8" hidden="1" x14ac:dyDescent="0.3">
      <c r="A237" t="s">
        <v>35</v>
      </c>
      <c r="B237" t="s">
        <v>36</v>
      </c>
      <c r="C237" t="s">
        <v>46</v>
      </c>
      <c r="D237" t="s">
        <v>47</v>
      </c>
      <c r="E237">
        <v>70092</v>
      </c>
      <c r="F237">
        <v>0</v>
      </c>
      <c r="G237">
        <f>+Tableau1[[#This Row],[SAM]]+Tableau1[[#This Row],[MAM]]</f>
        <v>70092</v>
      </c>
      <c r="H237" s="1">
        <v>43465</v>
      </c>
    </row>
    <row r="238" spans="1:8" hidden="1" x14ac:dyDescent="0.3">
      <c r="A238" t="s">
        <v>35</v>
      </c>
      <c r="B238" t="s">
        <v>36</v>
      </c>
      <c r="C238" t="s">
        <v>48</v>
      </c>
      <c r="D238" t="s">
        <v>49</v>
      </c>
      <c r="E238">
        <v>34790</v>
      </c>
      <c r="F238">
        <v>0</v>
      </c>
      <c r="G238">
        <f>+Tableau1[[#This Row],[SAM]]+Tableau1[[#This Row],[MAM]]</f>
        <v>34790</v>
      </c>
      <c r="H238" s="1">
        <v>43465</v>
      </c>
    </row>
    <row r="239" spans="1:8" hidden="1" x14ac:dyDescent="0.3">
      <c r="A239" t="s">
        <v>35</v>
      </c>
      <c r="B239" t="s">
        <v>36</v>
      </c>
      <c r="C239" t="s">
        <v>50</v>
      </c>
      <c r="D239" t="s">
        <v>51</v>
      </c>
      <c r="E239">
        <v>112161</v>
      </c>
      <c r="F239">
        <v>0</v>
      </c>
      <c r="G239">
        <f>+Tableau1[[#This Row],[SAM]]+Tableau1[[#This Row],[MAM]]</f>
        <v>112161</v>
      </c>
      <c r="H239" s="1">
        <v>43465</v>
      </c>
    </row>
    <row r="240" spans="1:8" hidden="1" x14ac:dyDescent="0.3">
      <c r="A240" t="s">
        <v>120</v>
      </c>
      <c r="B240" t="s">
        <v>121</v>
      </c>
      <c r="C240" t="s">
        <v>75</v>
      </c>
      <c r="D240" t="s">
        <v>75</v>
      </c>
      <c r="E240">
        <v>440000</v>
      </c>
      <c r="F240">
        <v>0</v>
      </c>
      <c r="G240">
        <f>+Tableau1[[#This Row],[SAM]]+Tableau1[[#This Row],[MAM]]</f>
        <v>440000</v>
      </c>
      <c r="H240" s="1">
        <v>43465</v>
      </c>
    </row>
    <row r="241" spans="1:8" hidden="1" x14ac:dyDescent="0.3">
      <c r="A241" t="s">
        <v>128</v>
      </c>
      <c r="B241" t="s">
        <v>129</v>
      </c>
      <c r="C241" t="s">
        <v>132</v>
      </c>
      <c r="D241" t="s">
        <v>133</v>
      </c>
      <c r="E241">
        <v>6041</v>
      </c>
      <c r="F241">
        <v>0</v>
      </c>
      <c r="G241">
        <f>+Tableau1[[#This Row],[SAM]]+Tableau1[[#This Row],[MAM]]</f>
        <v>6041</v>
      </c>
      <c r="H241" s="1">
        <v>43465</v>
      </c>
    </row>
    <row r="242" spans="1:8" hidden="1" x14ac:dyDescent="0.3">
      <c r="A242" t="s">
        <v>128</v>
      </c>
      <c r="B242" t="s">
        <v>129</v>
      </c>
      <c r="C242" t="s">
        <v>146</v>
      </c>
      <c r="D242" t="s">
        <v>147</v>
      </c>
      <c r="E242">
        <v>2856</v>
      </c>
      <c r="F242">
        <v>0</v>
      </c>
      <c r="G242">
        <f>+Tableau1[[#This Row],[SAM]]+Tableau1[[#This Row],[MAM]]</f>
        <v>2856</v>
      </c>
      <c r="H242" s="1">
        <v>43465</v>
      </c>
    </row>
    <row r="243" spans="1:8" hidden="1" x14ac:dyDescent="0.3">
      <c r="A243" t="s">
        <v>128</v>
      </c>
      <c r="B243" t="s">
        <v>129</v>
      </c>
      <c r="C243" t="s">
        <v>148</v>
      </c>
      <c r="D243" t="s">
        <v>149</v>
      </c>
      <c r="E243">
        <v>3771</v>
      </c>
      <c r="F243">
        <v>0</v>
      </c>
      <c r="G243">
        <f>+Tableau1[[#This Row],[SAM]]+Tableau1[[#This Row],[MAM]]</f>
        <v>3771</v>
      </c>
      <c r="H243" s="1">
        <v>43465</v>
      </c>
    </row>
    <row r="244" spans="1:8" hidden="1" x14ac:dyDescent="0.3">
      <c r="A244" t="s">
        <v>128</v>
      </c>
      <c r="B244" t="s">
        <v>129</v>
      </c>
      <c r="C244" t="s">
        <v>152</v>
      </c>
      <c r="D244" t="s">
        <v>153</v>
      </c>
      <c r="E244">
        <v>3641</v>
      </c>
      <c r="F244">
        <v>0</v>
      </c>
      <c r="G244">
        <f>+Tableau1[[#This Row],[SAM]]+Tableau1[[#This Row],[MAM]]</f>
        <v>3641</v>
      </c>
      <c r="H244" s="1">
        <v>43465</v>
      </c>
    </row>
    <row r="245" spans="1:8" hidden="1" x14ac:dyDescent="0.3">
      <c r="A245" t="s">
        <v>128</v>
      </c>
      <c r="B245" t="s">
        <v>129</v>
      </c>
      <c r="C245" t="s">
        <v>144</v>
      </c>
      <c r="D245" t="s">
        <v>145</v>
      </c>
      <c r="E245">
        <v>7098</v>
      </c>
      <c r="F245">
        <v>0</v>
      </c>
      <c r="G245">
        <f>+Tableau1[[#This Row],[SAM]]+Tableau1[[#This Row],[MAM]]</f>
        <v>7098</v>
      </c>
      <c r="H245" s="1">
        <v>43465</v>
      </c>
    </row>
    <row r="246" spans="1:8" hidden="1" x14ac:dyDescent="0.3">
      <c r="A246" t="s">
        <v>7</v>
      </c>
      <c r="B246" t="s">
        <v>8</v>
      </c>
      <c r="C246" t="s">
        <v>223</v>
      </c>
      <c r="D246" t="s">
        <v>75</v>
      </c>
      <c r="E246">
        <v>14008</v>
      </c>
      <c r="F246">
        <v>39140</v>
      </c>
      <c r="G246">
        <f>+Tableau1[[#This Row],[SAM]]+Tableau1[[#This Row],[MAM]]</f>
        <v>53148</v>
      </c>
      <c r="H246" s="1">
        <v>43878</v>
      </c>
    </row>
    <row r="247" spans="1:8" hidden="1" x14ac:dyDescent="0.3">
      <c r="A247" t="s">
        <v>7</v>
      </c>
      <c r="B247" t="s">
        <v>8</v>
      </c>
      <c r="C247" t="s">
        <v>11</v>
      </c>
      <c r="D247" t="s">
        <v>75</v>
      </c>
      <c r="E247">
        <v>5986</v>
      </c>
      <c r="F247">
        <v>11172</v>
      </c>
      <c r="G247">
        <f>+Tableau1[[#This Row],[SAM]]+Tableau1[[#This Row],[MAM]]</f>
        <v>17158</v>
      </c>
      <c r="H247" s="1">
        <v>43878</v>
      </c>
    </row>
    <row r="248" spans="1:8" hidden="1" x14ac:dyDescent="0.3">
      <c r="A248" t="s">
        <v>7</v>
      </c>
      <c r="B248" t="s">
        <v>8</v>
      </c>
      <c r="C248" t="s">
        <v>13</v>
      </c>
      <c r="D248" t="s">
        <v>75</v>
      </c>
      <c r="E248">
        <v>21270</v>
      </c>
      <c r="F248">
        <v>39191</v>
      </c>
      <c r="G248">
        <f>+Tableau1[[#This Row],[SAM]]+Tableau1[[#This Row],[MAM]]</f>
        <v>60461</v>
      </c>
      <c r="H248" s="1">
        <v>43878</v>
      </c>
    </row>
    <row r="249" spans="1:8" hidden="1" x14ac:dyDescent="0.3">
      <c r="A249" t="s">
        <v>7</v>
      </c>
      <c r="B249" t="s">
        <v>8</v>
      </c>
      <c r="C249" t="s">
        <v>224</v>
      </c>
      <c r="D249" t="s">
        <v>75</v>
      </c>
      <c r="E249">
        <v>8773</v>
      </c>
      <c r="F249">
        <v>34834</v>
      </c>
      <c r="G249">
        <f>+Tableau1[[#This Row],[SAM]]+Tableau1[[#This Row],[MAM]]</f>
        <v>43607</v>
      </c>
      <c r="H249" s="1">
        <v>43878</v>
      </c>
    </row>
    <row r="250" spans="1:8" hidden="1" x14ac:dyDescent="0.3">
      <c r="A250" t="s">
        <v>7</v>
      </c>
      <c r="B250" t="s">
        <v>8</v>
      </c>
      <c r="C250" t="s">
        <v>225</v>
      </c>
      <c r="D250" t="s">
        <v>75</v>
      </c>
      <c r="E250">
        <v>16643</v>
      </c>
      <c r="F250">
        <v>40842</v>
      </c>
      <c r="G250">
        <f>+Tableau1[[#This Row],[SAM]]+Tableau1[[#This Row],[MAM]]</f>
        <v>57485</v>
      </c>
      <c r="H250" s="1">
        <v>43878</v>
      </c>
    </row>
    <row r="251" spans="1:8" hidden="1" x14ac:dyDescent="0.3">
      <c r="A251" t="s">
        <v>7</v>
      </c>
      <c r="B251" t="s">
        <v>8</v>
      </c>
      <c r="C251" t="s">
        <v>226</v>
      </c>
      <c r="D251" t="s">
        <v>75</v>
      </c>
      <c r="E251">
        <v>8703</v>
      </c>
      <c r="F251">
        <v>34556</v>
      </c>
      <c r="G251">
        <f>+Tableau1[[#This Row],[SAM]]+Tableau1[[#This Row],[MAM]]</f>
        <v>43259</v>
      </c>
      <c r="H251" s="1">
        <v>43878</v>
      </c>
    </row>
    <row r="252" spans="1:8" hidden="1" x14ac:dyDescent="0.3">
      <c r="A252" t="s">
        <v>7</v>
      </c>
      <c r="B252" t="s">
        <v>8</v>
      </c>
      <c r="C252" t="s">
        <v>227</v>
      </c>
      <c r="D252" t="s">
        <v>75</v>
      </c>
      <c r="E252">
        <v>2520</v>
      </c>
      <c r="F252">
        <v>11116</v>
      </c>
      <c r="G252">
        <f>+Tableau1[[#This Row],[SAM]]+Tableau1[[#This Row],[MAM]]</f>
        <v>13636</v>
      </c>
      <c r="H252" s="1">
        <v>43878</v>
      </c>
    </row>
    <row r="253" spans="1:8" hidden="1" x14ac:dyDescent="0.3">
      <c r="A253" t="s">
        <v>7</v>
      </c>
      <c r="B253" t="s">
        <v>8</v>
      </c>
      <c r="C253" t="s">
        <v>23</v>
      </c>
      <c r="D253" t="s">
        <v>75</v>
      </c>
      <c r="E253">
        <v>16058</v>
      </c>
      <c r="F253">
        <v>37445</v>
      </c>
      <c r="G253">
        <f>+Tableau1[[#This Row],[SAM]]+Tableau1[[#This Row],[MAM]]</f>
        <v>53503</v>
      </c>
      <c r="H253" s="1">
        <v>43878</v>
      </c>
    </row>
    <row r="254" spans="1:8" hidden="1" x14ac:dyDescent="0.3">
      <c r="A254" t="s">
        <v>7</v>
      </c>
      <c r="B254" t="s">
        <v>8</v>
      </c>
      <c r="C254" t="s">
        <v>228</v>
      </c>
      <c r="D254" t="s">
        <v>75</v>
      </c>
      <c r="E254">
        <v>5473</v>
      </c>
      <c r="F254">
        <v>32356</v>
      </c>
      <c r="G254">
        <f>+Tableau1[[#This Row],[SAM]]+Tableau1[[#This Row],[MAM]]</f>
        <v>37829</v>
      </c>
      <c r="H254" s="1">
        <v>43878</v>
      </c>
    </row>
    <row r="255" spans="1:8" hidden="1" x14ac:dyDescent="0.3">
      <c r="A255" t="s">
        <v>7</v>
      </c>
      <c r="B255" t="s">
        <v>8</v>
      </c>
      <c r="C255" t="s">
        <v>27</v>
      </c>
      <c r="D255" t="s">
        <v>75</v>
      </c>
      <c r="E255">
        <v>18944</v>
      </c>
      <c r="F255">
        <v>35190</v>
      </c>
      <c r="G255">
        <f>+Tableau1[[#This Row],[SAM]]+Tableau1[[#This Row],[MAM]]</f>
        <v>54134</v>
      </c>
      <c r="H255" s="1">
        <v>43878</v>
      </c>
    </row>
    <row r="256" spans="1:8" hidden="1" x14ac:dyDescent="0.3">
      <c r="A256" t="s">
        <v>7</v>
      </c>
      <c r="B256" t="s">
        <v>8</v>
      </c>
      <c r="C256" t="s">
        <v>29</v>
      </c>
      <c r="D256" t="s">
        <v>75</v>
      </c>
      <c r="E256">
        <v>7973</v>
      </c>
      <c r="F256">
        <v>17335</v>
      </c>
      <c r="G256">
        <f>+Tableau1[[#This Row],[SAM]]+Tableau1[[#This Row],[MAM]]</f>
        <v>25308</v>
      </c>
      <c r="H256" s="1">
        <v>43878</v>
      </c>
    </row>
    <row r="257" spans="1:8" hidden="1" x14ac:dyDescent="0.3">
      <c r="A257" t="s">
        <v>7</v>
      </c>
      <c r="B257" t="s">
        <v>8</v>
      </c>
      <c r="C257" t="s">
        <v>31</v>
      </c>
      <c r="D257" t="s">
        <v>75</v>
      </c>
      <c r="E257">
        <v>21935</v>
      </c>
      <c r="F257">
        <v>32974</v>
      </c>
      <c r="G257">
        <f>+Tableau1[[#This Row],[SAM]]+Tableau1[[#This Row],[MAM]]</f>
        <v>54909</v>
      </c>
      <c r="H257" s="1">
        <v>43878</v>
      </c>
    </row>
    <row r="258" spans="1:8" hidden="1" x14ac:dyDescent="0.3">
      <c r="A258" t="s">
        <v>7</v>
      </c>
      <c r="B258" t="s">
        <v>8</v>
      </c>
      <c r="C258" t="s">
        <v>229</v>
      </c>
      <c r="D258" t="s">
        <v>75</v>
      </c>
      <c r="E258">
        <v>8171</v>
      </c>
      <c r="F258">
        <v>13068</v>
      </c>
      <c r="G258">
        <f>+Tableau1[[#This Row],[SAM]]+Tableau1[[#This Row],[MAM]]</f>
        <v>21239</v>
      </c>
      <c r="H258" s="1">
        <v>43878</v>
      </c>
    </row>
    <row r="259" spans="1:8" hidden="1" x14ac:dyDescent="0.3">
      <c r="A259" t="s">
        <v>112</v>
      </c>
      <c r="B259" t="s">
        <v>113</v>
      </c>
      <c r="C259" t="s">
        <v>230</v>
      </c>
      <c r="D259" t="s">
        <v>75</v>
      </c>
      <c r="E259">
        <v>41750</v>
      </c>
      <c r="F259">
        <v>49031</v>
      </c>
      <c r="G259">
        <f>+Tableau1[[#This Row],[SAM]]+Tableau1[[#This Row],[MAM]]</f>
        <v>90781</v>
      </c>
      <c r="H259" s="1">
        <v>43878</v>
      </c>
    </row>
    <row r="260" spans="1:8" hidden="1" x14ac:dyDescent="0.3">
      <c r="A260" t="s">
        <v>72</v>
      </c>
      <c r="B260" t="s">
        <v>73</v>
      </c>
      <c r="C260" t="s">
        <v>231</v>
      </c>
      <c r="D260" t="s">
        <v>75</v>
      </c>
      <c r="E260">
        <v>9283</v>
      </c>
      <c r="F260">
        <v>61884</v>
      </c>
      <c r="G260">
        <f>+Tableau1[[#This Row],[SAM]]+Tableau1[[#This Row],[MAM]]</f>
        <v>71167</v>
      </c>
      <c r="H260" s="1">
        <v>43878</v>
      </c>
    </row>
    <row r="261" spans="1:8" hidden="1" x14ac:dyDescent="0.3">
      <c r="A261" t="s">
        <v>72</v>
      </c>
      <c r="B261" t="s">
        <v>73</v>
      </c>
      <c r="C261" t="s">
        <v>232</v>
      </c>
      <c r="D261" t="s">
        <v>75</v>
      </c>
      <c r="E261">
        <v>18949</v>
      </c>
      <c r="F261">
        <v>73365</v>
      </c>
      <c r="G261">
        <f>+Tableau1[[#This Row],[SAM]]+Tableau1[[#This Row],[MAM]]</f>
        <v>92314</v>
      </c>
      <c r="H261" s="1">
        <v>43878</v>
      </c>
    </row>
    <row r="262" spans="1:8" hidden="1" x14ac:dyDescent="0.3">
      <c r="A262" t="s">
        <v>72</v>
      </c>
      <c r="B262" t="s">
        <v>73</v>
      </c>
      <c r="C262" t="s">
        <v>233</v>
      </c>
      <c r="D262" t="s">
        <v>75</v>
      </c>
      <c r="E262">
        <v>3644</v>
      </c>
      <c r="F262">
        <v>21770</v>
      </c>
      <c r="G262">
        <f>+Tableau1[[#This Row],[SAM]]+Tableau1[[#This Row],[MAM]]</f>
        <v>25414</v>
      </c>
      <c r="H262" s="1">
        <v>43878</v>
      </c>
    </row>
    <row r="263" spans="1:8" hidden="1" x14ac:dyDescent="0.3">
      <c r="A263" t="s">
        <v>72</v>
      </c>
      <c r="B263" t="s">
        <v>73</v>
      </c>
      <c r="C263" t="s">
        <v>234</v>
      </c>
      <c r="D263" t="s">
        <v>75</v>
      </c>
      <c r="E263">
        <v>31316</v>
      </c>
      <c r="F263">
        <v>70461</v>
      </c>
      <c r="G263">
        <f>+Tableau1[[#This Row],[SAM]]+Tableau1[[#This Row],[MAM]]</f>
        <v>101777</v>
      </c>
      <c r="H263" s="1">
        <v>43878</v>
      </c>
    </row>
    <row r="264" spans="1:8" hidden="1" x14ac:dyDescent="0.3">
      <c r="A264" t="s">
        <v>72</v>
      </c>
      <c r="B264" t="s">
        <v>73</v>
      </c>
      <c r="C264" t="s">
        <v>235</v>
      </c>
      <c r="D264" t="s">
        <v>75</v>
      </c>
      <c r="E264">
        <v>5668</v>
      </c>
      <c r="F264">
        <v>29046</v>
      </c>
      <c r="G264">
        <f>+Tableau1[[#This Row],[SAM]]+Tableau1[[#This Row],[MAM]]</f>
        <v>34714</v>
      </c>
      <c r="H264" s="1">
        <v>43878</v>
      </c>
    </row>
    <row r="265" spans="1:8" hidden="1" x14ac:dyDescent="0.3">
      <c r="A265" t="s">
        <v>72</v>
      </c>
      <c r="B265" t="s">
        <v>73</v>
      </c>
      <c r="C265" t="s">
        <v>236</v>
      </c>
      <c r="D265" t="s">
        <v>75</v>
      </c>
      <c r="E265">
        <v>3930</v>
      </c>
      <c r="F265">
        <v>12091</v>
      </c>
      <c r="G265">
        <f>+Tableau1[[#This Row],[SAM]]+Tableau1[[#This Row],[MAM]]</f>
        <v>16021</v>
      </c>
      <c r="H265" s="1">
        <v>43878</v>
      </c>
    </row>
    <row r="266" spans="1:8" hidden="1" x14ac:dyDescent="0.3">
      <c r="A266" t="s">
        <v>72</v>
      </c>
      <c r="B266" t="s">
        <v>73</v>
      </c>
      <c r="C266" t="s">
        <v>237</v>
      </c>
      <c r="D266" t="s">
        <v>75</v>
      </c>
      <c r="E266">
        <v>16629</v>
      </c>
      <c r="F266">
        <v>64908</v>
      </c>
      <c r="G266">
        <f>+Tableau1[[#This Row],[SAM]]+Tableau1[[#This Row],[MAM]]</f>
        <v>81537</v>
      </c>
      <c r="H266" s="1">
        <v>43878</v>
      </c>
    </row>
    <row r="267" spans="1:8" hidden="1" x14ac:dyDescent="0.3">
      <c r="A267" t="s">
        <v>72</v>
      </c>
      <c r="B267" t="s">
        <v>73</v>
      </c>
      <c r="C267" t="s">
        <v>238</v>
      </c>
      <c r="D267" t="s">
        <v>75</v>
      </c>
      <c r="E267">
        <v>36331</v>
      </c>
      <c r="F267">
        <v>89234</v>
      </c>
      <c r="G267">
        <f>+Tableau1[[#This Row],[SAM]]+Tableau1[[#This Row],[MAM]]</f>
        <v>125565</v>
      </c>
      <c r="H267" s="1">
        <v>43878</v>
      </c>
    </row>
    <row r="268" spans="1:8" hidden="1" x14ac:dyDescent="0.3">
      <c r="A268" t="s">
        <v>72</v>
      </c>
      <c r="B268" t="s">
        <v>73</v>
      </c>
      <c r="C268" t="s">
        <v>239</v>
      </c>
      <c r="D268" t="s">
        <v>75</v>
      </c>
      <c r="E268">
        <v>24494</v>
      </c>
      <c r="F268">
        <v>68511</v>
      </c>
      <c r="G268">
        <f>+Tableau1[[#This Row],[SAM]]+Tableau1[[#This Row],[MAM]]</f>
        <v>93005</v>
      </c>
      <c r="H268" s="1">
        <v>43878</v>
      </c>
    </row>
    <row r="269" spans="1:8" x14ac:dyDescent="0.3">
      <c r="A269" t="s">
        <v>72</v>
      </c>
      <c r="B269" t="s">
        <v>73</v>
      </c>
      <c r="C269" t="s">
        <v>85</v>
      </c>
      <c r="D269" t="s">
        <v>86</v>
      </c>
      <c r="E269">
        <v>18481</v>
      </c>
      <c r="F269">
        <v>57292</v>
      </c>
      <c r="G269">
        <f>+Tableau1[[#This Row],[SAM]]+Tableau1[[#This Row],[MAM]]</f>
        <v>75773</v>
      </c>
      <c r="H269" s="1">
        <v>43878</v>
      </c>
    </row>
    <row r="270" spans="1:8" hidden="1" x14ac:dyDescent="0.3">
      <c r="A270" t="s">
        <v>72</v>
      </c>
      <c r="B270" t="s">
        <v>73</v>
      </c>
      <c r="C270" t="s">
        <v>240</v>
      </c>
      <c r="D270" t="s">
        <v>75</v>
      </c>
      <c r="E270">
        <v>27807</v>
      </c>
      <c r="F270">
        <v>77567</v>
      </c>
      <c r="G270">
        <f>+Tableau1[[#This Row],[SAM]]+Tableau1[[#This Row],[MAM]]</f>
        <v>105374</v>
      </c>
      <c r="H270" s="1">
        <v>43878</v>
      </c>
    </row>
    <row r="271" spans="1:8" hidden="1" x14ac:dyDescent="0.3">
      <c r="A271" t="s">
        <v>72</v>
      </c>
      <c r="B271" t="s">
        <v>73</v>
      </c>
      <c r="C271" t="s">
        <v>241</v>
      </c>
      <c r="D271" t="s">
        <v>75</v>
      </c>
      <c r="E271">
        <v>20953</v>
      </c>
      <c r="F271">
        <v>58831</v>
      </c>
      <c r="G271">
        <f>+Tableau1[[#This Row],[SAM]]+Tableau1[[#This Row],[MAM]]</f>
        <v>79784</v>
      </c>
      <c r="H271" s="1">
        <v>43878</v>
      </c>
    </row>
    <row r="272" spans="1:8" hidden="1" x14ac:dyDescent="0.3">
      <c r="A272" t="s">
        <v>72</v>
      </c>
      <c r="B272" t="s">
        <v>73</v>
      </c>
      <c r="C272" t="s">
        <v>242</v>
      </c>
      <c r="D272" t="s">
        <v>75</v>
      </c>
      <c r="E272">
        <v>16814</v>
      </c>
      <c r="F272">
        <v>55028</v>
      </c>
      <c r="G272">
        <f>+Tableau1[[#This Row],[SAM]]+Tableau1[[#This Row],[MAM]]</f>
        <v>71842</v>
      </c>
      <c r="H272" s="1">
        <v>43878</v>
      </c>
    </row>
    <row r="273" spans="1:8" hidden="1" x14ac:dyDescent="0.3">
      <c r="A273" t="s">
        <v>72</v>
      </c>
      <c r="B273" t="s">
        <v>73</v>
      </c>
      <c r="C273" t="s">
        <v>243</v>
      </c>
      <c r="D273" t="s">
        <v>75</v>
      </c>
      <c r="E273">
        <v>33306</v>
      </c>
      <c r="F273">
        <v>73110</v>
      </c>
      <c r="G273">
        <f>+Tableau1[[#This Row],[SAM]]+Tableau1[[#This Row],[MAM]]</f>
        <v>106416</v>
      </c>
      <c r="H273" s="1">
        <v>43878</v>
      </c>
    </row>
    <row r="274" spans="1:8" hidden="1" x14ac:dyDescent="0.3">
      <c r="A274" t="s">
        <v>72</v>
      </c>
      <c r="B274" t="s">
        <v>73</v>
      </c>
      <c r="C274" t="s">
        <v>244</v>
      </c>
      <c r="D274" t="s">
        <v>75</v>
      </c>
      <c r="E274">
        <v>22984</v>
      </c>
      <c r="F274">
        <v>45967</v>
      </c>
      <c r="G274">
        <f>+Tableau1[[#This Row],[SAM]]+Tableau1[[#This Row],[MAM]]</f>
        <v>68951</v>
      </c>
      <c r="H274" s="1">
        <v>43878</v>
      </c>
    </row>
    <row r="275" spans="1:8" hidden="1" x14ac:dyDescent="0.3">
      <c r="A275" t="s">
        <v>72</v>
      </c>
      <c r="B275" t="s">
        <v>73</v>
      </c>
      <c r="C275" t="s">
        <v>245</v>
      </c>
      <c r="D275" t="s">
        <v>75</v>
      </c>
      <c r="E275">
        <v>22030</v>
      </c>
      <c r="F275">
        <v>48228</v>
      </c>
      <c r="G275">
        <f>+Tableau1[[#This Row],[SAM]]+Tableau1[[#This Row],[MAM]]</f>
        <v>70258</v>
      </c>
      <c r="H275" s="1">
        <v>43878</v>
      </c>
    </row>
    <row r="276" spans="1:8" hidden="1" x14ac:dyDescent="0.3">
      <c r="A276" t="s">
        <v>72</v>
      </c>
      <c r="B276" t="s">
        <v>73</v>
      </c>
      <c r="C276" t="s">
        <v>246</v>
      </c>
      <c r="D276" t="s">
        <v>75</v>
      </c>
      <c r="E276">
        <v>53101</v>
      </c>
      <c r="F276">
        <v>131599</v>
      </c>
      <c r="G276">
        <f>+Tableau1[[#This Row],[SAM]]+Tableau1[[#This Row],[MAM]]</f>
        <v>184700</v>
      </c>
      <c r="H276" s="1">
        <v>43878</v>
      </c>
    </row>
    <row r="277" spans="1:8" hidden="1" x14ac:dyDescent="0.3">
      <c r="A277" t="s">
        <v>72</v>
      </c>
      <c r="B277" t="s">
        <v>73</v>
      </c>
      <c r="C277" t="s">
        <v>247</v>
      </c>
      <c r="D277" t="s">
        <v>75</v>
      </c>
      <c r="E277">
        <v>25073</v>
      </c>
      <c r="F277">
        <v>99532</v>
      </c>
      <c r="G277">
        <f>+Tableau1[[#This Row],[SAM]]+Tableau1[[#This Row],[MAM]]</f>
        <v>124605</v>
      </c>
      <c r="H277" s="1">
        <v>43878</v>
      </c>
    </row>
    <row r="278" spans="1:8" hidden="1" x14ac:dyDescent="0.3">
      <c r="A278" t="s">
        <v>72</v>
      </c>
      <c r="B278" t="s">
        <v>73</v>
      </c>
      <c r="C278" t="s">
        <v>248</v>
      </c>
      <c r="D278" t="s">
        <v>75</v>
      </c>
      <c r="E278">
        <v>18492</v>
      </c>
      <c r="F278">
        <v>57632</v>
      </c>
      <c r="G278">
        <f>+Tableau1[[#This Row],[SAM]]+Tableau1[[#This Row],[MAM]]</f>
        <v>76124</v>
      </c>
      <c r="H278" s="1">
        <v>43878</v>
      </c>
    </row>
    <row r="279" spans="1:8" hidden="1" x14ac:dyDescent="0.3">
      <c r="A279" t="s">
        <v>72</v>
      </c>
      <c r="B279" t="s">
        <v>73</v>
      </c>
      <c r="C279" t="s">
        <v>249</v>
      </c>
      <c r="D279" t="s">
        <v>75</v>
      </c>
      <c r="E279">
        <v>13691</v>
      </c>
      <c r="F279">
        <v>74593</v>
      </c>
      <c r="G279">
        <f>+Tableau1[[#This Row],[SAM]]+Tableau1[[#This Row],[MAM]]</f>
        <v>88284</v>
      </c>
      <c r="H279" s="1">
        <v>43878</v>
      </c>
    </row>
    <row r="280" spans="1:8" hidden="1" x14ac:dyDescent="0.3">
      <c r="A280" t="s">
        <v>72</v>
      </c>
      <c r="B280" t="s">
        <v>73</v>
      </c>
      <c r="C280" t="s">
        <v>250</v>
      </c>
      <c r="D280" t="s">
        <v>75</v>
      </c>
      <c r="E280">
        <v>701</v>
      </c>
      <c r="F280">
        <v>5054</v>
      </c>
      <c r="G280">
        <f>+Tableau1[[#This Row],[SAM]]+Tableau1[[#This Row],[MAM]]</f>
        <v>5755</v>
      </c>
      <c r="H280" s="1">
        <v>43878</v>
      </c>
    </row>
    <row r="281" spans="1:8" hidden="1" x14ac:dyDescent="0.3">
      <c r="A281" t="s">
        <v>72</v>
      </c>
      <c r="B281" t="s">
        <v>73</v>
      </c>
      <c r="C281" t="s">
        <v>251</v>
      </c>
      <c r="D281" t="s">
        <v>75</v>
      </c>
      <c r="E281">
        <v>10509</v>
      </c>
      <c r="F281">
        <v>82416</v>
      </c>
      <c r="G281">
        <f>+Tableau1[[#This Row],[SAM]]+Tableau1[[#This Row],[MAM]]</f>
        <v>92925</v>
      </c>
      <c r="H281" s="1">
        <v>43878</v>
      </c>
    </row>
    <row r="282" spans="1:8" hidden="1" x14ac:dyDescent="0.3">
      <c r="A282" t="s">
        <v>52</v>
      </c>
      <c r="B282" t="s">
        <v>53</v>
      </c>
      <c r="C282" t="s">
        <v>70</v>
      </c>
      <c r="D282" t="s">
        <v>75</v>
      </c>
      <c r="E282">
        <v>23835.1385376</v>
      </c>
      <c r="F282">
        <v>63093</v>
      </c>
      <c r="G282">
        <f>+Tableau1[[#This Row],[SAM]]+Tableau1[[#This Row],[MAM]]</f>
        <v>86928.138537599996</v>
      </c>
      <c r="H282" s="1">
        <v>43878</v>
      </c>
    </row>
    <row r="283" spans="1:8" hidden="1" x14ac:dyDescent="0.3">
      <c r="A283" t="s">
        <v>52</v>
      </c>
      <c r="B283" t="s">
        <v>53</v>
      </c>
      <c r="C283" t="s">
        <v>66</v>
      </c>
      <c r="D283" t="s">
        <v>75</v>
      </c>
      <c r="E283">
        <v>12580.739193740999</v>
      </c>
      <c r="F283">
        <v>24609</v>
      </c>
      <c r="G283">
        <f>+Tableau1[[#This Row],[SAM]]+Tableau1[[#This Row],[MAM]]</f>
        <v>37189.739193740999</v>
      </c>
      <c r="H283" s="1">
        <v>43878</v>
      </c>
    </row>
    <row r="284" spans="1:8" hidden="1" x14ac:dyDescent="0.3">
      <c r="A284" t="s">
        <v>52</v>
      </c>
      <c r="B284" t="s">
        <v>53</v>
      </c>
      <c r="C284" t="s">
        <v>54</v>
      </c>
      <c r="D284" t="s">
        <v>75</v>
      </c>
      <c r="E284">
        <v>26062.286762289001</v>
      </c>
      <c r="F284">
        <v>61171</v>
      </c>
      <c r="G284">
        <f>+Tableau1[[#This Row],[SAM]]+Tableau1[[#This Row],[MAM]]</f>
        <v>87233.286762289004</v>
      </c>
      <c r="H284" s="1">
        <v>43878</v>
      </c>
    </row>
    <row r="285" spans="1:8" hidden="1" x14ac:dyDescent="0.3">
      <c r="A285" t="s">
        <v>52</v>
      </c>
      <c r="B285" t="s">
        <v>53</v>
      </c>
      <c r="C285" t="s">
        <v>68</v>
      </c>
      <c r="D285" t="s">
        <v>75</v>
      </c>
      <c r="E285">
        <v>1307.142525</v>
      </c>
      <c r="F285">
        <v>2866</v>
      </c>
      <c r="G285">
        <f>+Tableau1[[#This Row],[SAM]]+Tableau1[[#This Row],[MAM]]</f>
        <v>4173.1425250000002</v>
      </c>
      <c r="H285" s="1">
        <v>43878</v>
      </c>
    </row>
    <row r="286" spans="1:8" hidden="1" x14ac:dyDescent="0.3">
      <c r="A286" t="s">
        <v>52</v>
      </c>
      <c r="B286" t="s">
        <v>53</v>
      </c>
      <c r="C286" t="s">
        <v>252</v>
      </c>
      <c r="D286" t="s">
        <v>75</v>
      </c>
      <c r="E286">
        <v>19208.635842402</v>
      </c>
      <c r="F286">
        <v>61025</v>
      </c>
      <c r="G286">
        <f>+Tableau1[[#This Row],[SAM]]+Tableau1[[#This Row],[MAM]]</f>
        <v>80233.635842402</v>
      </c>
      <c r="H286" s="1">
        <v>43878</v>
      </c>
    </row>
    <row r="287" spans="1:8" hidden="1" x14ac:dyDescent="0.3">
      <c r="A287" t="s">
        <v>52</v>
      </c>
      <c r="B287" t="s">
        <v>53</v>
      </c>
      <c r="C287" t="s">
        <v>62</v>
      </c>
      <c r="D287" t="s">
        <v>75</v>
      </c>
      <c r="E287">
        <v>22675.888872</v>
      </c>
      <c r="F287">
        <v>58485</v>
      </c>
      <c r="G287">
        <f>+Tableau1[[#This Row],[SAM]]+Tableau1[[#This Row],[MAM]]</f>
        <v>81160.888871999996</v>
      </c>
      <c r="H287" s="1">
        <v>43878</v>
      </c>
    </row>
    <row r="288" spans="1:8" hidden="1" x14ac:dyDescent="0.3">
      <c r="A288" t="s">
        <v>52</v>
      </c>
      <c r="B288" t="s">
        <v>53</v>
      </c>
      <c r="C288" t="s">
        <v>253</v>
      </c>
      <c r="D288" t="s">
        <v>75</v>
      </c>
      <c r="E288">
        <v>19004.913245240001</v>
      </c>
      <c r="F288">
        <v>70847</v>
      </c>
      <c r="G288">
        <f>+Tableau1[[#This Row],[SAM]]+Tableau1[[#This Row],[MAM]]</f>
        <v>89851.913245239994</v>
      </c>
      <c r="H288" s="1">
        <v>43878</v>
      </c>
    </row>
    <row r="289" spans="1:8" hidden="1" x14ac:dyDescent="0.3">
      <c r="A289" t="s">
        <v>52</v>
      </c>
      <c r="B289" t="s">
        <v>53</v>
      </c>
      <c r="C289" t="s">
        <v>58</v>
      </c>
      <c r="D289" t="s">
        <v>75</v>
      </c>
      <c r="E289">
        <v>19639.606656887001</v>
      </c>
      <c r="F289">
        <v>55623</v>
      </c>
      <c r="G289">
        <f>+Tableau1[[#This Row],[SAM]]+Tableau1[[#This Row],[MAM]]</f>
        <v>75262.606656887001</v>
      </c>
      <c r="H289" s="1">
        <v>43878</v>
      </c>
    </row>
    <row r="290" spans="1:8" hidden="1" x14ac:dyDescent="0.3">
      <c r="A290" t="s">
        <v>52</v>
      </c>
      <c r="B290" t="s">
        <v>53</v>
      </c>
      <c r="C290" t="s">
        <v>64</v>
      </c>
      <c r="D290" t="s">
        <v>75</v>
      </c>
      <c r="E290">
        <v>22214.342883590001</v>
      </c>
      <c r="F290">
        <v>36724</v>
      </c>
      <c r="G290">
        <f>+Tableau1[[#This Row],[SAM]]+Tableau1[[#This Row],[MAM]]</f>
        <v>58938.342883589998</v>
      </c>
      <c r="H290" s="1">
        <v>43878</v>
      </c>
    </row>
    <row r="291" spans="1:8" hidden="1" x14ac:dyDescent="0.3">
      <c r="A291" t="s">
        <v>158</v>
      </c>
      <c r="B291" t="s">
        <v>159</v>
      </c>
      <c r="C291" t="s">
        <v>171</v>
      </c>
      <c r="D291" t="s">
        <v>75</v>
      </c>
      <c r="E291">
        <v>51</v>
      </c>
      <c r="F291">
        <v>616</v>
      </c>
      <c r="G291">
        <f>+Tableau1[[#This Row],[SAM]]+Tableau1[[#This Row],[MAM]]</f>
        <v>667</v>
      </c>
      <c r="H291" s="1">
        <v>43878</v>
      </c>
    </row>
    <row r="292" spans="1:8" hidden="1" x14ac:dyDescent="0.3">
      <c r="A292" t="s">
        <v>158</v>
      </c>
      <c r="B292" t="s">
        <v>159</v>
      </c>
      <c r="C292" t="s">
        <v>163</v>
      </c>
      <c r="D292" t="s">
        <v>75</v>
      </c>
      <c r="E292">
        <v>4190</v>
      </c>
      <c r="F292">
        <v>12459</v>
      </c>
      <c r="G292">
        <f>+Tableau1[[#This Row],[SAM]]+Tableau1[[#This Row],[MAM]]</f>
        <v>16649</v>
      </c>
      <c r="H292" s="1">
        <v>43878</v>
      </c>
    </row>
    <row r="293" spans="1:8" hidden="1" x14ac:dyDescent="0.3">
      <c r="A293" t="s">
        <v>158</v>
      </c>
      <c r="B293" t="s">
        <v>159</v>
      </c>
      <c r="C293" t="s">
        <v>167</v>
      </c>
      <c r="D293" t="s">
        <v>75</v>
      </c>
      <c r="E293">
        <v>2331</v>
      </c>
      <c r="F293">
        <v>10836</v>
      </c>
      <c r="G293">
        <f>+Tableau1[[#This Row],[SAM]]+Tableau1[[#This Row],[MAM]]</f>
        <v>13167</v>
      </c>
      <c r="H293" s="1">
        <v>43878</v>
      </c>
    </row>
    <row r="294" spans="1:8" hidden="1" x14ac:dyDescent="0.3">
      <c r="A294" t="s">
        <v>158</v>
      </c>
      <c r="B294" t="s">
        <v>159</v>
      </c>
      <c r="C294" t="s">
        <v>254</v>
      </c>
      <c r="D294" t="s">
        <v>75</v>
      </c>
      <c r="E294">
        <v>375</v>
      </c>
      <c r="F294">
        <v>216</v>
      </c>
      <c r="G294">
        <f>+Tableau1[[#This Row],[SAM]]+Tableau1[[#This Row],[MAM]]</f>
        <v>591</v>
      </c>
      <c r="H294" s="1">
        <v>43878</v>
      </c>
    </row>
    <row r="295" spans="1:8" hidden="1" x14ac:dyDescent="0.3">
      <c r="A295" t="s">
        <v>158</v>
      </c>
      <c r="B295" t="s">
        <v>159</v>
      </c>
      <c r="C295" t="s">
        <v>165</v>
      </c>
      <c r="D295" t="s">
        <v>75</v>
      </c>
      <c r="E295">
        <v>4074</v>
      </c>
      <c r="F295">
        <v>13923</v>
      </c>
      <c r="G295">
        <f>+Tableau1[[#This Row],[SAM]]+Tableau1[[#This Row],[MAM]]</f>
        <v>17997</v>
      </c>
      <c r="H295" s="1">
        <v>43878</v>
      </c>
    </row>
    <row r="296" spans="1:8" hidden="1" x14ac:dyDescent="0.3">
      <c r="A296" t="s">
        <v>158</v>
      </c>
      <c r="B296" t="s">
        <v>159</v>
      </c>
      <c r="C296" t="s">
        <v>176</v>
      </c>
      <c r="D296" t="s">
        <v>75</v>
      </c>
      <c r="E296">
        <v>3816</v>
      </c>
      <c r="F296">
        <v>10703</v>
      </c>
      <c r="G296">
        <f>+Tableau1[[#This Row],[SAM]]+Tableau1[[#This Row],[MAM]]</f>
        <v>14519</v>
      </c>
      <c r="H296" s="1">
        <v>43878</v>
      </c>
    </row>
    <row r="297" spans="1:8" hidden="1" x14ac:dyDescent="0.3">
      <c r="A297" t="s">
        <v>158</v>
      </c>
      <c r="B297" t="s">
        <v>159</v>
      </c>
      <c r="C297" t="s">
        <v>255</v>
      </c>
      <c r="D297" t="s">
        <v>75</v>
      </c>
      <c r="E297">
        <v>2785</v>
      </c>
      <c r="F297">
        <v>9460</v>
      </c>
      <c r="G297">
        <f>+Tableau1[[#This Row],[SAM]]+Tableau1[[#This Row],[MAM]]</f>
        <v>12245</v>
      </c>
      <c r="H297" s="1">
        <v>43878</v>
      </c>
    </row>
    <row r="298" spans="1:8" hidden="1" x14ac:dyDescent="0.3">
      <c r="A298" t="s">
        <v>158</v>
      </c>
      <c r="B298" t="s">
        <v>159</v>
      </c>
      <c r="C298" t="s">
        <v>256</v>
      </c>
      <c r="D298" t="s">
        <v>75</v>
      </c>
      <c r="E298">
        <v>2472</v>
      </c>
      <c r="F298">
        <v>9667</v>
      </c>
      <c r="G298">
        <f>+Tableau1[[#This Row],[SAM]]+Tableau1[[#This Row],[MAM]]</f>
        <v>12139</v>
      </c>
      <c r="H298" s="1">
        <v>43878</v>
      </c>
    </row>
    <row r="299" spans="1:8" hidden="1" x14ac:dyDescent="0.3">
      <c r="A299" t="s">
        <v>158</v>
      </c>
      <c r="B299" t="s">
        <v>159</v>
      </c>
      <c r="C299" t="s">
        <v>179</v>
      </c>
      <c r="D299" t="s">
        <v>75</v>
      </c>
      <c r="E299">
        <v>21</v>
      </c>
      <c r="F299">
        <v>255</v>
      </c>
      <c r="G299">
        <f>+Tableau1[[#This Row],[SAM]]+Tableau1[[#This Row],[MAM]]</f>
        <v>276</v>
      </c>
      <c r="H299" s="1">
        <v>43878</v>
      </c>
    </row>
    <row r="300" spans="1:8" hidden="1" x14ac:dyDescent="0.3">
      <c r="A300" t="s">
        <v>158</v>
      </c>
      <c r="B300" t="s">
        <v>159</v>
      </c>
      <c r="C300" t="s">
        <v>257</v>
      </c>
      <c r="D300" t="s">
        <v>75</v>
      </c>
      <c r="E300">
        <v>327</v>
      </c>
      <c r="F300">
        <v>1400</v>
      </c>
      <c r="G300">
        <f>+Tableau1[[#This Row],[SAM]]+Tableau1[[#This Row],[MAM]]</f>
        <v>1727</v>
      </c>
      <c r="H300" s="1">
        <v>43878</v>
      </c>
    </row>
    <row r="301" spans="1:8" hidden="1" x14ac:dyDescent="0.3">
      <c r="A301" t="s">
        <v>158</v>
      </c>
      <c r="B301" t="s">
        <v>159</v>
      </c>
      <c r="C301" t="s">
        <v>258</v>
      </c>
      <c r="D301" t="s">
        <v>75</v>
      </c>
      <c r="E301">
        <v>592</v>
      </c>
      <c r="F301">
        <v>6492</v>
      </c>
      <c r="G301">
        <f>+Tableau1[[#This Row],[SAM]]+Tableau1[[#This Row],[MAM]]</f>
        <v>7084</v>
      </c>
      <c r="H301" s="1">
        <v>43878</v>
      </c>
    </row>
    <row r="302" spans="1:8" hidden="1" x14ac:dyDescent="0.3">
      <c r="A302" t="s">
        <v>158</v>
      </c>
      <c r="B302" t="s">
        <v>159</v>
      </c>
      <c r="C302" t="s">
        <v>259</v>
      </c>
      <c r="D302" t="s">
        <v>75</v>
      </c>
      <c r="E302">
        <v>803</v>
      </c>
      <c r="F302">
        <v>3088</v>
      </c>
      <c r="G302">
        <f>+Tableau1[[#This Row],[SAM]]+Tableau1[[#This Row],[MAM]]</f>
        <v>3891</v>
      </c>
      <c r="H302" s="1">
        <v>43878</v>
      </c>
    </row>
    <row r="303" spans="1:8" hidden="1" x14ac:dyDescent="0.3">
      <c r="A303" t="s">
        <v>158</v>
      </c>
      <c r="B303" t="s">
        <v>159</v>
      </c>
      <c r="C303" t="s">
        <v>260</v>
      </c>
      <c r="D303" t="s">
        <v>75</v>
      </c>
      <c r="E303">
        <v>2748</v>
      </c>
      <c r="F303">
        <v>7267</v>
      </c>
      <c r="G303">
        <f>+Tableau1[[#This Row],[SAM]]+Tableau1[[#This Row],[MAM]]</f>
        <v>10015</v>
      </c>
      <c r="H303" s="1">
        <v>43878</v>
      </c>
    </row>
    <row r="304" spans="1:8" hidden="1" x14ac:dyDescent="0.3">
      <c r="A304" t="s">
        <v>158</v>
      </c>
      <c r="B304" t="s">
        <v>159</v>
      </c>
      <c r="C304" t="s">
        <v>174</v>
      </c>
      <c r="D304" t="s">
        <v>75</v>
      </c>
      <c r="E304">
        <v>847</v>
      </c>
      <c r="F304">
        <v>1994</v>
      </c>
      <c r="G304">
        <f>+Tableau1[[#This Row],[SAM]]+Tableau1[[#This Row],[MAM]]</f>
        <v>2841</v>
      </c>
      <c r="H304" s="1">
        <v>43878</v>
      </c>
    </row>
    <row r="305" spans="1:8" hidden="1" x14ac:dyDescent="0.3">
      <c r="A305" t="s">
        <v>158</v>
      </c>
      <c r="B305" t="s">
        <v>159</v>
      </c>
      <c r="C305" t="s">
        <v>178</v>
      </c>
      <c r="D305" t="s">
        <v>75</v>
      </c>
      <c r="E305">
        <v>48</v>
      </c>
      <c r="F305">
        <v>576</v>
      </c>
      <c r="G305">
        <f>+Tableau1[[#This Row],[SAM]]+Tableau1[[#This Row],[MAM]]</f>
        <v>624</v>
      </c>
      <c r="H305" s="1">
        <v>43878</v>
      </c>
    </row>
    <row r="306" spans="1:8" hidden="1" x14ac:dyDescent="0.3">
      <c r="A306" t="s">
        <v>158</v>
      </c>
      <c r="B306" t="s">
        <v>159</v>
      </c>
      <c r="C306" t="s">
        <v>169</v>
      </c>
      <c r="D306" t="s">
        <v>75</v>
      </c>
      <c r="E306">
        <v>510</v>
      </c>
      <c r="F306">
        <v>6477</v>
      </c>
      <c r="G306">
        <f>+Tableau1[[#This Row],[SAM]]+Tableau1[[#This Row],[MAM]]</f>
        <v>6987</v>
      </c>
      <c r="H306" s="1">
        <v>43878</v>
      </c>
    </row>
    <row r="307" spans="1:8" hidden="1" x14ac:dyDescent="0.3">
      <c r="A307" t="s">
        <v>35</v>
      </c>
      <c r="B307" t="s">
        <v>36</v>
      </c>
      <c r="C307" t="s">
        <v>203</v>
      </c>
      <c r="D307" t="s">
        <v>75</v>
      </c>
      <c r="E307">
        <v>8067</v>
      </c>
      <c r="F307">
        <v>18892</v>
      </c>
      <c r="G307">
        <f>+Tableau1[[#This Row],[SAM]]+Tableau1[[#This Row],[MAM]]</f>
        <v>26959</v>
      </c>
      <c r="H307" s="1">
        <v>43878</v>
      </c>
    </row>
    <row r="308" spans="1:8" hidden="1" x14ac:dyDescent="0.3">
      <c r="A308" t="s">
        <v>35</v>
      </c>
      <c r="B308" t="s">
        <v>36</v>
      </c>
      <c r="C308" t="s">
        <v>204</v>
      </c>
      <c r="D308" t="s">
        <v>75</v>
      </c>
      <c r="E308">
        <v>20041</v>
      </c>
      <c r="F308">
        <v>29769</v>
      </c>
      <c r="G308">
        <f>+Tableau1[[#This Row],[SAM]]+Tableau1[[#This Row],[MAM]]</f>
        <v>49810</v>
      </c>
      <c r="H308" s="1">
        <v>43878</v>
      </c>
    </row>
    <row r="309" spans="1:8" hidden="1" x14ac:dyDescent="0.3">
      <c r="A309" t="s">
        <v>35</v>
      </c>
      <c r="B309" t="s">
        <v>36</v>
      </c>
      <c r="C309" t="s">
        <v>205</v>
      </c>
      <c r="D309" t="s">
        <v>75</v>
      </c>
      <c r="E309">
        <v>23323</v>
      </c>
      <c r="F309">
        <v>88863</v>
      </c>
      <c r="G309">
        <f>+Tableau1[[#This Row],[SAM]]+Tableau1[[#This Row],[MAM]]</f>
        <v>112186</v>
      </c>
      <c r="H309" s="1">
        <v>43878</v>
      </c>
    </row>
    <row r="310" spans="1:8" hidden="1" x14ac:dyDescent="0.3">
      <c r="A310" t="s">
        <v>35</v>
      </c>
      <c r="B310" t="s">
        <v>36</v>
      </c>
      <c r="C310" t="s">
        <v>206</v>
      </c>
      <c r="D310" t="s">
        <v>75</v>
      </c>
      <c r="E310">
        <v>118546</v>
      </c>
      <c r="F310">
        <v>185337</v>
      </c>
      <c r="G310">
        <f>+Tableau1[[#This Row],[SAM]]+Tableau1[[#This Row],[MAM]]</f>
        <v>303883</v>
      </c>
      <c r="H310" s="1">
        <v>43878</v>
      </c>
    </row>
    <row r="311" spans="1:8" hidden="1" x14ac:dyDescent="0.3">
      <c r="A311" t="s">
        <v>35</v>
      </c>
      <c r="B311" t="s">
        <v>36</v>
      </c>
      <c r="C311" t="s">
        <v>207</v>
      </c>
      <c r="D311" t="s">
        <v>75</v>
      </c>
      <c r="E311">
        <v>9491</v>
      </c>
      <c r="F311">
        <v>29969</v>
      </c>
      <c r="G311">
        <f>+Tableau1[[#This Row],[SAM]]+Tableau1[[#This Row],[MAM]]</f>
        <v>39460</v>
      </c>
      <c r="H311" s="1">
        <v>43878</v>
      </c>
    </row>
    <row r="312" spans="1:8" hidden="1" x14ac:dyDescent="0.3">
      <c r="A312" t="s">
        <v>35</v>
      </c>
      <c r="B312" t="s">
        <v>36</v>
      </c>
      <c r="C312" t="s">
        <v>208</v>
      </c>
      <c r="D312" t="s">
        <v>47</v>
      </c>
      <c r="E312">
        <v>61953</v>
      </c>
      <c r="F312">
        <v>200328</v>
      </c>
      <c r="G312">
        <f>+Tableau1[[#This Row],[SAM]]+Tableau1[[#This Row],[MAM]]</f>
        <v>262281</v>
      </c>
      <c r="H312" s="1">
        <v>43878</v>
      </c>
    </row>
    <row r="313" spans="1:8" hidden="1" x14ac:dyDescent="0.3">
      <c r="A313" t="s">
        <v>35</v>
      </c>
      <c r="B313" t="s">
        <v>36</v>
      </c>
      <c r="C313" t="s">
        <v>209</v>
      </c>
      <c r="D313" t="s">
        <v>49</v>
      </c>
      <c r="E313">
        <v>35912</v>
      </c>
      <c r="F313">
        <v>101993</v>
      </c>
      <c r="G313">
        <f>+Tableau1[[#This Row],[SAM]]+Tableau1[[#This Row],[MAM]]</f>
        <v>137905</v>
      </c>
      <c r="H313" s="1">
        <v>43878</v>
      </c>
    </row>
    <row r="314" spans="1:8" hidden="1" x14ac:dyDescent="0.3">
      <c r="A314" t="s">
        <v>35</v>
      </c>
      <c r="B314" t="s">
        <v>36</v>
      </c>
      <c r="C314" t="s">
        <v>210</v>
      </c>
      <c r="D314" t="s">
        <v>75</v>
      </c>
      <c r="E314">
        <v>119200</v>
      </c>
      <c r="F314">
        <v>191697</v>
      </c>
      <c r="G314">
        <f>+Tableau1[[#This Row],[SAM]]+Tableau1[[#This Row],[MAM]]</f>
        <v>310897</v>
      </c>
      <c r="H314" s="1">
        <v>43878</v>
      </c>
    </row>
    <row r="315" spans="1:8" hidden="1" x14ac:dyDescent="0.3">
      <c r="A315" t="s">
        <v>120</v>
      </c>
      <c r="B315" t="s">
        <v>121</v>
      </c>
      <c r="C315" t="s">
        <v>122</v>
      </c>
      <c r="D315" t="s">
        <v>123</v>
      </c>
      <c r="E315">
        <v>54304</v>
      </c>
      <c r="F315">
        <v>47757</v>
      </c>
      <c r="G315">
        <f>+Tableau1[[#This Row],[SAM]]+Tableau1[[#This Row],[MAM]]</f>
        <v>102061</v>
      </c>
      <c r="H315" s="1">
        <v>43878</v>
      </c>
    </row>
    <row r="316" spans="1:8" hidden="1" x14ac:dyDescent="0.3">
      <c r="A316" t="s">
        <v>120</v>
      </c>
      <c r="B316" t="s">
        <v>121</v>
      </c>
      <c r="C316" t="s">
        <v>124</v>
      </c>
      <c r="D316" t="s">
        <v>125</v>
      </c>
      <c r="E316">
        <v>144736</v>
      </c>
      <c r="F316">
        <v>195571</v>
      </c>
      <c r="G316">
        <f>+Tableau1[[#This Row],[SAM]]+Tableau1[[#This Row],[MAM]]</f>
        <v>340307</v>
      </c>
      <c r="H316" s="1">
        <v>43878</v>
      </c>
    </row>
    <row r="317" spans="1:8" hidden="1" x14ac:dyDescent="0.3">
      <c r="A317" t="s">
        <v>120</v>
      </c>
      <c r="B317" t="s">
        <v>121</v>
      </c>
      <c r="C317" t="s">
        <v>126</v>
      </c>
      <c r="D317" t="s">
        <v>127</v>
      </c>
      <c r="E317">
        <v>90157</v>
      </c>
      <c r="F317">
        <v>59359</v>
      </c>
      <c r="G317">
        <f>+Tableau1[[#This Row],[SAM]]+Tableau1[[#This Row],[MAM]]</f>
        <v>149516</v>
      </c>
      <c r="H317" s="1">
        <v>43878</v>
      </c>
    </row>
    <row r="318" spans="1:8" hidden="1" x14ac:dyDescent="0.3">
      <c r="A318" t="s">
        <v>128</v>
      </c>
      <c r="B318" t="s">
        <v>129</v>
      </c>
      <c r="C318" t="s">
        <v>130</v>
      </c>
      <c r="D318" t="s">
        <v>75</v>
      </c>
      <c r="E318">
        <v>17797</v>
      </c>
      <c r="F318">
        <v>37403</v>
      </c>
      <c r="G318">
        <f>+Tableau1[[#This Row],[SAM]]+Tableau1[[#This Row],[MAM]]</f>
        <v>55200</v>
      </c>
      <c r="H318" s="1">
        <v>43878</v>
      </c>
    </row>
    <row r="319" spans="1:8" hidden="1" x14ac:dyDescent="0.3">
      <c r="A319" t="s">
        <v>128</v>
      </c>
      <c r="B319" t="s">
        <v>129</v>
      </c>
      <c r="C319" t="s">
        <v>132</v>
      </c>
      <c r="D319" t="s">
        <v>75</v>
      </c>
      <c r="E319">
        <v>3700</v>
      </c>
      <c r="F319">
        <v>28179</v>
      </c>
      <c r="G319">
        <f>+Tableau1[[#This Row],[SAM]]+Tableau1[[#This Row],[MAM]]</f>
        <v>31879</v>
      </c>
      <c r="H319" s="1">
        <v>43878</v>
      </c>
    </row>
    <row r="320" spans="1:8" hidden="1" x14ac:dyDescent="0.3">
      <c r="A320" t="s">
        <v>128</v>
      </c>
      <c r="B320" t="s">
        <v>129</v>
      </c>
      <c r="C320" t="s">
        <v>134</v>
      </c>
      <c r="D320" t="s">
        <v>75</v>
      </c>
      <c r="E320">
        <v>6332</v>
      </c>
      <c r="F320">
        <v>15688</v>
      </c>
      <c r="G320">
        <f>+Tableau1[[#This Row],[SAM]]+Tableau1[[#This Row],[MAM]]</f>
        <v>22020</v>
      </c>
      <c r="H320" s="1">
        <v>43878</v>
      </c>
    </row>
    <row r="321" spans="1:8" hidden="1" x14ac:dyDescent="0.3">
      <c r="A321" t="s">
        <v>128</v>
      </c>
      <c r="B321" t="s">
        <v>129</v>
      </c>
      <c r="C321" t="s">
        <v>136</v>
      </c>
      <c r="D321" t="s">
        <v>75</v>
      </c>
      <c r="E321">
        <v>5709</v>
      </c>
      <c r="F321">
        <v>11528</v>
      </c>
      <c r="G321">
        <f>+Tableau1[[#This Row],[SAM]]+Tableau1[[#This Row],[MAM]]</f>
        <v>17237</v>
      </c>
      <c r="H321" s="1">
        <v>43878</v>
      </c>
    </row>
    <row r="322" spans="1:8" hidden="1" x14ac:dyDescent="0.3">
      <c r="A322" t="s">
        <v>128</v>
      </c>
      <c r="B322" t="s">
        <v>129</v>
      </c>
      <c r="C322" t="s">
        <v>138</v>
      </c>
      <c r="D322" t="s">
        <v>75</v>
      </c>
      <c r="E322">
        <v>11496</v>
      </c>
      <c r="F322">
        <v>15652</v>
      </c>
      <c r="G322">
        <f>+Tableau1[[#This Row],[SAM]]+Tableau1[[#This Row],[MAM]]</f>
        <v>27148</v>
      </c>
      <c r="H322" s="1">
        <v>43878</v>
      </c>
    </row>
    <row r="323" spans="1:8" hidden="1" x14ac:dyDescent="0.3">
      <c r="A323" t="s">
        <v>128</v>
      </c>
      <c r="B323" t="s">
        <v>129</v>
      </c>
      <c r="C323" t="s">
        <v>140</v>
      </c>
      <c r="D323" t="s">
        <v>75</v>
      </c>
      <c r="E323">
        <v>985</v>
      </c>
      <c r="F323">
        <v>4024</v>
      </c>
      <c r="G323">
        <f>+Tableau1[[#This Row],[SAM]]+Tableau1[[#This Row],[MAM]]</f>
        <v>5009</v>
      </c>
      <c r="H323" s="1">
        <v>43878</v>
      </c>
    </row>
    <row r="324" spans="1:8" hidden="1" x14ac:dyDescent="0.3">
      <c r="A324" t="s">
        <v>128</v>
      </c>
      <c r="B324" t="s">
        <v>129</v>
      </c>
      <c r="C324" t="s">
        <v>142</v>
      </c>
      <c r="D324" t="s">
        <v>75</v>
      </c>
      <c r="E324">
        <v>2356</v>
      </c>
      <c r="F324">
        <v>9905</v>
      </c>
      <c r="G324">
        <f>+Tableau1[[#This Row],[SAM]]+Tableau1[[#This Row],[MAM]]</f>
        <v>12261</v>
      </c>
      <c r="H324" s="1">
        <v>43878</v>
      </c>
    </row>
    <row r="325" spans="1:8" hidden="1" x14ac:dyDescent="0.3">
      <c r="A325" t="s">
        <v>128</v>
      </c>
      <c r="B325" t="s">
        <v>129</v>
      </c>
      <c r="C325" t="s">
        <v>144</v>
      </c>
      <c r="D325" t="s">
        <v>75</v>
      </c>
      <c r="E325">
        <v>6085</v>
      </c>
      <c r="F325">
        <v>20844</v>
      </c>
      <c r="G325">
        <f>+Tableau1[[#This Row],[SAM]]+Tableau1[[#This Row],[MAM]]</f>
        <v>26929</v>
      </c>
      <c r="H325" s="1">
        <v>43878</v>
      </c>
    </row>
    <row r="326" spans="1:8" hidden="1" x14ac:dyDescent="0.3">
      <c r="A326" t="s">
        <v>128</v>
      </c>
      <c r="B326" t="s">
        <v>129</v>
      </c>
      <c r="C326" t="s">
        <v>146</v>
      </c>
      <c r="D326" t="s">
        <v>75</v>
      </c>
      <c r="E326">
        <v>10521</v>
      </c>
      <c r="F326">
        <v>15077</v>
      </c>
      <c r="G326">
        <f>+Tableau1[[#This Row],[SAM]]+Tableau1[[#This Row],[MAM]]</f>
        <v>25598</v>
      </c>
      <c r="H326" s="1">
        <v>43878</v>
      </c>
    </row>
    <row r="327" spans="1:8" hidden="1" x14ac:dyDescent="0.3">
      <c r="A327" t="s">
        <v>128</v>
      </c>
      <c r="B327" t="s">
        <v>129</v>
      </c>
      <c r="C327" t="s">
        <v>148</v>
      </c>
      <c r="D327" t="s">
        <v>75</v>
      </c>
      <c r="E327">
        <v>7542</v>
      </c>
      <c r="F327">
        <v>15011</v>
      </c>
      <c r="G327">
        <f>+Tableau1[[#This Row],[SAM]]+Tableau1[[#This Row],[MAM]]</f>
        <v>22553</v>
      </c>
      <c r="H327" s="1">
        <v>43878</v>
      </c>
    </row>
    <row r="328" spans="1:8" hidden="1" x14ac:dyDescent="0.3">
      <c r="A328" t="s">
        <v>128</v>
      </c>
      <c r="B328" t="s">
        <v>129</v>
      </c>
      <c r="C328" t="s">
        <v>150</v>
      </c>
      <c r="D328" t="s">
        <v>75</v>
      </c>
      <c r="E328">
        <v>3189</v>
      </c>
      <c r="F328">
        <v>9481</v>
      </c>
      <c r="G328">
        <f>+Tableau1[[#This Row],[SAM]]+Tableau1[[#This Row],[MAM]]</f>
        <v>12670</v>
      </c>
      <c r="H328" s="1">
        <v>43878</v>
      </c>
    </row>
    <row r="329" spans="1:8" hidden="1" x14ac:dyDescent="0.3">
      <c r="A329" t="s">
        <v>128</v>
      </c>
      <c r="B329" t="s">
        <v>129</v>
      </c>
      <c r="C329" t="s">
        <v>152</v>
      </c>
      <c r="D329" t="s">
        <v>75</v>
      </c>
      <c r="E329">
        <v>8506</v>
      </c>
      <c r="F329">
        <v>13160</v>
      </c>
      <c r="G329">
        <f>+Tableau1[[#This Row],[SAM]]+Tableau1[[#This Row],[MAM]]</f>
        <v>21666</v>
      </c>
      <c r="H329" s="1">
        <v>43878</v>
      </c>
    </row>
    <row r="330" spans="1:8" hidden="1" x14ac:dyDescent="0.3">
      <c r="A330" t="s">
        <v>128</v>
      </c>
      <c r="B330" t="s">
        <v>129</v>
      </c>
      <c r="C330" t="s">
        <v>154</v>
      </c>
      <c r="D330" t="s">
        <v>75</v>
      </c>
      <c r="E330">
        <v>5995</v>
      </c>
      <c r="F330">
        <v>22049</v>
      </c>
      <c r="G330">
        <f>+Tableau1[[#This Row],[SAM]]+Tableau1[[#This Row],[MAM]]</f>
        <v>28044</v>
      </c>
      <c r="H330" s="1">
        <v>43878</v>
      </c>
    </row>
    <row r="331" spans="1:8" hidden="1" x14ac:dyDescent="0.3">
      <c r="A331" t="s">
        <v>128</v>
      </c>
      <c r="B331" t="s">
        <v>129</v>
      </c>
      <c r="C331" t="s">
        <v>156</v>
      </c>
      <c r="D331" t="s">
        <v>75</v>
      </c>
      <c r="E331">
        <v>1115</v>
      </c>
      <c r="F331">
        <v>9327</v>
      </c>
      <c r="G331">
        <f>+Tableau1[[#This Row],[SAM]]+Tableau1[[#This Row],[MAM]]</f>
        <v>10442</v>
      </c>
      <c r="H331" s="1">
        <v>43878</v>
      </c>
    </row>
    <row r="332" spans="1:8" hidden="1" x14ac:dyDescent="0.3">
      <c r="A332" t="s">
        <v>7</v>
      </c>
      <c r="B332" t="s">
        <v>8</v>
      </c>
      <c r="C332" t="s">
        <v>223</v>
      </c>
      <c r="E332" s="2">
        <v>19402.591</v>
      </c>
      <c r="F332" s="2">
        <v>61360.152000000002</v>
      </c>
      <c r="G332">
        <f>+Tableau1[[#This Row],[SAM]]+Tableau1[[#This Row],[MAM]]</f>
        <v>80762.743000000002</v>
      </c>
      <c r="H332" s="1">
        <v>44235</v>
      </c>
    </row>
    <row r="333" spans="1:8" hidden="1" x14ac:dyDescent="0.3">
      <c r="A333" t="s">
        <v>7</v>
      </c>
      <c r="B333" t="s">
        <v>8</v>
      </c>
      <c r="C333" t="s">
        <v>11</v>
      </c>
      <c r="E333" s="2">
        <v>1284.8628000000001</v>
      </c>
      <c r="F333" s="2">
        <v>10240.398000000001</v>
      </c>
      <c r="G333">
        <f>+Tableau1[[#This Row],[SAM]]+Tableau1[[#This Row],[MAM]]</f>
        <v>11525.260800000002</v>
      </c>
      <c r="H333" s="1">
        <v>44235</v>
      </c>
    </row>
    <row r="334" spans="1:8" hidden="1" x14ac:dyDescent="0.3">
      <c r="A334" t="s">
        <v>7</v>
      </c>
      <c r="B334" t="s">
        <v>8</v>
      </c>
      <c r="C334" t="s">
        <v>13</v>
      </c>
      <c r="E334" s="2">
        <v>5763.7164000000002</v>
      </c>
      <c r="F334" s="2">
        <v>54866.146500000003</v>
      </c>
      <c r="G334">
        <f>+Tableau1[[#This Row],[SAM]]+Tableau1[[#This Row],[MAM]]</f>
        <v>60629.8629</v>
      </c>
      <c r="H334" s="1">
        <v>44235</v>
      </c>
    </row>
    <row r="335" spans="1:8" hidden="1" x14ac:dyDescent="0.3">
      <c r="A335" t="s">
        <v>7</v>
      </c>
      <c r="B335" t="s">
        <v>8</v>
      </c>
      <c r="C335" t="s">
        <v>224</v>
      </c>
      <c r="E335" s="2">
        <v>8486.5247999999992</v>
      </c>
      <c r="F335" s="2">
        <v>36856.125</v>
      </c>
      <c r="G335">
        <f>+Tableau1[[#This Row],[SAM]]+Tableau1[[#This Row],[MAM]]</f>
        <v>45342.649799999999</v>
      </c>
      <c r="H335" s="1">
        <v>44235</v>
      </c>
    </row>
    <row r="336" spans="1:8" hidden="1" x14ac:dyDescent="0.3">
      <c r="A336" t="s">
        <v>7</v>
      </c>
      <c r="B336" t="s">
        <v>8</v>
      </c>
      <c r="C336" t="s">
        <v>225</v>
      </c>
      <c r="E336" s="2">
        <v>14828.088599999999</v>
      </c>
      <c r="F336" s="2">
        <v>52902.191999999995</v>
      </c>
      <c r="G336">
        <f>+Tableau1[[#This Row],[SAM]]+Tableau1[[#This Row],[MAM]]</f>
        <v>67730.280599999998</v>
      </c>
      <c r="H336" s="1">
        <v>44235</v>
      </c>
    </row>
    <row r="337" spans="1:8" hidden="1" x14ac:dyDescent="0.3">
      <c r="A337" t="s">
        <v>7</v>
      </c>
      <c r="B337" t="s">
        <v>8</v>
      </c>
      <c r="C337" t="s">
        <v>226</v>
      </c>
      <c r="E337" s="2">
        <v>6678.9554000000007</v>
      </c>
      <c r="F337" s="2">
        <v>35040.58649999999</v>
      </c>
      <c r="G337">
        <f>+Tableau1[[#This Row],[SAM]]+Tableau1[[#This Row],[MAM]]</f>
        <v>41719.541899999989</v>
      </c>
      <c r="H337" s="1">
        <v>44235</v>
      </c>
    </row>
    <row r="338" spans="1:8" hidden="1" x14ac:dyDescent="0.3">
      <c r="A338" t="s">
        <v>7</v>
      </c>
      <c r="B338" t="s">
        <v>8</v>
      </c>
      <c r="C338" t="s">
        <v>227</v>
      </c>
      <c r="E338" s="2">
        <v>4380.0120000000006</v>
      </c>
      <c r="F338" s="2">
        <v>14714.996999999999</v>
      </c>
      <c r="G338">
        <f>+Tableau1[[#This Row],[SAM]]+Tableau1[[#This Row],[MAM]]</f>
        <v>19095.008999999998</v>
      </c>
      <c r="H338" s="1">
        <v>44235</v>
      </c>
    </row>
    <row r="339" spans="1:8" hidden="1" x14ac:dyDescent="0.3">
      <c r="A339" t="s">
        <v>7</v>
      </c>
      <c r="B339" t="s">
        <v>8</v>
      </c>
      <c r="C339" t="s">
        <v>23</v>
      </c>
      <c r="E339" s="2">
        <v>19723.555799999998</v>
      </c>
      <c r="F339" s="2">
        <v>52823.794500000011</v>
      </c>
      <c r="G339">
        <f>+Tableau1[[#This Row],[SAM]]+Tableau1[[#This Row],[MAM]]</f>
        <v>72547.350300000006</v>
      </c>
      <c r="H339" s="1">
        <v>44235</v>
      </c>
    </row>
    <row r="340" spans="1:8" hidden="1" x14ac:dyDescent="0.3">
      <c r="A340" t="s">
        <v>7</v>
      </c>
      <c r="B340" t="s">
        <v>8</v>
      </c>
      <c r="C340" t="s">
        <v>228</v>
      </c>
      <c r="E340" s="2">
        <v>12670.785400000001</v>
      </c>
      <c r="F340" s="2">
        <v>27723.766499999998</v>
      </c>
      <c r="G340">
        <f>+Tableau1[[#This Row],[SAM]]+Tableau1[[#This Row],[MAM]]</f>
        <v>40394.551899999999</v>
      </c>
      <c r="H340" s="1">
        <v>44235</v>
      </c>
    </row>
    <row r="341" spans="1:8" hidden="1" x14ac:dyDescent="0.3">
      <c r="A341" t="s">
        <v>7</v>
      </c>
      <c r="B341" t="s">
        <v>8</v>
      </c>
      <c r="C341" t="s">
        <v>27</v>
      </c>
      <c r="E341" s="2">
        <v>15050.874800000001</v>
      </c>
      <c r="F341" s="2">
        <v>44281.691999999995</v>
      </c>
      <c r="G341">
        <f>+Tableau1[[#This Row],[SAM]]+Tableau1[[#This Row],[MAM]]</f>
        <v>59332.566800000001</v>
      </c>
      <c r="H341" s="1">
        <v>44235</v>
      </c>
    </row>
    <row r="342" spans="1:8" hidden="1" x14ac:dyDescent="0.3">
      <c r="A342" t="s">
        <v>7</v>
      </c>
      <c r="B342" t="s">
        <v>8</v>
      </c>
      <c r="C342" t="s">
        <v>29</v>
      </c>
      <c r="E342" s="2">
        <v>3504.2436000000002</v>
      </c>
      <c r="F342" s="2">
        <v>19872.900000000001</v>
      </c>
      <c r="G342">
        <f>+Tableau1[[#This Row],[SAM]]+Tableau1[[#This Row],[MAM]]</f>
        <v>23377.143600000003</v>
      </c>
      <c r="H342" s="1">
        <v>44235</v>
      </c>
    </row>
    <row r="343" spans="1:8" hidden="1" x14ac:dyDescent="0.3">
      <c r="A343" t="s">
        <v>7</v>
      </c>
      <c r="B343" t="s">
        <v>8</v>
      </c>
      <c r="C343" t="s">
        <v>31</v>
      </c>
      <c r="E343" s="2">
        <v>36336.2402</v>
      </c>
      <c r="F343" s="2">
        <v>55472.462999999996</v>
      </c>
      <c r="G343">
        <f>+Tableau1[[#This Row],[SAM]]+Tableau1[[#This Row],[MAM]]</f>
        <v>91808.703199999989</v>
      </c>
      <c r="H343" s="1">
        <v>44235</v>
      </c>
    </row>
    <row r="344" spans="1:8" hidden="1" x14ac:dyDescent="0.3">
      <c r="A344" t="s">
        <v>7</v>
      </c>
      <c r="B344" t="s">
        <v>8</v>
      </c>
      <c r="C344" t="s">
        <v>229</v>
      </c>
      <c r="E344" s="2">
        <v>3103.4744000000001</v>
      </c>
      <c r="F344" s="2">
        <v>14417.574000000001</v>
      </c>
      <c r="G344">
        <f>+Tableau1[[#This Row],[SAM]]+Tableau1[[#This Row],[MAM]]</f>
        <v>17521.0484</v>
      </c>
      <c r="H344" s="1">
        <v>44235</v>
      </c>
    </row>
    <row r="345" spans="1:8" hidden="1" x14ac:dyDescent="0.3">
      <c r="A345" t="s">
        <v>112</v>
      </c>
      <c r="B345" t="s">
        <v>113</v>
      </c>
      <c r="C345" t="s">
        <v>230</v>
      </c>
      <c r="E345" s="2">
        <f>48651+890</f>
        <v>49541</v>
      </c>
      <c r="F345" s="2">
        <f>56753+1344</f>
        <v>58097</v>
      </c>
      <c r="G345">
        <f>+Tableau1[[#This Row],[SAM]]+Tableau1[[#This Row],[MAM]]</f>
        <v>107638</v>
      </c>
      <c r="H345" s="1">
        <v>44235</v>
      </c>
    </row>
    <row r="346" spans="1:8" hidden="1" x14ac:dyDescent="0.3">
      <c r="A346" t="s">
        <v>72</v>
      </c>
      <c r="B346" t="s">
        <v>73</v>
      </c>
      <c r="C346" t="s">
        <v>231</v>
      </c>
      <c r="E346" s="2">
        <v>8084.6104519799992</v>
      </c>
      <c r="F346" s="2">
        <v>54708.055009739997</v>
      </c>
      <c r="G346">
        <f>+Tableau1[[#This Row],[SAM]]+Tableau1[[#This Row],[MAM]]</f>
        <v>62792.665461719997</v>
      </c>
      <c r="H346" s="1">
        <v>44235</v>
      </c>
    </row>
    <row r="347" spans="1:8" hidden="1" x14ac:dyDescent="0.3">
      <c r="A347" t="s">
        <v>72</v>
      </c>
      <c r="B347" t="s">
        <v>73</v>
      </c>
      <c r="C347" t="s">
        <v>232</v>
      </c>
      <c r="E347" s="2">
        <v>19769.417331678003</v>
      </c>
      <c r="F347" s="2">
        <v>78794.671532598004</v>
      </c>
      <c r="G347">
        <f>+Tableau1[[#This Row],[SAM]]+Tableau1[[#This Row],[MAM]]</f>
        <v>98564.088864276011</v>
      </c>
      <c r="H347" s="1">
        <v>44235</v>
      </c>
    </row>
    <row r="348" spans="1:8" hidden="1" x14ac:dyDescent="0.3">
      <c r="A348" t="s">
        <v>72</v>
      </c>
      <c r="B348" t="s">
        <v>73</v>
      </c>
      <c r="C348" t="s">
        <v>233</v>
      </c>
      <c r="E348" s="2">
        <v>4189.075966548</v>
      </c>
      <c r="F348" s="2">
        <v>22841.402610635996</v>
      </c>
      <c r="G348">
        <f>+Tableau1[[#This Row],[SAM]]+Tableau1[[#This Row],[MAM]]</f>
        <v>27030.478577183996</v>
      </c>
      <c r="H348" s="1">
        <v>44235</v>
      </c>
    </row>
    <row r="349" spans="1:8" hidden="1" x14ac:dyDescent="0.3">
      <c r="A349" t="s">
        <v>72</v>
      </c>
      <c r="B349" t="s">
        <v>73</v>
      </c>
      <c r="C349" t="s">
        <v>234</v>
      </c>
      <c r="E349" s="2">
        <v>23304.58255494</v>
      </c>
      <c r="F349" s="2">
        <v>64310.731007994</v>
      </c>
      <c r="G349">
        <f>+Tableau1[[#This Row],[SAM]]+Tableau1[[#This Row],[MAM]]</f>
        <v>87615.313562933996</v>
      </c>
      <c r="H349" s="1">
        <v>44235</v>
      </c>
    </row>
    <row r="350" spans="1:8" hidden="1" x14ac:dyDescent="0.3">
      <c r="A350" t="s">
        <v>72</v>
      </c>
      <c r="B350" t="s">
        <v>73</v>
      </c>
      <c r="C350" t="s">
        <v>235</v>
      </c>
      <c r="E350" s="2">
        <f>3641.604374862+995</f>
        <v>4636.6043748619995</v>
      </c>
      <c r="F350" s="2">
        <f>26498.082479616+5074</f>
        <v>31572.082479616001</v>
      </c>
      <c r="G350">
        <f>+Tableau1[[#This Row],[SAM]]+Tableau1[[#This Row],[MAM]]</f>
        <v>36208.686854478001</v>
      </c>
      <c r="H350" s="1">
        <v>44235</v>
      </c>
    </row>
    <row r="351" spans="1:8" hidden="1" x14ac:dyDescent="0.3">
      <c r="A351" t="s">
        <v>72</v>
      </c>
      <c r="B351" t="s">
        <v>73</v>
      </c>
      <c r="C351" t="s">
        <v>236</v>
      </c>
      <c r="E351" s="2">
        <v>2600.685336132</v>
      </c>
      <c r="F351" s="2">
        <v>13029.074465040001</v>
      </c>
      <c r="G351">
        <f>+Tableau1[[#This Row],[SAM]]+Tableau1[[#This Row],[MAM]]</f>
        <v>15629.759801172</v>
      </c>
      <c r="H351" s="1">
        <v>44235</v>
      </c>
    </row>
    <row r="352" spans="1:8" hidden="1" x14ac:dyDescent="0.3">
      <c r="A352" t="s">
        <v>72</v>
      </c>
      <c r="B352" t="s">
        <v>73</v>
      </c>
      <c r="C352" t="s">
        <v>237</v>
      </c>
      <c r="E352" s="2">
        <v>16473.913336799997</v>
      </c>
      <c r="F352" s="2">
        <v>51892.827010919995</v>
      </c>
      <c r="G352">
        <f>+Tableau1[[#This Row],[SAM]]+Tableau1[[#This Row],[MAM]]</f>
        <v>68366.740347719984</v>
      </c>
      <c r="H352" s="1">
        <v>44235</v>
      </c>
    </row>
    <row r="353" spans="1:8" hidden="1" x14ac:dyDescent="0.3">
      <c r="A353" t="s">
        <v>72</v>
      </c>
      <c r="B353" t="s">
        <v>73</v>
      </c>
      <c r="C353" t="s">
        <v>238</v>
      </c>
      <c r="E353" s="2">
        <v>28314.535307867998</v>
      </c>
      <c r="F353" s="2">
        <v>84798.650964689994</v>
      </c>
      <c r="G353">
        <f>+Tableau1[[#This Row],[SAM]]+Tableau1[[#This Row],[MAM]]</f>
        <v>113113.186272558</v>
      </c>
      <c r="H353" s="1">
        <v>44235</v>
      </c>
    </row>
    <row r="354" spans="1:8" hidden="1" x14ac:dyDescent="0.3">
      <c r="A354" t="s">
        <v>72</v>
      </c>
      <c r="B354" t="s">
        <v>73</v>
      </c>
      <c r="C354" t="s">
        <v>239</v>
      </c>
      <c r="E354" s="2">
        <v>17865.463862142002</v>
      </c>
      <c r="F354" s="2">
        <v>73596.35440427401</v>
      </c>
      <c r="G354">
        <f>+Tableau1[[#This Row],[SAM]]+Tableau1[[#This Row],[MAM]]</f>
        <v>91461.818266416012</v>
      </c>
      <c r="H354" s="1">
        <v>44235</v>
      </c>
    </row>
    <row r="355" spans="1:8" x14ac:dyDescent="0.3">
      <c r="A355" t="s">
        <v>72</v>
      </c>
      <c r="B355" t="s">
        <v>73</v>
      </c>
      <c r="C355" t="s">
        <v>85</v>
      </c>
      <c r="E355" s="2">
        <f>29859.759883008+14554+557</f>
        <v>44970.759883007995</v>
      </c>
      <c r="F355" s="2">
        <f>84447.133419132+37646+1364</f>
        <v>123457.13341913201</v>
      </c>
      <c r="G355">
        <f>+Tableau1[[#This Row],[SAM]]+Tableau1[[#This Row],[MAM]]</f>
        <v>168427.89330214</v>
      </c>
      <c r="H355" s="1">
        <v>44235</v>
      </c>
    </row>
    <row r="356" spans="1:8" hidden="1" x14ac:dyDescent="0.3">
      <c r="A356" t="s">
        <v>72</v>
      </c>
      <c r="B356" t="s">
        <v>73</v>
      </c>
      <c r="C356" t="s">
        <v>240</v>
      </c>
      <c r="E356" s="2">
        <v>19145.644851096</v>
      </c>
      <c r="F356" s="2">
        <v>66161.53220695199</v>
      </c>
      <c r="G356">
        <f>+Tableau1[[#This Row],[SAM]]+Tableau1[[#This Row],[MAM]]</f>
        <v>85307.177058047993</v>
      </c>
      <c r="H356" s="1">
        <v>44235</v>
      </c>
    </row>
    <row r="357" spans="1:8" hidden="1" x14ac:dyDescent="0.3">
      <c r="A357" t="s">
        <v>72</v>
      </c>
      <c r="B357" t="s">
        <v>73</v>
      </c>
      <c r="C357" t="s">
        <v>241</v>
      </c>
      <c r="E357" s="2">
        <f>9059.04413154+248+308</f>
        <v>9615.0441315400003</v>
      </c>
      <c r="F357" s="2">
        <f>56793.23820927+1345+2070</f>
        <v>60208.238209269999</v>
      </c>
      <c r="G357">
        <f>+Tableau1[[#This Row],[SAM]]+Tableau1[[#This Row],[MAM]]</f>
        <v>69823.282340809994</v>
      </c>
      <c r="H357" s="1">
        <v>44235</v>
      </c>
    </row>
    <row r="358" spans="1:8" hidden="1" x14ac:dyDescent="0.3">
      <c r="A358" t="s">
        <v>72</v>
      </c>
      <c r="B358" t="s">
        <v>73</v>
      </c>
      <c r="C358" t="s">
        <v>242</v>
      </c>
      <c r="E358" s="2">
        <f>13264.044642036+130</f>
        <v>13394.044642036</v>
      </c>
      <c r="F358" s="2">
        <f>39911.629823784+307</f>
        <v>40218.629823784002</v>
      </c>
      <c r="G358">
        <f>+Tableau1[[#This Row],[SAM]]+Tableau1[[#This Row],[MAM]]</f>
        <v>53612.674465820004</v>
      </c>
      <c r="H358" s="1">
        <v>44235</v>
      </c>
    </row>
    <row r="359" spans="1:8" hidden="1" x14ac:dyDescent="0.3">
      <c r="A359" t="s">
        <v>72</v>
      </c>
      <c r="B359" t="s">
        <v>73</v>
      </c>
      <c r="C359" t="s">
        <v>243</v>
      </c>
      <c r="E359" s="2">
        <f>21330.148492926+28</f>
        <v>21358.148492926</v>
      </c>
      <c r="F359" s="2">
        <f>73208.837729664+83</f>
        <v>73291.837729663996</v>
      </c>
      <c r="G359">
        <f>+Tableau1[[#This Row],[SAM]]+Tableau1[[#This Row],[MAM]]</f>
        <v>94649.98622259</v>
      </c>
      <c r="H359" s="1">
        <v>44235</v>
      </c>
    </row>
    <row r="360" spans="1:8" hidden="1" x14ac:dyDescent="0.3">
      <c r="A360" t="s">
        <v>72</v>
      </c>
      <c r="B360" t="s">
        <v>73</v>
      </c>
      <c r="C360" t="s">
        <v>244</v>
      </c>
      <c r="E360" s="2">
        <v>15452.500495536002</v>
      </c>
      <c r="F360" s="2">
        <v>58590.731045573993</v>
      </c>
      <c r="G360">
        <f>+Tableau1[[#This Row],[SAM]]+Tableau1[[#This Row],[MAM]]</f>
        <v>74043.231541109999</v>
      </c>
      <c r="H360" s="1">
        <v>44235</v>
      </c>
    </row>
    <row r="361" spans="1:8" hidden="1" x14ac:dyDescent="0.3">
      <c r="A361" t="s">
        <v>72</v>
      </c>
      <c r="B361" t="s">
        <v>73</v>
      </c>
      <c r="C361" t="s">
        <v>245</v>
      </c>
      <c r="E361" s="2">
        <f>9528.42771432+457+95</f>
        <v>10080.42771432</v>
      </c>
      <c r="F361" s="2">
        <f>44963.877808656+1750+828</f>
        <v>47541.877808655998</v>
      </c>
      <c r="G361">
        <f>+Tableau1[[#This Row],[SAM]]+Tableau1[[#This Row],[MAM]]</f>
        <v>57622.305522975999</v>
      </c>
      <c r="H361" s="1">
        <v>44235</v>
      </c>
    </row>
    <row r="362" spans="1:8" hidden="1" x14ac:dyDescent="0.3">
      <c r="A362" t="s">
        <v>72</v>
      </c>
      <c r="B362" t="s">
        <v>73</v>
      </c>
      <c r="C362" t="s">
        <v>246</v>
      </c>
      <c r="E362" s="2">
        <v>36509.098325760002</v>
      </c>
      <c r="F362" s="2">
        <v>142043.21067365998</v>
      </c>
      <c r="G362">
        <f>+Tableau1[[#This Row],[SAM]]+Tableau1[[#This Row],[MAM]]</f>
        <v>178552.30899941997</v>
      </c>
      <c r="H362" s="1">
        <v>44235</v>
      </c>
    </row>
    <row r="363" spans="1:8" hidden="1" x14ac:dyDescent="0.3">
      <c r="A363" t="s">
        <v>72</v>
      </c>
      <c r="B363" t="s">
        <v>73</v>
      </c>
      <c r="C363" t="s">
        <v>247</v>
      </c>
      <c r="E363" s="2">
        <f>29668.079864412+4545</f>
        <v>34213.079864412</v>
      </c>
      <c r="F363" s="2">
        <f>106943.07858102+12672</f>
        <v>119615.07858102</v>
      </c>
      <c r="G363">
        <f>+Tableau1[[#This Row],[SAM]]+Tableau1[[#This Row],[MAM]]</f>
        <v>153828.158445432</v>
      </c>
      <c r="H363" s="1">
        <v>44235</v>
      </c>
    </row>
    <row r="364" spans="1:8" hidden="1" x14ac:dyDescent="0.3">
      <c r="A364" t="s">
        <v>72</v>
      </c>
      <c r="B364" t="s">
        <v>73</v>
      </c>
      <c r="C364" t="s">
        <v>248</v>
      </c>
      <c r="E364" s="2">
        <f>12556.77130665+129</f>
        <v>12685.77130665</v>
      </c>
      <c r="F364" s="2">
        <f>51178.756315104+613</f>
        <v>51791.756315104001</v>
      </c>
      <c r="G364">
        <f>+Tableau1[[#This Row],[SAM]]+Tableau1[[#This Row],[MAM]]</f>
        <v>64477.527621754001</v>
      </c>
      <c r="H364" s="1">
        <v>44235</v>
      </c>
    </row>
    <row r="365" spans="1:8" hidden="1" x14ac:dyDescent="0.3">
      <c r="A365" t="s">
        <v>72</v>
      </c>
      <c r="B365" t="s">
        <v>73</v>
      </c>
      <c r="C365" t="s">
        <v>249</v>
      </c>
      <c r="E365" s="2">
        <f>13595.4067544999+1286</f>
        <v>14881.4067544999</v>
      </c>
      <c r="F365" s="2">
        <f>77441.2395795+5081</f>
        <v>82522.239579500005</v>
      </c>
      <c r="G365">
        <f>+Tableau1[[#This Row],[SAM]]+Tableau1[[#This Row],[MAM]]</f>
        <v>97403.646333999903</v>
      </c>
      <c r="H365" s="1">
        <v>44235</v>
      </c>
    </row>
    <row r="366" spans="1:8" hidden="1" x14ac:dyDescent="0.3">
      <c r="A366" t="s">
        <v>72</v>
      </c>
      <c r="B366" t="s">
        <v>73</v>
      </c>
      <c r="C366" t="s">
        <v>185</v>
      </c>
      <c r="E366" s="2">
        <v>19057.726718963997</v>
      </c>
      <c r="F366" s="2">
        <v>51794.925990803997</v>
      </c>
      <c r="G366">
        <f>+Tableau1[[#This Row],[SAM]]+Tableau1[[#This Row],[MAM]]</f>
        <v>70852.652709767994</v>
      </c>
      <c r="H366" s="1">
        <v>44235</v>
      </c>
    </row>
    <row r="367" spans="1:8" hidden="1" x14ac:dyDescent="0.3">
      <c r="A367" t="s">
        <v>72</v>
      </c>
      <c r="B367" t="s">
        <v>73</v>
      </c>
      <c r="C367" t="s">
        <v>250</v>
      </c>
      <c r="E367" s="2">
        <v>662.91376530599996</v>
      </c>
      <c r="F367" s="2">
        <v>4910.882910209999</v>
      </c>
      <c r="G367">
        <f>+Tableau1[[#This Row],[SAM]]+Tableau1[[#This Row],[MAM]]</f>
        <v>5573.7966755159987</v>
      </c>
      <c r="H367" s="1">
        <v>44235</v>
      </c>
    </row>
    <row r="368" spans="1:8" hidden="1" x14ac:dyDescent="0.3">
      <c r="A368" t="s">
        <v>72</v>
      </c>
      <c r="B368" t="s">
        <v>73</v>
      </c>
      <c r="C368" t="s">
        <v>251</v>
      </c>
      <c r="E368" s="2">
        <f>20019.101083992+3806</f>
        <v>23825.101083992002</v>
      </c>
      <c r="F368" s="2">
        <f>87871.452545664+11249</f>
        <v>99120.452545663997</v>
      </c>
      <c r="G368">
        <f>+Tableau1[[#This Row],[SAM]]+Tableau1[[#This Row],[MAM]]</f>
        <v>122945.553629656</v>
      </c>
      <c r="H368" s="1">
        <v>44235</v>
      </c>
    </row>
    <row r="369" spans="1:8" hidden="1" x14ac:dyDescent="0.3">
      <c r="A369" t="s">
        <v>52</v>
      </c>
      <c r="B369" t="s">
        <v>53</v>
      </c>
      <c r="C369" t="s">
        <v>70</v>
      </c>
      <c r="E369" s="2">
        <v>15176</v>
      </c>
      <c r="F369" s="2">
        <v>56532</v>
      </c>
      <c r="G369">
        <f>+Tableau1[[#This Row],[SAM]]+Tableau1[[#This Row],[MAM]]</f>
        <v>71708</v>
      </c>
      <c r="H369" s="1">
        <v>44235</v>
      </c>
    </row>
    <row r="370" spans="1:8" hidden="1" x14ac:dyDescent="0.3">
      <c r="A370" t="s">
        <v>52</v>
      </c>
      <c r="B370" t="s">
        <v>53</v>
      </c>
      <c r="C370" t="s">
        <v>66</v>
      </c>
      <c r="E370" s="2">
        <f>1056+11045</f>
        <v>12101</v>
      </c>
      <c r="F370" s="2">
        <f>15911+2511</f>
        <v>18422</v>
      </c>
      <c r="G370">
        <f>+Tableau1[[#This Row],[SAM]]+Tableau1[[#This Row],[MAM]]</f>
        <v>30523</v>
      </c>
      <c r="H370" s="1">
        <v>44235</v>
      </c>
    </row>
    <row r="371" spans="1:8" hidden="1" x14ac:dyDescent="0.3">
      <c r="A371" t="s">
        <v>52</v>
      </c>
      <c r="B371" t="s">
        <v>53</v>
      </c>
      <c r="C371" t="s">
        <v>54</v>
      </c>
      <c r="E371" s="2">
        <v>23980</v>
      </c>
      <c r="F371" s="2">
        <v>54342</v>
      </c>
      <c r="G371">
        <f>+Tableau1[[#This Row],[SAM]]+Tableau1[[#This Row],[MAM]]</f>
        <v>78322</v>
      </c>
      <c r="H371" s="1">
        <v>44235</v>
      </c>
    </row>
    <row r="372" spans="1:8" hidden="1" x14ac:dyDescent="0.3">
      <c r="A372" t="s">
        <v>52</v>
      </c>
      <c r="B372" t="s">
        <v>53</v>
      </c>
      <c r="C372" t="s">
        <v>68</v>
      </c>
      <c r="E372" s="2">
        <v>1104</v>
      </c>
      <c r="F372" s="2">
        <v>2149</v>
      </c>
      <c r="G372">
        <f>+Tableau1[[#This Row],[SAM]]+Tableau1[[#This Row],[MAM]]</f>
        <v>3253</v>
      </c>
      <c r="H372" s="1">
        <v>44235</v>
      </c>
    </row>
    <row r="373" spans="1:8" hidden="1" x14ac:dyDescent="0.3">
      <c r="A373" t="s">
        <v>52</v>
      </c>
      <c r="B373" t="s">
        <v>53</v>
      </c>
      <c r="C373" t="s">
        <v>252</v>
      </c>
      <c r="E373" s="2">
        <v>18436</v>
      </c>
      <c r="F373" s="2">
        <v>58859</v>
      </c>
      <c r="G373">
        <f>+Tableau1[[#This Row],[SAM]]+Tableau1[[#This Row],[MAM]]</f>
        <v>77295</v>
      </c>
      <c r="H373" s="1">
        <v>44235</v>
      </c>
    </row>
    <row r="374" spans="1:8" hidden="1" x14ac:dyDescent="0.3">
      <c r="A374" t="s">
        <v>52</v>
      </c>
      <c r="B374" t="s">
        <v>53</v>
      </c>
      <c r="C374" t="s">
        <v>62</v>
      </c>
      <c r="E374" s="2">
        <v>28889</v>
      </c>
      <c r="F374" s="2">
        <v>50084</v>
      </c>
      <c r="G374">
        <f>+Tableau1[[#This Row],[SAM]]+Tableau1[[#This Row],[MAM]]</f>
        <v>78973</v>
      </c>
      <c r="H374" s="1">
        <v>44235</v>
      </c>
    </row>
    <row r="375" spans="1:8" hidden="1" x14ac:dyDescent="0.3">
      <c r="A375" t="s">
        <v>52</v>
      </c>
      <c r="B375" t="s">
        <v>53</v>
      </c>
      <c r="C375" t="s">
        <v>253</v>
      </c>
      <c r="E375" s="2">
        <v>24130</v>
      </c>
      <c r="F375" s="2">
        <v>72585</v>
      </c>
      <c r="G375">
        <f>+Tableau1[[#This Row],[SAM]]+Tableau1[[#This Row],[MAM]]</f>
        <v>96715</v>
      </c>
      <c r="H375" s="1">
        <v>44235</v>
      </c>
    </row>
    <row r="376" spans="1:8" hidden="1" x14ac:dyDescent="0.3">
      <c r="A376" t="s">
        <v>52</v>
      </c>
      <c r="B376" t="s">
        <v>53</v>
      </c>
      <c r="C376" t="s">
        <v>58</v>
      </c>
      <c r="E376" s="2">
        <v>17260</v>
      </c>
      <c r="F376" s="2">
        <v>49404</v>
      </c>
      <c r="G376">
        <f>+Tableau1[[#This Row],[SAM]]+Tableau1[[#This Row],[MAM]]</f>
        <v>66664</v>
      </c>
      <c r="H376" s="1">
        <v>44235</v>
      </c>
    </row>
    <row r="377" spans="1:8" hidden="1" x14ac:dyDescent="0.3">
      <c r="A377" t="s">
        <v>52</v>
      </c>
      <c r="B377" t="s">
        <v>53</v>
      </c>
      <c r="C377" t="s">
        <v>64</v>
      </c>
      <c r="E377" s="2">
        <f>1265+17363</f>
        <v>18628</v>
      </c>
      <c r="F377" s="2">
        <f>24947+5059</f>
        <v>30006</v>
      </c>
      <c r="G377">
        <f>+Tableau1[[#This Row],[SAM]]+Tableau1[[#This Row],[MAM]]</f>
        <v>48634</v>
      </c>
      <c r="H377" s="1">
        <v>44235</v>
      </c>
    </row>
    <row r="378" spans="1:8" hidden="1" x14ac:dyDescent="0.3">
      <c r="A378" t="s">
        <v>158</v>
      </c>
      <c r="B378" t="s">
        <v>159</v>
      </c>
      <c r="C378" t="s">
        <v>171</v>
      </c>
      <c r="E378" s="2">
        <v>191.65224000000001</v>
      </c>
      <c r="F378" s="2">
        <v>918.01035000000002</v>
      </c>
      <c r="G378">
        <f>+Tableau1[[#This Row],[SAM]]+Tableau1[[#This Row],[MAM]]</f>
        <v>1109.6625899999999</v>
      </c>
      <c r="H378" s="1">
        <v>44235</v>
      </c>
    </row>
    <row r="379" spans="1:8" hidden="1" x14ac:dyDescent="0.3">
      <c r="A379" t="s">
        <v>158</v>
      </c>
      <c r="B379" t="s">
        <v>159</v>
      </c>
      <c r="C379" t="s">
        <v>163</v>
      </c>
      <c r="E379" s="2">
        <v>5029.9483</v>
      </c>
      <c r="F379" s="2">
        <v>14378.622299999999</v>
      </c>
      <c r="G379">
        <f>+Tableau1[[#This Row],[SAM]]+Tableau1[[#This Row],[MAM]]</f>
        <v>19408.570599999999</v>
      </c>
      <c r="H379" s="1">
        <v>44235</v>
      </c>
    </row>
    <row r="380" spans="1:8" hidden="1" x14ac:dyDescent="0.3">
      <c r="A380" t="s">
        <v>158</v>
      </c>
      <c r="B380" t="s">
        <v>159</v>
      </c>
      <c r="C380" t="s">
        <v>167</v>
      </c>
      <c r="E380" s="2">
        <v>5555.6877999999997</v>
      </c>
      <c r="F380" s="2">
        <v>10567.576499999999</v>
      </c>
      <c r="G380">
        <f>+Tableau1[[#This Row],[SAM]]+Tableau1[[#This Row],[MAM]]</f>
        <v>16123.264299999999</v>
      </c>
      <c r="H380" s="1">
        <v>44235</v>
      </c>
    </row>
    <row r="381" spans="1:8" hidden="1" x14ac:dyDescent="0.3">
      <c r="A381" t="s">
        <v>158</v>
      </c>
      <c r="B381" t="s">
        <v>159</v>
      </c>
      <c r="C381" t="s">
        <v>254</v>
      </c>
      <c r="E381" s="2">
        <v>210</v>
      </c>
      <c r="F381" s="2">
        <v>1003</v>
      </c>
      <c r="G381">
        <f>+Tableau1[[#This Row],[SAM]]+Tableau1[[#This Row],[MAM]]</f>
        <v>1213</v>
      </c>
      <c r="H381" s="1">
        <v>44235</v>
      </c>
    </row>
    <row r="382" spans="1:8" hidden="1" x14ac:dyDescent="0.3">
      <c r="A382" t="s">
        <v>158</v>
      </c>
      <c r="B382" t="s">
        <v>159</v>
      </c>
      <c r="C382" t="s">
        <v>165</v>
      </c>
      <c r="E382" s="2">
        <v>6545.3960000000006</v>
      </c>
      <c r="F382" s="2">
        <v>16803.134999999998</v>
      </c>
      <c r="G382">
        <f>+Tableau1[[#This Row],[SAM]]+Tableau1[[#This Row],[MAM]]</f>
        <v>23348.530999999999</v>
      </c>
      <c r="H382" s="1">
        <v>44235</v>
      </c>
    </row>
    <row r="383" spans="1:8" hidden="1" x14ac:dyDescent="0.3">
      <c r="A383" t="s">
        <v>158</v>
      </c>
      <c r="B383" t="s">
        <v>159</v>
      </c>
      <c r="C383" t="s">
        <v>176</v>
      </c>
      <c r="E383" s="2">
        <v>4958.3351999999995</v>
      </c>
      <c r="F383" s="2">
        <v>13221.3645</v>
      </c>
      <c r="G383">
        <f>+Tableau1[[#This Row],[SAM]]+Tableau1[[#This Row],[MAM]]</f>
        <v>18179.699699999997</v>
      </c>
      <c r="H383" s="1">
        <v>44235</v>
      </c>
    </row>
    <row r="384" spans="1:8" hidden="1" x14ac:dyDescent="0.3">
      <c r="A384" t="s">
        <v>158</v>
      </c>
      <c r="B384" t="s">
        <v>159</v>
      </c>
      <c r="C384" t="s">
        <v>255</v>
      </c>
      <c r="E384" s="2">
        <v>5201.1138659999997</v>
      </c>
      <c r="F384" s="2">
        <v>16320.72762</v>
      </c>
      <c r="G384">
        <f>+Tableau1[[#This Row],[SAM]]+Tableau1[[#This Row],[MAM]]</f>
        <v>21521.841485999998</v>
      </c>
      <c r="H384" s="1">
        <v>44235</v>
      </c>
    </row>
    <row r="385" spans="1:8" hidden="1" x14ac:dyDescent="0.3">
      <c r="A385" t="s">
        <v>158</v>
      </c>
      <c r="B385" t="s">
        <v>159</v>
      </c>
      <c r="C385" t="s">
        <v>256</v>
      </c>
      <c r="E385" s="2">
        <v>2624.3934600000002</v>
      </c>
      <c r="F385" s="2">
        <v>10396.304774999999</v>
      </c>
      <c r="G385">
        <f>+Tableau1[[#This Row],[SAM]]+Tableau1[[#This Row],[MAM]]</f>
        <v>13020.698235</v>
      </c>
      <c r="H385" s="1">
        <v>44235</v>
      </c>
    </row>
    <row r="386" spans="1:8" hidden="1" x14ac:dyDescent="0.3">
      <c r="A386" t="s">
        <v>158</v>
      </c>
      <c r="B386" t="s">
        <v>159</v>
      </c>
      <c r="C386" t="s">
        <v>179</v>
      </c>
      <c r="E386" s="2">
        <v>22</v>
      </c>
      <c r="F386" s="2">
        <v>266</v>
      </c>
      <c r="G386">
        <f>+Tableau1[[#This Row],[SAM]]+Tableau1[[#This Row],[MAM]]</f>
        <v>288</v>
      </c>
      <c r="H386" s="1">
        <v>44235</v>
      </c>
    </row>
    <row r="387" spans="1:8" hidden="1" x14ac:dyDescent="0.3">
      <c r="A387" t="s">
        <v>158</v>
      </c>
      <c r="B387" t="s">
        <v>159</v>
      </c>
      <c r="C387" t="s">
        <v>257</v>
      </c>
      <c r="E387" s="2">
        <v>327</v>
      </c>
      <c r="F387" s="2">
        <v>1400</v>
      </c>
      <c r="G387">
        <f>+Tableau1[[#This Row],[SAM]]+Tableau1[[#This Row],[MAM]]</f>
        <v>1727</v>
      </c>
      <c r="H387" s="1">
        <v>44235</v>
      </c>
    </row>
    <row r="388" spans="1:8" hidden="1" x14ac:dyDescent="0.3">
      <c r="A388" t="s">
        <v>158</v>
      </c>
      <c r="B388" t="s">
        <v>159</v>
      </c>
      <c r="C388" t="s">
        <v>258</v>
      </c>
      <c r="E388" s="2">
        <v>1056.48595</v>
      </c>
      <c r="F388" s="2">
        <v>7121.4685200000004</v>
      </c>
      <c r="G388">
        <f>+Tableau1[[#This Row],[SAM]]+Tableau1[[#This Row],[MAM]]</f>
        <v>8177.9544700000006</v>
      </c>
      <c r="H388" s="1">
        <v>44235</v>
      </c>
    </row>
    <row r="389" spans="1:8" hidden="1" x14ac:dyDescent="0.3">
      <c r="A389" t="s">
        <v>158</v>
      </c>
      <c r="B389" t="s">
        <v>159</v>
      </c>
      <c r="C389" t="s">
        <v>259</v>
      </c>
      <c r="E389" s="2">
        <v>582.27</v>
      </c>
      <c r="F389" s="2">
        <v>3258.7412400000003</v>
      </c>
      <c r="G389">
        <f>+Tableau1[[#This Row],[SAM]]+Tableau1[[#This Row],[MAM]]</f>
        <v>3841.0112400000003</v>
      </c>
      <c r="H389" s="1">
        <v>44235</v>
      </c>
    </row>
    <row r="390" spans="1:8" hidden="1" x14ac:dyDescent="0.3">
      <c r="A390" t="s">
        <v>158</v>
      </c>
      <c r="B390" t="s">
        <v>159</v>
      </c>
      <c r="C390" t="s">
        <v>260</v>
      </c>
      <c r="E390" s="2">
        <v>1494.74</v>
      </c>
      <c r="F390" s="2">
        <v>8071.5960000000014</v>
      </c>
      <c r="G390">
        <f>+Tableau1[[#This Row],[SAM]]+Tableau1[[#This Row],[MAM]]</f>
        <v>9566.3360000000011</v>
      </c>
      <c r="H390" s="1">
        <v>44235</v>
      </c>
    </row>
    <row r="391" spans="1:8" hidden="1" x14ac:dyDescent="0.3">
      <c r="A391" t="s">
        <v>158</v>
      </c>
      <c r="B391" t="s">
        <v>159</v>
      </c>
      <c r="C391" t="s">
        <v>174</v>
      </c>
      <c r="E391" s="2">
        <v>1518.8290000000002</v>
      </c>
      <c r="F391" s="2">
        <v>2549.1435000000001</v>
      </c>
      <c r="G391">
        <f>+Tableau1[[#This Row],[SAM]]+Tableau1[[#This Row],[MAM]]</f>
        <v>4067.9725000000003</v>
      </c>
      <c r="H391" s="1">
        <v>44235</v>
      </c>
    </row>
    <row r="392" spans="1:8" hidden="1" x14ac:dyDescent="0.3">
      <c r="A392" t="s">
        <v>158</v>
      </c>
      <c r="B392" t="s">
        <v>159</v>
      </c>
      <c r="C392" t="s">
        <v>178</v>
      </c>
      <c r="E392" s="2">
        <v>185</v>
      </c>
      <c r="F392" s="2">
        <v>884</v>
      </c>
      <c r="G392">
        <f>+Tableau1[[#This Row],[SAM]]+Tableau1[[#This Row],[MAM]]</f>
        <v>1069</v>
      </c>
      <c r="H392" s="1">
        <v>44235</v>
      </c>
    </row>
    <row r="393" spans="1:8" hidden="1" x14ac:dyDescent="0.3">
      <c r="A393" t="s">
        <v>158</v>
      </c>
      <c r="B393" t="s">
        <v>159</v>
      </c>
      <c r="C393" t="s">
        <v>169</v>
      </c>
      <c r="E393" s="2">
        <v>1056.8921479999999</v>
      </c>
      <c r="F393" s="2">
        <v>5378.7367199999999</v>
      </c>
      <c r="G393">
        <f>+Tableau1[[#This Row],[SAM]]+Tableau1[[#This Row],[MAM]]</f>
        <v>6435.6288679999998</v>
      </c>
      <c r="H393" s="1">
        <v>44235</v>
      </c>
    </row>
    <row r="394" spans="1:8" hidden="1" x14ac:dyDescent="0.3">
      <c r="A394" t="s">
        <v>35</v>
      </c>
      <c r="B394" t="s">
        <v>36</v>
      </c>
      <c r="C394" t="s">
        <v>203</v>
      </c>
      <c r="E394" s="2">
        <v>15651.012000000001</v>
      </c>
      <c r="F394" s="2">
        <v>41354.299999999996</v>
      </c>
      <c r="G394">
        <f>+Tableau1[[#This Row],[SAM]]+Tableau1[[#This Row],[MAM]]</f>
        <v>57005.311999999998</v>
      </c>
      <c r="H394" s="1">
        <v>44235</v>
      </c>
    </row>
    <row r="395" spans="1:8" hidden="1" x14ac:dyDescent="0.3">
      <c r="A395" t="s">
        <v>35</v>
      </c>
      <c r="B395" t="s">
        <v>36</v>
      </c>
      <c r="C395" t="s">
        <v>204</v>
      </c>
      <c r="E395" s="2">
        <v>26971.808234626988</v>
      </c>
      <c r="F395" s="2">
        <v>60857.07995927905</v>
      </c>
      <c r="G395">
        <f>+Tableau1[[#This Row],[SAM]]+Tableau1[[#This Row],[MAM]]</f>
        <v>87828.888193906037</v>
      </c>
      <c r="H395" s="1">
        <v>44235</v>
      </c>
    </row>
    <row r="396" spans="1:8" hidden="1" x14ac:dyDescent="0.3">
      <c r="A396" t="s">
        <v>35</v>
      </c>
      <c r="B396" t="s">
        <v>36</v>
      </c>
      <c r="C396" t="s">
        <v>205</v>
      </c>
      <c r="E396" s="2">
        <v>43503.577851439273</v>
      </c>
      <c r="F396" s="2">
        <v>137761.32986289103</v>
      </c>
      <c r="G396">
        <f>+Tableau1[[#This Row],[SAM]]+Tableau1[[#This Row],[MAM]]</f>
        <v>181264.9077143303</v>
      </c>
      <c r="H396" s="1">
        <v>44235</v>
      </c>
    </row>
    <row r="397" spans="1:8" hidden="1" x14ac:dyDescent="0.3">
      <c r="A397" t="s">
        <v>35</v>
      </c>
      <c r="B397" t="s">
        <v>36</v>
      </c>
      <c r="C397" t="s">
        <v>206</v>
      </c>
      <c r="E397" s="2">
        <v>99665.332028139266</v>
      </c>
      <c r="F397" s="2">
        <v>268727.26561661245</v>
      </c>
      <c r="G397">
        <f>+Tableau1[[#This Row],[SAM]]+Tableau1[[#This Row],[MAM]]</f>
        <v>368392.59764475172</v>
      </c>
      <c r="H397" s="1">
        <v>44235</v>
      </c>
    </row>
    <row r="398" spans="1:8" hidden="1" x14ac:dyDescent="0.3">
      <c r="A398" t="s">
        <v>35</v>
      </c>
      <c r="B398" t="s">
        <v>36</v>
      </c>
      <c r="C398" t="s">
        <v>207</v>
      </c>
      <c r="E398" s="2">
        <v>16917.706145176417</v>
      </c>
      <c r="F398" s="2">
        <v>52364.328544593671</v>
      </c>
      <c r="G398">
        <f>+Tableau1[[#This Row],[SAM]]+Tableau1[[#This Row],[MAM]]</f>
        <v>69282.03468977008</v>
      </c>
      <c r="H398" s="1">
        <v>44235</v>
      </c>
    </row>
    <row r="399" spans="1:8" hidden="1" x14ac:dyDescent="0.3">
      <c r="A399" t="s">
        <v>35</v>
      </c>
      <c r="B399" t="s">
        <v>36</v>
      </c>
      <c r="C399" t="s">
        <v>208</v>
      </c>
      <c r="E399" s="2">
        <v>81646.903426193254</v>
      </c>
      <c r="F399" s="2">
        <v>258566.02421120304</v>
      </c>
      <c r="G399">
        <f>+Tableau1[[#This Row],[SAM]]+Tableau1[[#This Row],[MAM]]</f>
        <v>340212.92763739626</v>
      </c>
      <c r="H399" s="1">
        <v>44235</v>
      </c>
    </row>
    <row r="400" spans="1:8" hidden="1" x14ac:dyDescent="0.3">
      <c r="A400" t="s">
        <v>35</v>
      </c>
      <c r="B400" t="s">
        <v>36</v>
      </c>
      <c r="C400" t="s">
        <v>209</v>
      </c>
      <c r="E400" s="2">
        <v>28846.757441498452</v>
      </c>
      <c r="F400" s="2">
        <v>173080.5446489907</v>
      </c>
      <c r="G400">
        <f>+Tableau1[[#This Row],[SAM]]+Tableau1[[#This Row],[MAM]]</f>
        <v>201927.30209048916</v>
      </c>
      <c r="H400" s="1">
        <v>44235</v>
      </c>
    </row>
    <row r="401" spans="1:8" hidden="1" x14ac:dyDescent="0.3">
      <c r="A401" t="s">
        <v>35</v>
      </c>
      <c r="B401" t="s">
        <v>36</v>
      </c>
      <c r="C401" t="s">
        <v>210</v>
      </c>
      <c r="E401" s="2">
        <v>143996.76213248653</v>
      </c>
      <c r="F401" s="2">
        <v>323259.94528222195</v>
      </c>
      <c r="G401">
        <f>+Tableau1[[#This Row],[SAM]]+Tableau1[[#This Row],[MAM]]</f>
        <v>467256.70741470845</v>
      </c>
      <c r="H401" s="1">
        <v>44235</v>
      </c>
    </row>
    <row r="402" spans="1:8" hidden="1" x14ac:dyDescent="0.3">
      <c r="A402" t="s">
        <v>120</v>
      </c>
      <c r="B402" t="s">
        <v>121</v>
      </c>
      <c r="C402" t="s">
        <v>122</v>
      </c>
      <c r="E402" s="2">
        <v>60209</v>
      </c>
      <c r="F402" s="2">
        <v>149749</v>
      </c>
      <c r="G402">
        <f>+Tableau1[[#This Row],[SAM]]+Tableau1[[#This Row],[MAM]]</f>
        <v>209958</v>
      </c>
      <c r="H402" s="1">
        <v>44235</v>
      </c>
    </row>
    <row r="403" spans="1:8" hidden="1" x14ac:dyDescent="0.3">
      <c r="A403" t="s">
        <v>120</v>
      </c>
      <c r="B403" t="s">
        <v>121</v>
      </c>
      <c r="C403" t="s">
        <v>124</v>
      </c>
      <c r="E403" s="2">
        <v>116257</v>
      </c>
      <c r="F403" s="2">
        <v>220096</v>
      </c>
      <c r="G403">
        <f>+Tableau1[[#This Row],[SAM]]+Tableau1[[#This Row],[MAM]]</f>
        <v>336353</v>
      </c>
      <c r="H403" s="1">
        <v>44235</v>
      </c>
    </row>
    <row r="404" spans="1:8" hidden="1" x14ac:dyDescent="0.3">
      <c r="A404" t="s">
        <v>120</v>
      </c>
      <c r="B404" t="s">
        <v>121</v>
      </c>
      <c r="C404" t="s">
        <v>126</v>
      </c>
      <c r="E404" s="2">
        <v>118822</v>
      </c>
      <c r="F404" s="2">
        <v>194159</v>
      </c>
      <c r="G404">
        <f>+Tableau1[[#This Row],[SAM]]+Tableau1[[#This Row],[MAM]]</f>
        <v>312981</v>
      </c>
      <c r="H404" s="1">
        <v>44235</v>
      </c>
    </row>
    <row r="405" spans="1:8" hidden="1" x14ac:dyDescent="0.3">
      <c r="A405" t="s">
        <v>128</v>
      </c>
      <c r="B405" t="s">
        <v>129</v>
      </c>
      <c r="C405" t="s">
        <v>130</v>
      </c>
      <c r="E405" s="2">
        <v>14621.365896039128</v>
      </c>
      <c r="F405" s="2">
        <v>34570.090726040304</v>
      </c>
      <c r="G405">
        <f>+Tableau1[[#This Row],[SAM]]+Tableau1[[#This Row],[MAM]]</f>
        <v>49191.45662207943</v>
      </c>
      <c r="H405" s="1">
        <v>44235</v>
      </c>
    </row>
    <row r="406" spans="1:8" hidden="1" x14ac:dyDescent="0.3">
      <c r="A406" t="s">
        <v>128</v>
      </c>
      <c r="B406" t="s">
        <v>129</v>
      </c>
      <c r="C406" t="s">
        <v>132</v>
      </c>
      <c r="E406" s="2">
        <v>3293.1721680000005</v>
      </c>
      <c r="F406" s="2">
        <v>22570.895397600005</v>
      </c>
      <c r="G406">
        <f>+Tableau1[[#This Row],[SAM]]+Tableau1[[#This Row],[MAM]]</f>
        <v>25864.067565600006</v>
      </c>
      <c r="H406" s="1">
        <v>44235</v>
      </c>
    </row>
    <row r="407" spans="1:8" hidden="1" x14ac:dyDescent="0.3">
      <c r="A407" t="s">
        <v>128</v>
      </c>
      <c r="B407" t="s">
        <v>129</v>
      </c>
      <c r="C407" t="s">
        <v>134</v>
      </c>
      <c r="E407" s="2">
        <v>6309.8907601881256</v>
      </c>
      <c r="F407" s="2">
        <v>14068.772271867416</v>
      </c>
      <c r="G407">
        <f>+Tableau1[[#This Row],[SAM]]+Tableau1[[#This Row],[MAM]]</f>
        <v>20378.663032055541</v>
      </c>
      <c r="H407" s="1">
        <v>44235</v>
      </c>
    </row>
    <row r="408" spans="1:8" hidden="1" x14ac:dyDescent="0.3">
      <c r="A408" t="s">
        <v>128</v>
      </c>
      <c r="B408" t="s">
        <v>129</v>
      </c>
      <c r="C408" t="s">
        <v>136</v>
      </c>
      <c r="E408" s="2">
        <v>5914.356912288119</v>
      </c>
      <c r="F408" s="2">
        <v>10748.206311754371</v>
      </c>
      <c r="G408">
        <f>+Tableau1[[#This Row],[SAM]]+Tableau1[[#This Row],[MAM]]</f>
        <v>16662.563224042489</v>
      </c>
      <c r="H408" s="1">
        <v>44235</v>
      </c>
    </row>
    <row r="409" spans="1:8" hidden="1" x14ac:dyDescent="0.3">
      <c r="A409" t="s">
        <v>128</v>
      </c>
      <c r="B409" t="s">
        <v>129</v>
      </c>
      <c r="C409" t="s">
        <v>138</v>
      </c>
      <c r="E409" s="2">
        <v>11854.20021254383</v>
      </c>
      <c r="F409" s="2">
        <v>14525.954568140245</v>
      </c>
      <c r="G409">
        <f>+Tableau1[[#This Row],[SAM]]+Tableau1[[#This Row],[MAM]]</f>
        <v>26380.154780684075</v>
      </c>
      <c r="H409" s="1">
        <v>44235</v>
      </c>
    </row>
    <row r="410" spans="1:8" hidden="1" x14ac:dyDescent="0.3">
      <c r="A410" t="s">
        <v>128</v>
      </c>
      <c r="B410" t="s">
        <v>129</v>
      </c>
      <c r="C410" t="s">
        <v>140</v>
      </c>
      <c r="E410" s="2">
        <v>1018.1640690976488</v>
      </c>
      <c r="F410" s="2">
        <v>3744.6899656716419</v>
      </c>
      <c r="G410">
        <f>+Tableau1[[#This Row],[SAM]]+Tableau1[[#This Row],[MAM]]</f>
        <v>4762.8540347692906</v>
      </c>
      <c r="H410" s="1">
        <v>44235</v>
      </c>
    </row>
    <row r="411" spans="1:8" hidden="1" x14ac:dyDescent="0.3">
      <c r="A411" t="s">
        <v>128</v>
      </c>
      <c r="B411" t="s">
        <v>129</v>
      </c>
      <c r="C411" t="s">
        <v>142</v>
      </c>
      <c r="E411" s="2">
        <v>2431.952251151341</v>
      </c>
      <c r="F411" s="2">
        <v>9199.9951918554852</v>
      </c>
      <c r="G411">
        <f>+Tableau1[[#This Row],[SAM]]+Tableau1[[#This Row],[MAM]]</f>
        <v>11631.947443006826</v>
      </c>
      <c r="H411" s="1">
        <v>44235</v>
      </c>
    </row>
    <row r="412" spans="1:8" hidden="1" x14ac:dyDescent="0.3">
      <c r="A412" t="s">
        <v>128</v>
      </c>
      <c r="B412" t="s">
        <v>129</v>
      </c>
      <c r="C412" t="s">
        <v>144</v>
      </c>
      <c r="E412" s="2">
        <v>6259.7987948398986</v>
      </c>
      <c r="F412" s="2">
        <v>19298.538351880215</v>
      </c>
      <c r="G412">
        <f>+Tableau1[[#This Row],[SAM]]+Tableau1[[#This Row],[MAM]]</f>
        <v>25558.337146720114</v>
      </c>
      <c r="H412" s="1">
        <v>44235</v>
      </c>
    </row>
    <row r="413" spans="1:8" hidden="1" x14ac:dyDescent="0.3">
      <c r="A413" t="s">
        <v>128</v>
      </c>
      <c r="B413" t="s">
        <v>129</v>
      </c>
      <c r="C413" t="s">
        <v>146</v>
      </c>
      <c r="E413" s="2">
        <v>10936.441541651544</v>
      </c>
      <c r="F413" s="2">
        <v>14104.753080082852</v>
      </c>
      <c r="G413">
        <f>+Tableau1[[#This Row],[SAM]]+Tableau1[[#This Row],[MAM]]</f>
        <v>25041.194621734394</v>
      </c>
      <c r="H413" s="1">
        <v>44235</v>
      </c>
    </row>
    <row r="414" spans="1:8" hidden="1" x14ac:dyDescent="0.3">
      <c r="A414" t="s">
        <v>128</v>
      </c>
      <c r="B414" t="s">
        <v>129</v>
      </c>
      <c r="C414" t="s">
        <v>148</v>
      </c>
      <c r="E414" s="2">
        <v>7746.6259957132652</v>
      </c>
      <c r="F414" s="2">
        <v>13876.888682705589</v>
      </c>
      <c r="G414">
        <f>+Tableau1[[#This Row],[SAM]]+Tableau1[[#This Row],[MAM]]</f>
        <v>21623.514678418855</v>
      </c>
      <c r="H414" s="1">
        <v>44235</v>
      </c>
    </row>
    <row r="415" spans="1:8" hidden="1" x14ac:dyDescent="0.3">
      <c r="A415" t="s">
        <v>128</v>
      </c>
      <c r="B415" t="s">
        <v>129</v>
      </c>
      <c r="C415" t="s">
        <v>150</v>
      </c>
      <c r="E415" s="2">
        <v>3305.6451303893209</v>
      </c>
      <c r="F415" s="2">
        <v>8846.0237291039666</v>
      </c>
      <c r="G415">
        <f>+Tableau1[[#This Row],[SAM]]+Tableau1[[#This Row],[MAM]]</f>
        <v>12151.668859493288</v>
      </c>
      <c r="H415" s="1">
        <v>44235</v>
      </c>
    </row>
    <row r="416" spans="1:8" hidden="1" x14ac:dyDescent="0.3">
      <c r="A416" t="s">
        <v>128</v>
      </c>
      <c r="B416" t="s">
        <v>129</v>
      </c>
      <c r="C416" t="s">
        <v>152</v>
      </c>
      <c r="E416" s="2">
        <v>8833.7445506537824</v>
      </c>
      <c r="F416" s="2">
        <v>12300.83485069185</v>
      </c>
      <c r="G416">
        <f>+Tableau1[[#This Row],[SAM]]+Tableau1[[#This Row],[MAM]]</f>
        <v>21134.579401345633</v>
      </c>
      <c r="H416" s="1">
        <v>44235</v>
      </c>
    </row>
    <row r="417" spans="1:8" hidden="1" x14ac:dyDescent="0.3">
      <c r="A417" t="s">
        <v>128</v>
      </c>
      <c r="B417" t="s">
        <v>129</v>
      </c>
      <c r="C417" t="s">
        <v>154</v>
      </c>
      <c r="E417" s="2">
        <v>6160.0263657400883</v>
      </c>
      <c r="F417" s="2">
        <v>20390.279580827166</v>
      </c>
      <c r="G417">
        <f>+Tableau1[[#This Row],[SAM]]+Tableau1[[#This Row],[MAM]]</f>
        <v>26550.305946567256</v>
      </c>
      <c r="H417" s="1">
        <v>44235</v>
      </c>
    </row>
    <row r="418" spans="1:8" hidden="1" x14ac:dyDescent="0.3">
      <c r="A418" t="s">
        <v>128</v>
      </c>
      <c r="B418" t="s">
        <v>129</v>
      </c>
      <c r="C418" t="s">
        <v>156</v>
      </c>
      <c r="E418" s="2">
        <v>1153.4350645308443</v>
      </c>
      <c r="F418" s="2">
        <v>8684.0351493043381</v>
      </c>
      <c r="G418">
        <f>+Tableau1[[#This Row],[SAM]]+Tableau1[[#This Row],[MAM]]</f>
        <v>9837.4702138351822</v>
      </c>
      <c r="H418" s="1">
        <v>44235</v>
      </c>
    </row>
    <row r="419" spans="1:8" hidden="1" x14ac:dyDescent="0.3">
      <c r="A419" t="s">
        <v>7</v>
      </c>
      <c r="B419" t="s">
        <v>8</v>
      </c>
      <c r="E419" s="2">
        <v>151215</v>
      </c>
      <c r="G419" s="3">
        <f>+Tableau1[[#This Row],[SAM]]+Tableau1[[#This Row],[MAM]]</f>
        <v>151215</v>
      </c>
      <c r="H419" s="1">
        <v>44265</v>
      </c>
    </row>
    <row r="420" spans="1:8" hidden="1" x14ac:dyDescent="0.3">
      <c r="A420" t="s">
        <v>112</v>
      </c>
      <c r="B420" t="s">
        <v>113</v>
      </c>
      <c r="E420" s="2">
        <v>87157</v>
      </c>
      <c r="G420" s="3">
        <f>+Tableau1[[#This Row],[SAM]]+Tableau1[[#This Row],[MAM]]</f>
        <v>87157</v>
      </c>
      <c r="H420" s="1">
        <v>44265</v>
      </c>
    </row>
    <row r="421" spans="1:8" hidden="1" x14ac:dyDescent="0.3">
      <c r="A421" t="s">
        <v>72</v>
      </c>
      <c r="B421" t="s">
        <v>73</v>
      </c>
      <c r="E421" s="2">
        <v>401222</v>
      </c>
      <c r="G421" s="3">
        <f>+Tableau1[[#This Row],[SAM]]+Tableau1[[#This Row],[MAM]]</f>
        <v>401222</v>
      </c>
      <c r="H421" s="1">
        <v>44265</v>
      </c>
    </row>
    <row r="422" spans="1:8" hidden="1" x14ac:dyDescent="0.3">
      <c r="A422" t="s">
        <v>262</v>
      </c>
      <c r="E422" s="2">
        <v>5436</v>
      </c>
      <c r="G422" s="3">
        <f>+Tableau1[[#This Row],[SAM]]+Tableau1[[#This Row],[MAM]]</f>
        <v>5436</v>
      </c>
      <c r="H422" s="1">
        <v>44265</v>
      </c>
    </row>
    <row r="423" spans="1:8" hidden="1" x14ac:dyDescent="0.3">
      <c r="A423" t="s">
        <v>52</v>
      </c>
      <c r="B423" t="s">
        <v>53</v>
      </c>
      <c r="E423" s="2">
        <v>161206</v>
      </c>
      <c r="G423" s="3">
        <f>+Tableau1[[#This Row],[SAM]]+Tableau1[[#This Row],[MAM]]</f>
        <v>161206</v>
      </c>
      <c r="H423" s="1">
        <v>44265</v>
      </c>
    </row>
    <row r="424" spans="1:8" hidden="1" x14ac:dyDescent="0.3">
      <c r="A424" t="s">
        <v>211</v>
      </c>
      <c r="B424" t="s">
        <v>159</v>
      </c>
      <c r="E424" s="2">
        <v>36652</v>
      </c>
      <c r="G424" s="3">
        <f>+Tableau1[[#This Row],[SAM]]+Tableau1[[#This Row],[MAM]]</f>
        <v>36652</v>
      </c>
      <c r="H424" s="1">
        <v>44265</v>
      </c>
    </row>
    <row r="425" spans="1:8" hidden="1" x14ac:dyDescent="0.3">
      <c r="A425" t="s">
        <v>35</v>
      </c>
      <c r="B425" t="s">
        <v>36</v>
      </c>
      <c r="E425" s="2">
        <v>457201</v>
      </c>
      <c r="G425" s="3">
        <f>+Tableau1[[#This Row],[SAM]]+Tableau1[[#This Row],[MAM]]</f>
        <v>457201</v>
      </c>
      <c r="H425" s="1">
        <v>44265</v>
      </c>
    </row>
    <row r="426" spans="1:8" hidden="1" x14ac:dyDescent="0.3">
      <c r="A426" t="s">
        <v>120</v>
      </c>
      <c r="B426" t="s">
        <v>121</v>
      </c>
      <c r="E426" s="2">
        <v>1134982</v>
      </c>
      <c r="G426" s="3">
        <f>+Tableau1[[#This Row],[SAM]]+Tableau1[[#This Row],[MAM]]</f>
        <v>1134982</v>
      </c>
      <c r="H426" s="1">
        <v>44265</v>
      </c>
    </row>
    <row r="427" spans="1:8" hidden="1" x14ac:dyDescent="0.3">
      <c r="A427" t="s">
        <v>128</v>
      </c>
      <c r="B427" t="s">
        <v>129</v>
      </c>
      <c r="E427" s="2">
        <v>89838</v>
      </c>
      <c r="G427" s="3">
        <f>+Tableau1[[#This Row],[SAM]]+Tableau1[[#This Row],[MAM]]</f>
        <v>89838</v>
      </c>
      <c r="H427" s="1">
        <v>44265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1F62E-8D92-46EF-BBC4-A3E98ACFE2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ED90AC-D4A9-46C8-9AFB-D9C4BC9AFD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9D398A-65AF-4384-8786-A2F89DB7F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2021-04-12T22:23:34Z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