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ceenglish/Desktop/Lab Shiz/BIOSSCOPE/SDOM/BIOS-SCOPE-SargassumDOM/Data/PD/PD11/"/>
    </mc:Choice>
  </mc:AlternateContent>
  <xr:revisionPtr revIDLastSave="0" documentId="13_ncr:1_{4AF6E796-1672-884D-8D34-43B16058E782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PD10_Sarg21_2_PPL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K10" i="3" s="1"/>
  <c r="D9" i="3"/>
  <c r="D8" i="3"/>
  <c r="K8" i="3" s="1"/>
  <c r="D7" i="3"/>
  <c r="K7" i="3" s="1"/>
  <c r="D6" i="3"/>
  <c r="K6" i="3" s="1"/>
  <c r="D5" i="3"/>
  <c r="K5" i="3" s="1"/>
  <c r="D4" i="3"/>
  <c r="K4" i="3" s="1"/>
  <c r="D3" i="3"/>
  <c r="K3" i="3" s="1"/>
  <c r="D2" i="3"/>
  <c r="K2" i="3" s="1"/>
  <c r="K9" i="3"/>
  <c r="M8" i="3" l="1"/>
  <c r="M5" i="3"/>
  <c r="L5" i="3"/>
  <c r="L8" i="3"/>
  <c r="L2" i="3"/>
  <c r="M2" i="3"/>
  <c r="N5" i="3" l="1"/>
  <c r="N2" i="3"/>
</calcChain>
</file>

<file path=xl/sharedStrings.xml><?xml version="1.0" encoding="utf-8"?>
<sst xmlns="http://schemas.openxmlformats.org/spreadsheetml/2006/main" count="197" uniqueCount="86">
  <si>
    <t>run type</t>
  </si>
  <si>
    <t>bottle</t>
  </si>
  <si>
    <t>station</t>
  </si>
  <si>
    <t>cast</t>
  </si>
  <si>
    <t>niskin</t>
  </si>
  <si>
    <t>depth</t>
  </si>
  <si>
    <t>i.s. temp.</t>
  </si>
  <si>
    <t>salinity</t>
  </si>
  <si>
    <t>density</t>
  </si>
  <si>
    <t>sample mass</t>
  </si>
  <si>
    <t>temperature</t>
  </si>
  <si>
    <t>rep#</t>
  </si>
  <si>
    <t>area</t>
  </si>
  <si>
    <t>CT</t>
  </si>
  <si>
    <t>factor CT</t>
  </si>
  <si>
    <t>unit</t>
  </si>
  <si>
    <t>CV (µmol)</t>
  </si>
  <si>
    <t>CV (%)</t>
  </si>
  <si>
    <t>last CRM CT</t>
  </si>
  <si>
    <t>cert. CRM CT</t>
  </si>
  <si>
    <t>CRM batch</t>
  </si>
  <si>
    <t>calc. mode</t>
  </si>
  <si>
    <t>integ. mode</t>
  </si>
  <si>
    <t>comment</t>
  </si>
  <si>
    <t>Lat.</t>
  </si>
  <si>
    <t>Long.</t>
  </si>
  <si>
    <t>date</t>
  </si>
  <si>
    <t>time</t>
  </si>
  <si>
    <t>area#1</t>
  </si>
  <si>
    <t>area#2</t>
  </si>
  <si>
    <t>area#3</t>
  </si>
  <si>
    <t>area#4</t>
  </si>
  <si>
    <t>JUNKCRM206.1</t>
  </si>
  <si>
    <t>µmol/kg</t>
  </si>
  <si>
    <t>reject worst</t>
  </si>
  <si>
    <t>internal</t>
  </si>
  <si>
    <t>CRM206.1</t>
  </si>
  <si>
    <t>µmol/l</t>
  </si>
  <si>
    <t>CRM206.2</t>
  </si>
  <si>
    <t>b0</t>
  </si>
  <si>
    <t>b1</t>
  </si>
  <si>
    <t>b2</t>
  </si>
  <si>
    <t>b3</t>
  </si>
  <si>
    <t>c0</t>
  </si>
  <si>
    <t>salinity_corrected_oxygen</t>
  </si>
  <si>
    <t>avg</t>
  </si>
  <si>
    <t>sd</t>
  </si>
  <si>
    <t>T0</t>
  </si>
  <si>
    <t>LT2</t>
  </si>
  <si>
    <t>LT1</t>
  </si>
  <si>
    <t>scaled_T</t>
  </si>
  <si>
    <t>oxygen_umol_L</t>
  </si>
  <si>
    <t>Sample</t>
  </si>
  <si>
    <t>delta_T0</t>
  </si>
  <si>
    <t>measure_temp</t>
  </si>
  <si>
    <t>MP_2305_B1_T0</t>
  </si>
  <si>
    <t>MP_2305_B2_T0</t>
  </si>
  <si>
    <t>MP_2305_B3_T0</t>
  </si>
  <si>
    <t>MP_2305_B4_T0</t>
  </si>
  <si>
    <t>MP_2305_B5_T0</t>
  </si>
  <si>
    <t>MP_2305_B6_T0</t>
  </si>
  <si>
    <t>MP_2305_B1_T1</t>
  </si>
  <si>
    <t>MP_2305_B2_T1</t>
  </si>
  <si>
    <t>MP_2305_B3_T1</t>
  </si>
  <si>
    <t>MP_2305_B4_T1</t>
  </si>
  <si>
    <t>MP_2305_B5_T1</t>
  </si>
  <si>
    <t>MP_2305_B6_T1</t>
  </si>
  <si>
    <t>PD11_T0_A</t>
  </si>
  <si>
    <t>PD11_T0_B</t>
  </si>
  <si>
    <t>PD11_T0_C</t>
  </si>
  <si>
    <t>PD11_L_T1_A</t>
  </si>
  <si>
    <t>PD11_L_T1_B</t>
  </si>
  <si>
    <t>PD11_L_T1_C</t>
  </si>
  <si>
    <t>PD11_D_T1_A</t>
  </si>
  <si>
    <t>PD11_D_T1_B</t>
  </si>
  <si>
    <t>PD11_D_T1_C</t>
  </si>
  <si>
    <t>CRM206.3</t>
  </si>
  <si>
    <t>CRM206.4</t>
  </si>
  <si>
    <t>CRM206.5</t>
  </si>
  <si>
    <t>DIC</t>
  </si>
  <si>
    <t>Time</t>
  </si>
  <si>
    <t>Light</t>
  </si>
  <si>
    <t>Light_sd</t>
  </si>
  <si>
    <t>Dark</t>
  </si>
  <si>
    <t>Dark_sd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</si>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</sst>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8"/>
  <sheetViews>
    <sheetView workbookViewId="0">
      <selection activeCell="G31" sqref="G31"/>
    </sheetView>
  </sheetViews>
  <sheetFormatPr baseColWidth="10" defaultRowHeight="16" x14ac:dyDescent="0.2"/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">
      <c r="A2" t="s">
        <v>1</v>
      </c>
      <c r="B2" t="s">
        <v>32</v>
      </c>
      <c r="C2">
        <v>1</v>
      </c>
      <c r="D2">
        <v>1</v>
      </c>
      <c r="E2">
        <v>1</v>
      </c>
      <c r="F2">
        <v>1</v>
      </c>
      <c r="G2">
        <v>4</v>
      </c>
      <c r="H2">
        <v>33.423000000000002</v>
      </c>
      <c r="I2">
        <v>1.0234000000000001</v>
      </c>
      <c r="J2">
        <v>1790.95</v>
      </c>
      <c r="K2">
        <v>20.59</v>
      </c>
      <c r="L2">
        <v>4</v>
      </c>
      <c r="M2">
        <v>30251</v>
      </c>
      <c r="N2">
        <v>2022.84</v>
      </c>
      <c r="O2">
        <v>0.119759</v>
      </c>
      <c r="P2" t="s">
        <v>33</v>
      </c>
      <c r="Q2">
        <v>0.71499699999999999</v>
      </c>
      <c r="R2">
        <v>3.5346000000000002E-2</v>
      </c>
      <c r="S2">
        <v>2000</v>
      </c>
      <c r="T2">
        <v>2038.99</v>
      </c>
      <c r="U2">
        <v>172</v>
      </c>
      <c r="V2" t="s">
        <v>34</v>
      </c>
      <c r="W2" t="s">
        <v>35</v>
      </c>
      <c r="Y2">
        <v>1</v>
      </c>
      <c r="Z2">
        <v>1</v>
      </c>
      <c r="AA2" s="1">
        <v>44984</v>
      </c>
      <c r="AB2" s="2">
        <v>0.24305555555555555</v>
      </c>
      <c r="AC2">
        <v>30395</v>
      </c>
      <c r="AD2">
        <v>30242</v>
      </c>
      <c r="AE2">
        <v>30263</v>
      </c>
      <c r="AF2">
        <v>30249</v>
      </c>
    </row>
    <row r="3" spans="1:32" x14ac:dyDescent="0.2">
      <c r="A3" t="s">
        <v>1</v>
      </c>
      <c r="B3" t="s">
        <v>36</v>
      </c>
      <c r="C3">
        <v>1</v>
      </c>
      <c r="D3">
        <v>1</v>
      </c>
      <c r="E3">
        <v>1</v>
      </c>
      <c r="F3">
        <v>1</v>
      </c>
      <c r="G3">
        <v>4</v>
      </c>
      <c r="H3">
        <v>33.423000000000002</v>
      </c>
      <c r="I3">
        <v>1.0234000000000001</v>
      </c>
      <c r="J3">
        <v>1790.95</v>
      </c>
      <c r="K3">
        <v>20.62</v>
      </c>
      <c r="L3">
        <v>4</v>
      </c>
      <c r="M3">
        <v>30265</v>
      </c>
      <c r="N3">
        <v>2021.55</v>
      </c>
      <c r="O3">
        <v>0.11962646530645961</v>
      </c>
      <c r="P3" t="s">
        <v>33</v>
      </c>
      <c r="Q3">
        <v>1.0727009999999999</v>
      </c>
      <c r="R3">
        <v>5.3004000000000003E-2</v>
      </c>
      <c r="S3">
        <v>2000</v>
      </c>
      <c r="T3">
        <v>2038.99</v>
      </c>
      <c r="U3">
        <v>172</v>
      </c>
      <c r="V3" t="s">
        <v>34</v>
      </c>
      <c r="W3" t="s">
        <v>35</v>
      </c>
      <c r="Y3">
        <v>1</v>
      </c>
      <c r="Z3">
        <v>1</v>
      </c>
      <c r="AA3" s="1">
        <v>44984</v>
      </c>
      <c r="AB3" s="2">
        <v>0.25277777777777777</v>
      </c>
      <c r="AC3">
        <v>30372</v>
      </c>
      <c r="AD3">
        <v>30280</v>
      </c>
      <c r="AE3">
        <v>30248</v>
      </c>
      <c r="AF3">
        <v>30266</v>
      </c>
    </row>
    <row r="4" spans="1:32" x14ac:dyDescent="0.2">
      <c r="A4" t="s">
        <v>1</v>
      </c>
      <c r="B4" t="s">
        <v>55</v>
      </c>
      <c r="C4">
        <v>1</v>
      </c>
      <c r="D4">
        <v>1</v>
      </c>
      <c r="E4">
        <v>1</v>
      </c>
      <c r="F4">
        <v>1</v>
      </c>
      <c r="G4">
        <v>4</v>
      </c>
      <c r="H4">
        <v>0</v>
      </c>
      <c r="I4">
        <v>0.99807000000000001</v>
      </c>
      <c r="J4">
        <v>1746.6224999999999</v>
      </c>
      <c r="K4">
        <v>20.64</v>
      </c>
      <c r="L4">
        <v>4</v>
      </c>
      <c r="M4">
        <v>31315</v>
      </c>
      <c r="N4">
        <v>2144.7695544239141</v>
      </c>
      <c r="O4">
        <v>0.11962646530645961</v>
      </c>
      <c r="P4" t="s">
        <v>37</v>
      </c>
      <c r="Q4">
        <v>0.55420599999999998</v>
      </c>
      <c r="R4">
        <v>2.5811000000000001E-2</v>
      </c>
      <c r="S4">
        <v>2000</v>
      </c>
      <c r="T4">
        <v>2038.99</v>
      </c>
      <c r="U4">
        <v>172</v>
      </c>
      <c r="V4" t="s">
        <v>34</v>
      </c>
      <c r="W4" t="s">
        <v>35</v>
      </c>
      <c r="Y4">
        <v>1</v>
      </c>
      <c r="Z4">
        <v>1</v>
      </c>
      <c r="AA4" s="1">
        <v>44984</v>
      </c>
      <c r="AB4" s="2">
        <v>0.26319444444444445</v>
      </c>
      <c r="AC4">
        <v>31415</v>
      </c>
      <c r="AD4">
        <v>31308</v>
      </c>
      <c r="AE4">
        <v>31324</v>
      </c>
      <c r="AF4">
        <v>31314</v>
      </c>
    </row>
    <row r="5" spans="1:32" x14ac:dyDescent="0.2">
      <c r="A5" t="s">
        <v>1</v>
      </c>
      <c r="B5" t="s">
        <v>56</v>
      </c>
      <c r="C5">
        <v>1</v>
      </c>
      <c r="D5">
        <v>1</v>
      </c>
      <c r="E5">
        <v>1</v>
      </c>
      <c r="F5">
        <v>1</v>
      </c>
      <c r="G5">
        <v>4</v>
      </c>
      <c r="H5">
        <v>0</v>
      </c>
      <c r="I5">
        <v>0.99805999999999995</v>
      </c>
      <c r="J5">
        <v>1746.605</v>
      </c>
      <c r="K5">
        <v>20.69</v>
      </c>
      <c r="L5">
        <v>4</v>
      </c>
      <c r="M5">
        <v>31314</v>
      </c>
      <c r="N5">
        <v>2144.7225529564362</v>
      </c>
      <c r="O5">
        <v>0.11962646530645961</v>
      </c>
      <c r="P5" t="s">
        <v>37</v>
      </c>
      <c r="Q5">
        <v>1.705918</v>
      </c>
      <c r="R5">
        <v>7.9451999999999995E-2</v>
      </c>
      <c r="S5">
        <v>2000</v>
      </c>
      <c r="T5">
        <v>2038.99</v>
      </c>
      <c r="U5">
        <v>172</v>
      </c>
      <c r="V5" t="s">
        <v>34</v>
      </c>
      <c r="W5" t="s">
        <v>35</v>
      </c>
      <c r="Y5">
        <v>1</v>
      </c>
      <c r="Z5">
        <v>1</v>
      </c>
      <c r="AA5" s="1">
        <v>44984</v>
      </c>
      <c r="AB5" s="2">
        <v>0.27569444444444446</v>
      </c>
      <c r="AC5">
        <v>31424</v>
      </c>
      <c r="AD5">
        <v>31336</v>
      </c>
      <c r="AE5">
        <v>31319</v>
      </c>
      <c r="AF5">
        <v>31287</v>
      </c>
    </row>
    <row r="6" spans="1:32" x14ac:dyDescent="0.2">
      <c r="A6" t="s">
        <v>1</v>
      </c>
      <c r="B6" t="s">
        <v>57</v>
      </c>
      <c r="C6">
        <v>1</v>
      </c>
      <c r="D6">
        <v>1</v>
      </c>
      <c r="E6">
        <v>1</v>
      </c>
      <c r="F6">
        <v>1</v>
      </c>
      <c r="G6">
        <v>4</v>
      </c>
      <c r="H6">
        <v>0</v>
      </c>
      <c r="I6">
        <v>0.99807000000000001</v>
      </c>
      <c r="J6">
        <v>1746.6224999999999</v>
      </c>
      <c r="K6">
        <v>20.67</v>
      </c>
      <c r="L6">
        <v>4</v>
      </c>
      <c r="M6">
        <v>31101</v>
      </c>
      <c r="N6">
        <v>2130.1126588579959</v>
      </c>
      <c r="O6">
        <v>0.11962646530645961</v>
      </c>
      <c r="P6" t="s">
        <v>37</v>
      </c>
      <c r="Q6">
        <v>0.81226200000000004</v>
      </c>
      <c r="R6">
        <v>3.8089999999999999E-2</v>
      </c>
      <c r="S6">
        <v>2000</v>
      </c>
      <c r="T6">
        <v>2038.99</v>
      </c>
      <c r="U6">
        <v>172</v>
      </c>
      <c r="V6" t="s">
        <v>34</v>
      </c>
      <c r="W6" t="s">
        <v>35</v>
      </c>
      <c r="Y6">
        <v>1</v>
      </c>
      <c r="Z6">
        <v>1</v>
      </c>
      <c r="AA6" s="1">
        <v>44984</v>
      </c>
      <c r="AB6" s="2">
        <v>0.28819444444444448</v>
      </c>
      <c r="AC6">
        <v>31107</v>
      </c>
      <c r="AD6">
        <v>31059</v>
      </c>
      <c r="AE6">
        <v>31108</v>
      </c>
      <c r="AF6">
        <v>31087</v>
      </c>
    </row>
    <row r="7" spans="1:32" x14ac:dyDescent="0.2">
      <c r="A7" t="s">
        <v>1</v>
      </c>
      <c r="B7" t="s">
        <v>58</v>
      </c>
      <c r="C7">
        <v>1</v>
      </c>
      <c r="D7">
        <v>1</v>
      </c>
      <c r="E7">
        <v>1</v>
      </c>
      <c r="F7">
        <v>1</v>
      </c>
      <c r="G7">
        <v>4</v>
      </c>
      <c r="H7">
        <v>0</v>
      </c>
      <c r="I7">
        <v>0.99805999999999995</v>
      </c>
      <c r="J7">
        <v>1746.605</v>
      </c>
      <c r="K7">
        <v>20.7</v>
      </c>
      <c r="L7">
        <v>4</v>
      </c>
      <c r="M7">
        <v>30901</v>
      </c>
      <c r="N7">
        <v>2116.4358309033287</v>
      </c>
      <c r="O7">
        <v>0.11962646530645961</v>
      </c>
      <c r="P7" t="s">
        <v>37</v>
      </c>
      <c r="Q7">
        <v>0.11876100000000001</v>
      </c>
      <c r="R7">
        <v>5.6049999999999997E-3</v>
      </c>
      <c r="S7">
        <v>2000</v>
      </c>
      <c r="T7">
        <v>2038.99</v>
      </c>
      <c r="U7">
        <v>172</v>
      </c>
      <c r="V7" t="s">
        <v>34</v>
      </c>
      <c r="W7" t="s">
        <v>35</v>
      </c>
      <c r="Y7">
        <v>1</v>
      </c>
      <c r="Z7">
        <v>1</v>
      </c>
      <c r="AA7" s="1">
        <v>44984</v>
      </c>
      <c r="AB7" s="2">
        <v>0.3</v>
      </c>
      <c r="AC7">
        <v>30886</v>
      </c>
      <c r="AD7">
        <v>30902</v>
      </c>
      <c r="AE7">
        <v>30902</v>
      </c>
      <c r="AF7">
        <v>30899</v>
      </c>
    </row>
    <row r="8" spans="1:32" x14ac:dyDescent="0.2">
      <c r="A8" t="s">
        <v>1</v>
      </c>
      <c r="B8" t="s">
        <v>59</v>
      </c>
      <c r="C8">
        <v>1</v>
      </c>
      <c r="D8">
        <v>1</v>
      </c>
      <c r="E8">
        <v>1</v>
      </c>
      <c r="F8">
        <v>1</v>
      </c>
      <c r="G8">
        <v>4</v>
      </c>
      <c r="H8">
        <v>0</v>
      </c>
      <c r="I8">
        <v>0.99804999999999999</v>
      </c>
      <c r="J8">
        <v>1746.5875000000001</v>
      </c>
      <c r="K8">
        <v>20.73</v>
      </c>
      <c r="L8">
        <v>4</v>
      </c>
      <c r="M8">
        <v>31422</v>
      </c>
      <c r="N8">
        <v>2152.1411282627255</v>
      </c>
      <c r="O8">
        <v>0.11962646530645961</v>
      </c>
      <c r="P8" t="s">
        <v>37</v>
      </c>
      <c r="Q8">
        <v>0.79173800000000005</v>
      </c>
      <c r="R8">
        <v>3.6748000000000003E-2</v>
      </c>
      <c r="S8">
        <v>2000</v>
      </c>
      <c r="T8">
        <v>2038.99</v>
      </c>
      <c r="U8">
        <v>172</v>
      </c>
      <c r="V8" t="s">
        <v>34</v>
      </c>
      <c r="W8" t="s">
        <v>35</v>
      </c>
      <c r="Y8">
        <v>1</v>
      </c>
      <c r="Z8">
        <v>1</v>
      </c>
      <c r="AA8" s="1">
        <v>44984</v>
      </c>
      <c r="AB8" s="2">
        <v>0.31041666666666667</v>
      </c>
      <c r="AC8">
        <v>31312</v>
      </c>
      <c r="AD8">
        <v>31409</v>
      </c>
      <c r="AE8">
        <v>31429</v>
      </c>
      <c r="AF8">
        <v>31429</v>
      </c>
    </row>
    <row r="9" spans="1:32" x14ac:dyDescent="0.2">
      <c r="A9" t="s">
        <v>1</v>
      </c>
      <c r="B9" t="s">
        <v>60</v>
      </c>
      <c r="C9">
        <v>1</v>
      </c>
      <c r="D9">
        <v>1</v>
      </c>
      <c r="E9">
        <v>1</v>
      </c>
      <c r="F9">
        <v>1</v>
      </c>
      <c r="G9">
        <v>4</v>
      </c>
      <c r="H9">
        <v>0</v>
      </c>
      <c r="I9">
        <v>0.99804999999999999</v>
      </c>
      <c r="J9">
        <v>1746.5875000000001</v>
      </c>
      <c r="K9">
        <v>20.74</v>
      </c>
      <c r="L9">
        <v>4</v>
      </c>
      <c r="M9">
        <v>31327</v>
      </c>
      <c r="N9">
        <v>2145.6344320885496</v>
      </c>
      <c r="O9">
        <v>0.11962646530645961</v>
      </c>
      <c r="P9" t="s">
        <v>37</v>
      </c>
      <c r="Q9">
        <v>0.70036500000000002</v>
      </c>
      <c r="R9">
        <v>3.2605000000000002E-2</v>
      </c>
      <c r="S9">
        <v>2000</v>
      </c>
      <c r="T9">
        <v>2038.99</v>
      </c>
      <c r="U9">
        <v>172</v>
      </c>
      <c r="V9" t="s">
        <v>34</v>
      </c>
      <c r="W9" t="s">
        <v>35</v>
      </c>
      <c r="Y9">
        <v>1</v>
      </c>
      <c r="Z9">
        <v>1</v>
      </c>
      <c r="AA9" s="1">
        <v>44984</v>
      </c>
      <c r="AB9" s="2">
        <v>0.32083333333333336</v>
      </c>
      <c r="AC9">
        <v>30913</v>
      </c>
      <c r="AD9">
        <v>31320</v>
      </c>
      <c r="AE9">
        <v>31323</v>
      </c>
      <c r="AF9">
        <v>31339</v>
      </c>
    </row>
    <row r="10" spans="1:32" x14ac:dyDescent="0.2">
      <c r="A10" t="s">
        <v>1</v>
      </c>
      <c r="B10" t="s">
        <v>61</v>
      </c>
      <c r="C10">
        <v>1</v>
      </c>
      <c r="D10">
        <v>1</v>
      </c>
      <c r="E10">
        <v>1</v>
      </c>
      <c r="F10">
        <v>1</v>
      </c>
      <c r="G10">
        <v>4</v>
      </c>
      <c r="H10">
        <v>0</v>
      </c>
      <c r="I10">
        <v>0.99804000000000004</v>
      </c>
      <c r="J10">
        <v>1746.57</v>
      </c>
      <c r="K10">
        <v>20.78</v>
      </c>
      <c r="L10">
        <v>4</v>
      </c>
      <c r="M10">
        <v>28859</v>
      </c>
      <c r="N10">
        <v>1976.6171194278604</v>
      </c>
      <c r="O10">
        <v>0.11962646530645961</v>
      </c>
      <c r="P10" t="s">
        <v>37</v>
      </c>
      <c r="Q10">
        <v>3.0858479999999999</v>
      </c>
      <c r="R10">
        <v>0.155945</v>
      </c>
      <c r="S10">
        <v>2000</v>
      </c>
      <c r="T10">
        <v>2038.99</v>
      </c>
      <c r="U10">
        <v>172</v>
      </c>
      <c r="V10" t="s">
        <v>34</v>
      </c>
      <c r="W10" t="s">
        <v>35</v>
      </c>
      <c r="Y10">
        <v>1</v>
      </c>
      <c r="Z10">
        <v>1</v>
      </c>
      <c r="AA10" s="1">
        <v>44984</v>
      </c>
      <c r="AB10" s="2">
        <v>0.33194444444444443</v>
      </c>
      <c r="AC10">
        <v>28507</v>
      </c>
      <c r="AD10">
        <v>28904</v>
      </c>
      <c r="AE10">
        <v>28858</v>
      </c>
      <c r="AF10">
        <v>28814</v>
      </c>
    </row>
    <row r="11" spans="1:32" x14ac:dyDescent="0.2">
      <c r="A11" t="s">
        <v>1</v>
      </c>
      <c r="B11" t="s">
        <v>62</v>
      </c>
      <c r="C11">
        <v>1</v>
      </c>
      <c r="D11">
        <v>1</v>
      </c>
      <c r="E11">
        <v>1</v>
      </c>
      <c r="F11">
        <v>1</v>
      </c>
      <c r="G11">
        <v>4</v>
      </c>
      <c r="H11">
        <v>0</v>
      </c>
      <c r="I11">
        <v>0.99802999999999997</v>
      </c>
      <c r="J11">
        <v>1746.5525</v>
      </c>
      <c r="K11">
        <v>20.84</v>
      </c>
      <c r="L11">
        <v>4</v>
      </c>
      <c r="M11">
        <v>29311</v>
      </c>
      <c r="N11">
        <v>2007.595720482286</v>
      </c>
      <c r="O11">
        <v>0.11962646530645961</v>
      </c>
      <c r="P11" t="s">
        <v>37</v>
      </c>
      <c r="Q11">
        <v>1.9276450000000001</v>
      </c>
      <c r="R11">
        <v>9.5910999999999996E-2</v>
      </c>
      <c r="S11">
        <v>2000</v>
      </c>
      <c r="T11">
        <v>2038.99</v>
      </c>
      <c r="U11">
        <v>172</v>
      </c>
      <c r="V11" t="s">
        <v>34</v>
      </c>
      <c r="W11" t="s">
        <v>35</v>
      </c>
      <c r="Y11">
        <v>1</v>
      </c>
      <c r="Z11">
        <v>1</v>
      </c>
      <c r="AA11" s="1">
        <v>44984</v>
      </c>
      <c r="AB11" s="2">
        <v>0.34166666666666662</v>
      </c>
      <c r="AC11">
        <v>29230</v>
      </c>
      <c r="AD11">
        <v>29325</v>
      </c>
      <c r="AE11">
        <v>29279</v>
      </c>
      <c r="AF11">
        <v>29330</v>
      </c>
    </row>
    <row r="12" spans="1:32" x14ac:dyDescent="0.2">
      <c r="A12" t="s">
        <v>1</v>
      </c>
      <c r="B12" t="s">
        <v>63</v>
      </c>
      <c r="C12">
        <v>1</v>
      </c>
      <c r="D12">
        <v>1</v>
      </c>
      <c r="E12">
        <v>1</v>
      </c>
      <c r="F12">
        <v>1</v>
      </c>
      <c r="G12">
        <v>4</v>
      </c>
      <c r="H12">
        <v>0</v>
      </c>
      <c r="I12">
        <v>0.99802000000000002</v>
      </c>
      <c r="J12">
        <v>1746.5350000000001</v>
      </c>
      <c r="K12">
        <v>20.9</v>
      </c>
      <c r="L12">
        <v>4</v>
      </c>
      <c r="M12">
        <v>24961</v>
      </c>
      <c r="N12">
        <v>1709.6686871517252</v>
      </c>
      <c r="O12">
        <v>0.11962646530645961</v>
      </c>
      <c r="P12" t="s">
        <v>37</v>
      </c>
      <c r="Q12">
        <v>2.0201910000000001</v>
      </c>
      <c r="R12">
        <v>0.118031</v>
      </c>
      <c r="S12">
        <v>2000</v>
      </c>
      <c r="T12">
        <v>2038.99</v>
      </c>
      <c r="U12">
        <v>172</v>
      </c>
      <c r="V12" t="s">
        <v>34</v>
      </c>
      <c r="W12" t="s">
        <v>35</v>
      </c>
      <c r="Y12">
        <v>1</v>
      </c>
      <c r="Z12">
        <v>1</v>
      </c>
      <c r="AA12" s="1">
        <v>44984</v>
      </c>
      <c r="AB12" s="2">
        <v>0.35069444444444442</v>
      </c>
      <c r="AC12">
        <v>25124</v>
      </c>
      <c r="AD12">
        <v>24929</v>
      </c>
      <c r="AE12">
        <v>24987</v>
      </c>
      <c r="AF12">
        <v>24967</v>
      </c>
    </row>
    <row r="13" spans="1:32" x14ac:dyDescent="0.2">
      <c r="A13" t="s">
        <v>1</v>
      </c>
      <c r="B13" t="s">
        <v>64</v>
      </c>
      <c r="C13">
        <v>1</v>
      </c>
      <c r="D13">
        <v>1</v>
      </c>
      <c r="E13">
        <v>1</v>
      </c>
      <c r="F13">
        <v>1</v>
      </c>
      <c r="G13">
        <v>4</v>
      </c>
      <c r="H13">
        <v>0</v>
      </c>
      <c r="I13">
        <v>0.998</v>
      </c>
      <c r="J13">
        <v>1746.5</v>
      </c>
      <c r="K13">
        <v>20.96</v>
      </c>
      <c r="L13">
        <v>4</v>
      </c>
      <c r="M13">
        <v>23756</v>
      </c>
      <c r="N13">
        <v>1627.1665100602661</v>
      </c>
      <c r="O13">
        <v>0.11962646530645961</v>
      </c>
      <c r="P13" t="s">
        <v>37</v>
      </c>
      <c r="Q13">
        <v>1.8531249999999999</v>
      </c>
      <c r="R13">
        <v>0.113761</v>
      </c>
      <c r="S13">
        <v>2000</v>
      </c>
      <c r="T13">
        <v>2038.99</v>
      </c>
      <c r="U13">
        <v>172</v>
      </c>
      <c r="V13" t="s">
        <v>34</v>
      </c>
      <c r="W13" t="s">
        <v>35</v>
      </c>
      <c r="Y13">
        <v>1</v>
      </c>
      <c r="Z13">
        <v>1</v>
      </c>
      <c r="AA13" s="1">
        <v>44984</v>
      </c>
      <c r="AB13" s="2">
        <v>0.36041666666666666</v>
      </c>
      <c r="AC13">
        <v>23827</v>
      </c>
      <c r="AD13">
        <v>23782</v>
      </c>
      <c r="AE13">
        <v>23757</v>
      </c>
      <c r="AF13">
        <v>23728</v>
      </c>
    </row>
    <row r="14" spans="1:32" x14ac:dyDescent="0.2">
      <c r="A14" t="s">
        <v>1</v>
      </c>
      <c r="B14" t="s">
        <v>65</v>
      </c>
      <c r="C14">
        <v>1</v>
      </c>
      <c r="D14">
        <v>1</v>
      </c>
      <c r="E14">
        <v>1</v>
      </c>
      <c r="F14">
        <v>1</v>
      </c>
      <c r="G14">
        <v>4</v>
      </c>
      <c r="H14">
        <v>0</v>
      </c>
      <c r="I14">
        <v>0.99799000000000004</v>
      </c>
      <c r="J14">
        <v>1746.4825000000001</v>
      </c>
      <c r="K14">
        <v>21.01</v>
      </c>
      <c r="L14">
        <v>4</v>
      </c>
      <c r="M14">
        <v>27334</v>
      </c>
      <c r="N14">
        <v>1872.2602732559683</v>
      </c>
      <c r="O14">
        <v>0.11962646530645961</v>
      </c>
      <c r="P14" t="s">
        <v>37</v>
      </c>
      <c r="Q14">
        <v>0.648119</v>
      </c>
      <c r="R14">
        <v>3.4578999999999999E-2</v>
      </c>
      <c r="S14">
        <v>2000</v>
      </c>
      <c r="T14">
        <v>2038.99</v>
      </c>
      <c r="U14">
        <v>172</v>
      </c>
      <c r="V14" t="s">
        <v>34</v>
      </c>
      <c r="W14" t="s">
        <v>35</v>
      </c>
      <c r="Y14">
        <v>1</v>
      </c>
      <c r="Z14">
        <v>1</v>
      </c>
      <c r="AA14" s="1">
        <v>44984</v>
      </c>
      <c r="AB14" s="2">
        <v>0.36944444444444446</v>
      </c>
      <c r="AC14">
        <v>27337</v>
      </c>
      <c r="AD14">
        <v>27341</v>
      </c>
      <c r="AE14">
        <v>27173</v>
      </c>
      <c r="AF14">
        <v>27323</v>
      </c>
    </row>
    <row r="15" spans="1:32" x14ac:dyDescent="0.2">
      <c r="A15" t="s">
        <v>1</v>
      </c>
      <c r="B15" t="s">
        <v>66</v>
      </c>
      <c r="C15">
        <v>1</v>
      </c>
      <c r="D15">
        <v>1</v>
      </c>
      <c r="E15">
        <v>1</v>
      </c>
      <c r="F15">
        <v>1</v>
      </c>
      <c r="G15">
        <v>4</v>
      </c>
      <c r="H15">
        <v>0</v>
      </c>
      <c r="I15">
        <v>0.99797999999999998</v>
      </c>
      <c r="J15">
        <v>1746.4649999999999</v>
      </c>
      <c r="K15">
        <v>21.05</v>
      </c>
      <c r="L15">
        <v>4</v>
      </c>
      <c r="M15">
        <v>25226</v>
      </c>
      <c r="N15">
        <v>1727.8887431587523</v>
      </c>
      <c r="O15">
        <v>0.11962646530645961</v>
      </c>
      <c r="P15" t="s">
        <v>37</v>
      </c>
      <c r="Q15">
        <v>3.0554070000000002</v>
      </c>
      <c r="R15">
        <v>0.17663400000000001</v>
      </c>
      <c r="S15">
        <v>2000</v>
      </c>
      <c r="T15">
        <v>2038.99</v>
      </c>
      <c r="U15">
        <v>172</v>
      </c>
      <c r="V15" t="s">
        <v>34</v>
      </c>
      <c r="W15" t="s">
        <v>35</v>
      </c>
      <c r="Y15">
        <v>1</v>
      </c>
      <c r="Z15">
        <v>1</v>
      </c>
      <c r="AA15">
        <v>44984</v>
      </c>
      <c r="AB15">
        <v>0.37847222222222227</v>
      </c>
      <c r="AC15">
        <v>25277</v>
      </c>
      <c r="AD15">
        <v>25203</v>
      </c>
      <c r="AE15">
        <v>25333</v>
      </c>
      <c r="AF15">
        <v>25197</v>
      </c>
    </row>
    <row r="16" spans="1:32" x14ac:dyDescent="0.2">
      <c r="A16" t="s">
        <v>1</v>
      </c>
      <c r="B16" t="s">
        <v>38</v>
      </c>
      <c r="C16">
        <v>1</v>
      </c>
      <c r="D16">
        <v>1</v>
      </c>
      <c r="E16">
        <v>1</v>
      </c>
      <c r="F16">
        <v>1</v>
      </c>
      <c r="G16">
        <v>4</v>
      </c>
      <c r="H16">
        <v>33.423000000000002</v>
      </c>
      <c r="I16">
        <v>1.0232699999999999</v>
      </c>
      <c r="J16">
        <v>1790.7225000000001</v>
      </c>
      <c r="K16">
        <v>21.1</v>
      </c>
      <c r="L16">
        <v>4</v>
      </c>
      <c r="M16">
        <v>30211</v>
      </c>
      <c r="N16">
        <v>2018.1994381449115</v>
      </c>
      <c r="O16">
        <v>0.11962646530645961</v>
      </c>
      <c r="P16" t="s">
        <v>33</v>
      </c>
      <c r="Q16">
        <v>0.43512800000000001</v>
      </c>
      <c r="R16">
        <v>2.1536E-2</v>
      </c>
      <c r="S16">
        <v>2000</v>
      </c>
      <c r="T16">
        <v>2038.99</v>
      </c>
      <c r="U16">
        <v>172</v>
      </c>
      <c r="V16" t="s">
        <v>34</v>
      </c>
      <c r="W16" t="s">
        <v>35</v>
      </c>
      <c r="Y16">
        <v>1</v>
      </c>
      <c r="Z16">
        <v>1</v>
      </c>
      <c r="AA16">
        <v>44984</v>
      </c>
      <c r="AB16">
        <v>0.38819444444444445</v>
      </c>
      <c r="AC16">
        <v>30177</v>
      </c>
      <c r="AD16">
        <v>30205</v>
      </c>
      <c r="AE16">
        <v>30218</v>
      </c>
      <c r="AF16">
        <v>30211</v>
      </c>
    </row>
    <row r="17" spans="1:32" x14ac:dyDescent="0.2">
      <c r="A17" t="s">
        <v>1</v>
      </c>
      <c r="B17" t="s">
        <v>67</v>
      </c>
      <c r="C17">
        <v>1</v>
      </c>
      <c r="D17">
        <v>1</v>
      </c>
      <c r="E17">
        <v>1</v>
      </c>
      <c r="F17">
        <v>1</v>
      </c>
      <c r="G17">
        <v>4</v>
      </c>
      <c r="H17">
        <v>0</v>
      </c>
      <c r="I17">
        <v>0.99799000000000004</v>
      </c>
      <c r="J17">
        <v>1746.4825000000001</v>
      </c>
      <c r="K17">
        <v>21.01</v>
      </c>
      <c r="L17">
        <v>4</v>
      </c>
      <c r="M17">
        <v>33783</v>
      </c>
      <c r="N17">
        <v>2313.9887616670221</v>
      </c>
      <c r="O17">
        <v>0.11962646530645961</v>
      </c>
      <c r="P17" t="s">
        <v>37</v>
      </c>
      <c r="Q17">
        <v>2.6418789999999999</v>
      </c>
      <c r="R17">
        <v>0.11404400000000001</v>
      </c>
      <c r="S17">
        <v>2000</v>
      </c>
      <c r="T17">
        <v>2038.99</v>
      </c>
      <c r="U17">
        <v>172</v>
      </c>
      <c r="V17" t="s">
        <v>34</v>
      </c>
      <c r="W17" t="s">
        <v>35</v>
      </c>
      <c r="Y17">
        <v>1</v>
      </c>
      <c r="Z17">
        <v>1</v>
      </c>
      <c r="AA17">
        <v>44984</v>
      </c>
      <c r="AB17">
        <v>0.44305555555555554</v>
      </c>
      <c r="AC17">
        <v>33916</v>
      </c>
      <c r="AD17">
        <v>33790</v>
      </c>
      <c r="AE17">
        <v>33817</v>
      </c>
      <c r="AF17">
        <v>33741</v>
      </c>
    </row>
    <row r="18" spans="1:32" x14ac:dyDescent="0.2">
      <c r="A18" t="s">
        <v>1</v>
      </c>
      <c r="B18" t="s">
        <v>68</v>
      </c>
      <c r="C18">
        <v>1</v>
      </c>
      <c r="D18">
        <v>1</v>
      </c>
      <c r="E18">
        <v>1</v>
      </c>
      <c r="F18">
        <v>1</v>
      </c>
      <c r="G18">
        <v>4</v>
      </c>
      <c r="H18">
        <v>0</v>
      </c>
      <c r="I18">
        <v>0.99797999999999998</v>
      </c>
      <c r="J18">
        <v>1746.4649999999999</v>
      </c>
      <c r="K18">
        <v>21.07</v>
      </c>
      <c r="L18">
        <v>4</v>
      </c>
      <c r="M18">
        <v>33795</v>
      </c>
      <c r="N18">
        <v>2314.8339045052735</v>
      </c>
      <c r="O18">
        <v>0.11962646530645961</v>
      </c>
      <c r="P18" t="s">
        <v>37</v>
      </c>
      <c r="Q18">
        <v>0.91058399999999995</v>
      </c>
      <c r="R18">
        <v>3.9293000000000002E-2</v>
      </c>
      <c r="S18">
        <v>2000</v>
      </c>
      <c r="T18">
        <v>2038.99</v>
      </c>
      <c r="U18">
        <v>172</v>
      </c>
      <c r="V18" t="s">
        <v>34</v>
      </c>
      <c r="W18" t="s">
        <v>35</v>
      </c>
      <c r="Y18">
        <v>1</v>
      </c>
      <c r="Z18">
        <v>1</v>
      </c>
      <c r="AA18">
        <v>44984</v>
      </c>
      <c r="AB18">
        <v>0.4548611111111111</v>
      </c>
      <c r="AC18">
        <v>33842</v>
      </c>
      <c r="AD18">
        <v>33810</v>
      </c>
      <c r="AE18">
        <v>33787</v>
      </c>
      <c r="AF18">
        <v>33787</v>
      </c>
    </row>
    <row r="19" spans="1:32" x14ac:dyDescent="0.2">
      <c r="A19" t="s">
        <v>1</v>
      </c>
      <c r="B19" t="s">
        <v>69</v>
      </c>
      <c r="C19">
        <v>1</v>
      </c>
      <c r="D19">
        <v>1</v>
      </c>
      <c r="E19">
        <v>1</v>
      </c>
      <c r="F19">
        <v>1</v>
      </c>
      <c r="G19">
        <v>4</v>
      </c>
      <c r="H19">
        <v>0</v>
      </c>
      <c r="I19">
        <v>0.99797000000000002</v>
      </c>
      <c r="J19">
        <v>1746.4475</v>
      </c>
      <c r="K19">
        <v>21.1</v>
      </c>
      <c r="L19">
        <v>4</v>
      </c>
      <c r="M19">
        <v>33800</v>
      </c>
      <c r="N19">
        <v>2315.1995850767544</v>
      </c>
      <c r="O19">
        <v>0.11962646530645961</v>
      </c>
      <c r="P19" t="s">
        <v>37</v>
      </c>
      <c r="Q19">
        <v>1.426906</v>
      </c>
      <c r="R19">
        <v>6.1564000000000001E-2</v>
      </c>
      <c r="S19">
        <v>2000</v>
      </c>
      <c r="T19">
        <v>2038.99</v>
      </c>
      <c r="U19">
        <v>172</v>
      </c>
      <c r="V19" t="s">
        <v>34</v>
      </c>
      <c r="W19" t="s">
        <v>35</v>
      </c>
      <c r="Y19">
        <v>1</v>
      </c>
      <c r="Z19">
        <v>1</v>
      </c>
      <c r="AA19">
        <v>44984</v>
      </c>
      <c r="AB19">
        <v>0.46458333333333335</v>
      </c>
      <c r="AC19">
        <v>33700</v>
      </c>
      <c r="AD19">
        <v>33776</v>
      </c>
      <c r="AE19">
        <v>33813</v>
      </c>
      <c r="AF19">
        <v>33811</v>
      </c>
    </row>
    <row r="20" spans="1:32" x14ac:dyDescent="0.2">
      <c r="A20" t="s">
        <v>1</v>
      </c>
      <c r="B20" t="s">
        <v>70</v>
      </c>
      <c r="C20">
        <v>1</v>
      </c>
      <c r="D20">
        <v>1</v>
      </c>
      <c r="E20">
        <v>1</v>
      </c>
      <c r="F20">
        <v>1</v>
      </c>
      <c r="G20">
        <v>4</v>
      </c>
      <c r="H20">
        <v>0</v>
      </c>
      <c r="I20">
        <v>0.99795999999999996</v>
      </c>
      <c r="J20">
        <v>1746.43</v>
      </c>
      <c r="K20">
        <v>21.14</v>
      </c>
      <c r="L20">
        <v>4</v>
      </c>
      <c r="M20">
        <v>34211</v>
      </c>
      <c r="N20">
        <v>2343.375345475793</v>
      </c>
      <c r="O20">
        <v>0.11962646530645961</v>
      </c>
      <c r="P20" t="s">
        <v>37</v>
      </c>
      <c r="Q20">
        <v>0.41898600000000003</v>
      </c>
      <c r="R20">
        <v>1.7860000000000001E-2</v>
      </c>
      <c r="S20">
        <v>2000</v>
      </c>
      <c r="T20">
        <v>2038.99</v>
      </c>
      <c r="U20">
        <v>172</v>
      </c>
      <c r="V20" t="s">
        <v>34</v>
      </c>
      <c r="W20" t="s">
        <v>35</v>
      </c>
      <c r="Y20">
        <v>1</v>
      </c>
      <c r="Z20">
        <v>1</v>
      </c>
      <c r="AA20">
        <v>44984</v>
      </c>
      <c r="AB20">
        <v>0.47361111111111115</v>
      </c>
      <c r="AC20">
        <v>34045</v>
      </c>
      <c r="AD20">
        <v>34206</v>
      </c>
      <c r="AE20">
        <v>34210</v>
      </c>
      <c r="AF20">
        <v>34218</v>
      </c>
    </row>
    <row r="21" spans="1:32" x14ac:dyDescent="0.2">
      <c r="A21" t="s">
        <v>1</v>
      </c>
      <c r="B21" t="s">
        <v>71</v>
      </c>
      <c r="C21">
        <v>1</v>
      </c>
      <c r="D21">
        <v>1</v>
      </c>
      <c r="E21">
        <v>1</v>
      </c>
      <c r="F21">
        <v>1</v>
      </c>
      <c r="G21">
        <v>4</v>
      </c>
      <c r="H21">
        <v>0</v>
      </c>
      <c r="I21">
        <v>0.99795999999999996</v>
      </c>
      <c r="J21">
        <v>1746.43</v>
      </c>
      <c r="K21">
        <v>21.16</v>
      </c>
      <c r="L21">
        <v>4</v>
      </c>
      <c r="M21">
        <v>34264</v>
      </c>
      <c r="N21">
        <v>2347.0057243980759</v>
      </c>
      <c r="O21">
        <v>0.11962646530645961</v>
      </c>
      <c r="P21" t="s">
        <v>37</v>
      </c>
      <c r="Q21">
        <v>0.34514299999999998</v>
      </c>
      <c r="R21">
        <v>1.4689000000000001E-2</v>
      </c>
      <c r="S21">
        <v>2000</v>
      </c>
      <c r="T21">
        <v>2038.99</v>
      </c>
      <c r="U21">
        <v>172</v>
      </c>
      <c r="V21" t="s">
        <v>34</v>
      </c>
      <c r="W21" t="s">
        <v>35</v>
      </c>
      <c r="Y21">
        <v>1</v>
      </c>
      <c r="Z21">
        <v>1</v>
      </c>
      <c r="AA21">
        <v>44984</v>
      </c>
      <c r="AB21">
        <v>0.48333333333333334</v>
      </c>
      <c r="AC21">
        <v>33388</v>
      </c>
      <c r="AD21">
        <v>34259</v>
      </c>
      <c r="AE21">
        <v>34265</v>
      </c>
      <c r="AF21">
        <v>34269</v>
      </c>
    </row>
    <row r="22" spans="1:32" x14ac:dyDescent="0.2">
      <c r="A22" t="s">
        <v>1</v>
      </c>
      <c r="B22" t="s">
        <v>72</v>
      </c>
      <c r="C22">
        <v>1</v>
      </c>
      <c r="D22">
        <v>1</v>
      </c>
      <c r="E22">
        <v>1</v>
      </c>
      <c r="F22">
        <v>1</v>
      </c>
      <c r="G22">
        <v>4</v>
      </c>
      <c r="H22">
        <v>0</v>
      </c>
      <c r="I22">
        <v>0.99795</v>
      </c>
      <c r="J22">
        <v>1746.4124999999999</v>
      </c>
      <c r="K22">
        <v>21.21</v>
      </c>
      <c r="L22">
        <v>4</v>
      </c>
      <c r="M22">
        <v>34191</v>
      </c>
      <c r="N22">
        <v>2342.0288593291452</v>
      </c>
      <c r="O22">
        <v>0.11962646530645961</v>
      </c>
      <c r="P22" t="s">
        <v>37</v>
      </c>
      <c r="Q22">
        <v>0.24082799999999999</v>
      </c>
      <c r="R22">
        <v>1.0271000000000001E-2</v>
      </c>
      <c r="S22">
        <v>2000</v>
      </c>
      <c r="T22">
        <v>2038.99</v>
      </c>
      <c r="U22">
        <v>172</v>
      </c>
      <c r="V22" t="s">
        <v>34</v>
      </c>
      <c r="W22" t="s">
        <v>35</v>
      </c>
      <c r="Y22">
        <v>1</v>
      </c>
      <c r="Z22">
        <v>1</v>
      </c>
      <c r="AA22">
        <v>44984</v>
      </c>
      <c r="AB22">
        <v>0.49236111111111108</v>
      </c>
      <c r="AC22">
        <v>34057</v>
      </c>
      <c r="AD22">
        <v>34191</v>
      </c>
      <c r="AE22">
        <v>34194</v>
      </c>
      <c r="AF22">
        <v>34187</v>
      </c>
    </row>
    <row r="23" spans="1:32" x14ac:dyDescent="0.2">
      <c r="A23" t="s">
        <v>1</v>
      </c>
      <c r="B23" t="s">
        <v>73</v>
      </c>
      <c r="C23">
        <v>1</v>
      </c>
      <c r="D23">
        <v>1</v>
      </c>
      <c r="E23">
        <v>1</v>
      </c>
      <c r="F23">
        <v>1</v>
      </c>
      <c r="G23">
        <v>4</v>
      </c>
      <c r="H23">
        <v>0</v>
      </c>
      <c r="I23">
        <v>0.99794000000000005</v>
      </c>
      <c r="J23">
        <v>1746.395</v>
      </c>
      <c r="K23">
        <v>21.26</v>
      </c>
      <c r="L23">
        <v>4</v>
      </c>
      <c r="M23">
        <v>33788</v>
      </c>
      <c r="N23">
        <v>2314.4471953794286</v>
      </c>
      <c r="O23">
        <v>0.11962646530645961</v>
      </c>
      <c r="P23" t="s">
        <v>37</v>
      </c>
      <c r="Q23">
        <v>0.68689999999999996</v>
      </c>
      <c r="R23">
        <v>2.9645999999999999E-2</v>
      </c>
      <c r="S23">
        <v>2000</v>
      </c>
      <c r="T23">
        <v>2038.99</v>
      </c>
      <c r="U23">
        <v>172</v>
      </c>
      <c r="V23" t="s">
        <v>34</v>
      </c>
      <c r="W23" t="s">
        <v>35</v>
      </c>
      <c r="Y23">
        <v>1</v>
      </c>
      <c r="Z23">
        <v>1</v>
      </c>
      <c r="AA23">
        <v>44984</v>
      </c>
      <c r="AB23">
        <v>0.50138888888888888</v>
      </c>
      <c r="AC23">
        <v>33624</v>
      </c>
      <c r="AD23">
        <v>33784</v>
      </c>
      <c r="AE23">
        <v>33799</v>
      </c>
      <c r="AF23">
        <v>33780</v>
      </c>
    </row>
    <row r="24" spans="1:32" x14ac:dyDescent="0.2">
      <c r="A24" t="s">
        <v>1</v>
      </c>
      <c r="B24" t="s">
        <v>74</v>
      </c>
      <c r="C24">
        <v>1</v>
      </c>
      <c r="D24">
        <v>1</v>
      </c>
      <c r="E24">
        <v>1</v>
      </c>
      <c r="F24">
        <v>1</v>
      </c>
      <c r="G24">
        <v>4</v>
      </c>
      <c r="H24">
        <v>0</v>
      </c>
      <c r="I24">
        <v>0.99792999999999998</v>
      </c>
      <c r="J24">
        <v>1746.3775000000001</v>
      </c>
      <c r="K24">
        <v>21.3</v>
      </c>
      <c r="L24">
        <v>4</v>
      </c>
      <c r="M24">
        <v>33803</v>
      </c>
      <c r="N24">
        <v>2315.4978844804482</v>
      </c>
      <c r="O24">
        <v>0.11962646530645961</v>
      </c>
      <c r="P24" t="s">
        <v>37</v>
      </c>
      <c r="Q24">
        <v>0.65893900000000005</v>
      </c>
      <c r="R24">
        <v>2.8426E-2</v>
      </c>
      <c r="S24">
        <v>2000</v>
      </c>
      <c r="T24">
        <v>2038.99</v>
      </c>
      <c r="U24">
        <v>172</v>
      </c>
      <c r="V24" t="s">
        <v>34</v>
      </c>
      <c r="W24" t="s">
        <v>35</v>
      </c>
      <c r="Y24">
        <v>1</v>
      </c>
      <c r="Z24">
        <v>1</v>
      </c>
      <c r="AA24">
        <v>44984</v>
      </c>
      <c r="AB24">
        <v>0.51111111111111118</v>
      </c>
      <c r="AC24">
        <v>33642</v>
      </c>
      <c r="AD24">
        <v>33805</v>
      </c>
      <c r="AE24">
        <v>33793</v>
      </c>
      <c r="AF24">
        <v>33812</v>
      </c>
    </row>
    <row r="25" spans="1:32" x14ac:dyDescent="0.2">
      <c r="A25" t="s">
        <v>1</v>
      </c>
      <c r="B25" t="s">
        <v>75</v>
      </c>
      <c r="C25">
        <v>1</v>
      </c>
      <c r="D25">
        <v>1</v>
      </c>
      <c r="E25">
        <v>1</v>
      </c>
      <c r="F25">
        <v>1</v>
      </c>
      <c r="G25">
        <v>4</v>
      </c>
      <c r="H25">
        <v>0</v>
      </c>
      <c r="I25">
        <v>0.99792000000000003</v>
      </c>
      <c r="J25">
        <v>1746.36</v>
      </c>
      <c r="K25">
        <v>21.32</v>
      </c>
      <c r="L25">
        <v>4</v>
      </c>
      <c r="M25">
        <v>33843</v>
      </c>
      <c r="N25">
        <v>2318.261106167407</v>
      </c>
      <c r="O25">
        <v>0.11962646530645961</v>
      </c>
      <c r="P25" t="s">
        <v>37</v>
      </c>
      <c r="Q25">
        <v>1.581715</v>
      </c>
      <c r="R25">
        <v>6.8153000000000005E-2</v>
      </c>
      <c r="S25">
        <v>2000</v>
      </c>
      <c r="T25">
        <v>2038.99</v>
      </c>
      <c r="U25">
        <v>172</v>
      </c>
      <c r="V25" t="s">
        <v>34</v>
      </c>
      <c r="W25" t="s">
        <v>35</v>
      </c>
      <c r="Y25">
        <v>1</v>
      </c>
      <c r="Z25">
        <v>1</v>
      </c>
      <c r="AA25">
        <v>44984</v>
      </c>
      <c r="AB25">
        <v>0.52013888888888882</v>
      </c>
      <c r="AC25">
        <v>34157</v>
      </c>
      <c r="AD25">
        <v>33825</v>
      </c>
      <c r="AE25">
        <v>33835</v>
      </c>
      <c r="AF25">
        <v>33869</v>
      </c>
    </row>
    <row r="26" spans="1:32" x14ac:dyDescent="0.2">
      <c r="A26" t="s">
        <v>1</v>
      </c>
      <c r="B26" t="s">
        <v>76</v>
      </c>
      <c r="C26">
        <v>1</v>
      </c>
      <c r="D26">
        <v>1</v>
      </c>
      <c r="E26">
        <v>1</v>
      </c>
      <c r="F26">
        <v>1</v>
      </c>
      <c r="G26">
        <v>4</v>
      </c>
      <c r="H26">
        <v>33.423000000000002</v>
      </c>
      <c r="I26">
        <v>1.02321</v>
      </c>
      <c r="J26">
        <v>1790.6175000000001</v>
      </c>
      <c r="K26">
        <v>21.31</v>
      </c>
      <c r="L26">
        <v>4</v>
      </c>
      <c r="M26">
        <v>30350</v>
      </c>
      <c r="N26">
        <v>2027.6040092599615</v>
      </c>
      <c r="O26">
        <v>0.11962646530645961</v>
      </c>
      <c r="P26" t="s">
        <v>33</v>
      </c>
      <c r="Q26">
        <v>12.144368999999999</v>
      </c>
      <c r="R26">
        <v>0.59828899999999996</v>
      </c>
      <c r="S26">
        <v>2000</v>
      </c>
      <c r="T26">
        <v>2038.99</v>
      </c>
      <c r="U26">
        <v>172</v>
      </c>
      <c r="V26" t="s">
        <v>34</v>
      </c>
      <c r="W26" t="s">
        <v>35</v>
      </c>
      <c r="Y26">
        <v>1</v>
      </c>
      <c r="Z26">
        <v>1</v>
      </c>
      <c r="AA26">
        <v>44984</v>
      </c>
      <c r="AB26">
        <v>0.53055555555555556</v>
      </c>
      <c r="AC26">
        <v>32033</v>
      </c>
      <c r="AD26">
        <v>30560</v>
      </c>
      <c r="AE26">
        <v>30247</v>
      </c>
      <c r="AF26">
        <v>30244</v>
      </c>
    </row>
    <row r="27" spans="1:32" x14ac:dyDescent="0.2">
      <c r="A27" t="s">
        <v>1</v>
      </c>
      <c r="B27" t="s">
        <v>77</v>
      </c>
      <c r="C27">
        <v>1</v>
      </c>
      <c r="D27">
        <v>1</v>
      </c>
      <c r="E27">
        <v>1</v>
      </c>
      <c r="F27">
        <v>1</v>
      </c>
      <c r="G27">
        <v>4</v>
      </c>
      <c r="H27">
        <v>33.423000000000002</v>
      </c>
      <c r="I27">
        <v>1.02322</v>
      </c>
      <c r="J27">
        <v>1790.635</v>
      </c>
      <c r="K27">
        <v>21.26</v>
      </c>
      <c r="L27">
        <v>4</v>
      </c>
      <c r="M27">
        <v>30956</v>
      </c>
      <c r="N27">
        <v>2068.069070484361</v>
      </c>
      <c r="O27">
        <v>0.11962646530645961</v>
      </c>
      <c r="P27" t="s">
        <v>33</v>
      </c>
      <c r="Q27">
        <v>20.547028000000001</v>
      </c>
      <c r="R27">
        <v>0.99244200000000005</v>
      </c>
      <c r="S27">
        <v>2000</v>
      </c>
      <c r="T27">
        <v>2038.99</v>
      </c>
      <c r="U27">
        <v>172</v>
      </c>
      <c r="V27" t="s">
        <v>34</v>
      </c>
      <c r="W27" t="s">
        <v>35</v>
      </c>
      <c r="Y27">
        <v>1</v>
      </c>
      <c r="Z27">
        <v>1</v>
      </c>
      <c r="AA27">
        <v>44984</v>
      </c>
      <c r="AB27">
        <v>0.53888888888888886</v>
      </c>
      <c r="AC27">
        <v>32557</v>
      </c>
      <c r="AD27">
        <v>31275</v>
      </c>
      <c r="AE27">
        <v>30932</v>
      </c>
      <c r="AF27">
        <v>30662</v>
      </c>
    </row>
    <row r="28" spans="1:32" x14ac:dyDescent="0.2">
      <c r="A28" t="s">
        <v>1</v>
      </c>
      <c r="B28" t="s">
        <v>78</v>
      </c>
      <c r="C28">
        <v>1</v>
      </c>
      <c r="D28">
        <v>1</v>
      </c>
      <c r="E28">
        <v>1</v>
      </c>
      <c r="F28">
        <v>1</v>
      </c>
      <c r="G28">
        <v>4</v>
      </c>
      <c r="H28">
        <v>33.423000000000002</v>
      </c>
      <c r="I28">
        <v>1.0232300000000001</v>
      </c>
      <c r="J28">
        <v>1790.6524999999999</v>
      </c>
      <c r="K28">
        <v>21.23</v>
      </c>
      <c r="L28">
        <v>4</v>
      </c>
      <c r="M28">
        <v>30217</v>
      </c>
      <c r="N28">
        <v>2018.679169836297</v>
      </c>
      <c r="O28">
        <v>0.11962646530645961</v>
      </c>
      <c r="P28" t="s">
        <v>33</v>
      </c>
      <c r="Q28">
        <v>1.8730150000000001</v>
      </c>
      <c r="R28">
        <v>9.2682E-2</v>
      </c>
      <c r="S28">
        <v>2000</v>
      </c>
      <c r="T28">
        <v>2038.99</v>
      </c>
      <c r="U28">
        <v>172</v>
      </c>
      <c r="V28" t="s">
        <v>34</v>
      </c>
      <c r="W28" t="s">
        <v>35</v>
      </c>
      <c r="Y28">
        <v>1</v>
      </c>
      <c r="Z28">
        <v>1</v>
      </c>
      <c r="AA28">
        <v>44984</v>
      </c>
      <c r="AB28">
        <v>0.55069444444444449</v>
      </c>
      <c r="AC28">
        <v>30144</v>
      </c>
      <c r="AD28">
        <v>30185</v>
      </c>
      <c r="AE28">
        <v>30234</v>
      </c>
      <c r="AF28">
        <v>30233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"/>
  <sheetViews>
    <sheetView workbookViewId="0">
      <selection activeCell="E3" sqref="E3:F4"/>
    </sheetView>
  </sheetViews>
  <sheetFormatPr baseColWidth="10" defaultRowHeight="16" x14ac:dyDescent="0.2"/>
  <cols>
    <col min="3" max="6" width="10.83203125" style="3"/>
    <col min="9" max="12" width="10.83203125" style="3"/>
  </cols>
  <sheetData>
    <row r="1" spans="1:13" x14ac:dyDescent="0.2">
      <c r="A1" t="s">
        <v>79</v>
      </c>
    </row>
    <row r="2" spans="1:13" x14ac:dyDescent="0.2">
      <c r="A2" t="s">
        <v>80</v>
      </c>
      <c r="B2" t="s">
        <v>85</v>
      </c>
      <c r="C2" s="3" t="s">
        <v>81</v>
      </c>
      <c r="D2" s="3" t="s">
        <v>82</v>
      </c>
      <c r="E2" s="3" t="s">
        <v>83</v>
      </c>
      <c r="F2" s="3" t="s">
        <v>84</v>
      </c>
      <c r="M2" s="3"/>
    </row>
    <row r="3" spans="1:13" x14ac:dyDescent="0.2">
      <c r="A3">
        <v>0</v>
      </c>
      <c r="B3">
        <v>0</v>
      </c>
      <c r="C3" s="3">
        <v>2314.6740837496832</v>
      </c>
      <c r="D3" s="3">
        <v>0.62103167216090571</v>
      </c>
      <c r="E3" s="3">
        <v>2314.6740837496832</v>
      </c>
      <c r="F3" s="3">
        <v>0.62103167216090571</v>
      </c>
    </row>
    <row r="4" spans="1:13" x14ac:dyDescent="0.2">
      <c r="A4">
        <v>1</v>
      </c>
      <c r="B4">
        <v>48</v>
      </c>
      <c r="C4" s="3">
        <v>2344.1366430676712</v>
      </c>
      <c r="D4" s="3">
        <v>2.574291552279095</v>
      </c>
      <c r="E4" s="3">
        <v>2316.0687286757616</v>
      </c>
      <c r="F4" s="3">
        <v>1.9699939584060531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"/>
  <sheetViews>
    <sheetView tabSelected="1" workbookViewId="0">
      <selection activeCell="J15" sqref="J15"/>
    </sheetView>
  </sheetViews>
  <sheetFormatPr baseColWidth="10" defaultRowHeight="16" x14ac:dyDescent="0.2"/>
  <cols>
    <col min="2" max="2" width="14.33203125" customWidth="1"/>
    <col min="3" max="3" width="14.6640625" customWidth="1"/>
    <col min="6" max="10" width="10.83203125" style="4"/>
    <col min="11" max="14" width="10.83203125" style="3"/>
  </cols>
  <sheetData>
    <row r="1" spans="1:15" x14ac:dyDescent="0.2">
      <c r="A1" t="s">
        <v>52</v>
      </c>
      <c r="B1" t="s">
        <v>51</v>
      </c>
      <c r="C1" t="s">
        <v>54</v>
      </c>
      <c r="D1" t="s">
        <v>50</v>
      </c>
      <c r="E1" t="s">
        <v>7</v>
      </c>
      <c r="F1" s="4" t="s">
        <v>39</v>
      </c>
      <c r="G1" s="4" t="s">
        <v>40</v>
      </c>
      <c r="H1" s="4" t="s">
        <v>41</v>
      </c>
      <c r="I1" s="4" t="s">
        <v>42</v>
      </c>
      <c r="J1" s="4" t="s">
        <v>43</v>
      </c>
      <c r="K1" s="3" t="s">
        <v>44</v>
      </c>
      <c r="L1" s="3" t="s">
        <v>45</v>
      </c>
      <c r="M1" s="3" t="s">
        <v>46</v>
      </c>
      <c r="N1" s="3" t="s">
        <v>53</v>
      </c>
    </row>
    <row r="2" spans="1:15" x14ac:dyDescent="0.2">
      <c r="A2" t="s">
        <v>47</v>
      </c>
      <c r="B2">
        <v>222</v>
      </c>
      <c r="C2">
        <v>23.3</v>
      </c>
      <c r="D2">
        <f>LOG((298.15-C2)/(273.15+C2))</f>
        <v>-3.2855713379233216E-2</v>
      </c>
      <c r="E2">
        <v>35.5</v>
      </c>
      <c r="F2" s="4">
        <v>-6.2409700000000002E-3</v>
      </c>
      <c r="G2" s="4">
        <v>-6.9349800000000003E-3</v>
      </c>
      <c r="H2" s="4">
        <v>-6.9035800000000003E-3</v>
      </c>
      <c r="I2" s="4">
        <v>-4.2915499999999999E-3</v>
      </c>
      <c r="J2" s="4">
        <v>-3.1168E-7</v>
      </c>
      <c r="K2" s="3">
        <f>B2*EXP((E2 - 0)*(F2+G2*D2+H2*D2*D2+I2*D2*D2*D2)+J2*(E2^2 - 0^2))</f>
        <v>179.21026877615355</v>
      </c>
      <c r="L2" s="3">
        <f>AVERAGE(K2:K4)</f>
        <v>180.60233680170657</v>
      </c>
      <c r="M2" s="3">
        <f>STDEV(K2:K3)</f>
        <v>2.0736933851881587</v>
      </c>
      <c r="N2" s="3">
        <f>L2-L2</f>
        <v>0</v>
      </c>
    </row>
    <row r="3" spans="1:15" x14ac:dyDescent="0.2">
      <c r="A3" t="s">
        <v>47</v>
      </c>
      <c r="B3">
        <v>226</v>
      </c>
      <c r="C3">
        <v>21</v>
      </c>
      <c r="D3">
        <f t="shared" ref="D3:D10" si="0">LOG((298.15-C3)/(273.15+C3))</f>
        <v>-2.5853969794985224E-2</v>
      </c>
      <c r="E3">
        <v>35.5</v>
      </c>
      <c r="F3" s="4">
        <v>-6.2409700000000002E-3</v>
      </c>
      <c r="G3" s="4">
        <v>-6.9349800000000003E-3</v>
      </c>
      <c r="H3" s="4">
        <v>-6.9035800000000003E-3</v>
      </c>
      <c r="I3" s="4">
        <v>-4.2915499999999999E-3</v>
      </c>
      <c r="J3" s="4">
        <v>-3.1168E-7</v>
      </c>
      <c r="K3" s="3">
        <f t="shared" ref="K3:K10" si="1">B3*EXP((E3 - 0)*(F3+G3*D3+H3*D3*D3+I3*D3*D3*D3)+J3*(E3^2 - 0^2))</f>
        <v>182.14291408569002</v>
      </c>
    </row>
    <row r="4" spans="1:15" x14ac:dyDescent="0.2">
      <c r="A4" t="s">
        <v>47</v>
      </c>
      <c r="B4">
        <v>224</v>
      </c>
      <c r="C4">
        <v>20.399999999999999</v>
      </c>
      <c r="D4">
        <f t="shared" si="0"/>
        <v>-2.4028017100777097E-2</v>
      </c>
      <c r="E4">
        <v>35.5</v>
      </c>
      <c r="F4" s="4">
        <v>-6.2409700000000002E-3</v>
      </c>
      <c r="G4" s="4">
        <v>-6.9349800000000003E-3</v>
      </c>
      <c r="H4" s="4">
        <v>-6.9035800000000003E-3</v>
      </c>
      <c r="I4" s="4">
        <v>-4.2915499999999999E-3</v>
      </c>
      <c r="J4" s="4">
        <v>-3.1168E-7</v>
      </c>
      <c r="K4" s="3">
        <f t="shared" si="1"/>
        <v>180.45382754327611</v>
      </c>
    </row>
    <row r="5" spans="1:15" x14ac:dyDescent="0.2">
      <c r="A5" t="s">
        <v>49</v>
      </c>
      <c r="B5">
        <v>178</v>
      </c>
      <c r="C5">
        <v>20</v>
      </c>
      <c r="D5">
        <f t="shared" si="0"/>
        <v>-2.2810834243969319E-2</v>
      </c>
      <c r="E5">
        <v>35.5</v>
      </c>
      <c r="F5" s="4">
        <v>-6.2409700000000002E-3</v>
      </c>
      <c r="G5" s="4">
        <v>-6.9349800000000003E-3</v>
      </c>
      <c r="H5" s="4">
        <v>-6.9035800000000003E-3</v>
      </c>
      <c r="I5" s="4">
        <v>-4.2915499999999999E-3</v>
      </c>
      <c r="J5" s="4">
        <v>-3.1168E-7</v>
      </c>
      <c r="K5" s="3">
        <f t="shared" si="1"/>
        <v>143.35534055450563</v>
      </c>
      <c r="L5" s="3">
        <f>AVERAGE(K5:K7)</f>
        <v>144.14334318693372</v>
      </c>
      <c r="M5" s="3">
        <f t="shared" ref="M5" si="2">STDEV(K5:K6)</f>
        <v>2.2921156059397756</v>
      </c>
      <c r="N5" s="3">
        <f>L8-L5</f>
        <v>41.368163688427813</v>
      </c>
      <c r="O5" s="5"/>
    </row>
    <row r="6" spans="1:15" x14ac:dyDescent="0.2">
      <c r="A6" t="s">
        <v>49</v>
      </c>
      <c r="B6">
        <v>174</v>
      </c>
      <c r="C6">
        <v>19.8</v>
      </c>
      <c r="D6">
        <f t="shared" si="0"/>
        <v>-2.2202276700578425E-2</v>
      </c>
      <c r="E6">
        <v>35.5</v>
      </c>
      <c r="F6" s="4">
        <v>-6.2409700000000002E-3</v>
      </c>
      <c r="G6" s="4">
        <v>-6.9349800000000003E-3</v>
      </c>
      <c r="H6" s="4">
        <v>-6.9035800000000003E-3</v>
      </c>
      <c r="I6" s="4">
        <v>-4.2915499999999999E-3</v>
      </c>
      <c r="J6" s="4">
        <v>-3.1168E-7</v>
      </c>
      <c r="K6" s="3">
        <f t="shared" si="1"/>
        <v>140.11379957805858</v>
      </c>
    </row>
    <row r="7" spans="1:15" x14ac:dyDescent="0.2">
      <c r="A7" t="s">
        <v>49</v>
      </c>
      <c r="B7">
        <v>185</v>
      </c>
      <c r="C7">
        <v>19.7</v>
      </c>
      <c r="D7">
        <f t="shared" si="0"/>
        <v>-2.1898006138200931E-2</v>
      </c>
      <c r="E7">
        <v>35.5</v>
      </c>
      <c r="F7" s="4">
        <v>-6.2409700000000002E-3</v>
      </c>
      <c r="G7" s="4">
        <v>-6.9349800000000003E-3</v>
      </c>
      <c r="H7" s="4">
        <v>-6.9035800000000003E-3</v>
      </c>
      <c r="I7" s="4">
        <v>-4.2915499999999999E-3</v>
      </c>
      <c r="J7" s="4">
        <v>-3.1168E-7</v>
      </c>
      <c r="K7" s="3">
        <f t="shared" si="1"/>
        <v>148.96088942823687</v>
      </c>
    </row>
    <row r="8" spans="1:15" x14ac:dyDescent="0.2">
      <c r="A8" t="s">
        <v>48</v>
      </c>
      <c r="B8">
        <v>228</v>
      </c>
      <c r="C8">
        <v>20.3</v>
      </c>
      <c r="D8">
        <f t="shared" si="0"/>
        <v>-2.3723712728194304E-2</v>
      </c>
      <c r="E8">
        <v>35.5</v>
      </c>
      <c r="F8" s="4">
        <v>-6.2409700000000002E-3</v>
      </c>
      <c r="G8" s="4">
        <v>-6.9349800000000003E-3</v>
      </c>
      <c r="H8" s="4">
        <v>-6.9035800000000003E-3</v>
      </c>
      <c r="I8" s="4">
        <v>-4.2915499999999999E-3</v>
      </c>
      <c r="J8" s="4">
        <v>-3.1168E-7</v>
      </c>
      <c r="K8" s="3">
        <f t="shared" si="1"/>
        <v>183.66309682485738</v>
      </c>
      <c r="L8" s="3">
        <f>AVERAGE(K8:K10)</f>
        <v>185.51150687536153</v>
      </c>
      <c r="M8" s="3">
        <f t="shared" ref="M8" si="3">STDEV(K8:K9)</f>
        <v>1.6994036525564611</v>
      </c>
    </row>
    <row r="9" spans="1:15" x14ac:dyDescent="0.2">
      <c r="A9" t="s">
        <v>48</v>
      </c>
      <c r="B9">
        <v>231</v>
      </c>
      <c r="C9">
        <v>20.2</v>
      </c>
      <c r="D9">
        <f t="shared" si="0"/>
        <v>-2.3419414177771641E-2</v>
      </c>
      <c r="E9">
        <v>35.5</v>
      </c>
      <c r="F9" s="4">
        <v>-6.2409700000000002E-3</v>
      </c>
      <c r="G9" s="4">
        <v>-6.9349800000000003E-3</v>
      </c>
      <c r="H9" s="4">
        <v>-6.9035800000000003E-3</v>
      </c>
      <c r="I9" s="4">
        <v>-4.2915499999999999E-3</v>
      </c>
      <c r="J9" s="4">
        <v>-3.1168E-7</v>
      </c>
      <c r="K9" s="3">
        <f t="shared" si="1"/>
        <v>186.0664165182491</v>
      </c>
    </row>
    <row r="10" spans="1:15" x14ac:dyDescent="0.2">
      <c r="A10" t="s">
        <v>48</v>
      </c>
      <c r="B10">
        <v>232</v>
      </c>
      <c r="C10">
        <v>19.7</v>
      </c>
      <c r="D10">
        <f t="shared" si="0"/>
        <v>-2.1898006138200931E-2</v>
      </c>
      <c r="E10">
        <v>35.5</v>
      </c>
      <c r="F10" s="4">
        <v>-6.2409700000000002E-3</v>
      </c>
      <c r="G10" s="4">
        <v>-6.9349800000000003E-3</v>
      </c>
      <c r="H10" s="4">
        <v>-6.9035800000000003E-3</v>
      </c>
      <c r="I10" s="4">
        <v>-4.2915499999999999E-3</v>
      </c>
      <c r="J10" s="4">
        <v>-3.1168E-7</v>
      </c>
      <c r="K10" s="3">
        <f t="shared" si="1"/>
        <v>186.80500728297815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PD10_Sarg21_2_PPL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Chance English</dc:creator>
  <cp:lastModifiedBy>Chance English</cp:lastModifiedBy>
  <dcterms:created xsi:type="dcterms:W3CDTF">2023-05-28T08:03:52Z</dcterms:created>
  <dcterms:modified xsi:type="dcterms:W3CDTF">2023-05-31T19:01:32Z</dcterms:modified>
</cp:coreProperties>
</file>