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ceenglish/Desktop/"/>
    </mc:Choice>
  </mc:AlternateContent>
  <xr:revisionPtr revIDLastSave="0" documentId="13_ncr:1_{8CDC963D-4178-F54B-927C-E5A2D445D787}" xr6:coauthVersionLast="47" xr6:coauthVersionMax="47" xr10:uidLastSave="{00000000-0000-0000-0000-000000000000}"/>
  <bookViews>
    <workbookView xWindow="0" yWindow="0" windowWidth="28800" windowHeight="18000" xr2:uid="{4E3B9A67-158F-4944-99EB-0B3F4600438D}"/>
  </bookViews>
  <sheets>
    <sheet name="Std Curv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7" i="2"/>
  <c r="G8" i="2"/>
  <c r="G11" i="2"/>
  <c r="G12" i="2"/>
  <c r="G15" i="2"/>
  <c r="G16" i="2"/>
  <c r="G19" i="2"/>
  <c r="G20" i="2"/>
  <c r="G23" i="2"/>
  <c r="G24" i="2"/>
  <c r="G27" i="2"/>
  <c r="G28" i="2"/>
  <c r="G31" i="2"/>
  <c r="G2" i="2"/>
  <c r="H2" i="2" s="1"/>
  <c r="F3" i="2"/>
  <c r="F4" i="2"/>
  <c r="F5" i="2"/>
  <c r="G5" i="2" s="1"/>
  <c r="F6" i="2"/>
  <c r="G6" i="2" s="1"/>
  <c r="F7" i="2"/>
  <c r="F8" i="2"/>
  <c r="F9" i="2"/>
  <c r="G9" i="2" s="1"/>
  <c r="F10" i="2"/>
  <c r="G10" i="2" s="1"/>
  <c r="F11" i="2"/>
  <c r="F12" i="2"/>
  <c r="F13" i="2"/>
  <c r="G13" i="2" s="1"/>
  <c r="F14" i="2"/>
  <c r="G14" i="2" s="1"/>
  <c r="F15" i="2"/>
  <c r="F16" i="2"/>
  <c r="F17" i="2"/>
  <c r="G17" i="2" s="1"/>
  <c r="F18" i="2"/>
  <c r="G18" i="2" s="1"/>
  <c r="F19" i="2"/>
  <c r="F20" i="2"/>
  <c r="F21" i="2"/>
  <c r="G21" i="2" s="1"/>
  <c r="F22" i="2"/>
  <c r="G22" i="2" s="1"/>
  <c r="F23" i="2"/>
  <c r="F24" i="2"/>
  <c r="F25" i="2"/>
  <c r="G25" i="2" s="1"/>
  <c r="F26" i="2"/>
  <c r="G26" i="2" s="1"/>
  <c r="F27" i="2"/>
  <c r="F28" i="2"/>
  <c r="F29" i="2"/>
  <c r="G29" i="2" s="1"/>
  <c r="F30" i="2"/>
  <c r="G30" i="2" s="1"/>
  <c r="F31" i="2"/>
  <c r="F2" i="2"/>
  <c r="H30" i="2" l="1"/>
  <c r="I30" i="2"/>
  <c r="I26" i="2"/>
  <c r="H26" i="2"/>
  <c r="H22" i="2"/>
  <c r="J22" i="2" s="1"/>
  <c r="I22" i="2"/>
  <c r="I18" i="2"/>
  <c r="H18" i="2"/>
  <c r="J18" i="2" s="1"/>
  <c r="H14" i="2"/>
  <c r="I14" i="2"/>
  <c r="I10" i="2"/>
  <c r="H10" i="2"/>
  <c r="J10" i="2" s="1"/>
  <c r="H6" i="2"/>
  <c r="I6" i="2"/>
  <c r="H24" i="2"/>
  <c r="J24" i="2" s="1"/>
  <c r="K24" i="2" s="1"/>
  <c r="H16" i="2"/>
  <c r="J16" i="2" s="1"/>
  <c r="H8" i="2"/>
  <c r="H28" i="2"/>
  <c r="J28" i="2" s="1"/>
  <c r="K28" i="2" s="1"/>
  <c r="H20" i="2"/>
  <c r="J20" i="2" s="1"/>
  <c r="H12" i="2"/>
  <c r="J12" i="2" s="1"/>
  <c r="H4" i="2"/>
  <c r="I2" i="2"/>
  <c r="I24" i="2"/>
  <c r="L24" i="2" s="1"/>
  <c r="I16" i="2"/>
  <c r="I8" i="2"/>
  <c r="I28" i="2"/>
  <c r="L28" i="2" s="1"/>
  <c r="I20" i="2"/>
  <c r="I12" i="2"/>
  <c r="I4" i="2"/>
  <c r="K18" i="2" l="1"/>
  <c r="L18" i="2"/>
  <c r="J2" i="2"/>
  <c r="J4" i="2"/>
  <c r="J8" i="2"/>
  <c r="K12" i="2"/>
  <c r="L12" i="2"/>
  <c r="J6" i="2"/>
  <c r="J14" i="2"/>
  <c r="L6" i="2" l="1"/>
  <c r="K6" i="2"/>
  <c r="L2" i="2"/>
  <c r="K2" i="2"/>
</calcChain>
</file>

<file path=xl/sharedStrings.xml><?xml version="1.0" encoding="utf-8"?>
<sst xmlns="http://schemas.openxmlformats.org/spreadsheetml/2006/main" count="76" uniqueCount="24">
  <si>
    <t>Std</t>
  </si>
  <si>
    <t>abs</t>
  </si>
  <si>
    <t>Sample</t>
  </si>
  <si>
    <t>id</t>
  </si>
  <si>
    <t>dillution</t>
  </si>
  <si>
    <t>21-2 A</t>
  </si>
  <si>
    <t>21-2 B</t>
  </si>
  <si>
    <t>fraction</t>
  </si>
  <si>
    <t>HMW</t>
  </si>
  <si>
    <t>21-3 A</t>
  </si>
  <si>
    <t>21-3 B</t>
  </si>
  <si>
    <t>21-3 C</t>
  </si>
  <si>
    <t>21-2 C</t>
  </si>
  <si>
    <t>21-3 A/B</t>
  </si>
  <si>
    <t>21-2 A/B</t>
  </si>
  <si>
    <t>PPL</t>
  </si>
  <si>
    <t>abs_corrected</t>
  </si>
  <si>
    <t>uMC-Glucose_Equivalents</t>
  </si>
  <si>
    <t>sd_uMC</t>
  </si>
  <si>
    <t>uMC_blanked</t>
  </si>
  <si>
    <t>uMC</t>
  </si>
  <si>
    <t>Total</t>
  </si>
  <si>
    <t>notes</t>
  </si>
  <si>
    <t>instrument blanked with mQ reacted same as standards and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</si>
</sst>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Curve'!$B$1</c:f>
              <c:strCache>
                <c:ptCount val="1"/>
                <c:pt idx="0">
                  <c:v>abs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830971128608924"/>
                  <c:y val="3.012175561388159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Curve'!$B$2:$B$11</c:f>
              <c:numCache>
                <c:formatCode>General</c:formatCode>
                <c:ptCount val="10"/>
                <c:pt idx="0">
                  <c:v>7.0000000000000001E-3</c:v>
                </c:pt>
                <c:pt idx="1">
                  <c:v>3.0000000000000001E-3</c:v>
                </c:pt>
                <c:pt idx="2">
                  <c:v>2.9000000000000001E-2</c:v>
                </c:pt>
                <c:pt idx="3">
                  <c:v>2.8000000000000001E-2</c:v>
                </c:pt>
                <c:pt idx="4">
                  <c:v>0.14699999999999999</c:v>
                </c:pt>
                <c:pt idx="5">
                  <c:v>0.14699999999999999</c:v>
                </c:pt>
                <c:pt idx="6">
                  <c:v>0.27600000000000002</c:v>
                </c:pt>
                <c:pt idx="7">
                  <c:v>0.28000000000000003</c:v>
                </c:pt>
                <c:pt idx="8">
                  <c:v>2.4409999999999998</c:v>
                </c:pt>
                <c:pt idx="9">
                  <c:v>2.4470000000000001</c:v>
                </c:pt>
              </c:numCache>
            </c:numRef>
          </c:xVal>
          <c:yVal>
            <c:numRef>
              <c:f>'Std Curve'!$A$2:$A$11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10</c:v>
                </c:pt>
                <c:pt idx="3">
                  <c:v>10</c:v>
                </c:pt>
                <c:pt idx="4">
                  <c:v>50</c:v>
                </c:pt>
                <c:pt idx="5">
                  <c:v>50</c:v>
                </c:pt>
                <c:pt idx="6">
                  <c:v>100</c:v>
                </c:pt>
                <c:pt idx="7">
                  <c:v>100</c:v>
                </c:pt>
                <c:pt idx="8">
                  <c:v>1000</c:v>
                </c:pt>
                <c:pt idx="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6-584E-B503-EF4AEF8D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770719"/>
        <c:axId val="1378955455"/>
      </c:scatterChart>
      <c:valAx>
        <c:axId val="130777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955455"/>
        <c:crosses val="autoZero"/>
        <c:crossBetween val="midCat"/>
      </c:valAx>
      <c:valAx>
        <c:axId val="13789554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7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6</xdr:row>
      <xdr:rowOff>38100</xdr:rowOff>
    </xdr:from>
    <xdr:to>
      <xdr:col>13</xdr:col>
      <xdr:colOff>469900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D8FBE1-8A68-6477-2877-FE48D75F2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3F03-48A7-6645-B6B8-9C9B8376F426}">
  <dimension ref="A1:C11"/>
  <sheetViews>
    <sheetView tabSelected="1" workbookViewId="0">
      <selection activeCell="Q10" sqref="Q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>
        <v>1</v>
      </c>
      <c r="B2">
        <v>7.0000000000000001E-3</v>
      </c>
      <c r="C2" t="s">
        <v>23</v>
      </c>
    </row>
    <row r="3" spans="1:3" x14ac:dyDescent="0.2">
      <c r="A3">
        <v>1</v>
      </c>
      <c r="B3">
        <v>3.0000000000000001E-3</v>
      </c>
    </row>
    <row r="4" spans="1:3" x14ac:dyDescent="0.2">
      <c r="A4">
        <v>10</v>
      </c>
      <c r="B4">
        <v>2.9000000000000001E-2</v>
      </c>
    </row>
    <row r="5" spans="1:3" x14ac:dyDescent="0.2">
      <c r="A5">
        <v>10</v>
      </c>
      <c r="B5">
        <v>2.8000000000000001E-2</v>
      </c>
    </row>
    <row r="6" spans="1:3" x14ac:dyDescent="0.2">
      <c r="A6">
        <v>50</v>
      </c>
      <c r="B6">
        <v>0.14699999999999999</v>
      </c>
    </row>
    <row r="7" spans="1:3" x14ac:dyDescent="0.2">
      <c r="A7">
        <v>50</v>
      </c>
      <c r="B7">
        <v>0.14699999999999999</v>
      </c>
    </row>
    <row r="8" spans="1:3" x14ac:dyDescent="0.2">
      <c r="A8">
        <v>100</v>
      </c>
      <c r="B8">
        <v>0.27600000000000002</v>
      </c>
    </row>
    <row r="9" spans="1:3" x14ac:dyDescent="0.2">
      <c r="A9">
        <v>100</v>
      </c>
      <c r="B9">
        <v>0.28000000000000003</v>
      </c>
    </row>
    <row r="10" spans="1:3" x14ac:dyDescent="0.2">
      <c r="A10">
        <v>1000</v>
      </c>
      <c r="B10">
        <v>2.4409999999999998</v>
      </c>
    </row>
    <row r="11" spans="1:3" x14ac:dyDescent="0.2">
      <c r="A11">
        <v>1000</v>
      </c>
      <c r="B11">
        <v>2.4470000000000001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F668-F146-AD4A-8689-25C6B107A81C}">
  <dimension ref="A1:L31"/>
  <sheetViews>
    <sheetView workbookViewId="0">
      <selection activeCell="K12" sqref="K12"/>
    </sheetView>
  </sheetViews>
  <sheetFormatPr baseColWidth="10" defaultRowHeight="16" x14ac:dyDescent="0.2"/>
  <cols>
    <col min="3" max="3" width="12.5" customWidth="1"/>
    <col min="6" max="6" width="13" customWidth="1"/>
    <col min="7" max="7" width="21.83203125" customWidth="1"/>
    <col min="8" max="9" width="10.83203125" style="1"/>
    <col min="10" max="10" width="15" style="1" customWidth="1"/>
    <col min="11" max="12" width="10.83203125" style="1"/>
  </cols>
  <sheetData>
    <row r="1" spans="1:12" x14ac:dyDescent="0.2">
      <c r="A1" t="s">
        <v>2</v>
      </c>
      <c r="B1" t="s">
        <v>3</v>
      </c>
      <c r="C1" t="s">
        <v>7</v>
      </c>
      <c r="D1" t="s">
        <v>4</v>
      </c>
      <c r="E1" t="s">
        <v>1</v>
      </c>
      <c r="F1" t="s">
        <v>16</v>
      </c>
      <c r="G1" t="s">
        <v>17</v>
      </c>
      <c r="H1" s="1" t="s">
        <v>19</v>
      </c>
      <c r="I1" s="1" t="s">
        <v>18</v>
      </c>
      <c r="J1" s="1" t="s">
        <v>19</v>
      </c>
      <c r="K1" s="1" t="s">
        <v>20</v>
      </c>
      <c r="L1" s="1" t="s">
        <v>18</v>
      </c>
    </row>
    <row r="2" spans="1:12" x14ac:dyDescent="0.2">
      <c r="A2">
        <v>1</v>
      </c>
      <c r="B2" t="s">
        <v>5</v>
      </c>
      <c r="C2" t="s">
        <v>8</v>
      </c>
      <c r="D2">
        <v>5</v>
      </c>
      <c r="E2">
        <v>0.21199999999999999</v>
      </c>
      <c r="F2">
        <f>E2*D2</f>
        <v>1.06</v>
      </c>
      <c r="G2">
        <f>(F2*411.46)-6.65</f>
        <v>429.49760000000003</v>
      </c>
      <c r="H2" s="1">
        <f>AVERAGE(G2:G3)</f>
        <v>401.72405000000003</v>
      </c>
      <c r="I2" s="1">
        <f>STDEV(G2:G3)</f>
        <v>39.277731085247275</v>
      </c>
      <c r="J2" s="1">
        <f>H2-H$10</f>
        <v>389.85835000000003</v>
      </c>
      <c r="K2" s="1">
        <f>AVERAGE(J2:J5)</f>
        <v>346.14072500000003</v>
      </c>
      <c r="L2" s="1">
        <f>STDEV(J2:J4)</f>
        <v>61.826058189741055</v>
      </c>
    </row>
    <row r="3" spans="1:12" x14ac:dyDescent="0.2">
      <c r="A3">
        <v>2</v>
      </c>
      <c r="B3" t="s">
        <v>5</v>
      </c>
      <c r="C3" t="s">
        <v>8</v>
      </c>
      <c r="D3">
        <v>5</v>
      </c>
      <c r="E3">
        <v>0.185</v>
      </c>
      <c r="F3">
        <f t="shared" ref="F3:F31" si="0">E3*D3</f>
        <v>0.92500000000000004</v>
      </c>
      <c r="G3">
        <f t="shared" ref="G3:G31" si="1">(F3*411.46)-6.65</f>
        <v>373.95050000000003</v>
      </c>
    </row>
    <row r="4" spans="1:12" x14ac:dyDescent="0.2">
      <c r="A4">
        <v>3</v>
      </c>
      <c r="B4" t="s">
        <v>6</v>
      </c>
      <c r="C4" t="s">
        <v>8</v>
      </c>
      <c r="D4">
        <v>5</v>
      </c>
      <c r="E4">
        <v>0.14399999999999999</v>
      </c>
      <c r="F4">
        <f t="shared" si="0"/>
        <v>0.72</v>
      </c>
      <c r="G4">
        <f t="shared" si="1"/>
        <v>289.60120000000001</v>
      </c>
      <c r="H4" s="1">
        <f t="shared" ref="H4" si="2">AVERAGE(G4:G5)</f>
        <v>314.28880000000004</v>
      </c>
      <c r="I4" s="1">
        <f t="shared" ref="I4" si="3">STDEV(G4:G5)</f>
        <v>34.913538742442029</v>
      </c>
      <c r="J4" s="1">
        <f t="shared" ref="J4" si="4">H4-H$10</f>
        <v>302.42310000000003</v>
      </c>
    </row>
    <row r="5" spans="1:12" x14ac:dyDescent="0.2">
      <c r="A5">
        <v>4</v>
      </c>
      <c r="B5" t="s">
        <v>6</v>
      </c>
      <c r="C5" t="s">
        <v>8</v>
      </c>
      <c r="D5">
        <v>5</v>
      </c>
      <c r="E5">
        <v>0.16800000000000001</v>
      </c>
      <c r="F5">
        <f t="shared" si="0"/>
        <v>0.84000000000000008</v>
      </c>
      <c r="G5">
        <f t="shared" si="1"/>
        <v>338.97640000000001</v>
      </c>
    </row>
    <row r="6" spans="1:12" x14ac:dyDescent="0.2">
      <c r="A6">
        <v>5</v>
      </c>
      <c r="B6" t="s">
        <v>9</v>
      </c>
      <c r="C6" t="s">
        <v>8</v>
      </c>
      <c r="D6">
        <v>2</v>
      </c>
      <c r="E6">
        <v>0.249</v>
      </c>
      <c r="F6">
        <f t="shared" si="0"/>
        <v>0.498</v>
      </c>
      <c r="G6">
        <f t="shared" si="1"/>
        <v>198.25707999999997</v>
      </c>
      <c r="H6" s="1">
        <f t="shared" ref="H6" si="5">AVERAGE(G6:G7)</f>
        <v>177.27261999999999</v>
      </c>
      <c r="I6" s="1">
        <f t="shared" ref="I6" si="6">STDEV(G6:G7)</f>
        <v>29.676507931075555</v>
      </c>
      <c r="J6" s="1">
        <f t="shared" ref="J6" si="7">H6-H$10</f>
        <v>165.40691999999999</v>
      </c>
      <c r="K6" s="1">
        <f t="shared" ref="K6" si="8">AVERAGE(J6:J9)</f>
        <v>139.69066999999998</v>
      </c>
      <c r="L6" s="1">
        <f>STDEV(J6:J8)</f>
        <v>36.368269523377023</v>
      </c>
    </row>
    <row r="7" spans="1:12" x14ac:dyDescent="0.2">
      <c r="A7">
        <v>6</v>
      </c>
      <c r="B7" t="s">
        <v>9</v>
      </c>
      <c r="C7" t="s">
        <v>8</v>
      </c>
      <c r="D7">
        <v>2</v>
      </c>
      <c r="E7">
        <v>0.19800000000000001</v>
      </c>
      <c r="F7">
        <f t="shared" si="0"/>
        <v>0.39600000000000002</v>
      </c>
      <c r="G7">
        <f t="shared" si="1"/>
        <v>156.28816</v>
      </c>
    </row>
    <row r="8" spans="1:12" x14ac:dyDescent="0.2">
      <c r="A8">
        <v>7</v>
      </c>
      <c r="B8" t="s">
        <v>10</v>
      </c>
      <c r="C8" t="s">
        <v>8</v>
      </c>
      <c r="D8">
        <v>2</v>
      </c>
      <c r="E8">
        <v>0.155</v>
      </c>
      <c r="F8">
        <f t="shared" si="0"/>
        <v>0.31</v>
      </c>
      <c r="G8">
        <f t="shared" si="1"/>
        <v>120.90259999999999</v>
      </c>
      <c r="H8" s="1">
        <f t="shared" ref="H8" si="9">AVERAGE(G8:G9)</f>
        <v>125.84011999999998</v>
      </c>
      <c r="I8" s="1">
        <f t="shared" ref="I8" si="10">STDEV(G8:G9)</f>
        <v>6.9827077484884033</v>
      </c>
      <c r="J8" s="1">
        <f t="shared" ref="J8" si="11">H8-H$10</f>
        <v>113.97441999999998</v>
      </c>
    </row>
    <row r="9" spans="1:12" x14ac:dyDescent="0.2">
      <c r="A9">
        <v>8</v>
      </c>
      <c r="B9" t="s">
        <v>10</v>
      </c>
      <c r="C9" t="s">
        <v>8</v>
      </c>
      <c r="D9">
        <v>2</v>
      </c>
      <c r="E9">
        <v>0.16700000000000001</v>
      </c>
      <c r="F9">
        <f t="shared" si="0"/>
        <v>0.33400000000000002</v>
      </c>
      <c r="G9">
        <f t="shared" si="1"/>
        <v>130.77763999999999</v>
      </c>
    </row>
    <row r="10" spans="1:12" x14ac:dyDescent="0.2">
      <c r="A10">
        <v>9</v>
      </c>
      <c r="B10" t="s">
        <v>11</v>
      </c>
      <c r="C10" t="s">
        <v>8</v>
      </c>
      <c r="D10">
        <v>2</v>
      </c>
      <c r="E10">
        <v>1.0999999999999999E-2</v>
      </c>
      <c r="F10">
        <f t="shared" si="0"/>
        <v>2.1999999999999999E-2</v>
      </c>
      <c r="G10">
        <f t="shared" si="1"/>
        <v>2.4021199999999983</v>
      </c>
      <c r="H10" s="1">
        <f t="shared" ref="H10" si="12">AVERAGE(G10:G11)</f>
        <v>11.865699999999997</v>
      </c>
      <c r="I10" s="1">
        <f t="shared" ref="I10" si="13">STDEV(G10:G11)</f>
        <v>13.383523184602774</v>
      </c>
      <c r="J10" s="1">
        <f t="shared" ref="J10" si="14">H10-H$10</f>
        <v>0</v>
      </c>
    </row>
    <row r="11" spans="1:12" x14ac:dyDescent="0.2">
      <c r="A11">
        <v>10</v>
      </c>
      <c r="B11" t="s">
        <v>11</v>
      </c>
      <c r="C11" t="s">
        <v>8</v>
      </c>
      <c r="D11">
        <v>2</v>
      </c>
      <c r="E11">
        <v>3.4000000000000002E-2</v>
      </c>
      <c r="F11">
        <f t="shared" si="0"/>
        <v>6.8000000000000005E-2</v>
      </c>
      <c r="G11">
        <f t="shared" si="1"/>
        <v>21.329279999999997</v>
      </c>
    </row>
    <row r="12" spans="1:12" x14ac:dyDescent="0.2">
      <c r="A12">
        <v>11</v>
      </c>
      <c r="B12" t="s">
        <v>5</v>
      </c>
      <c r="C12" t="s">
        <v>21</v>
      </c>
      <c r="D12">
        <v>2</v>
      </c>
      <c r="E12">
        <v>0.56299999999999994</v>
      </c>
      <c r="F12">
        <f t="shared" si="0"/>
        <v>1.1259999999999999</v>
      </c>
      <c r="G12">
        <f t="shared" si="1"/>
        <v>456.65395999999993</v>
      </c>
      <c r="H12" s="1">
        <f t="shared" ref="H12" si="15">AVERAGE(G12:G13)</f>
        <v>481.75301999999999</v>
      </c>
      <c r="I12" s="1">
        <f t="shared" ref="I12" si="16">STDEV(G12:G13)</f>
        <v>35.495431054816109</v>
      </c>
      <c r="J12" s="1">
        <f>H12-H$16</f>
        <v>480.17381999999998</v>
      </c>
      <c r="K12" s="1">
        <f>AVERAGE(J12:J14)</f>
        <v>465.97845000000001</v>
      </c>
      <c r="L12" s="1">
        <f>STDEV(J12:J14)</f>
        <v>20.075284776904116</v>
      </c>
    </row>
    <row r="13" spans="1:12" x14ac:dyDescent="0.2">
      <c r="A13">
        <v>12</v>
      </c>
      <c r="B13" t="s">
        <v>5</v>
      </c>
      <c r="C13" t="s">
        <v>21</v>
      </c>
      <c r="D13">
        <v>2</v>
      </c>
      <c r="E13">
        <v>0.624</v>
      </c>
      <c r="F13">
        <f t="shared" si="0"/>
        <v>1.248</v>
      </c>
      <c r="G13">
        <f t="shared" si="1"/>
        <v>506.85208</v>
      </c>
    </row>
    <row r="14" spans="1:12" x14ac:dyDescent="0.2">
      <c r="A14">
        <v>13</v>
      </c>
      <c r="B14" t="s">
        <v>6</v>
      </c>
      <c r="C14" t="s">
        <v>21</v>
      </c>
      <c r="D14">
        <v>2</v>
      </c>
      <c r="E14">
        <v>0.46</v>
      </c>
      <c r="F14">
        <f t="shared" si="0"/>
        <v>0.92</v>
      </c>
      <c r="G14">
        <f t="shared" si="1"/>
        <v>371.89320000000004</v>
      </c>
      <c r="H14" s="1">
        <f t="shared" ref="H14" si="17">AVERAGE(G14:G15)</f>
        <v>453.36228000000006</v>
      </c>
      <c r="I14" s="1">
        <f t="shared" ref="I14" si="18">STDEV(G14:G15)</f>
        <v>115.21467785005842</v>
      </c>
      <c r="J14" s="1">
        <f t="shared" ref="J14" si="19">H14-H$16</f>
        <v>451.78308000000004</v>
      </c>
    </row>
    <row r="15" spans="1:12" x14ac:dyDescent="0.2">
      <c r="A15">
        <v>14</v>
      </c>
      <c r="B15" t="s">
        <v>6</v>
      </c>
      <c r="C15" t="s">
        <v>21</v>
      </c>
      <c r="D15">
        <v>2</v>
      </c>
      <c r="E15">
        <v>0.65800000000000003</v>
      </c>
      <c r="F15">
        <f t="shared" si="0"/>
        <v>1.3160000000000001</v>
      </c>
      <c r="G15">
        <f t="shared" si="1"/>
        <v>534.83136000000002</v>
      </c>
    </row>
    <row r="16" spans="1:12" x14ac:dyDescent="0.2">
      <c r="A16">
        <v>15</v>
      </c>
      <c r="B16" t="s">
        <v>12</v>
      </c>
      <c r="C16" t="s">
        <v>21</v>
      </c>
      <c r="D16">
        <v>2</v>
      </c>
      <c r="E16">
        <v>1.0999999999999999E-2</v>
      </c>
      <c r="F16">
        <f t="shared" si="0"/>
        <v>2.1999999999999999E-2</v>
      </c>
      <c r="G16">
        <f t="shared" si="1"/>
        <v>2.4021199999999983</v>
      </c>
      <c r="H16" s="1">
        <f t="shared" ref="H16" si="20">AVERAGE(G16:G17)</f>
        <v>1.5791999999999984</v>
      </c>
      <c r="I16" s="1">
        <f t="shared" ref="I16" si="21">STDEV(G16:G17)</f>
        <v>1.1637846247480674</v>
      </c>
      <c r="J16" s="1">
        <f t="shared" ref="J16" si="22">H16-H$16</f>
        <v>0</v>
      </c>
    </row>
    <row r="17" spans="1:12" x14ac:dyDescent="0.2">
      <c r="A17">
        <v>16</v>
      </c>
      <c r="B17" t="s">
        <v>12</v>
      </c>
      <c r="C17" t="s">
        <v>21</v>
      </c>
      <c r="D17">
        <v>2</v>
      </c>
      <c r="E17">
        <v>8.9999999999999993E-3</v>
      </c>
      <c r="F17">
        <f t="shared" si="0"/>
        <v>1.7999999999999999E-2</v>
      </c>
      <c r="G17">
        <f t="shared" si="1"/>
        <v>0.75627999999999851</v>
      </c>
    </row>
    <row r="18" spans="1:12" x14ac:dyDescent="0.2">
      <c r="A18">
        <v>17</v>
      </c>
      <c r="B18" t="s">
        <v>9</v>
      </c>
      <c r="C18" t="s">
        <v>21</v>
      </c>
      <c r="D18">
        <v>2</v>
      </c>
      <c r="E18">
        <v>0.20100000000000001</v>
      </c>
      <c r="F18">
        <f t="shared" si="0"/>
        <v>0.40200000000000002</v>
      </c>
      <c r="G18">
        <f t="shared" si="1"/>
        <v>158.75692000000001</v>
      </c>
      <c r="H18" s="1">
        <f t="shared" ref="H18" si="23">AVERAGE(G18:G19)</f>
        <v>158.75692000000001</v>
      </c>
      <c r="I18" s="1">
        <f t="shared" ref="I18" si="24">STDEV(G18:G19)</f>
        <v>0</v>
      </c>
      <c r="J18" s="1">
        <f>H18-H$22</f>
        <v>152.24020000000002</v>
      </c>
      <c r="K18" s="1">
        <f>AVERAGE(J18:J20)</f>
        <v>136.60471999999999</v>
      </c>
      <c r="L18" s="1">
        <f>STDEV(J18:J20)</f>
        <v>22.111907870213507</v>
      </c>
    </row>
    <row r="19" spans="1:12" x14ac:dyDescent="0.2">
      <c r="A19">
        <v>18</v>
      </c>
      <c r="B19" t="s">
        <v>9</v>
      </c>
      <c r="C19" t="s">
        <v>21</v>
      </c>
      <c r="D19">
        <v>2</v>
      </c>
      <c r="E19">
        <v>0.20100000000000001</v>
      </c>
      <c r="F19">
        <f t="shared" si="0"/>
        <v>0.40200000000000002</v>
      </c>
      <c r="G19">
        <f t="shared" si="1"/>
        <v>158.75692000000001</v>
      </c>
    </row>
    <row r="20" spans="1:12" x14ac:dyDescent="0.2">
      <c r="A20">
        <v>19</v>
      </c>
      <c r="B20" t="s">
        <v>10</v>
      </c>
      <c r="C20" t="s">
        <v>21</v>
      </c>
      <c r="D20">
        <v>2</v>
      </c>
      <c r="E20">
        <v>0.16200000000000001</v>
      </c>
      <c r="F20">
        <f t="shared" si="0"/>
        <v>0.32400000000000001</v>
      </c>
      <c r="G20">
        <f t="shared" si="1"/>
        <v>126.66304</v>
      </c>
      <c r="H20" s="1">
        <f t="shared" ref="H20" si="25">AVERAGE(G20:G21)</f>
        <v>127.48595999999999</v>
      </c>
      <c r="I20" s="1">
        <f t="shared" ref="I20" si="26">STDEV(G20:G21)</f>
        <v>1.1637846247480621</v>
      </c>
      <c r="J20" s="1">
        <f t="shared" ref="J20" si="27">H20-H$22</f>
        <v>120.96923999999999</v>
      </c>
    </row>
    <row r="21" spans="1:12" x14ac:dyDescent="0.2">
      <c r="A21">
        <v>20</v>
      </c>
      <c r="B21" t="s">
        <v>10</v>
      </c>
      <c r="C21" t="s">
        <v>21</v>
      </c>
      <c r="D21">
        <v>2</v>
      </c>
      <c r="E21">
        <v>0.16400000000000001</v>
      </c>
      <c r="F21">
        <f t="shared" si="0"/>
        <v>0.32800000000000001</v>
      </c>
      <c r="G21">
        <f t="shared" si="1"/>
        <v>128.30887999999999</v>
      </c>
    </row>
    <row r="22" spans="1:12" x14ac:dyDescent="0.2">
      <c r="A22">
        <v>21</v>
      </c>
      <c r="B22" t="s">
        <v>11</v>
      </c>
      <c r="C22" t="s">
        <v>21</v>
      </c>
      <c r="D22">
        <v>2</v>
      </c>
      <c r="E22">
        <v>0.02</v>
      </c>
      <c r="F22">
        <f t="shared" si="0"/>
        <v>0.04</v>
      </c>
      <c r="G22">
        <f t="shared" si="1"/>
        <v>9.8084000000000007</v>
      </c>
      <c r="H22" s="1">
        <f t="shared" ref="H22" si="28">AVERAGE(G22:G23)</f>
        <v>6.5167200000000003</v>
      </c>
      <c r="I22" s="1">
        <f t="shared" ref="I22" si="29">STDEV(G22:G23)</f>
        <v>4.6551384989922697</v>
      </c>
      <c r="J22" s="1">
        <f t="shared" ref="J22" si="30">H22-H$22</f>
        <v>0</v>
      </c>
    </row>
    <row r="23" spans="1:12" x14ac:dyDescent="0.2">
      <c r="A23">
        <v>22</v>
      </c>
      <c r="B23" t="s">
        <v>11</v>
      </c>
      <c r="C23" t="s">
        <v>21</v>
      </c>
      <c r="D23">
        <v>2</v>
      </c>
      <c r="E23">
        <v>1.2E-2</v>
      </c>
      <c r="F23">
        <f t="shared" si="0"/>
        <v>2.4E-2</v>
      </c>
      <c r="G23">
        <f t="shared" si="1"/>
        <v>3.2250399999999999</v>
      </c>
    </row>
    <row r="24" spans="1:12" x14ac:dyDescent="0.2">
      <c r="A24">
        <v>23</v>
      </c>
      <c r="B24" t="s">
        <v>14</v>
      </c>
      <c r="C24" t="s">
        <v>15</v>
      </c>
      <c r="D24">
        <v>2</v>
      </c>
      <c r="E24">
        <v>0.64200000000000002</v>
      </c>
      <c r="F24">
        <f t="shared" si="0"/>
        <v>1.284</v>
      </c>
      <c r="G24">
        <f t="shared" si="1"/>
        <v>521.66463999999996</v>
      </c>
      <c r="H24" s="1">
        <f t="shared" ref="H24" si="31">AVERAGE(G24:G25)</f>
        <v>497.79995999999994</v>
      </c>
      <c r="I24" s="1">
        <f t="shared" ref="I24" si="32">STDEV(G24:G25)</f>
        <v>33.749754117693946</v>
      </c>
      <c r="J24" s="1">
        <f>H24 - (2*H$26)</f>
        <v>490.52695999999992</v>
      </c>
      <c r="K24" s="1">
        <f>J24</f>
        <v>490.52695999999992</v>
      </c>
      <c r="L24" s="1">
        <f>I24</f>
        <v>33.749754117693946</v>
      </c>
    </row>
    <row r="25" spans="1:12" x14ac:dyDescent="0.2">
      <c r="A25">
        <v>24</v>
      </c>
      <c r="B25" t="s">
        <v>14</v>
      </c>
      <c r="C25" t="s">
        <v>15</v>
      </c>
      <c r="D25">
        <v>2</v>
      </c>
      <c r="E25">
        <v>0.58399999999999996</v>
      </c>
      <c r="F25">
        <f t="shared" si="0"/>
        <v>1.1679999999999999</v>
      </c>
      <c r="G25">
        <f t="shared" si="1"/>
        <v>473.93527999999998</v>
      </c>
    </row>
    <row r="26" spans="1:12" x14ac:dyDescent="0.2">
      <c r="A26">
        <v>25</v>
      </c>
      <c r="B26" t="s">
        <v>12</v>
      </c>
      <c r="C26" t="s">
        <v>15</v>
      </c>
      <c r="D26">
        <v>2</v>
      </c>
      <c r="E26">
        <v>1.2999999999999999E-2</v>
      </c>
      <c r="F26">
        <f t="shared" si="0"/>
        <v>2.5999999999999999E-2</v>
      </c>
      <c r="G26">
        <f t="shared" si="1"/>
        <v>4.047959999999998</v>
      </c>
      <c r="H26" s="1">
        <f t="shared" ref="H26" si="33">AVERAGE(G26:G27)</f>
        <v>3.636499999999999</v>
      </c>
      <c r="I26" s="1">
        <f t="shared" ref="I26" si="34">STDEV(G26:G27)</f>
        <v>0.58189231237402983</v>
      </c>
    </row>
    <row r="27" spans="1:12" x14ac:dyDescent="0.2">
      <c r="A27">
        <v>26</v>
      </c>
      <c r="B27" t="s">
        <v>12</v>
      </c>
      <c r="C27" t="s">
        <v>15</v>
      </c>
      <c r="D27">
        <v>2</v>
      </c>
      <c r="E27">
        <v>1.2E-2</v>
      </c>
      <c r="F27">
        <f t="shared" si="0"/>
        <v>2.4E-2</v>
      </c>
      <c r="G27">
        <f t="shared" si="1"/>
        <v>3.2250399999999999</v>
      </c>
    </row>
    <row r="28" spans="1:12" x14ac:dyDescent="0.2">
      <c r="A28">
        <v>27</v>
      </c>
      <c r="B28" t="s">
        <v>13</v>
      </c>
      <c r="C28" t="s">
        <v>15</v>
      </c>
      <c r="D28">
        <v>2</v>
      </c>
      <c r="E28">
        <v>0.21</v>
      </c>
      <c r="F28">
        <f t="shared" si="0"/>
        <v>0.42</v>
      </c>
      <c r="G28">
        <f t="shared" si="1"/>
        <v>166.16319999999999</v>
      </c>
      <c r="H28" s="1">
        <f t="shared" ref="H28" si="35">AVERAGE(G28:G29)</f>
        <v>184.26743999999999</v>
      </c>
      <c r="I28" s="1">
        <f t="shared" ref="I28" si="36">STDEV(G28:G29)</f>
        <v>25.603261744457487</v>
      </c>
      <c r="J28" s="1">
        <f>H28-(2*H30)</f>
        <v>184.40072000000001</v>
      </c>
      <c r="K28" s="1">
        <f>J28</f>
        <v>184.40072000000001</v>
      </c>
      <c r="L28" s="1">
        <f>I28</f>
        <v>25.603261744457487</v>
      </c>
    </row>
    <row r="29" spans="1:12" x14ac:dyDescent="0.2">
      <c r="A29">
        <v>28</v>
      </c>
      <c r="B29" t="s">
        <v>13</v>
      </c>
      <c r="C29" t="s">
        <v>15</v>
      </c>
      <c r="D29">
        <v>2</v>
      </c>
      <c r="E29">
        <v>0.254</v>
      </c>
      <c r="F29">
        <f t="shared" si="0"/>
        <v>0.50800000000000001</v>
      </c>
      <c r="G29">
        <f t="shared" si="1"/>
        <v>202.37168</v>
      </c>
    </row>
    <row r="30" spans="1:12" x14ac:dyDescent="0.2">
      <c r="A30">
        <v>29</v>
      </c>
      <c r="B30" t="s">
        <v>11</v>
      </c>
      <c r="C30" t="s">
        <v>15</v>
      </c>
      <c r="D30">
        <v>2</v>
      </c>
      <c r="E30">
        <v>7.0000000000000001E-3</v>
      </c>
      <c r="F30">
        <f t="shared" si="0"/>
        <v>1.4E-2</v>
      </c>
      <c r="G30">
        <f t="shared" si="1"/>
        <v>-0.88956000000000035</v>
      </c>
      <c r="H30" s="1">
        <f t="shared" ref="H30" si="37">AVERAGE(G30:G31)</f>
        <v>-6.6640000000000921E-2</v>
      </c>
      <c r="I30" s="1">
        <f t="shared" ref="I30" si="38">STDEV(G30:G31)</f>
        <v>1.1637846247480665</v>
      </c>
    </row>
    <row r="31" spans="1:12" x14ac:dyDescent="0.2">
      <c r="A31">
        <v>30</v>
      </c>
      <c r="B31" t="s">
        <v>11</v>
      </c>
      <c r="C31" t="s">
        <v>15</v>
      </c>
      <c r="D31">
        <v>2</v>
      </c>
      <c r="E31">
        <v>8.9999999999999993E-3</v>
      </c>
      <c r="F31">
        <f t="shared" si="0"/>
        <v>1.7999999999999999E-2</v>
      </c>
      <c r="G31">
        <f t="shared" si="1"/>
        <v>0.75627999999999851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 Curve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English</dc:creator>
  <cp:lastModifiedBy>Chance English</cp:lastModifiedBy>
  <dcterms:created xsi:type="dcterms:W3CDTF">2023-04-12T19:53:36Z</dcterms:created>
  <dcterms:modified xsi:type="dcterms:W3CDTF">2023-04-14T21:06:11Z</dcterms:modified>
</cp:coreProperties>
</file>