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Sarg21_2_Sarg21_3_Sugars_Exudate/"/>
    </mc:Choice>
  </mc:AlternateContent>
  <xr:revisionPtr revIDLastSave="0" documentId="13_ncr:1_{D4A5B062-D9D9-A246-8C8D-90158C6B3B63}" xr6:coauthVersionLast="47" xr6:coauthVersionMax="47" xr10:uidLastSave="{00000000-0000-0000-0000-000000000000}"/>
  <bookViews>
    <workbookView xWindow="0" yWindow="0" windowWidth="28800" windowHeight="18000" tabRatio="881" xr2:uid="{00000000-000D-0000-FFFF-FFFF00000000}"/>
  </bookViews>
  <sheets>
    <sheet name="sheet1" sheetId="19" r:id="rId1"/>
    <sheet name="Sheet2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7" i="19" l="1"/>
  <c r="E307" i="19"/>
  <c r="F307" i="19"/>
  <c r="G307" i="19"/>
  <c r="H307" i="19"/>
  <c r="I307" i="19"/>
  <c r="J307" i="19"/>
  <c r="K307" i="19"/>
  <c r="L307" i="19"/>
  <c r="M307" i="19"/>
  <c r="N307" i="19"/>
  <c r="O307" i="19"/>
  <c r="P307" i="19"/>
  <c r="C307" i="19"/>
  <c r="D306" i="19"/>
  <c r="E306" i="19"/>
  <c r="F306" i="19"/>
  <c r="G306" i="19"/>
  <c r="H306" i="19"/>
  <c r="I306" i="19"/>
  <c r="J306" i="19"/>
  <c r="K306" i="19"/>
  <c r="L306" i="19"/>
  <c r="M306" i="19"/>
  <c r="N306" i="19"/>
  <c r="O306" i="19"/>
  <c r="P306" i="19"/>
  <c r="C306" i="19"/>
  <c r="N290" i="19" l="1"/>
  <c r="E117" i="19"/>
  <c r="F117" i="19"/>
  <c r="G117" i="19"/>
  <c r="E118" i="19"/>
  <c r="F118" i="19"/>
  <c r="F120" i="19" s="1"/>
  <c r="G118" i="19"/>
  <c r="E119" i="19"/>
  <c r="F119" i="19"/>
  <c r="G119" i="19"/>
  <c r="E120" i="19" l="1"/>
  <c r="G120" i="19"/>
  <c r="F22" i="19"/>
  <c r="G22" i="19"/>
  <c r="H22" i="19"/>
  <c r="I22" i="19"/>
  <c r="J22" i="19"/>
  <c r="K22" i="19"/>
  <c r="L22" i="19"/>
  <c r="M22" i="19"/>
  <c r="N22" i="19"/>
  <c r="O22" i="19"/>
  <c r="P22" i="19"/>
  <c r="F23" i="19"/>
  <c r="G23" i="19"/>
  <c r="H23" i="19"/>
  <c r="I23" i="19"/>
  <c r="J23" i="19"/>
  <c r="K23" i="19"/>
  <c r="L23" i="19"/>
  <c r="M23" i="19"/>
  <c r="N23" i="19"/>
  <c r="O23" i="19"/>
  <c r="P23" i="19"/>
  <c r="F24" i="19"/>
  <c r="G24" i="19"/>
  <c r="H24" i="19"/>
  <c r="I24" i="19"/>
  <c r="J24" i="19"/>
  <c r="K24" i="19"/>
  <c r="L24" i="19"/>
  <c r="M24" i="19"/>
  <c r="N24" i="19"/>
  <c r="O24" i="19"/>
  <c r="P24" i="19"/>
  <c r="F25" i="19"/>
  <c r="G25" i="19"/>
  <c r="H25" i="19"/>
  <c r="I25" i="19"/>
  <c r="J25" i="19"/>
  <c r="K25" i="19"/>
  <c r="L25" i="19"/>
  <c r="M25" i="19"/>
  <c r="N25" i="19"/>
  <c r="O25" i="19"/>
  <c r="P25" i="19"/>
  <c r="E23" i="19"/>
  <c r="E24" i="19"/>
  <c r="E25" i="19"/>
  <c r="E22" i="19"/>
  <c r="F149" i="19"/>
  <c r="G149" i="19"/>
  <c r="H149" i="19"/>
  <c r="I149" i="19"/>
  <c r="J149" i="19"/>
  <c r="K149" i="19"/>
  <c r="L149" i="19"/>
  <c r="M149" i="19"/>
  <c r="N149" i="19"/>
  <c r="O149" i="19"/>
  <c r="P149" i="19"/>
  <c r="F150" i="19"/>
  <c r="G150" i="19"/>
  <c r="H150" i="19"/>
  <c r="I150" i="19"/>
  <c r="J150" i="19"/>
  <c r="K150" i="19"/>
  <c r="L150" i="19"/>
  <c r="M150" i="19"/>
  <c r="N150" i="19"/>
  <c r="O150" i="19"/>
  <c r="P150" i="19"/>
  <c r="F151" i="19"/>
  <c r="G151" i="19"/>
  <c r="H151" i="19"/>
  <c r="I151" i="19"/>
  <c r="J151" i="19"/>
  <c r="K151" i="19"/>
  <c r="L151" i="19"/>
  <c r="M151" i="19"/>
  <c r="N151" i="19"/>
  <c r="O151" i="19"/>
  <c r="P151" i="19"/>
  <c r="F152" i="19"/>
  <c r="G152" i="19"/>
  <c r="H152" i="19"/>
  <c r="I152" i="19"/>
  <c r="J152" i="19"/>
  <c r="K152" i="19"/>
  <c r="L152" i="19"/>
  <c r="M152" i="19"/>
  <c r="N152" i="19"/>
  <c r="O152" i="19"/>
  <c r="P152" i="19"/>
  <c r="F153" i="19"/>
  <c r="G153" i="19"/>
  <c r="H153" i="19"/>
  <c r="I153" i="19"/>
  <c r="J153" i="19"/>
  <c r="K153" i="19"/>
  <c r="L153" i="19"/>
  <c r="M153" i="19"/>
  <c r="N153" i="19"/>
  <c r="O153" i="19"/>
  <c r="P153" i="19"/>
  <c r="F154" i="19"/>
  <c r="G154" i="19"/>
  <c r="H154" i="19"/>
  <c r="I154" i="19"/>
  <c r="J154" i="19"/>
  <c r="K154" i="19"/>
  <c r="L154" i="19"/>
  <c r="M154" i="19"/>
  <c r="N154" i="19"/>
  <c r="O154" i="19"/>
  <c r="P154" i="19"/>
  <c r="F155" i="19"/>
  <c r="G155" i="19"/>
  <c r="H155" i="19"/>
  <c r="I155" i="19"/>
  <c r="J155" i="19"/>
  <c r="K155" i="19"/>
  <c r="L155" i="19"/>
  <c r="M155" i="19"/>
  <c r="N155" i="19"/>
  <c r="O155" i="19"/>
  <c r="P155" i="19"/>
  <c r="F156" i="19"/>
  <c r="G156" i="19"/>
  <c r="H156" i="19"/>
  <c r="I156" i="19"/>
  <c r="J156" i="19"/>
  <c r="K156" i="19"/>
  <c r="L156" i="19"/>
  <c r="M156" i="19"/>
  <c r="N156" i="19"/>
  <c r="O156" i="19"/>
  <c r="P156" i="19"/>
  <c r="F157" i="19"/>
  <c r="G157" i="19"/>
  <c r="H157" i="19"/>
  <c r="I157" i="19"/>
  <c r="J157" i="19"/>
  <c r="K157" i="19"/>
  <c r="L157" i="19"/>
  <c r="M157" i="19"/>
  <c r="N157" i="19"/>
  <c r="O157" i="19"/>
  <c r="P157" i="19"/>
  <c r="F158" i="19"/>
  <c r="G158" i="19"/>
  <c r="H158" i="19"/>
  <c r="I158" i="19"/>
  <c r="J158" i="19"/>
  <c r="K158" i="19"/>
  <c r="L158" i="19"/>
  <c r="M158" i="19"/>
  <c r="N158" i="19"/>
  <c r="O158" i="19"/>
  <c r="P158" i="19"/>
  <c r="F159" i="19"/>
  <c r="G159" i="19"/>
  <c r="H159" i="19"/>
  <c r="I159" i="19"/>
  <c r="J159" i="19"/>
  <c r="K159" i="19"/>
  <c r="L159" i="19"/>
  <c r="M159" i="19"/>
  <c r="N159" i="19"/>
  <c r="O159" i="19"/>
  <c r="P159" i="19"/>
  <c r="F160" i="19"/>
  <c r="G160" i="19"/>
  <c r="H160" i="19"/>
  <c r="I160" i="19"/>
  <c r="J160" i="19"/>
  <c r="K160" i="19"/>
  <c r="L160" i="19"/>
  <c r="M160" i="19"/>
  <c r="N160" i="19"/>
  <c r="O160" i="19"/>
  <c r="P160" i="19"/>
  <c r="F161" i="19"/>
  <c r="G161" i="19"/>
  <c r="H161" i="19"/>
  <c r="I161" i="19"/>
  <c r="J161" i="19"/>
  <c r="K161" i="19"/>
  <c r="L161" i="19"/>
  <c r="M161" i="19"/>
  <c r="N161" i="19"/>
  <c r="O161" i="19"/>
  <c r="P161" i="19"/>
  <c r="F162" i="19"/>
  <c r="G162" i="19"/>
  <c r="H162" i="19"/>
  <c r="I162" i="19"/>
  <c r="J162" i="19"/>
  <c r="K162" i="19"/>
  <c r="L162" i="19"/>
  <c r="M162" i="19"/>
  <c r="N162" i="19"/>
  <c r="O162" i="19"/>
  <c r="P162" i="19"/>
  <c r="F163" i="19"/>
  <c r="G163" i="19"/>
  <c r="H163" i="19"/>
  <c r="I163" i="19"/>
  <c r="J163" i="19"/>
  <c r="K163" i="19"/>
  <c r="L163" i="19"/>
  <c r="M163" i="19"/>
  <c r="N163" i="19"/>
  <c r="O163" i="19"/>
  <c r="P163" i="19"/>
  <c r="F164" i="19"/>
  <c r="G164" i="19"/>
  <c r="H164" i="19"/>
  <c r="I164" i="19"/>
  <c r="J164" i="19"/>
  <c r="K164" i="19"/>
  <c r="L164" i="19"/>
  <c r="M164" i="19"/>
  <c r="N164" i="19"/>
  <c r="O164" i="19"/>
  <c r="P164" i="19"/>
  <c r="F165" i="19"/>
  <c r="G165" i="19"/>
  <c r="H165" i="19"/>
  <c r="I165" i="19"/>
  <c r="J165" i="19"/>
  <c r="K165" i="19"/>
  <c r="L165" i="19"/>
  <c r="M165" i="19"/>
  <c r="N165" i="19"/>
  <c r="O165" i="19"/>
  <c r="P165" i="19"/>
  <c r="F166" i="19"/>
  <c r="G166" i="19"/>
  <c r="H166" i="19"/>
  <c r="I166" i="19"/>
  <c r="J166" i="19"/>
  <c r="K166" i="19"/>
  <c r="L166" i="19"/>
  <c r="M166" i="19"/>
  <c r="N166" i="19"/>
  <c r="O166" i="19"/>
  <c r="P166" i="19"/>
  <c r="F167" i="19"/>
  <c r="G167" i="19"/>
  <c r="H167" i="19"/>
  <c r="I167" i="19"/>
  <c r="J167" i="19"/>
  <c r="K167" i="19"/>
  <c r="L167" i="19"/>
  <c r="M167" i="19"/>
  <c r="N167" i="19"/>
  <c r="O167" i="19"/>
  <c r="P167" i="19"/>
  <c r="F168" i="19"/>
  <c r="G168" i="19"/>
  <c r="H168" i="19"/>
  <c r="I168" i="19"/>
  <c r="J168" i="19"/>
  <c r="K168" i="19"/>
  <c r="L168" i="19"/>
  <c r="M168" i="19"/>
  <c r="N168" i="19"/>
  <c r="O168" i="19"/>
  <c r="P168" i="19"/>
  <c r="F169" i="19"/>
  <c r="G169" i="19"/>
  <c r="H169" i="19"/>
  <c r="I169" i="19"/>
  <c r="J169" i="19"/>
  <c r="K169" i="19"/>
  <c r="L169" i="19"/>
  <c r="M169" i="19"/>
  <c r="N169" i="19"/>
  <c r="O169" i="19"/>
  <c r="P16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49" i="19"/>
  <c r="H117" i="19"/>
  <c r="I117" i="19"/>
  <c r="J117" i="19"/>
  <c r="K117" i="19"/>
  <c r="L117" i="19"/>
  <c r="M117" i="19"/>
  <c r="N117" i="19"/>
  <c r="O117" i="19"/>
  <c r="P117" i="19"/>
  <c r="H118" i="19"/>
  <c r="I118" i="19"/>
  <c r="J118" i="19"/>
  <c r="K118" i="19"/>
  <c r="L118" i="19"/>
  <c r="M118" i="19"/>
  <c r="N118" i="19"/>
  <c r="O118" i="19"/>
  <c r="P118" i="19"/>
  <c r="D169" i="19"/>
  <c r="C169" i="19"/>
  <c r="D168" i="19"/>
  <c r="D196" i="19" s="1"/>
  <c r="D226" i="19" s="1"/>
  <c r="C168" i="19"/>
  <c r="C196" i="19" s="1"/>
  <c r="C226" i="19" s="1"/>
  <c r="D167" i="19"/>
  <c r="D195" i="19" s="1"/>
  <c r="D225" i="19" s="1"/>
  <c r="C167" i="19"/>
  <c r="C195" i="19" s="1"/>
  <c r="C225" i="19" s="1"/>
  <c r="D166" i="19"/>
  <c r="D194" i="19" s="1"/>
  <c r="D224" i="19" s="1"/>
  <c r="C166" i="19"/>
  <c r="C194" i="19" s="1"/>
  <c r="C224" i="19" s="1"/>
  <c r="D165" i="19"/>
  <c r="D193" i="19" s="1"/>
  <c r="D223" i="19" s="1"/>
  <c r="C165" i="19"/>
  <c r="C193" i="19" s="1"/>
  <c r="C223" i="19" s="1"/>
  <c r="D164" i="19"/>
  <c r="D192" i="19" s="1"/>
  <c r="D222" i="19" s="1"/>
  <c r="C164" i="19"/>
  <c r="C192" i="19" s="1"/>
  <c r="C222" i="19" s="1"/>
  <c r="D163" i="19"/>
  <c r="D191" i="19" s="1"/>
  <c r="D221" i="19" s="1"/>
  <c r="C163" i="19"/>
  <c r="C191" i="19" s="1"/>
  <c r="C221" i="19" s="1"/>
  <c r="D162" i="19"/>
  <c r="D190" i="19" s="1"/>
  <c r="D220" i="19" s="1"/>
  <c r="C162" i="19"/>
  <c r="C190" i="19" s="1"/>
  <c r="C220" i="19" s="1"/>
  <c r="D161" i="19"/>
  <c r="D189" i="19" s="1"/>
  <c r="D219" i="19" s="1"/>
  <c r="C161" i="19"/>
  <c r="C189" i="19" s="1"/>
  <c r="C219" i="19" s="1"/>
  <c r="D160" i="19"/>
  <c r="D188" i="19" s="1"/>
  <c r="D218" i="19" s="1"/>
  <c r="C160" i="19"/>
  <c r="C188" i="19" s="1"/>
  <c r="C218" i="19" s="1"/>
  <c r="N102" i="19"/>
  <c r="N101" i="19"/>
  <c r="N100" i="19"/>
  <c r="N99" i="19"/>
  <c r="P101" i="19"/>
  <c r="O101" i="19"/>
  <c r="M101" i="19"/>
  <c r="L101" i="19"/>
  <c r="K101" i="19"/>
  <c r="J101" i="19"/>
  <c r="I101" i="19"/>
  <c r="H101" i="19"/>
  <c r="G101" i="19"/>
  <c r="F101" i="19"/>
  <c r="E101" i="19"/>
  <c r="Q254" i="19" l="1"/>
  <c r="P119" i="19"/>
  <c r="O120" i="19"/>
  <c r="O119" i="19"/>
  <c r="N120" i="19"/>
  <c r="N193" i="19" s="1"/>
  <c r="N119" i="19"/>
  <c r="P100" i="19"/>
  <c r="P102" i="19"/>
  <c r="P99" i="19"/>
  <c r="O100" i="19"/>
  <c r="O102" i="19"/>
  <c r="O99" i="19"/>
  <c r="N27" i="19"/>
  <c r="N26" i="19"/>
  <c r="N192" i="19" l="1"/>
  <c r="N190" i="19"/>
  <c r="N195" i="19"/>
  <c r="N196" i="19"/>
  <c r="N191" i="19"/>
  <c r="N194" i="19"/>
  <c r="O196" i="19"/>
  <c r="O195" i="19"/>
  <c r="N189" i="19"/>
  <c r="O192" i="19"/>
  <c r="O190" i="19"/>
  <c r="O188" i="19"/>
  <c r="O189" i="19"/>
  <c r="O191" i="19"/>
  <c r="O194" i="19"/>
  <c r="O193" i="19"/>
  <c r="N188" i="19"/>
  <c r="P120" i="19"/>
  <c r="H120" i="19"/>
  <c r="I120" i="19"/>
  <c r="J120" i="19"/>
  <c r="K120" i="19"/>
  <c r="L120" i="19"/>
  <c r="M120" i="19"/>
  <c r="H119" i="19"/>
  <c r="I119" i="19"/>
  <c r="J119" i="19"/>
  <c r="K119" i="19"/>
  <c r="L119" i="19"/>
  <c r="M119" i="19"/>
  <c r="F99" i="19"/>
  <c r="G99" i="19"/>
  <c r="H99" i="19"/>
  <c r="I99" i="19"/>
  <c r="J99" i="19"/>
  <c r="K99" i="19"/>
  <c r="L99" i="19"/>
  <c r="M99" i="19"/>
  <c r="P104" i="19"/>
  <c r="P106" i="19" s="1"/>
  <c r="F100" i="19"/>
  <c r="G100" i="19"/>
  <c r="H100" i="19"/>
  <c r="I100" i="19"/>
  <c r="J100" i="19"/>
  <c r="K100" i="19"/>
  <c r="L100" i="19"/>
  <c r="M100" i="19"/>
  <c r="F102" i="19"/>
  <c r="G102" i="19"/>
  <c r="H102" i="19"/>
  <c r="I102" i="19"/>
  <c r="J102" i="19"/>
  <c r="K102" i="19"/>
  <c r="L102" i="19"/>
  <c r="M102" i="19"/>
  <c r="E100" i="19"/>
  <c r="E102" i="19"/>
  <c r="E99" i="19"/>
  <c r="K189" i="19" l="1"/>
  <c r="K190" i="19"/>
  <c r="K188" i="19"/>
  <c r="K193" i="19"/>
  <c r="K194" i="19"/>
  <c r="K192" i="19"/>
  <c r="K196" i="19"/>
  <c r="K195" i="19"/>
  <c r="K191" i="19"/>
  <c r="J189" i="19"/>
  <c r="J190" i="19"/>
  <c r="J193" i="19"/>
  <c r="J191" i="19"/>
  <c r="J196" i="19"/>
  <c r="J195" i="19"/>
  <c r="J192" i="19"/>
  <c r="J188" i="19"/>
  <c r="J194" i="19"/>
  <c r="I191" i="19"/>
  <c r="I190" i="19"/>
  <c r="I194" i="19"/>
  <c r="I189" i="19"/>
  <c r="I192" i="19"/>
  <c r="I196" i="19"/>
  <c r="I193" i="19"/>
  <c r="I188" i="19"/>
  <c r="I195" i="19"/>
  <c r="G192" i="19"/>
  <c r="G190" i="19"/>
  <c r="G191" i="19"/>
  <c r="G196" i="19"/>
  <c r="G195" i="19"/>
  <c r="G193" i="19"/>
  <c r="G189" i="19"/>
  <c r="G188" i="19"/>
  <c r="G194" i="19"/>
  <c r="F188" i="19"/>
  <c r="F193" i="19"/>
  <c r="F192" i="19"/>
  <c r="F189" i="19"/>
  <c r="F191" i="19"/>
  <c r="F195" i="19"/>
  <c r="F194" i="19"/>
  <c r="F190" i="19"/>
  <c r="F196" i="19"/>
  <c r="M192" i="19"/>
  <c r="M196" i="19"/>
  <c r="M193" i="19"/>
  <c r="M188" i="19"/>
  <c r="M190" i="19"/>
  <c r="M195" i="19"/>
  <c r="M189" i="19"/>
  <c r="M194" i="19"/>
  <c r="M191" i="19"/>
  <c r="P191" i="19"/>
  <c r="P196" i="19"/>
  <c r="P192" i="19"/>
  <c r="P189" i="19"/>
  <c r="P194" i="19"/>
  <c r="P190" i="19"/>
  <c r="P195" i="19"/>
  <c r="P188" i="19"/>
  <c r="P193" i="19"/>
  <c r="H192" i="19"/>
  <c r="H196" i="19"/>
  <c r="H191" i="19"/>
  <c r="H195" i="19"/>
  <c r="H190" i="19"/>
  <c r="H189" i="19"/>
  <c r="H194" i="19"/>
  <c r="H188" i="19"/>
  <c r="H193" i="19"/>
  <c r="L194" i="19"/>
  <c r="L189" i="19"/>
  <c r="L192" i="19"/>
  <c r="L191" i="19"/>
  <c r="L190" i="19"/>
  <c r="L196" i="19"/>
  <c r="L188" i="19"/>
  <c r="L195" i="19"/>
  <c r="L193" i="19"/>
  <c r="O27" i="19"/>
  <c r="P27" i="19"/>
  <c r="P26" i="19"/>
  <c r="M27" i="19"/>
  <c r="L103" i="19"/>
  <c r="L105" i="19" s="1"/>
  <c r="I104" i="19"/>
  <c r="I106" i="19" s="1"/>
  <c r="H104" i="19"/>
  <c r="H106" i="19" s="1"/>
  <c r="O104" i="19"/>
  <c r="O106" i="19" s="1"/>
  <c r="G104" i="19"/>
  <c r="G106" i="19" s="1"/>
  <c r="H103" i="19"/>
  <c r="H105" i="19" s="1"/>
  <c r="K104" i="19"/>
  <c r="K106" i="19" s="1"/>
  <c r="N103" i="19"/>
  <c r="N105" i="19" s="1"/>
  <c r="F103" i="19"/>
  <c r="F105" i="19" s="1"/>
  <c r="M26" i="19"/>
  <c r="P103" i="19"/>
  <c r="P105" i="19" s="1"/>
  <c r="O103" i="19"/>
  <c r="O105" i="19" s="1"/>
  <c r="G103" i="19"/>
  <c r="G105" i="19" s="1"/>
  <c r="J104" i="19"/>
  <c r="J106" i="19" s="1"/>
  <c r="M103" i="19"/>
  <c r="M105" i="19" s="1"/>
  <c r="I27" i="19"/>
  <c r="K103" i="19"/>
  <c r="K105" i="19" s="1"/>
  <c r="N104" i="19"/>
  <c r="N106" i="19" s="1"/>
  <c r="J103" i="19"/>
  <c r="J105" i="19" s="1"/>
  <c r="M104" i="19"/>
  <c r="M106" i="19" s="1"/>
  <c r="I103" i="19"/>
  <c r="I105" i="19" s="1"/>
  <c r="L104" i="19"/>
  <c r="L106" i="19" s="1"/>
  <c r="O26" i="19"/>
  <c r="N219" i="19" s="1"/>
  <c r="N248" i="19" s="1"/>
  <c r="N278" i="19" s="1"/>
  <c r="G27" i="19"/>
  <c r="N121" i="19"/>
  <c r="I26" i="19"/>
  <c r="G26" i="19"/>
  <c r="G121" i="19" s="1"/>
  <c r="E103" i="19"/>
  <c r="N218" i="19" l="1"/>
  <c r="N247" i="19" s="1"/>
  <c r="N277" i="19" s="1"/>
  <c r="N223" i="19"/>
  <c r="N252" i="19" s="1"/>
  <c r="N282" i="19" s="1"/>
  <c r="N226" i="19"/>
  <c r="N255" i="19" s="1"/>
  <c r="N224" i="19"/>
  <c r="N253" i="19" s="1"/>
  <c r="N283" i="19" s="1"/>
  <c r="N220" i="19"/>
  <c r="N249" i="19" s="1"/>
  <c r="N222" i="19"/>
  <c r="N251" i="19" s="1"/>
  <c r="N221" i="19"/>
  <c r="N250" i="19" s="1"/>
  <c r="N294" i="19" s="1"/>
  <c r="N225" i="19"/>
  <c r="N254" i="19" s="1"/>
  <c r="N284" i="19" s="1"/>
  <c r="G219" i="19"/>
  <c r="G220" i="19"/>
  <c r="G224" i="19"/>
  <c r="G221" i="19"/>
  <c r="G225" i="19"/>
  <c r="G254" i="19" s="1"/>
  <c r="G218" i="19"/>
  <c r="G222" i="19"/>
  <c r="G226" i="19"/>
  <c r="G255" i="19" s="1"/>
  <c r="G223" i="19"/>
  <c r="I222" i="19"/>
  <c r="I219" i="19"/>
  <c r="I223" i="19"/>
  <c r="I220" i="19"/>
  <c r="I221" i="19"/>
  <c r="I225" i="19"/>
  <c r="I254" i="19" s="1"/>
  <c r="I218" i="19"/>
  <c r="I226" i="19"/>
  <c r="I255" i="19" s="1"/>
  <c r="I224" i="19"/>
  <c r="M220" i="19"/>
  <c r="M221" i="19"/>
  <c r="M225" i="19"/>
  <c r="M254" i="19" s="1"/>
  <c r="M218" i="19"/>
  <c r="M222" i="19"/>
  <c r="M219" i="19"/>
  <c r="M223" i="19"/>
  <c r="M224" i="19"/>
  <c r="M226" i="19"/>
  <c r="M255" i="19" s="1"/>
  <c r="O219" i="19"/>
  <c r="O223" i="19"/>
  <c r="O224" i="19"/>
  <c r="O222" i="19"/>
  <c r="O221" i="19"/>
  <c r="O225" i="19"/>
  <c r="O254" i="19" s="1"/>
  <c r="O226" i="19"/>
  <c r="O255" i="19" s="1"/>
  <c r="O220" i="19"/>
  <c r="O218" i="19"/>
  <c r="P121" i="19"/>
  <c r="P223" i="19"/>
  <c r="P225" i="19"/>
  <c r="P254" i="19" s="1"/>
  <c r="P220" i="19"/>
  <c r="P224" i="19"/>
  <c r="P221" i="19"/>
  <c r="P218" i="19"/>
  <c r="P222" i="19"/>
  <c r="P226" i="19"/>
  <c r="P255" i="19" s="1"/>
  <c r="P219" i="19"/>
  <c r="I121" i="19"/>
  <c r="M121" i="19"/>
  <c r="O121" i="19"/>
  <c r="C159" i="19"/>
  <c r="C187" i="19" s="1"/>
  <c r="C157" i="19"/>
  <c r="C185" i="19" s="1"/>
  <c r="C155" i="19"/>
  <c r="C183" i="19" s="1"/>
  <c r="C153" i="19"/>
  <c r="C181" i="19" s="1"/>
  <c r="C149" i="19"/>
  <c r="C177" i="19" s="1"/>
  <c r="C150" i="19"/>
  <c r="C178" i="19" s="1"/>
  <c r="C151" i="19"/>
  <c r="C179" i="19" s="1"/>
  <c r="C152" i="19"/>
  <c r="C180" i="19" s="1"/>
  <c r="C154" i="19"/>
  <c r="C182" i="19" s="1"/>
  <c r="C156" i="19"/>
  <c r="C184" i="19" s="1"/>
  <c r="C158" i="19"/>
  <c r="C186" i="19" s="1"/>
  <c r="C197" i="19"/>
  <c r="D197" i="19"/>
  <c r="D159" i="19"/>
  <c r="D187" i="19" s="1"/>
  <c r="D217" i="19" s="1"/>
  <c r="D158" i="19"/>
  <c r="D186" i="19" s="1"/>
  <c r="D216" i="19" s="1"/>
  <c r="D157" i="19"/>
  <c r="D185" i="19" s="1"/>
  <c r="D215" i="19" s="1"/>
  <c r="D156" i="19"/>
  <c r="D184" i="19" s="1"/>
  <c r="D214" i="19" s="1"/>
  <c r="D155" i="19"/>
  <c r="D183" i="19" s="1"/>
  <c r="D213" i="19" s="1"/>
  <c r="D154" i="19"/>
  <c r="D182" i="19" s="1"/>
  <c r="D212" i="19" s="1"/>
  <c r="D153" i="19"/>
  <c r="D181" i="19" s="1"/>
  <c r="D211" i="19" s="1"/>
  <c r="D152" i="19"/>
  <c r="D180" i="19" s="1"/>
  <c r="D210" i="19" s="1"/>
  <c r="D151" i="19"/>
  <c r="D179" i="19" s="1"/>
  <c r="D209" i="19" s="1"/>
  <c r="D150" i="19"/>
  <c r="D178" i="19" s="1"/>
  <c r="D208" i="19" s="1"/>
  <c r="D149" i="19"/>
  <c r="D177" i="19" s="1"/>
  <c r="D207" i="19" s="1"/>
  <c r="N295" i="19" l="1"/>
  <c r="C217" i="19"/>
  <c r="N187" i="19"/>
  <c r="O187" i="19"/>
  <c r="J187" i="19"/>
  <c r="L187" i="19"/>
  <c r="I187" i="19"/>
  <c r="K187" i="19"/>
  <c r="G187" i="19"/>
  <c r="F187" i="19"/>
  <c r="M187" i="19"/>
  <c r="P187" i="19"/>
  <c r="H187" i="19"/>
  <c r="E183" i="19"/>
  <c r="E186" i="19"/>
  <c r="E196" i="19"/>
  <c r="E178" i="19"/>
  <c r="E197" i="19"/>
  <c r="E187" i="19"/>
  <c r="E192" i="19"/>
  <c r="E190" i="19"/>
  <c r="E193" i="19"/>
  <c r="E185" i="19"/>
  <c r="E191" i="19"/>
  <c r="E177" i="19"/>
  <c r="E188" i="19"/>
  <c r="E180" i="19"/>
  <c r="E181" i="19"/>
  <c r="E184" i="19"/>
  <c r="E179" i="19"/>
  <c r="E195" i="19"/>
  <c r="E189" i="19"/>
  <c r="E182" i="19"/>
  <c r="E194" i="19"/>
  <c r="N186" i="19"/>
  <c r="O186" i="19"/>
  <c r="J186" i="19"/>
  <c r="G186" i="19"/>
  <c r="M186" i="19"/>
  <c r="H186" i="19"/>
  <c r="L186" i="19"/>
  <c r="F186" i="19"/>
  <c r="P186" i="19"/>
  <c r="I186" i="19"/>
  <c r="K186" i="19"/>
  <c r="O183" i="19"/>
  <c r="N183" i="19"/>
  <c r="G183" i="19"/>
  <c r="H183" i="19"/>
  <c r="M183" i="19"/>
  <c r="L183" i="19"/>
  <c r="K183" i="19"/>
  <c r="I183" i="19"/>
  <c r="F183" i="19"/>
  <c r="P183" i="19"/>
  <c r="J183" i="19"/>
  <c r="O249" i="19"/>
  <c r="O279" i="19" s="1"/>
  <c r="O251" i="19"/>
  <c r="O281" i="19" s="1"/>
  <c r="M252" i="19"/>
  <c r="M282" i="19" s="1"/>
  <c r="I284" i="19"/>
  <c r="I253" i="19"/>
  <c r="I283" i="19" s="1"/>
  <c r="G251" i="19"/>
  <c r="G281" i="19" s="1"/>
  <c r="O184" i="19"/>
  <c r="N184" i="19"/>
  <c r="H184" i="19"/>
  <c r="P184" i="19"/>
  <c r="J184" i="19"/>
  <c r="F184" i="19"/>
  <c r="L184" i="19"/>
  <c r="K184" i="19"/>
  <c r="M184" i="19"/>
  <c r="I184" i="19"/>
  <c r="G184" i="19"/>
  <c r="N185" i="19"/>
  <c r="O185" i="19"/>
  <c r="J185" i="19"/>
  <c r="H185" i="19"/>
  <c r="L185" i="19"/>
  <c r="K185" i="19"/>
  <c r="G185" i="19"/>
  <c r="F185" i="19"/>
  <c r="M185" i="19"/>
  <c r="P185" i="19"/>
  <c r="I185" i="19"/>
  <c r="P248" i="19"/>
  <c r="P278" i="19" s="1"/>
  <c r="P250" i="19"/>
  <c r="P280" i="19" s="1"/>
  <c r="M248" i="19"/>
  <c r="M250" i="19"/>
  <c r="I249" i="19"/>
  <c r="I279" i="19" s="1"/>
  <c r="G247" i="19"/>
  <c r="G284" i="19"/>
  <c r="G253" i="19"/>
  <c r="G283" i="19" s="1"/>
  <c r="N182" i="19"/>
  <c r="O182" i="19"/>
  <c r="L182" i="19"/>
  <c r="F182" i="19"/>
  <c r="I182" i="19"/>
  <c r="K182" i="19"/>
  <c r="J182" i="19"/>
  <c r="G182" i="19"/>
  <c r="M182" i="19"/>
  <c r="P182" i="19"/>
  <c r="H182" i="19"/>
  <c r="O284" i="19"/>
  <c r="O253" i="19"/>
  <c r="I247" i="19"/>
  <c r="G249" i="19"/>
  <c r="G279" i="19" s="1"/>
  <c r="I251" i="19"/>
  <c r="I281" i="19" s="1"/>
  <c r="P284" i="19"/>
  <c r="P253" i="19"/>
  <c r="P283" i="19" s="1"/>
  <c r="M251" i="19"/>
  <c r="M281" i="19" s="1"/>
  <c r="I250" i="19"/>
  <c r="I280" i="19" s="1"/>
  <c r="G252" i="19"/>
  <c r="G282" i="19" s="1"/>
  <c r="G250" i="19"/>
  <c r="G280" i="19" s="1"/>
  <c r="N177" i="19"/>
  <c r="O177" i="19"/>
  <c r="F177" i="19"/>
  <c r="K177" i="19"/>
  <c r="G177" i="19"/>
  <c r="H177" i="19"/>
  <c r="L177" i="19"/>
  <c r="M177" i="19"/>
  <c r="I177" i="19"/>
  <c r="P177" i="19"/>
  <c r="J177" i="19"/>
  <c r="P247" i="19"/>
  <c r="P249" i="19"/>
  <c r="P279" i="19" s="1"/>
  <c r="O247" i="19"/>
  <c r="O283" i="19"/>
  <c r="O252" i="19"/>
  <c r="O282" i="19" s="1"/>
  <c r="M247" i="19"/>
  <c r="I248" i="19"/>
  <c r="I278" i="19" s="1"/>
  <c r="N180" i="19"/>
  <c r="O180" i="19"/>
  <c r="K180" i="19"/>
  <c r="M180" i="19"/>
  <c r="P180" i="19"/>
  <c r="J180" i="19"/>
  <c r="G180" i="19"/>
  <c r="I180" i="19"/>
  <c r="H180" i="19"/>
  <c r="L180" i="19"/>
  <c r="F180" i="19"/>
  <c r="P252" i="19"/>
  <c r="N179" i="19"/>
  <c r="O179" i="19"/>
  <c r="G179" i="19"/>
  <c r="F179" i="19"/>
  <c r="K179" i="19"/>
  <c r="H179" i="19"/>
  <c r="L179" i="19"/>
  <c r="J179" i="19"/>
  <c r="M179" i="19"/>
  <c r="P179" i="19"/>
  <c r="I179" i="19"/>
  <c r="O250" i="19"/>
  <c r="O280" i="19" s="1"/>
  <c r="O178" i="19"/>
  <c r="N178" i="19"/>
  <c r="G178" i="19"/>
  <c r="J178" i="19"/>
  <c r="I178" i="19"/>
  <c r="L178" i="19"/>
  <c r="K178" i="19"/>
  <c r="M178" i="19"/>
  <c r="H178" i="19"/>
  <c r="P178" i="19"/>
  <c r="F178" i="19"/>
  <c r="P282" i="19"/>
  <c r="P251" i="19"/>
  <c r="P281" i="19" s="1"/>
  <c r="M284" i="19"/>
  <c r="M253" i="19"/>
  <c r="M283" i="19" s="1"/>
  <c r="M249" i="19"/>
  <c r="M294" i="19" s="1"/>
  <c r="I252" i="19"/>
  <c r="I282" i="19" s="1"/>
  <c r="N197" i="19"/>
  <c r="N227" i="19" s="1"/>
  <c r="N256" i="19" s="1"/>
  <c r="N286" i="19" s="1"/>
  <c r="N296" i="19" s="1"/>
  <c r="O197" i="19"/>
  <c r="O227" i="19" s="1"/>
  <c r="O256" i="19" s="1"/>
  <c r="O286" i="19" s="1"/>
  <c r="M197" i="19"/>
  <c r="M227" i="19" s="1"/>
  <c r="M256" i="19" s="1"/>
  <c r="M286" i="19" s="1"/>
  <c r="J197" i="19"/>
  <c r="H197" i="19"/>
  <c r="L197" i="19"/>
  <c r="I197" i="19"/>
  <c r="I227" i="19" s="1"/>
  <c r="I256" i="19" s="1"/>
  <c r="I286" i="19" s="1"/>
  <c r="P197" i="19"/>
  <c r="P227" i="19" s="1"/>
  <c r="P256" i="19" s="1"/>
  <c r="G197" i="19"/>
  <c r="G227" i="19" s="1"/>
  <c r="G256" i="19" s="1"/>
  <c r="G286" i="19" s="1"/>
  <c r="K197" i="19"/>
  <c r="F197" i="19"/>
  <c r="N181" i="19"/>
  <c r="O181" i="19"/>
  <c r="I181" i="19"/>
  <c r="H181" i="19"/>
  <c r="G181" i="19"/>
  <c r="L181" i="19"/>
  <c r="K181" i="19"/>
  <c r="P181" i="19"/>
  <c r="F181" i="19"/>
  <c r="M181" i="19"/>
  <c r="J181" i="19"/>
  <c r="O248" i="19"/>
  <c r="O278" i="19" s="1"/>
  <c r="G248" i="19"/>
  <c r="G278" i="19" s="1"/>
  <c r="C215" i="19"/>
  <c r="C216" i="19"/>
  <c r="C209" i="19"/>
  <c r="M285" i="19"/>
  <c r="C214" i="19"/>
  <c r="C208" i="19"/>
  <c r="C210" i="19"/>
  <c r="C207" i="19"/>
  <c r="C211" i="19"/>
  <c r="C213" i="19"/>
  <c r="C212" i="19"/>
  <c r="L27" i="19"/>
  <c r="L26" i="19"/>
  <c r="F26" i="19"/>
  <c r="F121" i="19" s="1"/>
  <c r="J26" i="19"/>
  <c r="K26" i="19"/>
  <c r="E104" i="19"/>
  <c r="E106" i="19" s="1"/>
  <c r="E26" i="19"/>
  <c r="E121" i="19" s="1"/>
  <c r="F27" i="19"/>
  <c r="H27" i="19"/>
  <c r="H26" i="19"/>
  <c r="K27" i="19"/>
  <c r="J27" i="19"/>
  <c r="F104" i="19"/>
  <c r="F106" i="19" s="1"/>
  <c r="E27" i="19"/>
  <c r="E105" i="19"/>
  <c r="M296" i="19" l="1"/>
  <c r="P295" i="19"/>
  <c r="G295" i="19"/>
  <c r="G294" i="19"/>
  <c r="P294" i="19"/>
  <c r="O294" i="19"/>
  <c r="I294" i="19"/>
  <c r="I295" i="19"/>
  <c r="O295" i="19"/>
  <c r="M295" i="19"/>
  <c r="O212" i="19"/>
  <c r="O241" i="19" s="1"/>
  <c r="O271" i="19" s="1"/>
  <c r="P212" i="19"/>
  <c r="P241" i="19" s="1"/>
  <c r="P271" i="19" s="1"/>
  <c r="I215" i="19"/>
  <c r="I244" i="19" s="1"/>
  <c r="I274" i="19" s="1"/>
  <c r="N208" i="19"/>
  <c r="N237" i="19" s="1"/>
  <c r="M210" i="19"/>
  <c r="M239" i="19" s="1"/>
  <c r="M269" i="19" s="1"/>
  <c r="M291" i="19" s="1"/>
  <c r="G213" i="19"/>
  <c r="G242" i="19" s="1"/>
  <c r="G272" i="19" s="1"/>
  <c r="O208" i="19"/>
  <c r="O237" i="19" s="1"/>
  <c r="O267" i="19" s="1"/>
  <c r="G207" i="19"/>
  <c r="G236" i="19" s="1"/>
  <c r="G266" i="19" s="1"/>
  <c r="P208" i="19"/>
  <c r="P237" i="19" s="1"/>
  <c r="P267" i="19" s="1"/>
  <c r="M213" i="19"/>
  <c r="M242" i="19" s="1"/>
  <c r="M272" i="19" s="1"/>
  <c r="P213" i="19"/>
  <c r="P242" i="19" s="1"/>
  <c r="P272" i="19" s="1"/>
  <c r="N213" i="19"/>
  <c r="N242" i="19" s="1"/>
  <c r="I217" i="19"/>
  <c r="I246" i="19" s="1"/>
  <c r="I209" i="19"/>
  <c r="I238" i="19" s="1"/>
  <c r="I268" i="19" s="1"/>
  <c r="G209" i="19"/>
  <c r="G238" i="19" s="1"/>
  <c r="G268" i="19" s="1"/>
  <c r="O213" i="19"/>
  <c r="O242" i="19" s="1"/>
  <c r="O272" i="19" s="1"/>
  <c r="M212" i="19"/>
  <c r="M241" i="19" s="1"/>
  <c r="I213" i="19"/>
  <c r="I242" i="19" s="1"/>
  <c r="I272" i="19" s="1"/>
  <c r="M209" i="19"/>
  <c r="M238" i="19" s="1"/>
  <c r="N209" i="19"/>
  <c r="N238" i="19" s="1"/>
  <c r="P215" i="19"/>
  <c r="P244" i="19" s="1"/>
  <c r="P274" i="19" s="1"/>
  <c r="O215" i="19"/>
  <c r="O244" i="19" s="1"/>
  <c r="O274" i="19" s="1"/>
  <c r="G214" i="19"/>
  <c r="G243" i="19" s="1"/>
  <c r="G273" i="19" s="1"/>
  <c r="N212" i="19"/>
  <c r="N241" i="19" s="1"/>
  <c r="N271" i="19" s="1"/>
  <c r="G212" i="19"/>
  <c r="G241" i="19" s="1"/>
  <c r="G271" i="19" s="1"/>
  <c r="G208" i="19"/>
  <c r="G237" i="19" s="1"/>
  <c r="G267" i="19" s="1"/>
  <c r="P210" i="19"/>
  <c r="P239" i="19" s="1"/>
  <c r="P269" i="19" s="1"/>
  <c r="M215" i="19"/>
  <c r="M244" i="19" s="1"/>
  <c r="M274" i="19" s="1"/>
  <c r="N215" i="19"/>
  <c r="N244" i="19" s="1"/>
  <c r="N274" i="19" s="1"/>
  <c r="N292" i="19" s="1"/>
  <c r="P214" i="19"/>
  <c r="P243" i="19" s="1"/>
  <c r="P273" i="19" s="1"/>
  <c r="M216" i="19"/>
  <c r="G216" i="19"/>
  <c r="I210" i="19"/>
  <c r="I239" i="19" s="1"/>
  <c r="I269" i="19" s="1"/>
  <c r="I208" i="19"/>
  <c r="I237" i="19" s="1"/>
  <c r="I267" i="19" s="1"/>
  <c r="P209" i="19"/>
  <c r="P238" i="19" s="1"/>
  <c r="P268" i="19" s="1"/>
  <c r="O209" i="19"/>
  <c r="O238" i="19" s="1"/>
  <c r="O268" i="19" s="1"/>
  <c r="G210" i="19"/>
  <c r="G239" i="19" s="1"/>
  <c r="G269" i="19" s="1"/>
  <c r="G217" i="19"/>
  <c r="I211" i="19"/>
  <c r="I240" i="19" s="1"/>
  <c r="I270" i="19" s="1"/>
  <c r="O207" i="19"/>
  <c r="O236" i="19" s="1"/>
  <c r="O266" i="19" s="1"/>
  <c r="M211" i="19"/>
  <c r="M240" i="19" s="1"/>
  <c r="O211" i="19"/>
  <c r="O240" i="19" s="1"/>
  <c r="O270" i="19" s="1"/>
  <c r="M208" i="19"/>
  <c r="M237" i="19" s="1"/>
  <c r="O210" i="19"/>
  <c r="O239" i="19" s="1"/>
  <c r="O269" i="19" s="1"/>
  <c r="I207" i="19"/>
  <c r="I236" i="19" s="1"/>
  <c r="I266" i="19" s="1"/>
  <c r="N207" i="19"/>
  <c r="N236" i="19" s="1"/>
  <c r="G215" i="19"/>
  <c r="G244" i="19" s="1"/>
  <c r="G274" i="19" s="1"/>
  <c r="I214" i="19"/>
  <c r="I243" i="19" s="1"/>
  <c r="I273" i="19" s="1"/>
  <c r="N214" i="19"/>
  <c r="N243" i="19" s="1"/>
  <c r="I216" i="19"/>
  <c r="O216" i="19"/>
  <c r="P217" i="19"/>
  <c r="O217" i="19"/>
  <c r="G211" i="19"/>
  <c r="G240" i="19" s="1"/>
  <c r="G270" i="19" s="1"/>
  <c r="I277" i="19"/>
  <c r="P207" i="19"/>
  <c r="P236" i="19" s="1"/>
  <c r="P266" i="19" s="1"/>
  <c r="N211" i="19"/>
  <c r="N240" i="19" s="1"/>
  <c r="N210" i="19"/>
  <c r="N239" i="19" s="1"/>
  <c r="M207" i="19"/>
  <c r="M236" i="19" s="1"/>
  <c r="I212" i="19"/>
  <c r="I241" i="19" s="1"/>
  <c r="I271" i="19" s="1"/>
  <c r="M214" i="19"/>
  <c r="M243" i="19" s="1"/>
  <c r="M273" i="19" s="1"/>
  <c r="O214" i="19"/>
  <c r="O243" i="19" s="1"/>
  <c r="O273" i="19" s="1"/>
  <c r="P216" i="19"/>
  <c r="N216" i="19"/>
  <c r="N245" i="19" s="1"/>
  <c r="N275" i="19" s="1"/>
  <c r="M217" i="19"/>
  <c r="N217" i="19"/>
  <c r="N246" i="19" s="1"/>
  <c r="N276" i="19" s="1"/>
  <c r="P211" i="19"/>
  <c r="P240" i="19" s="1"/>
  <c r="P270" i="19" s="1"/>
  <c r="H210" i="19"/>
  <c r="H214" i="19"/>
  <c r="H218" i="19"/>
  <c r="H222" i="19"/>
  <c r="H226" i="19"/>
  <c r="H207" i="19"/>
  <c r="H236" i="19" s="1"/>
  <c r="H215" i="19"/>
  <c r="H223" i="19"/>
  <c r="H209" i="19"/>
  <c r="H213" i="19"/>
  <c r="H225" i="19"/>
  <c r="H208" i="19"/>
  <c r="H212" i="19"/>
  <c r="H216" i="19"/>
  <c r="H245" i="19" s="1"/>
  <c r="H220" i="19"/>
  <c r="H224" i="19"/>
  <c r="H217" i="19"/>
  <c r="H211" i="19"/>
  <c r="H219" i="19"/>
  <c r="H227" i="19"/>
  <c r="H256" i="19" s="1"/>
  <c r="H221" i="19"/>
  <c r="K209" i="19"/>
  <c r="K238" i="19" s="1"/>
  <c r="K268" i="19" s="1"/>
  <c r="K217" i="19"/>
  <c r="K225" i="19"/>
  <c r="K210" i="19"/>
  <c r="K214" i="19"/>
  <c r="K218" i="19"/>
  <c r="K222" i="19"/>
  <c r="K226" i="19"/>
  <c r="K207" i="19"/>
  <c r="K236" i="19" s="1"/>
  <c r="K211" i="19"/>
  <c r="K215" i="19"/>
  <c r="K219" i="19"/>
  <c r="K223" i="19"/>
  <c r="K227" i="19"/>
  <c r="K256" i="19" s="1"/>
  <c r="K208" i="19"/>
  <c r="K237" i="19" s="1"/>
  <c r="K212" i="19"/>
  <c r="K241" i="19" s="1"/>
  <c r="K271" i="19" s="1"/>
  <c r="K216" i="19"/>
  <c r="K245" i="19" s="1"/>
  <c r="K220" i="19"/>
  <c r="K224" i="19"/>
  <c r="K213" i="19"/>
  <c r="K221" i="19"/>
  <c r="F207" i="19"/>
  <c r="F236" i="19" s="1"/>
  <c r="F211" i="19"/>
  <c r="F215" i="19"/>
  <c r="F219" i="19"/>
  <c r="F223" i="19"/>
  <c r="F227" i="19"/>
  <c r="F256" i="19" s="1"/>
  <c r="F212" i="19"/>
  <c r="F220" i="19"/>
  <c r="F218" i="19"/>
  <c r="F209" i="19"/>
  <c r="F238" i="19" s="1"/>
  <c r="F213" i="19"/>
  <c r="F217" i="19"/>
  <c r="F221" i="19"/>
  <c r="F225" i="19"/>
  <c r="F214" i="19"/>
  <c r="F222" i="19"/>
  <c r="F208" i="19"/>
  <c r="F216" i="19"/>
  <c r="F224" i="19"/>
  <c r="F210" i="19"/>
  <c r="F226" i="19"/>
  <c r="L208" i="19"/>
  <c r="L212" i="19"/>
  <c r="L241" i="19" s="1"/>
  <c r="L271" i="19" s="1"/>
  <c r="L216" i="19"/>
  <c r="L220" i="19"/>
  <c r="L224" i="19"/>
  <c r="L213" i="19"/>
  <c r="L221" i="19"/>
  <c r="L215" i="19"/>
  <c r="L210" i="19"/>
  <c r="L214" i="19"/>
  <c r="L218" i="19"/>
  <c r="L222" i="19"/>
  <c r="L226" i="19"/>
  <c r="L211" i="19"/>
  <c r="L219" i="19"/>
  <c r="L209" i="19"/>
  <c r="L217" i="19"/>
  <c r="L225" i="19"/>
  <c r="L207" i="19"/>
  <c r="L236" i="19" s="1"/>
  <c r="L223" i="19"/>
  <c r="L227" i="19"/>
  <c r="L256" i="19" s="1"/>
  <c r="J209" i="19"/>
  <c r="J213" i="19"/>
  <c r="J217" i="19"/>
  <c r="J221" i="19"/>
  <c r="J225" i="19"/>
  <c r="J210" i="19"/>
  <c r="J218" i="19"/>
  <c r="J226" i="19"/>
  <c r="J220" i="19"/>
  <c r="J207" i="19"/>
  <c r="J236" i="19" s="1"/>
  <c r="J211" i="19"/>
  <c r="J215" i="19"/>
  <c r="J219" i="19"/>
  <c r="J223" i="19"/>
  <c r="J227" i="19"/>
  <c r="J256" i="19" s="1"/>
  <c r="J208" i="19"/>
  <c r="J224" i="19"/>
  <c r="J214" i="19"/>
  <c r="J222" i="19"/>
  <c r="J212" i="19"/>
  <c r="J216" i="19"/>
  <c r="E213" i="19"/>
  <c r="E242" i="19" s="1"/>
  <c r="E272" i="19" s="1"/>
  <c r="E221" i="19"/>
  <c r="E215" i="19"/>
  <c r="E216" i="19"/>
  <c r="E245" i="19" s="1"/>
  <c r="E209" i="19"/>
  <c r="E210" i="19"/>
  <c r="E211" i="19"/>
  <c r="E214" i="19"/>
  <c r="E222" i="19"/>
  <c r="E223" i="19"/>
  <c r="E224" i="19"/>
  <c r="E217" i="19"/>
  <c r="E226" i="19"/>
  <c r="E219" i="19"/>
  <c r="E212" i="19"/>
  <c r="E220" i="19"/>
  <c r="E208" i="19"/>
  <c r="E225" i="19"/>
  <c r="E218" i="19"/>
  <c r="E227" i="19"/>
  <c r="E256" i="19" s="1"/>
  <c r="I285" i="19"/>
  <c r="I296" i="19" s="1"/>
  <c r="P285" i="19"/>
  <c r="P286" i="19"/>
  <c r="G285" i="19"/>
  <c r="G296" i="19" s="1"/>
  <c r="O285" i="19"/>
  <c r="O296" i="19" s="1"/>
  <c r="K121" i="19"/>
  <c r="J121" i="19"/>
  <c r="H121" i="19"/>
  <c r="L121" i="19"/>
  <c r="E207" i="19"/>
  <c r="E236" i="19" s="1"/>
  <c r="G292" i="19" l="1"/>
  <c r="P292" i="19"/>
  <c r="N293" i="19"/>
  <c r="N301" i="19" s="1"/>
  <c r="P296" i="19"/>
  <c r="O291" i="19"/>
  <c r="M290" i="19"/>
  <c r="G290" i="19"/>
  <c r="P290" i="19"/>
  <c r="O290" i="19"/>
  <c r="O292" i="19"/>
  <c r="I290" i="19"/>
  <c r="G291" i="19"/>
  <c r="N291" i="19"/>
  <c r="N300" i="19" s="1"/>
  <c r="I292" i="19"/>
  <c r="M292" i="19"/>
  <c r="P291" i="19"/>
  <c r="I291" i="19"/>
  <c r="K267" i="19"/>
  <c r="J266" i="19"/>
  <c r="K266" i="19"/>
  <c r="H266" i="19"/>
  <c r="F268" i="19"/>
  <c r="L266" i="19"/>
  <c r="F266" i="19"/>
  <c r="E266" i="19"/>
  <c r="J241" i="19"/>
  <c r="L246" i="19"/>
  <c r="L276" i="19" s="1"/>
  <c r="F254" i="19"/>
  <c r="F284" i="19" s="1"/>
  <c r="H253" i="19"/>
  <c r="H283" i="19" s="1"/>
  <c r="E248" i="19"/>
  <c r="E278" i="19" s="1"/>
  <c r="J240" i="19"/>
  <c r="L244" i="19"/>
  <c r="L274" i="19" s="1"/>
  <c r="F252" i="19"/>
  <c r="F282" i="19" s="1"/>
  <c r="H249" i="19"/>
  <c r="H279" i="19" s="1"/>
  <c r="E238" i="19"/>
  <c r="J242" i="19"/>
  <c r="J272" i="19" s="1"/>
  <c r="F239" i="19"/>
  <c r="F248" i="19"/>
  <c r="F278" i="19" s="1"/>
  <c r="J253" i="19"/>
  <c r="J283" i="19" s="1"/>
  <c r="L240" i="19"/>
  <c r="F242" i="19"/>
  <c r="F272" i="19" s="1"/>
  <c r="K286" i="19"/>
  <c r="K255" i="19"/>
  <c r="K285" i="19" s="1"/>
  <c r="I276" i="19"/>
  <c r="I245" i="19"/>
  <c r="I275" i="19" s="1"/>
  <c r="E240" i="19"/>
  <c r="J250" i="19"/>
  <c r="J280" i="19" s="1"/>
  <c r="K244" i="19"/>
  <c r="E239" i="19"/>
  <c r="J246" i="19"/>
  <c r="J276" i="19" s="1"/>
  <c r="F286" i="19"/>
  <c r="F255" i="19"/>
  <c r="F285" i="19" s="1"/>
  <c r="K249" i="19"/>
  <c r="K279" i="19" s="1"/>
  <c r="K246" i="19"/>
  <c r="K276" i="19" s="1"/>
  <c r="H244" i="19"/>
  <c r="H274" i="19" s="1"/>
  <c r="P277" i="19"/>
  <c r="P246" i="19"/>
  <c r="P276" i="19" s="1"/>
  <c r="L250" i="19"/>
  <c r="L280" i="19" s="1"/>
  <c r="O245" i="19"/>
  <c r="O275" i="19" s="1"/>
  <c r="E246" i="19"/>
  <c r="E276" i="19" s="1"/>
  <c r="J249" i="19"/>
  <c r="J279" i="19" s="1"/>
  <c r="L242" i="19"/>
  <c r="L272" i="19" s="1"/>
  <c r="H286" i="19"/>
  <c r="H255" i="19"/>
  <c r="H285" i="19" s="1"/>
  <c r="E253" i="19"/>
  <c r="E283" i="19" s="1"/>
  <c r="J237" i="19"/>
  <c r="J267" i="19" s="1"/>
  <c r="J286" i="19"/>
  <c r="J255" i="19"/>
  <c r="J285" i="19" s="1"/>
  <c r="L286" i="19"/>
  <c r="L255" i="19"/>
  <c r="L285" i="19" s="1"/>
  <c r="K251" i="19"/>
  <c r="K281" i="19" s="1"/>
  <c r="H237" i="19"/>
  <c r="P245" i="19"/>
  <c r="P275" i="19" s="1"/>
  <c r="E254" i="19"/>
  <c r="E284" i="19" s="1"/>
  <c r="E250" i="19"/>
  <c r="E280" i="19" s="1"/>
  <c r="J247" i="19"/>
  <c r="J277" i="19" s="1"/>
  <c r="L251" i="19"/>
  <c r="L281" i="19" s="1"/>
  <c r="F237" i="19"/>
  <c r="K247" i="19"/>
  <c r="K277" i="19" s="1"/>
  <c r="H254" i="19"/>
  <c r="H284" i="19" s="1"/>
  <c r="H247" i="19"/>
  <c r="H277" i="19" s="1"/>
  <c r="G245" i="19"/>
  <c r="G275" i="19" s="1"/>
  <c r="E237" i="19"/>
  <c r="E251" i="19"/>
  <c r="E281" i="19" s="1"/>
  <c r="J252" i="19"/>
  <c r="J282" i="19" s="1"/>
  <c r="J239" i="19"/>
  <c r="L247" i="19"/>
  <c r="L277" i="19" s="1"/>
  <c r="L245" i="19"/>
  <c r="L275" i="19" s="1"/>
  <c r="F251" i="19"/>
  <c r="F281" i="19" s="1"/>
  <c r="F249" i="19"/>
  <c r="F279" i="19" s="1"/>
  <c r="K250" i="19"/>
  <c r="K280" i="19" s="1"/>
  <c r="K252" i="19"/>
  <c r="K282" i="19" s="1"/>
  <c r="K243" i="19"/>
  <c r="K273" i="19" s="1"/>
  <c r="H240" i="19"/>
  <c r="H242" i="19"/>
  <c r="H272" i="19" s="1"/>
  <c r="H243" i="19"/>
  <c r="H273" i="19" s="1"/>
  <c r="E241" i="19"/>
  <c r="J244" i="19"/>
  <c r="J274" i="19" s="1"/>
  <c r="L239" i="19"/>
  <c r="L237" i="19"/>
  <c r="K253" i="19"/>
  <c r="K283" i="19" s="1"/>
  <c r="K254" i="19"/>
  <c r="K284" i="19" s="1"/>
  <c r="H252" i="19"/>
  <c r="H282" i="19" s="1"/>
  <c r="O277" i="19"/>
  <c r="O246" i="19"/>
  <c r="O276" i="19" s="1"/>
  <c r="J251" i="19"/>
  <c r="J281" i="19" s="1"/>
  <c r="L238" i="19"/>
  <c r="F250" i="19"/>
  <c r="F280" i="19" s="1"/>
  <c r="K240" i="19"/>
  <c r="E286" i="19"/>
  <c r="E255" i="19"/>
  <c r="E285" i="19" s="1"/>
  <c r="J243" i="19"/>
  <c r="J273" i="19" s="1"/>
  <c r="L248" i="19"/>
  <c r="L278" i="19" s="1"/>
  <c r="F246" i="19"/>
  <c r="F276" i="19" s="1"/>
  <c r="M246" i="19"/>
  <c r="M276" i="19" s="1"/>
  <c r="J238" i="19"/>
  <c r="F253" i="19"/>
  <c r="F283" i="19" s="1"/>
  <c r="F244" i="19"/>
  <c r="F274" i="19" s="1"/>
  <c r="H250" i="19"/>
  <c r="H280" i="19" s="1"/>
  <c r="H241" i="19"/>
  <c r="E247" i="19"/>
  <c r="E277" i="19" s="1"/>
  <c r="E244" i="19"/>
  <c r="E274" i="19" s="1"/>
  <c r="L253" i="19"/>
  <c r="L283" i="19" s="1"/>
  <c r="F245" i="19"/>
  <c r="F275" i="19" s="1"/>
  <c r="F240" i="19"/>
  <c r="H251" i="19"/>
  <c r="H281" i="19" s="1"/>
  <c r="E252" i="19"/>
  <c r="E282" i="19" s="1"/>
  <c r="L252" i="19"/>
  <c r="L282" i="19" s="1"/>
  <c r="L249" i="19"/>
  <c r="L279" i="19" s="1"/>
  <c r="F247" i="19"/>
  <c r="F277" i="19" s="1"/>
  <c r="H248" i="19"/>
  <c r="H278" i="19" s="1"/>
  <c r="E249" i="19"/>
  <c r="E279" i="19" s="1"/>
  <c r="E243" i="19"/>
  <c r="E273" i="19" s="1"/>
  <c r="J245" i="19"/>
  <c r="J275" i="19" s="1"/>
  <c r="J248" i="19"/>
  <c r="J278" i="19" s="1"/>
  <c r="J254" i="19"/>
  <c r="J284" i="19" s="1"/>
  <c r="L254" i="19"/>
  <c r="L284" i="19" s="1"/>
  <c r="L243" i="19"/>
  <c r="L273" i="19" s="1"/>
  <c r="F243" i="19"/>
  <c r="F273" i="19" s="1"/>
  <c r="F241" i="19"/>
  <c r="K242" i="19"/>
  <c r="K248" i="19"/>
  <c r="K278" i="19" s="1"/>
  <c r="K239" i="19"/>
  <c r="H246" i="19"/>
  <c r="H276" i="19" s="1"/>
  <c r="H238" i="19"/>
  <c r="H239" i="19"/>
  <c r="G277" i="19"/>
  <c r="G246" i="19"/>
  <c r="G276" i="19" s="1"/>
  <c r="M245" i="19"/>
  <c r="K275" i="19"/>
  <c r="E275" i="19"/>
  <c r="H275" i="19"/>
  <c r="R121" i="19"/>
  <c r="I300" i="19" l="1"/>
  <c r="G300" i="19"/>
  <c r="O300" i="19"/>
  <c r="M300" i="19"/>
  <c r="L293" i="19"/>
  <c r="H296" i="19"/>
  <c r="P300" i="19"/>
  <c r="E292" i="19"/>
  <c r="L292" i="19"/>
  <c r="E295" i="19"/>
  <c r="P293" i="19"/>
  <c r="P301" i="19" s="1"/>
  <c r="J295" i="19"/>
  <c r="G293" i="19"/>
  <c r="G301" i="19" s="1"/>
  <c r="E293" i="19"/>
  <c r="K294" i="19"/>
  <c r="E296" i="19"/>
  <c r="J294" i="19"/>
  <c r="F295" i="19"/>
  <c r="K293" i="19"/>
  <c r="H295" i="19"/>
  <c r="L296" i="19"/>
  <c r="L294" i="19"/>
  <c r="F292" i="19"/>
  <c r="M293" i="19"/>
  <c r="M301" i="19" s="1"/>
  <c r="J293" i="19"/>
  <c r="J301" i="19" s="1"/>
  <c r="H292" i="19"/>
  <c r="K295" i="19"/>
  <c r="K296" i="19"/>
  <c r="F294" i="19"/>
  <c r="E294" i="19"/>
  <c r="H294" i="19"/>
  <c r="F293" i="19"/>
  <c r="L295" i="19"/>
  <c r="I293" i="19"/>
  <c r="I301" i="19" s="1"/>
  <c r="J292" i="19"/>
  <c r="F296" i="19"/>
  <c r="K290" i="19"/>
  <c r="H293" i="19"/>
  <c r="J296" i="19"/>
  <c r="O293" i="19"/>
  <c r="O301" i="19" s="1"/>
  <c r="D266" i="19"/>
  <c r="H271" i="19"/>
  <c r="L267" i="19"/>
  <c r="J269" i="19"/>
  <c r="F269" i="19"/>
  <c r="K269" i="19"/>
  <c r="H267" i="19"/>
  <c r="F270" i="19"/>
  <c r="E268" i="19"/>
  <c r="E271" i="19"/>
  <c r="C266" i="19"/>
  <c r="K270" i="19"/>
  <c r="J271" i="19"/>
  <c r="J270" i="19"/>
  <c r="E267" i="19"/>
  <c r="E269" i="19"/>
  <c r="F271" i="19"/>
  <c r="H269" i="19"/>
  <c r="L270" i="19"/>
  <c r="H268" i="19"/>
  <c r="L268" i="19"/>
  <c r="H270" i="19"/>
  <c r="E270" i="19"/>
  <c r="D281" i="19"/>
  <c r="C286" i="19"/>
  <c r="C278" i="19"/>
  <c r="C279" i="19"/>
  <c r="D279" i="19"/>
  <c r="C285" i="19"/>
  <c r="D285" i="19"/>
  <c r="D282" i="19"/>
  <c r="D283" i="19"/>
  <c r="C283" i="19"/>
  <c r="C280" i="19"/>
  <c r="D280" i="19"/>
  <c r="C281" i="19"/>
  <c r="C277" i="19"/>
  <c r="D277" i="19"/>
  <c r="C284" i="19"/>
  <c r="D273" i="19"/>
  <c r="C273" i="19"/>
  <c r="K272" i="19"/>
  <c r="L269" i="19"/>
  <c r="L291" i="19" s="1"/>
  <c r="D284" i="19"/>
  <c r="J268" i="19"/>
  <c r="J290" i="19" s="1"/>
  <c r="F267" i="19"/>
  <c r="F290" i="19" s="1"/>
  <c r="D278" i="19"/>
  <c r="C282" i="19"/>
  <c r="D286" i="19"/>
  <c r="D275" i="19"/>
  <c r="C276" i="19"/>
  <c r="D276" i="19"/>
  <c r="C275" i="19"/>
  <c r="H301" i="19" l="1"/>
  <c r="L301" i="19"/>
  <c r="F301" i="19"/>
  <c r="F300" i="19"/>
  <c r="E301" i="19"/>
  <c r="K301" i="19"/>
  <c r="E290" i="19"/>
  <c r="C293" i="19"/>
  <c r="F291" i="19"/>
  <c r="D296" i="19"/>
  <c r="H318" i="19" s="1"/>
  <c r="L290" i="19"/>
  <c r="L300" i="19" s="1"/>
  <c r="C295" i="19"/>
  <c r="H290" i="19"/>
  <c r="K291" i="19"/>
  <c r="C294" i="19"/>
  <c r="H291" i="19"/>
  <c r="J291" i="19"/>
  <c r="J300" i="19" s="1"/>
  <c r="D293" i="19"/>
  <c r="K274" i="19"/>
  <c r="K292" i="19" s="1"/>
  <c r="D294" i="19"/>
  <c r="E316" i="19" s="1"/>
  <c r="C296" i="19"/>
  <c r="D295" i="19"/>
  <c r="E291" i="19"/>
  <c r="C271" i="19"/>
  <c r="C268" i="19"/>
  <c r="C269" i="19"/>
  <c r="D267" i="19"/>
  <c r="D270" i="19"/>
  <c r="C270" i="19"/>
  <c r="D271" i="19"/>
  <c r="C267" i="19"/>
  <c r="D268" i="19"/>
  <c r="D269" i="19"/>
  <c r="D272" i="19"/>
  <c r="C272" i="19"/>
  <c r="K300" i="19" l="1"/>
  <c r="H300" i="19"/>
  <c r="E300" i="19"/>
  <c r="O315" i="19"/>
  <c r="D301" i="19"/>
  <c r="C301" i="19"/>
  <c r="M315" i="19"/>
  <c r="F315" i="19"/>
  <c r="C290" i="19"/>
  <c r="P318" i="19"/>
  <c r="K318" i="19"/>
  <c r="J318" i="19"/>
  <c r="E318" i="19"/>
  <c r="O318" i="19"/>
  <c r="H316" i="19"/>
  <c r="L318" i="19"/>
  <c r="G318" i="19"/>
  <c r="I318" i="19"/>
  <c r="M318" i="19"/>
  <c r="F318" i="19"/>
  <c r="N318" i="19"/>
  <c r="J315" i="19"/>
  <c r="H315" i="19"/>
  <c r="F316" i="19"/>
  <c r="I315" i="19"/>
  <c r="D290" i="19"/>
  <c r="N317" i="19"/>
  <c r="P317" i="19"/>
  <c r="G317" i="19"/>
  <c r="M317" i="19"/>
  <c r="I317" i="19"/>
  <c r="O317" i="19"/>
  <c r="F317" i="19"/>
  <c r="J317" i="19"/>
  <c r="E317" i="19"/>
  <c r="H317" i="19"/>
  <c r="C274" i="19"/>
  <c r="C292" i="19" s="1"/>
  <c r="D274" i="19"/>
  <c r="D292" i="19" s="1"/>
  <c r="C291" i="19"/>
  <c r="K317" i="19"/>
  <c r="N316" i="19"/>
  <c r="M316" i="19"/>
  <c r="I316" i="19"/>
  <c r="P316" i="19"/>
  <c r="G316" i="19"/>
  <c r="O316" i="19"/>
  <c r="J316" i="19"/>
  <c r="K316" i="19"/>
  <c r="L317" i="19"/>
  <c r="N315" i="19"/>
  <c r="E315" i="19"/>
  <c r="G315" i="19"/>
  <c r="L315" i="19"/>
  <c r="P315" i="19"/>
  <c r="K315" i="19"/>
  <c r="D291" i="19"/>
  <c r="J313" i="19" s="1"/>
  <c r="L316" i="19"/>
  <c r="P312" i="19" l="1"/>
  <c r="D300" i="19"/>
  <c r="C300" i="19"/>
  <c r="G312" i="19"/>
  <c r="N312" i="19"/>
  <c r="L312" i="19"/>
  <c r="I312" i="19"/>
  <c r="O312" i="19"/>
  <c r="J312" i="19"/>
  <c r="E312" i="19"/>
  <c r="K312" i="19"/>
  <c r="H312" i="19"/>
  <c r="M312" i="19"/>
  <c r="F312" i="19"/>
  <c r="N314" i="19"/>
  <c r="P314" i="19"/>
  <c r="G314" i="19"/>
  <c r="O314" i="19"/>
  <c r="L314" i="19"/>
  <c r="E314" i="19"/>
  <c r="M314" i="19"/>
  <c r="I314" i="19"/>
  <c r="H314" i="19"/>
  <c r="F314" i="19"/>
  <c r="J314" i="19"/>
  <c r="K314" i="19"/>
  <c r="H313" i="19"/>
  <c r="E313" i="19"/>
  <c r="M313" i="19"/>
  <c r="O313" i="19"/>
  <c r="G313" i="19"/>
  <c r="P313" i="19"/>
  <c r="N313" i="19"/>
  <c r="I313" i="19"/>
  <c r="K313" i="19"/>
  <c r="L313" i="19"/>
  <c r="F313" i="19"/>
</calcChain>
</file>

<file path=xl/sharedStrings.xml><?xml version="1.0" encoding="utf-8"?>
<sst xmlns="http://schemas.openxmlformats.org/spreadsheetml/2006/main" count="443" uniqueCount="84">
  <si>
    <t>Folder name:</t>
  </si>
  <si>
    <t>Sequence Name:</t>
  </si>
  <si>
    <t>Instrument method:</t>
  </si>
  <si>
    <t>Sample name</t>
  </si>
  <si>
    <t>in vial (uL)</t>
  </si>
  <si>
    <t>inject(uL)</t>
  </si>
  <si>
    <t>Sample prep:</t>
  </si>
  <si>
    <t>Blank pk</t>
  </si>
  <si>
    <t>blank</t>
  </si>
  <si>
    <t>Quantification AA std pk</t>
  </si>
  <si>
    <t>Conc(nM)</t>
  </si>
  <si>
    <t>Quantification AA std pk minus blank</t>
  </si>
  <si>
    <t>slope</t>
  </si>
  <si>
    <t>R2</t>
  </si>
  <si>
    <t>Blank TDAA pk</t>
  </si>
  <si>
    <t>ave</t>
  </si>
  <si>
    <t>stdev</t>
  </si>
  <si>
    <t>RF</t>
  </si>
  <si>
    <t>CV</t>
  </si>
  <si>
    <t>Check AA std pk minus blank</t>
  </si>
  <si>
    <t>Blank TDAA pk minus blank</t>
  </si>
  <si>
    <t>Sample TDAA pk</t>
  </si>
  <si>
    <t>Sample TDAA conc in extract(nM)</t>
  </si>
  <si>
    <t>Sample TDAA conc in original sample(nM)</t>
  </si>
  <si>
    <t>Sample volume(mL)</t>
  </si>
  <si>
    <t>Extract volume(mL)</t>
  </si>
  <si>
    <t>Added ascorbic acid (uL)</t>
  </si>
  <si>
    <t>C number</t>
  </si>
  <si>
    <t>Mol%</t>
  </si>
  <si>
    <t>Date run:</t>
  </si>
  <si>
    <t>conc</t>
  </si>
  <si>
    <t>blank-1 TDAA</t>
  </si>
  <si>
    <t>blank-2 TDAA</t>
  </si>
  <si>
    <t>Sum</t>
  </si>
  <si>
    <t>17AA+Bala+GABA 5nM</t>
  </si>
  <si>
    <t>17AA+Bala+GABA 50nM</t>
  </si>
  <si>
    <t>17AA+Bala+GABA 100nM</t>
  </si>
  <si>
    <t>17AA+Bala+GABA 250nM</t>
  </si>
  <si>
    <t>Fucose</t>
  </si>
  <si>
    <t>Rhamnose</t>
  </si>
  <si>
    <t>Arabinose</t>
  </si>
  <si>
    <t>Galactose</t>
  </si>
  <si>
    <t>Glucose</t>
  </si>
  <si>
    <t>Mannose+Xylose</t>
  </si>
  <si>
    <t>Check Sugar std pk</t>
  </si>
  <si>
    <t>NAcsugars 10nM</t>
  </si>
  <si>
    <t>NAcsugars 100nM</t>
  </si>
  <si>
    <t>NAcsugars 500 nM</t>
  </si>
  <si>
    <t>Neutral Acidic sugars 1000nM</t>
  </si>
  <si>
    <t>Glu-Ac</t>
  </si>
  <si>
    <t>Mur-Ac</t>
  </si>
  <si>
    <t>Gal-URA</t>
  </si>
  <si>
    <t>Galactoseamine</t>
  </si>
  <si>
    <t>Glucoseamine</t>
  </si>
  <si>
    <t>Glc-URA</t>
  </si>
  <si>
    <t>Neutral Amino Sugar and Acidic Sugar</t>
  </si>
  <si>
    <t>Dried neutralized sample resuspended to 10mL or equivalent dillution.</t>
  </si>
  <si>
    <t>Man+Xyl(nM)</t>
  </si>
  <si>
    <t>Amino Sug(nM)</t>
  </si>
  <si>
    <t>Conc. Factor</t>
  </si>
  <si>
    <t>Calculates original 3ml resuspension after neutralizing</t>
  </si>
  <si>
    <t>TCHO</t>
  </si>
  <si>
    <t>13 Sugar Std 1000nM</t>
  </si>
  <si>
    <t>13 Sugar Std 1000 nM</t>
  </si>
  <si>
    <t>Sample Sugars pk minus blank</t>
  </si>
  <si>
    <t>Sample Sugar pk minus blank and blank Sugar</t>
  </si>
  <si>
    <t>Total Sugar in Extract (nM)</t>
  </si>
  <si>
    <t>21_2_A</t>
  </si>
  <si>
    <t>21_2_B</t>
  </si>
  <si>
    <t>21_2_C</t>
  </si>
  <si>
    <t>1819_ref</t>
  </si>
  <si>
    <t>Dillution Corrected</t>
  </si>
  <si>
    <t>TCHO C</t>
  </si>
  <si>
    <t>Total Sugar Extract (avg nM)</t>
  </si>
  <si>
    <t>Sample Name</t>
  </si>
  <si>
    <t>TCHO C nM</t>
  </si>
  <si>
    <t>TCHO nM</t>
  </si>
  <si>
    <t>21_3_A</t>
  </si>
  <si>
    <t>21_3_B</t>
  </si>
  <si>
    <t>21_3_C</t>
  </si>
  <si>
    <t>21_2</t>
  </si>
  <si>
    <t>21_3</t>
  </si>
  <si>
    <t>ref</t>
  </si>
  <si>
    <t>Total Sugar Extract (sd 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</si>
</sst>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5" fillId="0" borderId="0" xfId="0" applyFont="1"/>
    <xf numFmtId="0" fontId="1" fillId="0" borderId="0" xfId="0" applyFont="1"/>
    <xf numFmtId="2" fontId="0" fillId="0" borderId="0" xfId="0" applyNumberFormat="1"/>
    <xf numFmtId="2" fontId="0" fillId="3" borderId="0" xfId="0" applyNumberFormat="1" applyFill="1"/>
    <xf numFmtId="1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1" fillId="4" borderId="0" xfId="0" applyFont="1" applyFill="1"/>
    <xf numFmtId="0" fontId="0" fillId="0" borderId="1" xfId="0" applyBorder="1"/>
    <xf numFmtId="2" fontId="0" fillId="2" borderId="0" xfId="0" applyNumberFormat="1" applyFill="1"/>
    <xf numFmtId="0" fontId="0" fillId="5" borderId="0" xfId="0" applyFill="1"/>
    <xf numFmtId="2" fontId="0" fillId="5" borderId="0" xfId="0" applyNumberFormat="1" applyFill="1"/>
    <xf numFmtId="0" fontId="2" fillId="2" borderId="0" xfId="0" applyFont="1" applyFill="1"/>
    <xf numFmtId="2" fontId="2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0" fontId="2" fillId="6" borderId="0" xfId="0" applyFont="1" applyFill="1"/>
    <xf numFmtId="1" fontId="0" fillId="2" borderId="0" xfId="0" applyNumberFormat="1" applyFill="1"/>
    <xf numFmtId="1" fontId="0" fillId="4" borderId="0" xfId="0" applyNumberFormat="1" applyFill="1"/>
    <xf numFmtId="1" fontId="2" fillId="0" borderId="0" xfId="0" applyNumberFormat="1" applyFont="1"/>
  </cellXfs>
  <cellStyles count="9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Fucose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sheet1!$E$22:$E$25</c:f>
              <c:numCache>
                <c:formatCode>General</c:formatCode>
                <c:ptCount val="4"/>
                <c:pt idx="0">
                  <c:v>4.9999999999999992E-3</c:v>
                </c:pt>
                <c:pt idx="1">
                  <c:v>0.1212</c:v>
                </c:pt>
                <c:pt idx="2">
                  <c:v>1.3829</c:v>
                </c:pt>
                <c:pt idx="3">
                  <c:v>13.849299999999999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5-4F86-BF24-2AD83543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65640"/>
        <c:axId val="-2129962744"/>
      </c:scatterChart>
      <c:valAx>
        <c:axId val="-21299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62744"/>
        <c:crosses val="autoZero"/>
        <c:crossBetween val="midCat"/>
      </c:valAx>
      <c:valAx>
        <c:axId val="-2129962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96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Muramic</a:t>
            </a:r>
            <a:r>
              <a:rPr lang="en-US" baseline="0"/>
              <a:t> Acid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sheet1!$N$21</c:f>
              <c:strCache>
                <c:ptCount val="1"/>
                <c:pt idx="0">
                  <c:v>Mur-Ac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sheet1!$N$22:$N$25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3.9000000000000003E-3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B-4658-84CA-69A1C9C9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Galactoseamine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Galactoseamine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sheet1!$G$22:$G$25</c:f>
              <c:numCache>
                <c:formatCode>General</c:formatCode>
                <c:ptCount val="4"/>
                <c:pt idx="0">
                  <c:v>3.5999999999999999E-3</c:v>
                </c:pt>
                <c:pt idx="1">
                  <c:v>0.1905</c:v>
                </c:pt>
                <c:pt idx="2">
                  <c:v>2.0681999999999996</c:v>
                </c:pt>
                <c:pt idx="3">
                  <c:v>16.017500000000002</c:v>
                </c:pt>
              </c:numCache>
            </c:numRef>
          </c:xVal>
          <c:yVal>
            <c:numRef>
              <c:f>sheet1!$S$22:$S$25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7-4461-8726-2D832B8C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Glucoseamine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sheet1!$I$21</c:f>
              <c:strCache>
                <c:ptCount val="1"/>
                <c:pt idx="0">
                  <c:v>Glucoseamine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sheet1!$I$22:$I$25</c:f>
              <c:numCache>
                <c:formatCode>General</c:formatCode>
                <c:ptCount val="4"/>
                <c:pt idx="0">
                  <c:v>1.0999999999999998E-3</c:v>
                </c:pt>
                <c:pt idx="1">
                  <c:v>0.25090000000000001</c:v>
                </c:pt>
                <c:pt idx="2">
                  <c:v>2.6440000000000001</c:v>
                </c:pt>
                <c:pt idx="3">
                  <c:v>13.468400000000001</c:v>
                </c:pt>
              </c:numCache>
            </c:numRef>
          </c:xVal>
          <c:yVal>
            <c:numRef>
              <c:f>sheet1!$S$22:$S$25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4-415E-AEF8-5B50127B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Galacturonic Acid</a:t>
            </a:r>
          </a:p>
        </c:rich>
      </c:tx>
      <c:layout>
        <c:manualLayout>
          <c:xMode val="edge"/>
          <c:yMode val="edge"/>
          <c:x val="0.38188557350440477"/>
          <c:y val="4.82033304119193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sheet1!$O$21</c:f>
              <c:strCache>
                <c:ptCount val="1"/>
                <c:pt idx="0">
                  <c:v>Gal-URA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sheet1!$O$22:$O$25</c:f>
              <c:numCache>
                <c:formatCode>General</c:formatCode>
                <c:ptCount val="4"/>
                <c:pt idx="0">
                  <c:v>0</c:v>
                </c:pt>
                <c:pt idx="1">
                  <c:v>3.27E-2</c:v>
                </c:pt>
                <c:pt idx="2">
                  <c:v>0.51090000000000002</c:v>
                </c:pt>
                <c:pt idx="3">
                  <c:v>5.3516999999999992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3-437D-9866-2EBB2F88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Glucuronic Acid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sheet1!$P$21</c:f>
              <c:strCache>
                <c:ptCount val="1"/>
                <c:pt idx="0">
                  <c:v>Glc-URA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sheet1!$P$22:$P$25</c:f>
              <c:numCache>
                <c:formatCode>General</c:formatCode>
                <c:ptCount val="4"/>
                <c:pt idx="0">
                  <c:v>1.1999999999999999E-2</c:v>
                </c:pt>
                <c:pt idx="1">
                  <c:v>7.3599999999999999E-2</c:v>
                </c:pt>
                <c:pt idx="2">
                  <c:v>0.85460000000000003</c:v>
                </c:pt>
                <c:pt idx="3">
                  <c:v>8.3453999999999997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6-4F03-AC4A-ED0D505E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Rhamnose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sheet1!$F$22:$F$25</c:f>
              <c:numCache>
                <c:formatCode>General</c:formatCode>
                <c:ptCount val="4"/>
                <c:pt idx="0">
                  <c:v>2.7000000000000001E-3</c:v>
                </c:pt>
                <c:pt idx="1">
                  <c:v>4.4299999999999999E-2</c:v>
                </c:pt>
                <c:pt idx="2">
                  <c:v>0.57779999999999998</c:v>
                </c:pt>
                <c:pt idx="3">
                  <c:v>6.5446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1-47D5-9B9E-DD047F97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31784"/>
        <c:axId val="-2129928888"/>
      </c:scatterChart>
      <c:valAx>
        <c:axId val="-212993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28888"/>
        <c:crosses val="autoZero"/>
        <c:crossBetween val="midCat"/>
      </c:valAx>
      <c:valAx>
        <c:axId val="-21299288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931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Arabinose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sheet1!$H$22:$H$25</c:f>
              <c:numCache>
                <c:formatCode>General</c:formatCode>
                <c:ptCount val="4"/>
                <c:pt idx="0">
                  <c:v>2.2000000000000001E-3</c:v>
                </c:pt>
                <c:pt idx="1">
                  <c:v>1.9599999999999999E-2</c:v>
                </c:pt>
                <c:pt idx="2">
                  <c:v>0.50630000000000008</c:v>
                </c:pt>
                <c:pt idx="3">
                  <c:v>6.7380000000000004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B-4FFE-9EC3-AFF1D945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Galactose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sheet1!$J$22:$J$25</c:f>
              <c:numCache>
                <c:formatCode>General</c:formatCode>
                <c:ptCount val="4"/>
                <c:pt idx="0">
                  <c:v>1.2E-2</c:v>
                </c:pt>
                <c:pt idx="1">
                  <c:v>0.13520000000000001</c:v>
                </c:pt>
                <c:pt idx="2">
                  <c:v>1.3051999999999999</c:v>
                </c:pt>
                <c:pt idx="3">
                  <c:v>8.9982000000000006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E-49A6-ABBA-FEC3A9A8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66360"/>
        <c:axId val="-2129863464"/>
      </c:scatterChart>
      <c:valAx>
        <c:axId val="-212986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63464"/>
        <c:crosses val="autoZero"/>
        <c:crossBetween val="midCat"/>
      </c:valAx>
      <c:valAx>
        <c:axId val="-2129863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86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Glucose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sheet1!$K$22:$K$25</c:f>
              <c:numCache>
                <c:formatCode>General</c:formatCode>
                <c:ptCount val="4"/>
                <c:pt idx="0">
                  <c:v>1.95E-2</c:v>
                </c:pt>
                <c:pt idx="1">
                  <c:v>0.17829999999999999</c:v>
                </c:pt>
                <c:pt idx="2">
                  <c:v>2.0167000000000002</c:v>
                </c:pt>
                <c:pt idx="3">
                  <c:v>13.167199999999999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2-4B4F-99E2-5B967F70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53768"/>
        <c:axId val="-2129850872"/>
      </c:scatterChart>
      <c:valAx>
        <c:axId val="-21298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50872"/>
        <c:crosses val="autoZero"/>
        <c:crossBetween val="midCat"/>
      </c:valAx>
      <c:valAx>
        <c:axId val="-21298508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85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Mannose+Xylose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sheet1!$L$22:$L$25</c:f>
              <c:numCache>
                <c:formatCode>General</c:formatCode>
                <c:ptCount val="4"/>
                <c:pt idx="0">
                  <c:v>1.8800000000000001E-2</c:v>
                </c:pt>
                <c:pt idx="1">
                  <c:v>0.21870000000000001</c:v>
                </c:pt>
                <c:pt idx="2">
                  <c:v>2.3268</c:v>
                </c:pt>
                <c:pt idx="3">
                  <c:v>17.389900000000001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C-4253-B901-404C1D6D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14040"/>
        <c:axId val="-2141436472"/>
      </c:scatterChart>
      <c:valAx>
        <c:axId val="-214141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36472"/>
        <c:crosses val="autoZero"/>
        <c:crossBetween val="midCat"/>
      </c:valAx>
      <c:valAx>
        <c:axId val="-21414364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141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sheet1!$E$311</c:f>
              <c:strCache>
                <c:ptCount val="1"/>
                <c:pt idx="0">
                  <c:v>Fucose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sheet1!$E$312:$E$321</c:f>
              <c:numCache>
                <c:formatCode>0.00</c:formatCode>
                <c:ptCount val="10"/>
                <c:pt idx="0">
                  <c:v>19.17285668503909</c:v>
                </c:pt>
                <c:pt idx="1">
                  <c:v>18.517782786505769</c:v>
                </c:pt>
                <c:pt idx="2">
                  <c:v>0</c:v>
                </c:pt>
                <c:pt idx="3">
                  <c:v>19.870568814275654</c:v>
                </c:pt>
                <c:pt idx="4">
                  <c:v>20.480820059508829</c:v>
                </c:pt>
                <c:pt idx="5">
                  <c:v>0.47418923123743123</c:v>
                </c:pt>
                <c:pt idx="6">
                  <c:v>11.654089738174923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4-49BD-B155-DB1BFA787D92}"/>
            </c:ext>
          </c:extLst>
        </c:ser>
        <c:ser>
          <c:idx val="1"/>
          <c:order val="1"/>
          <c:tx>
            <c:strRef>
              <c:f>sheet1!$F$311</c:f>
              <c:strCache>
                <c:ptCount val="1"/>
                <c:pt idx="0">
                  <c:v>Rhamnose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sheet1!$F$312:$F$321</c:f>
              <c:numCache>
                <c:formatCode>0.00</c:formatCode>
                <c:ptCount val="10"/>
                <c:pt idx="0">
                  <c:v>0.50243625596820607</c:v>
                </c:pt>
                <c:pt idx="1">
                  <c:v>0.22639743580779373</c:v>
                </c:pt>
                <c:pt idx="2">
                  <c:v>0</c:v>
                </c:pt>
                <c:pt idx="3">
                  <c:v>5.690379528539481E-3</c:v>
                </c:pt>
                <c:pt idx="4">
                  <c:v>0</c:v>
                </c:pt>
                <c:pt idx="5">
                  <c:v>0</c:v>
                </c:pt>
                <c:pt idx="6">
                  <c:v>0.59812607506906545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4-49BD-B155-DB1BFA787D92}"/>
            </c:ext>
          </c:extLst>
        </c:ser>
        <c:ser>
          <c:idx val="2"/>
          <c:order val="2"/>
          <c:tx>
            <c:strRef>
              <c:f>sheet1!$H$311</c:f>
              <c:strCache>
                <c:ptCount val="1"/>
                <c:pt idx="0">
                  <c:v>Arabinose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sheet1!$H$312:$H$321</c:f>
              <c:numCache>
                <c:formatCode>0.00</c:formatCode>
                <c:ptCount val="10"/>
                <c:pt idx="0">
                  <c:v>1.2916433897622119</c:v>
                </c:pt>
                <c:pt idx="1">
                  <c:v>1.3309218641540801</c:v>
                </c:pt>
                <c:pt idx="2">
                  <c:v>5.2474467286809787</c:v>
                </c:pt>
                <c:pt idx="3">
                  <c:v>1.4801993388258385</c:v>
                </c:pt>
                <c:pt idx="4">
                  <c:v>2.0097969374628035</c:v>
                </c:pt>
                <c:pt idx="5">
                  <c:v>6.9924503861120106</c:v>
                </c:pt>
                <c:pt idx="6">
                  <c:v>2.8127348333079656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4-49BD-B155-DB1BFA787D92}"/>
            </c:ext>
          </c:extLst>
        </c:ser>
        <c:ser>
          <c:idx val="3"/>
          <c:order val="3"/>
          <c:tx>
            <c:strRef>
              <c:f>sheet1!$J$311</c:f>
              <c:strCache>
                <c:ptCount val="1"/>
                <c:pt idx="0">
                  <c:v>Galactose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sheet1!$J$312:$J$321</c:f>
              <c:numCache>
                <c:formatCode>0.00</c:formatCode>
                <c:ptCount val="10"/>
                <c:pt idx="0">
                  <c:v>29.331331694972519</c:v>
                </c:pt>
                <c:pt idx="1">
                  <c:v>28.927719141888836</c:v>
                </c:pt>
                <c:pt idx="2">
                  <c:v>25.850382127957449</c:v>
                </c:pt>
                <c:pt idx="3">
                  <c:v>33.047799348533275</c:v>
                </c:pt>
                <c:pt idx="4">
                  <c:v>32.383917746932454</c:v>
                </c:pt>
                <c:pt idx="5">
                  <c:v>18.291276167988112</c:v>
                </c:pt>
                <c:pt idx="6">
                  <c:v>27.413355821331574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4-49BD-B155-DB1BFA787D92}"/>
            </c:ext>
          </c:extLst>
        </c:ser>
        <c:ser>
          <c:idx val="4"/>
          <c:order val="4"/>
          <c:tx>
            <c:strRef>
              <c:f>sheet1!$K$311</c:f>
              <c:strCache>
                <c:ptCount val="1"/>
                <c:pt idx="0">
                  <c:v>Glucose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sheet1!$K$312:$K$321</c:f>
              <c:numCache>
                <c:formatCode>0.00</c:formatCode>
                <c:ptCount val="10"/>
                <c:pt idx="0">
                  <c:v>28.417730671840996</c:v>
                </c:pt>
                <c:pt idx="1">
                  <c:v>29.339122721980399</c:v>
                </c:pt>
                <c:pt idx="2">
                  <c:v>41.042501376433179</c:v>
                </c:pt>
                <c:pt idx="3">
                  <c:v>31.502321513474978</c:v>
                </c:pt>
                <c:pt idx="4">
                  <c:v>29.005104282908214</c:v>
                </c:pt>
                <c:pt idx="5">
                  <c:v>53.476222174812371</c:v>
                </c:pt>
                <c:pt idx="6">
                  <c:v>41.78692952803523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4-49BD-B155-DB1BFA787D92}"/>
            </c:ext>
          </c:extLst>
        </c:ser>
        <c:ser>
          <c:idx val="5"/>
          <c:order val="5"/>
          <c:tx>
            <c:strRef>
              <c:f>sheet1!$L$311</c:f>
              <c:strCache>
                <c:ptCount val="1"/>
                <c:pt idx="0">
                  <c:v>Mannose+Xylose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sheet1!$L$312:$L$320</c:f>
              <c:numCache>
                <c:formatCode>0.00</c:formatCode>
                <c:ptCount val="9"/>
                <c:pt idx="0">
                  <c:v>1.5410313692028086</c:v>
                </c:pt>
                <c:pt idx="1">
                  <c:v>1.5694465741989219</c:v>
                </c:pt>
                <c:pt idx="2">
                  <c:v>0.2330489274993271</c:v>
                </c:pt>
                <c:pt idx="3">
                  <c:v>2.9681118830786981</c:v>
                </c:pt>
                <c:pt idx="4">
                  <c:v>3.0782234488341014</c:v>
                </c:pt>
                <c:pt idx="5">
                  <c:v>2.7851116597459336</c:v>
                </c:pt>
                <c:pt idx="6">
                  <c:v>7.2705835756733421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C4-49BD-B155-DB1BFA787D92}"/>
            </c:ext>
          </c:extLst>
        </c:ser>
        <c:ser>
          <c:idx val="6"/>
          <c:order val="6"/>
          <c:tx>
            <c:strRef>
              <c:f>sheet1!$M$311</c:f>
              <c:strCache>
                <c:ptCount val="1"/>
                <c:pt idx="0">
                  <c:v>Glu-Ac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sheet1!$M$312:$M$320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C4-49BD-B155-DB1BFA787D92}"/>
            </c:ext>
          </c:extLst>
        </c:ser>
        <c:ser>
          <c:idx val="7"/>
          <c:order val="7"/>
          <c:tx>
            <c:strRef>
              <c:f>sheet1!$N$311</c:f>
              <c:strCache>
                <c:ptCount val="1"/>
                <c:pt idx="0">
                  <c:v>Mur-Ac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sheet1!$N$312:$N$320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C4-49BD-B155-DB1BFA787D92}"/>
            </c:ext>
          </c:extLst>
        </c:ser>
        <c:ser>
          <c:idx val="8"/>
          <c:order val="8"/>
          <c:tx>
            <c:strRef>
              <c:f>sheet1!$O$311</c:f>
              <c:strCache>
                <c:ptCount val="1"/>
                <c:pt idx="0">
                  <c:v>Gal-URA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sheet1!$O$312:$O$320</c:f>
              <c:numCache>
                <c:formatCode>0.00</c:formatCode>
                <c:ptCount val="9"/>
                <c:pt idx="0">
                  <c:v>0.6228292559016062</c:v>
                </c:pt>
                <c:pt idx="1">
                  <c:v>0.44876130366581007</c:v>
                </c:pt>
                <c:pt idx="2">
                  <c:v>6.2676312681418764</c:v>
                </c:pt>
                <c:pt idx="3">
                  <c:v>0.46249940392894984</c:v>
                </c:pt>
                <c:pt idx="4">
                  <c:v>0.33557765434754172</c:v>
                </c:pt>
                <c:pt idx="5">
                  <c:v>10.125376021331482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C4-49BD-B155-DB1BFA787D92}"/>
            </c:ext>
          </c:extLst>
        </c:ser>
        <c:ser>
          <c:idx val="9"/>
          <c:order val="9"/>
          <c:tx>
            <c:strRef>
              <c:f>sheet1!$P$311</c:f>
              <c:strCache>
                <c:ptCount val="1"/>
                <c:pt idx="0">
                  <c:v>Glc-URA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sheet1!$P$312:$P$320</c:f>
              <c:numCache>
                <c:formatCode>0.00</c:formatCode>
                <c:ptCount val="9"/>
                <c:pt idx="0">
                  <c:v>4.6542930830626998</c:v>
                </c:pt>
                <c:pt idx="1">
                  <c:v>4.3532361530944401</c:v>
                </c:pt>
                <c:pt idx="2">
                  <c:v>3.5645296311707368</c:v>
                </c:pt>
                <c:pt idx="3">
                  <c:v>6.3162667020330741</c:v>
                </c:pt>
                <c:pt idx="4">
                  <c:v>6.7666904919144537</c:v>
                </c:pt>
                <c:pt idx="5">
                  <c:v>6.2559531481910762</c:v>
                </c:pt>
                <c:pt idx="6">
                  <c:v>1.4266247234146745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C4-49BD-B155-DB1BFA787D92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C4-49BD-B155-DB1BFA787D92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C4-49BD-B155-DB1BFA787D92}"/>
            </c:ext>
          </c:extLst>
        </c:ser>
        <c:ser>
          <c:idx val="12"/>
          <c:order val="1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C4-49BD-B155-DB1BFA787D92}"/>
            </c:ext>
          </c:extLst>
        </c:ser>
        <c:ser>
          <c:idx val="13"/>
          <c:order val="1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C4-49BD-B155-DB1BFA787D92}"/>
            </c:ext>
          </c:extLst>
        </c:ser>
        <c:ser>
          <c:idx val="14"/>
          <c:order val="1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C4-49BD-B155-DB1BFA787D92}"/>
            </c:ext>
          </c:extLst>
        </c:ser>
        <c:ser>
          <c:idx val="15"/>
          <c:order val="1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C4-49BD-B155-DB1BFA787D92}"/>
            </c:ext>
          </c:extLst>
        </c:ser>
        <c:ser>
          <c:idx val="16"/>
          <c:order val="16"/>
          <c:tx>
            <c:strRef>
              <c:f>sheet1!$Q$311</c:f>
              <c:strCache>
                <c:ptCount val="1"/>
              </c:strCache>
            </c:strRef>
          </c:tx>
          <c:invertIfNegative val="0"/>
          <c:cat>
            <c:numRef>
              <c:f>sheet1!$B$312:$B$320</c:f>
              <c:numCache>
                <c:formatCode>0.0</c:formatCode>
                <c:ptCount val="9"/>
              </c:numCache>
            </c:numRef>
          </c:cat>
          <c:val>
            <c:numRef>
              <c:f>sheet1!$Q$312:$Q$320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C9C4-49BD-B155-DB1BFA78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6068328"/>
        <c:axId val="-2126063256"/>
      </c:barChart>
      <c:catAx>
        <c:axId val="-212606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126063256"/>
        <c:crosses val="autoZero"/>
        <c:auto val="1"/>
        <c:lblAlgn val="ctr"/>
        <c:lblOffset val="100"/>
        <c:noMultiLvlLbl val="0"/>
      </c:catAx>
      <c:valAx>
        <c:axId val="-212606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Mol%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606832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90751958020235646"/>
          <c:y val="1.1303560415261457E-3"/>
          <c:w val="9.1345921397983101E-2"/>
          <c:h val="0.9491590457022469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sheet1!$Q$21</c:f>
              <c:strCache>
                <c:ptCount val="1"/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C-4869-94BB-3EBE57F0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50952"/>
        <c:axId val="-2126048200"/>
      </c:scatterChart>
      <c:valAx>
        <c:axId val="-21260509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26048200"/>
        <c:crosses val="autoZero"/>
        <c:crossBetween val="midCat"/>
      </c:valAx>
      <c:valAx>
        <c:axId val="-212604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50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Gluconic Acid</a:t>
            </a:r>
          </a:p>
        </c:rich>
      </c:tx>
      <c:layout>
        <c:manualLayout>
          <c:xMode val="edge"/>
          <c:yMode val="edge"/>
          <c:x val="0.38188557350440477"/>
          <c:y val="4.82033304119193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Glu-Ac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sheet1!$M$22:$M$25</c:f>
              <c:numCache>
                <c:formatCode>General</c:formatCode>
                <c:ptCount val="4"/>
                <c:pt idx="0">
                  <c:v>3.0000000000000035E-4</c:v>
                </c:pt>
                <c:pt idx="1">
                  <c:v>2.0000000000000009E-4</c:v>
                </c:pt>
                <c:pt idx="2">
                  <c:v>0.17049999999999998</c:v>
                </c:pt>
                <c:pt idx="3">
                  <c:v>2.6476000000000002</c:v>
                </c:pt>
              </c:numCache>
            </c:numRef>
          </c:xVal>
          <c:yVal>
            <c:numRef>
              <c:f>sheet1!$B$22:$B$25</c:f>
              <c:numCache>
                <c:formatCode>0.0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E-4FCD-B2A3-167EAB32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880447</xdr:colOff>
      <xdr:row>29</xdr:row>
      <xdr:rowOff>19206</xdr:rowOff>
    </xdr:from>
    <xdr:to>
      <xdr:col>3</xdr:col>
      <xdr:colOff>1370433</xdr:colOff>
      <xdr:row>44</xdr:row>
      <xdr:rowOff>155511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812878</xdr:colOff>
      <xdr:row>29</xdr:row>
      <xdr:rowOff>62723</xdr:rowOff>
    </xdr:from>
    <xdr:to>
      <xdr:col>6</xdr:col>
      <xdr:colOff>1176047</xdr:colOff>
      <xdr:row>44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1500672</xdr:colOff>
      <xdr:row>28</xdr:row>
      <xdr:rowOff>90558</xdr:rowOff>
    </xdr:from>
    <xdr:to>
      <xdr:col>10</xdr:col>
      <xdr:colOff>272142</xdr:colOff>
      <xdr:row>44</xdr:row>
      <xdr:rowOff>9719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1662015</xdr:colOff>
      <xdr:row>45</xdr:row>
      <xdr:rowOff>126352</xdr:rowOff>
    </xdr:from>
    <xdr:to>
      <xdr:col>10</xdr:col>
      <xdr:colOff>417934</xdr:colOff>
      <xdr:row>62</xdr:row>
      <xdr:rowOff>165229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949806</xdr:colOff>
      <xdr:row>46</xdr:row>
      <xdr:rowOff>52561</xdr:rowOff>
    </xdr:from>
    <xdr:to>
      <xdr:col>3</xdr:col>
      <xdr:colOff>1535664</xdr:colOff>
      <xdr:row>61</xdr:row>
      <xdr:rowOff>116631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980311</xdr:colOff>
      <xdr:row>46</xdr:row>
      <xdr:rowOff>63162</xdr:rowOff>
    </xdr:from>
    <xdr:to>
      <xdr:col>6</xdr:col>
      <xdr:colOff>1166326</xdr:colOff>
      <xdr:row>62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383877</xdr:colOff>
      <xdr:row>333</xdr:row>
      <xdr:rowOff>77756</xdr:rowOff>
    </xdr:from>
    <xdr:to>
      <xdr:col>8</xdr:col>
      <xdr:colOff>174949</xdr:colOff>
      <xdr:row>351</xdr:row>
      <xdr:rowOff>126354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294640</xdr:colOff>
      <xdr:row>73</xdr:row>
      <xdr:rowOff>20320</xdr:rowOff>
    </xdr:from>
    <xdr:to>
      <xdr:col>22</xdr:col>
      <xdr:colOff>751840</xdr:colOff>
      <xdr:row>87</xdr:row>
      <xdr:rowOff>60960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136071</xdr:colOff>
      <xdr:row>30</xdr:row>
      <xdr:rowOff>19438</xdr:rowOff>
    </xdr:from>
    <xdr:to>
      <xdr:col>21</xdr:col>
      <xdr:colOff>145791</xdr:colOff>
      <xdr:row>44</xdr:row>
      <xdr:rowOff>60078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204107</xdr:colOff>
      <xdr:row>45</xdr:row>
      <xdr:rowOff>68035</xdr:rowOff>
    </xdr:from>
    <xdr:to>
      <xdr:col>20</xdr:col>
      <xdr:colOff>660918</xdr:colOff>
      <xdr:row>60</xdr:row>
      <xdr:rowOff>38876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398495</xdr:colOff>
      <xdr:row>29</xdr:row>
      <xdr:rowOff>174947</xdr:rowOff>
    </xdr:from>
    <xdr:to>
      <xdr:col>15</xdr:col>
      <xdr:colOff>379056</xdr:colOff>
      <xdr:row>44</xdr:row>
      <xdr:rowOff>194388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398492</xdr:colOff>
      <xdr:row>46</xdr:row>
      <xdr:rowOff>29158</xdr:rowOff>
    </xdr:from>
    <xdr:to>
      <xdr:col>15</xdr:col>
      <xdr:colOff>680358</xdr:colOff>
      <xdr:row>62</xdr:row>
      <xdr:rowOff>116632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660919</xdr:colOff>
      <xdr:row>30</xdr:row>
      <xdr:rowOff>19440</xdr:rowOff>
    </xdr:from>
    <xdr:to>
      <xdr:col>25</xdr:col>
      <xdr:colOff>670638</xdr:colOff>
      <xdr:row>44</xdr:row>
      <xdr:rowOff>60080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583165</xdr:colOff>
      <xdr:row>44</xdr:row>
      <xdr:rowOff>68037</xdr:rowOff>
    </xdr:from>
    <xdr:to>
      <xdr:col>25</xdr:col>
      <xdr:colOff>204110</xdr:colOff>
      <xdr:row>59</xdr:row>
      <xdr:rowOff>38879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W332"/>
  <sheetViews>
    <sheetView tabSelected="1" topLeftCell="A279" zoomScale="98" zoomScaleNormal="98" zoomScalePageLayoutView="125" workbookViewId="0">
      <pane xSplit="4" topLeftCell="E1" activePane="topRight" state="frozen"/>
      <selection pane="topRight" activeCell="E290" sqref="E290"/>
    </sheetView>
  </sheetViews>
  <sheetFormatPr baseColWidth="10" defaultColWidth="11" defaultRowHeight="16" x14ac:dyDescent="0.2"/>
  <cols>
    <col min="1" max="1" width="25.1640625" customWidth="1"/>
    <col min="2" max="2" width="21.5" style="17" customWidth="1"/>
    <col min="3" max="3" width="20.1640625" style="7" customWidth="1"/>
    <col min="4" max="4" width="25.1640625" customWidth="1"/>
    <col min="5" max="5" width="30.6640625" customWidth="1"/>
    <col min="6" max="6" width="22" customWidth="1"/>
    <col min="7" max="7" width="18.5" customWidth="1"/>
    <col min="8" max="9" width="28.6640625" customWidth="1"/>
    <col min="11" max="11" width="11.1640625" customWidth="1"/>
    <col min="12" max="12" width="16.1640625" customWidth="1"/>
  </cols>
  <sheetData>
    <row r="2" spans="1:25" x14ac:dyDescent="0.2">
      <c r="A2" s="2" t="s">
        <v>0</v>
      </c>
      <c r="B2" s="18"/>
      <c r="U2">
        <v>4.3E-3</v>
      </c>
      <c r="V2">
        <v>9.2999999999999992E-3</v>
      </c>
      <c r="W2">
        <v>0.1255</v>
      </c>
      <c r="X2">
        <v>1.3872</v>
      </c>
      <c r="Y2">
        <v>13.8536</v>
      </c>
    </row>
    <row r="3" spans="1:25" x14ac:dyDescent="0.2">
      <c r="A3" s="2" t="s">
        <v>1</v>
      </c>
      <c r="B3" s="18"/>
      <c r="U3">
        <v>1E-4</v>
      </c>
      <c r="V3">
        <v>2.8E-3</v>
      </c>
      <c r="W3">
        <v>4.4400000000000002E-2</v>
      </c>
      <c r="X3">
        <v>0.57789999999999997</v>
      </c>
      <c r="Y3">
        <v>6.5446999999999997</v>
      </c>
    </row>
    <row r="4" spans="1:25" x14ac:dyDescent="0.2">
      <c r="A4" s="2" t="s">
        <v>29</v>
      </c>
      <c r="B4" s="18"/>
      <c r="U4">
        <v>2.9999999999999997E-4</v>
      </c>
      <c r="V4">
        <v>3.8999999999999998E-3</v>
      </c>
      <c r="W4">
        <v>0.1908</v>
      </c>
      <c r="X4">
        <v>2.0684999999999998</v>
      </c>
      <c r="Y4">
        <v>16.017800000000001</v>
      </c>
    </row>
    <row r="5" spans="1:25" x14ac:dyDescent="0.2">
      <c r="A5" s="2" t="s">
        <v>2</v>
      </c>
      <c r="B5" s="18" t="s">
        <v>55</v>
      </c>
      <c r="U5">
        <v>1.2999999999999999E-3</v>
      </c>
      <c r="V5">
        <v>3.5000000000000001E-3</v>
      </c>
      <c r="W5">
        <v>2.0899999999999998E-2</v>
      </c>
      <c r="X5">
        <v>0.50760000000000005</v>
      </c>
      <c r="Y5">
        <v>6.7393000000000001</v>
      </c>
    </row>
    <row r="6" spans="1:25" x14ac:dyDescent="0.2">
      <c r="A6" s="2" t="s">
        <v>6</v>
      </c>
      <c r="B6" s="18" t="s">
        <v>56</v>
      </c>
      <c r="U6">
        <v>2.5000000000000001E-3</v>
      </c>
      <c r="V6">
        <v>3.5999999999999999E-3</v>
      </c>
      <c r="W6">
        <v>0.25340000000000001</v>
      </c>
      <c r="X6">
        <v>2.6465000000000001</v>
      </c>
      <c r="Y6">
        <v>13.4709</v>
      </c>
    </row>
    <row r="7" spans="1:25" x14ac:dyDescent="0.2">
      <c r="U7">
        <v>1E-4</v>
      </c>
      <c r="V7">
        <v>1.21E-2</v>
      </c>
      <c r="W7">
        <v>0.1353</v>
      </c>
      <c r="X7">
        <v>1.3052999999999999</v>
      </c>
      <c r="Y7">
        <v>8.9983000000000004</v>
      </c>
    </row>
    <row r="8" spans="1:25" x14ac:dyDescent="0.2">
      <c r="U8">
        <v>4.0000000000000002E-4</v>
      </c>
      <c r="V8">
        <v>1.9900000000000001E-2</v>
      </c>
      <c r="W8">
        <v>0.1787</v>
      </c>
      <c r="X8">
        <v>2.0171000000000001</v>
      </c>
      <c r="Y8">
        <v>13.1676</v>
      </c>
    </row>
    <row r="9" spans="1:25" x14ac:dyDescent="0.2">
      <c r="A9" s="2" t="s">
        <v>7</v>
      </c>
      <c r="U9">
        <v>1.1999999999999999E-3</v>
      </c>
      <c r="V9">
        <v>0.02</v>
      </c>
      <c r="W9">
        <v>0.21990000000000001</v>
      </c>
      <c r="X9">
        <v>2.3279999999999998</v>
      </c>
      <c r="Y9">
        <v>17.391100000000002</v>
      </c>
    </row>
    <row r="10" spans="1:25" x14ac:dyDescent="0.2">
      <c r="A10" t="s">
        <v>3</v>
      </c>
      <c r="C10" s="7" t="s">
        <v>4</v>
      </c>
      <c r="D10" t="s">
        <v>5</v>
      </c>
      <c r="E10" t="s">
        <v>38</v>
      </c>
      <c r="F10" t="s">
        <v>39</v>
      </c>
      <c r="G10" t="s">
        <v>52</v>
      </c>
      <c r="H10" t="s">
        <v>40</v>
      </c>
      <c r="I10" t="s">
        <v>53</v>
      </c>
      <c r="J10" t="s">
        <v>41</v>
      </c>
      <c r="K10" t="s">
        <v>42</v>
      </c>
      <c r="L10" t="s">
        <v>43</v>
      </c>
      <c r="M10" t="s">
        <v>49</v>
      </c>
      <c r="N10" t="s">
        <v>50</v>
      </c>
      <c r="O10" t="s">
        <v>51</v>
      </c>
      <c r="P10" t="s">
        <v>54</v>
      </c>
      <c r="U10">
        <v>2.8999999999999998E-3</v>
      </c>
      <c r="V10">
        <v>3.2000000000000002E-3</v>
      </c>
      <c r="W10">
        <v>3.0999999999999999E-3</v>
      </c>
      <c r="X10">
        <v>0.1734</v>
      </c>
      <c r="Y10">
        <v>2.6505000000000001</v>
      </c>
    </row>
    <row r="11" spans="1:25" x14ac:dyDescent="0.2">
      <c r="A11" t="s">
        <v>8</v>
      </c>
      <c r="C11" s="7">
        <v>1000</v>
      </c>
      <c r="D11" s="1">
        <v>300</v>
      </c>
      <c r="E11">
        <v>4.3E-3</v>
      </c>
      <c r="F11">
        <v>1E-4</v>
      </c>
      <c r="G11">
        <v>2.9999999999999997E-4</v>
      </c>
      <c r="H11">
        <v>1.2999999999999999E-3</v>
      </c>
      <c r="I11">
        <v>2.5000000000000001E-3</v>
      </c>
      <c r="J11">
        <v>1E-4</v>
      </c>
      <c r="K11">
        <v>4.0000000000000002E-4</v>
      </c>
      <c r="L11">
        <v>1.1999999999999999E-3</v>
      </c>
      <c r="M11">
        <v>2.8999999999999998E-3</v>
      </c>
      <c r="N11">
        <v>1.5E-3</v>
      </c>
      <c r="O11">
        <v>2.5000000000000001E-3</v>
      </c>
      <c r="P11">
        <v>1.11E-2</v>
      </c>
      <c r="U11">
        <v>1.5E-3</v>
      </c>
      <c r="V11">
        <v>2.0000000000000001E-4</v>
      </c>
      <c r="W11">
        <v>5.9999999999999995E-4</v>
      </c>
      <c r="X11">
        <v>1.4E-3</v>
      </c>
      <c r="Y11">
        <v>5.4000000000000003E-3</v>
      </c>
    </row>
    <row r="12" spans="1:25" x14ac:dyDescent="0.2">
      <c r="U12">
        <v>2.5000000000000001E-3</v>
      </c>
      <c r="V12">
        <v>1.8E-3</v>
      </c>
      <c r="W12">
        <v>3.5200000000000002E-2</v>
      </c>
      <c r="X12">
        <v>0.51339999999999997</v>
      </c>
      <c r="Y12">
        <v>5.3541999999999996</v>
      </c>
    </row>
    <row r="13" spans="1:25" x14ac:dyDescent="0.2">
      <c r="A13" s="2" t="s">
        <v>9</v>
      </c>
      <c r="U13">
        <v>1.11E-2</v>
      </c>
      <c r="V13">
        <v>2.3099999999999999E-2</v>
      </c>
      <c r="W13">
        <v>8.4699999999999998E-2</v>
      </c>
      <c r="X13">
        <v>0.86570000000000003</v>
      </c>
      <c r="Y13">
        <v>8.3565000000000005</v>
      </c>
    </row>
    <row r="14" spans="1:25" x14ac:dyDescent="0.2">
      <c r="A14" t="s">
        <v>3</v>
      </c>
      <c r="B14" s="17" t="s">
        <v>10</v>
      </c>
      <c r="C14" s="7" t="s">
        <v>4</v>
      </c>
      <c r="D14" t="s">
        <v>5</v>
      </c>
      <c r="E14" t="s">
        <v>38</v>
      </c>
      <c r="F14" t="s">
        <v>39</v>
      </c>
      <c r="G14" t="s">
        <v>52</v>
      </c>
      <c r="H14" t="s">
        <v>40</v>
      </c>
      <c r="I14" t="s">
        <v>53</v>
      </c>
      <c r="J14" t="s">
        <v>41</v>
      </c>
      <c r="K14" t="s">
        <v>42</v>
      </c>
      <c r="L14" t="s">
        <v>43</v>
      </c>
      <c r="M14" t="s">
        <v>49</v>
      </c>
      <c r="N14" t="s">
        <v>50</v>
      </c>
      <c r="O14" t="s">
        <v>51</v>
      </c>
      <c r="P14" t="s">
        <v>54</v>
      </c>
      <c r="R14" t="s">
        <v>57</v>
      </c>
      <c r="S14" t="s">
        <v>58</v>
      </c>
    </row>
    <row r="15" spans="1:25" x14ac:dyDescent="0.2">
      <c r="A15" t="s">
        <v>45</v>
      </c>
      <c r="B15" s="17">
        <v>10</v>
      </c>
      <c r="C15" s="21">
        <v>1000</v>
      </c>
      <c r="D15" s="1">
        <v>300</v>
      </c>
      <c r="E15">
        <v>9.2999999999999992E-3</v>
      </c>
      <c r="F15">
        <v>2.8E-3</v>
      </c>
      <c r="G15">
        <v>3.8999999999999998E-3</v>
      </c>
      <c r="H15">
        <v>3.5000000000000001E-3</v>
      </c>
      <c r="I15">
        <v>3.5999999999999999E-3</v>
      </c>
      <c r="J15">
        <v>1.21E-2</v>
      </c>
      <c r="K15">
        <v>1.9900000000000001E-2</v>
      </c>
      <c r="L15">
        <v>0.02</v>
      </c>
      <c r="M15">
        <v>3.2000000000000002E-3</v>
      </c>
      <c r="N15">
        <v>2.0000000000000001E-4</v>
      </c>
      <c r="O15">
        <v>1.8E-3</v>
      </c>
      <c r="P15">
        <v>2.3099999999999999E-2</v>
      </c>
      <c r="R15">
        <v>20</v>
      </c>
      <c r="S15">
        <v>5</v>
      </c>
    </row>
    <row r="16" spans="1:25" x14ac:dyDescent="0.2">
      <c r="A16" t="s">
        <v>46</v>
      </c>
      <c r="B16" s="17">
        <v>100</v>
      </c>
      <c r="C16" s="21">
        <v>1000</v>
      </c>
      <c r="D16" s="1">
        <v>300</v>
      </c>
      <c r="E16">
        <v>0.1255</v>
      </c>
      <c r="F16">
        <v>4.4400000000000002E-2</v>
      </c>
      <c r="G16">
        <v>0.1908</v>
      </c>
      <c r="H16">
        <v>2.0899999999999998E-2</v>
      </c>
      <c r="I16">
        <v>0.25340000000000001</v>
      </c>
      <c r="J16">
        <v>0.1353</v>
      </c>
      <c r="K16">
        <v>0.1787</v>
      </c>
      <c r="L16">
        <v>0.21990000000000001</v>
      </c>
      <c r="M16">
        <v>3.0999999999999999E-3</v>
      </c>
      <c r="N16">
        <v>5.9999999999999995E-4</v>
      </c>
      <c r="O16">
        <v>3.5200000000000002E-2</v>
      </c>
      <c r="P16">
        <v>8.4699999999999998E-2</v>
      </c>
      <c r="R16">
        <v>200</v>
      </c>
      <c r="S16">
        <v>50</v>
      </c>
    </row>
    <row r="17" spans="1:19" x14ac:dyDescent="0.2">
      <c r="A17" t="s">
        <v>47</v>
      </c>
      <c r="B17" s="17">
        <v>1000</v>
      </c>
      <c r="C17" s="21">
        <v>1000</v>
      </c>
      <c r="D17" s="1">
        <v>300</v>
      </c>
      <c r="E17">
        <v>1.3872</v>
      </c>
      <c r="F17">
        <v>0.57789999999999997</v>
      </c>
      <c r="G17">
        <v>2.0684999999999998</v>
      </c>
      <c r="H17">
        <v>0.50760000000000005</v>
      </c>
      <c r="I17">
        <v>2.6465000000000001</v>
      </c>
      <c r="J17">
        <v>1.3052999999999999</v>
      </c>
      <c r="K17">
        <v>2.0171000000000001</v>
      </c>
      <c r="L17">
        <v>2.3279999999999998</v>
      </c>
      <c r="M17">
        <v>0.1734</v>
      </c>
      <c r="N17">
        <v>1.4E-3</v>
      </c>
      <c r="O17">
        <v>0.51339999999999997</v>
      </c>
      <c r="P17">
        <v>0.86570000000000003</v>
      </c>
      <c r="R17">
        <v>2000</v>
      </c>
      <c r="S17">
        <v>500</v>
      </c>
    </row>
    <row r="18" spans="1:19" x14ac:dyDescent="0.2">
      <c r="A18" t="s">
        <v>48</v>
      </c>
      <c r="B18" s="17">
        <v>10000</v>
      </c>
      <c r="C18" s="21">
        <v>1000</v>
      </c>
      <c r="D18" s="1">
        <v>300</v>
      </c>
      <c r="E18">
        <v>13.8536</v>
      </c>
      <c r="F18">
        <v>6.5446999999999997</v>
      </c>
      <c r="G18">
        <v>16.017800000000001</v>
      </c>
      <c r="H18">
        <v>6.7393000000000001</v>
      </c>
      <c r="I18">
        <v>13.4709</v>
      </c>
      <c r="J18">
        <v>8.9983000000000004</v>
      </c>
      <c r="K18">
        <v>13.1676</v>
      </c>
      <c r="L18">
        <v>17.391100000000002</v>
      </c>
      <c r="M18">
        <v>2.6505000000000001</v>
      </c>
      <c r="N18">
        <v>5.4000000000000003E-3</v>
      </c>
      <c r="O18">
        <v>5.3541999999999996</v>
      </c>
      <c r="P18">
        <v>8.3565000000000005</v>
      </c>
      <c r="R18">
        <v>20000</v>
      </c>
      <c r="S18">
        <v>5000</v>
      </c>
    </row>
    <row r="20" spans="1:19" x14ac:dyDescent="0.2">
      <c r="A20" s="2" t="s">
        <v>11</v>
      </c>
    </row>
    <row r="21" spans="1:19" x14ac:dyDescent="0.2">
      <c r="A21" t="s">
        <v>3</v>
      </c>
      <c r="B21" s="17" t="s">
        <v>10</v>
      </c>
      <c r="C21" s="7" t="s">
        <v>4</v>
      </c>
      <c r="D21" t="s">
        <v>5</v>
      </c>
      <c r="E21" t="s">
        <v>38</v>
      </c>
      <c r="F21" t="s">
        <v>39</v>
      </c>
      <c r="G21" t="s">
        <v>52</v>
      </c>
      <c r="H21" t="s">
        <v>40</v>
      </c>
      <c r="I21" t="s">
        <v>53</v>
      </c>
      <c r="J21" t="s">
        <v>41</v>
      </c>
      <c r="K21" t="s">
        <v>42</v>
      </c>
      <c r="L21" t="s">
        <v>43</v>
      </c>
      <c r="M21" t="s">
        <v>49</v>
      </c>
      <c r="N21" t="s">
        <v>50</v>
      </c>
      <c r="O21" t="s">
        <v>51</v>
      </c>
      <c r="P21" t="s">
        <v>54</v>
      </c>
      <c r="R21" t="s">
        <v>57</v>
      </c>
      <c r="S21" t="s">
        <v>58</v>
      </c>
    </row>
    <row r="22" spans="1:19" x14ac:dyDescent="0.2">
      <c r="A22" t="s">
        <v>34</v>
      </c>
      <c r="B22" s="17">
        <v>10</v>
      </c>
      <c r="C22" s="21">
        <v>1000</v>
      </c>
      <c r="D22" s="1">
        <v>300</v>
      </c>
      <c r="E22">
        <f>MAX(0,E15-E$11)</f>
        <v>4.9999999999999992E-3</v>
      </c>
      <c r="F22">
        <f t="shared" ref="F22:P22" si="0">MAX(0,F15-F$11)</f>
        <v>2.7000000000000001E-3</v>
      </c>
      <c r="G22">
        <f t="shared" si="0"/>
        <v>3.5999999999999999E-3</v>
      </c>
      <c r="H22">
        <f t="shared" si="0"/>
        <v>2.2000000000000001E-3</v>
      </c>
      <c r="I22">
        <f t="shared" si="0"/>
        <v>1.0999999999999998E-3</v>
      </c>
      <c r="J22">
        <f t="shared" si="0"/>
        <v>1.2E-2</v>
      </c>
      <c r="K22">
        <f t="shared" si="0"/>
        <v>1.95E-2</v>
      </c>
      <c r="L22">
        <f t="shared" si="0"/>
        <v>1.8800000000000001E-2</v>
      </c>
      <c r="M22">
        <f t="shared" si="0"/>
        <v>3.0000000000000035E-4</v>
      </c>
      <c r="N22">
        <f t="shared" si="0"/>
        <v>0</v>
      </c>
      <c r="O22">
        <f t="shared" si="0"/>
        <v>0</v>
      </c>
      <c r="P22">
        <f t="shared" si="0"/>
        <v>1.1999999999999999E-2</v>
      </c>
      <c r="R22">
        <v>20</v>
      </c>
      <c r="S22">
        <v>5</v>
      </c>
    </row>
    <row r="23" spans="1:19" x14ac:dyDescent="0.2">
      <c r="A23" t="s">
        <v>35</v>
      </c>
      <c r="B23" s="17">
        <v>100</v>
      </c>
      <c r="C23" s="21">
        <v>1000</v>
      </c>
      <c r="D23" s="1">
        <v>300</v>
      </c>
      <c r="E23">
        <f t="shared" ref="E23:P25" si="1">MAX(0,E16-E$11)</f>
        <v>0.1212</v>
      </c>
      <c r="F23">
        <f t="shared" si="1"/>
        <v>4.4299999999999999E-2</v>
      </c>
      <c r="G23">
        <f t="shared" si="1"/>
        <v>0.1905</v>
      </c>
      <c r="H23">
        <f t="shared" si="1"/>
        <v>1.9599999999999999E-2</v>
      </c>
      <c r="I23">
        <f t="shared" si="1"/>
        <v>0.25090000000000001</v>
      </c>
      <c r="J23">
        <f t="shared" si="1"/>
        <v>0.13520000000000001</v>
      </c>
      <c r="K23">
        <f t="shared" si="1"/>
        <v>0.17829999999999999</v>
      </c>
      <c r="L23">
        <f t="shared" si="1"/>
        <v>0.21870000000000001</v>
      </c>
      <c r="M23">
        <f t="shared" si="1"/>
        <v>2.0000000000000009E-4</v>
      </c>
      <c r="N23">
        <f t="shared" si="1"/>
        <v>0</v>
      </c>
      <c r="O23">
        <f t="shared" si="1"/>
        <v>3.27E-2</v>
      </c>
      <c r="P23">
        <f t="shared" si="1"/>
        <v>7.3599999999999999E-2</v>
      </c>
      <c r="R23">
        <v>200</v>
      </c>
      <c r="S23">
        <v>50</v>
      </c>
    </row>
    <row r="24" spans="1:19" x14ac:dyDescent="0.2">
      <c r="A24" t="s">
        <v>36</v>
      </c>
      <c r="B24" s="17">
        <v>1000</v>
      </c>
      <c r="C24" s="21">
        <v>1000</v>
      </c>
      <c r="D24" s="1">
        <v>300</v>
      </c>
      <c r="E24">
        <f t="shared" si="1"/>
        <v>1.3829</v>
      </c>
      <c r="F24">
        <f t="shared" si="1"/>
        <v>0.57779999999999998</v>
      </c>
      <c r="G24">
        <f t="shared" si="1"/>
        <v>2.0681999999999996</v>
      </c>
      <c r="H24">
        <f t="shared" si="1"/>
        <v>0.50630000000000008</v>
      </c>
      <c r="I24">
        <f t="shared" si="1"/>
        <v>2.6440000000000001</v>
      </c>
      <c r="J24">
        <f t="shared" si="1"/>
        <v>1.3051999999999999</v>
      </c>
      <c r="K24">
        <f t="shared" si="1"/>
        <v>2.0167000000000002</v>
      </c>
      <c r="L24">
        <f t="shared" si="1"/>
        <v>2.3268</v>
      </c>
      <c r="M24">
        <f t="shared" si="1"/>
        <v>0.17049999999999998</v>
      </c>
      <c r="N24">
        <f t="shared" si="1"/>
        <v>0</v>
      </c>
      <c r="O24">
        <f t="shared" si="1"/>
        <v>0.51090000000000002</v>
      </c>
      <c r="P24">
        <f t="shared" si="1"/>
        <v>0.85460000000000003</v>
      </c>
      <c r="R24">
        <v>1000</v>
      </c>
      <c r="S24">
        <v>500</v>
      </c>
    </row>
    <row r="25" spans="1:19" x14ac:dyDescent="0.2">
      <c r="A25" t="s">
        <v>37</v>
      </c>
      <c r="B25" s="17">
        <v>10000</v>
      </c>
      <c r="C25" s="21">
        <v>1000</v>
      </c>
      <c r="D25" s="1">
        <v>300</v>
      </c>
      <c r="E25">
        <f t="shared" si="1"/>
        <v>13.849299999999999</v>
      </c>
      <c r="F25">
        <f t="shared" si="1"/>
        <v>6.5446</v>
      </c>
      <c r="G25">
        <f t="shared" si="1"/>
        <v>16.017500000000002</v>
      </c>
      <c r="H25">
        <f t="shared" si="1"/>
        <v>6.7380000000000004</v>
      </c>
      <c r="I25">
        <f t="shared" si="1"/>
        <v>13.468400000000001</v>
      </c>
      <c r="J25">
        <f t="shared" si="1"/>
        <v>8.9982000000000006</v>
      </c>
      <c r="K25">
        <f t="shared" si="1"/>
        <v>13.167199999999999</v>
      </c>
      <c r="L25">
        <f t="shared" si="1"/>
        <v>17.389900000000001</v>
      </c>
      <c r="M25">
        <f t="shared" si="1"/>
        <v>2.6476000000000002</v>
      </c>
      <c r="N25">
        <f t="shared" si="1"/>
        <v>3.9000000000000003E-3</v>
      </c>
      <c r="O25">
        <f t="shared" si="1"/>
        <v>5.3516999999999992</v>
      </c>
      <c r="P25">
        <f t="shared" si="1"/>
        <v>8.3453999999999997</v>
      </c>
      <c r="R25">
        <v>2000</v>
      </c>
      <c r="S25">
        <v>5000</v>
      </c>
    </row>
    <row r="26" spans="1:19" x14ac:dyDescent="0.2">
      <c r="D26" t="s">
        <v>12</v>
      </c>
      <c r="E26">
        <f t="shared" ref="E26:K26" si="2">SLOPE(E22:E25,$B$22:$B$25)</f>
        <v>1.3859905640709841E-3</v>
      </c>
      <c r="F26">
        <f t="shared" si="2"/>
        <v>6.5736114719343655E-4</v>
      </c>
      <c r="G26">
        <f>SLOPE(G22:G25,$S$22:$S$25)</f>
        <v>3.1785272638050984E-3</v>
      </c>
      <c r="H26">
        <f t="shared" si="2"/>
        <v>6.800467306205839E-4</v>
      </c>
      <c r="I26">
        <f>SLOPE(I22:I25,$S$22:$S$25)</f>
        <v>2.6200502265970038E-3</v>
      </c>
      <c r="J26">
        <f t="shared" si="2"/>
        <v>8.8770429812660577E-4</v>
      </c>
      <c r="K26">
        <f t="shared" si="2"/>
        <v>1.2969545555138603E-3</v>
      </c>
      <c r="L26">
        <f>SLOPE(L22:L25,$R$22:$R$25)</f>
        <v>8.6131540252420043E-3</v>
      </c>
      <c r="M26">
        <f>SLOPE(M22:M25,$B$22:$B$25)</f>
        <v>2.682438331296687E-4</v>
      </c>
      <c r="N26">
        <f>SLOPE(N22:N25,$B$22:$B$25)</f>
        <v>4.015241174263199E-7</v>
      </c>
      <c r="O26">
        <f>SLOPE(P22:P25,$B$22:$B$25)</f>
        <v>8.3426364793913791E-4</v>
      </c>
      <c r="P26">
        <f>SLOPE(P22:P25,$B$22:$B$25)</f>
        <v>8.3426364793913791E-4</v>
      </c>
    </row>
    <row r="27" spans="1:19" x14ac:dyDescent="0.2">
      <c r="D27" t="s">
        <v>13</v>
      </c>
      <c r="E27">
        <f t="shared" ref="E27:K27" si="3">RSQ(E22:E25,$B$22:$B$25)</f>
        <v>0.99999922712705913</v>
      </c>
      <c r="F27">
        <f t="shared" si="3"/>
        <v>0.99989560389230947</v>
      </c>
      <c r="G27">
        <f>RSQ(G22:G25, $S$22:$S$25)</f>
        <v>0.99915944170546234</v>
      </c>
      <c r="H27">
        <f t="shared" si="3"/>
        <v>0.99952116024120174</v>
      </c>
      <c r="I27">
        <f>RSQ(I22:I25,$S$22:$S$25)</f>
        <v>0.99086033116003103</v>
      </c>
      <c r="J27">
        <f t="shared" si="3"/>
        <v>0.99811051273552343</v>
      </c>
      <c r="K27">
        <f t="shared" si="3"/>
        <v>0.99726981473068999</v>
      </c>
      <c r="L27">
        <f>RSQ(L22:L25,$R$22:$R$25)</f>
        <v>0.87184811646016802</v>
      </c>
      <c r="M27">
        <f>RSQ(M22:M25,$B$22:$B$25)</f>
        <v>0.99901947060698526</v>
      </c>
      <c r="N27">
        <f>RSQ(N22:N25,$B$22:$B$25)</f>
        <v>0.99145570533729788</v>
      </c>
      <c r="O27">
        <f>RSQ(P22:P25,$B$22:$B$25)</f>
        <v>0.99999058955669007</v>
      </c>
      <c r="P27">
        <f>RSQ(P22:P25,$B$22:$B$25)</f>
        <v>0.99999058955669007</v>
      </c>
    </row>
    <row r="73" spans="1:1" x14ac:dyDescent="0.2">
      <c r="A73" s="3"/>
    </row>
    <row r="89" spans="1:22" x14ac:dyDescent="0.2">
      <c r="A89" s="2" t="s">
        <v>44</v>
      </c>
    </row>
    <row r="90" spans="1:22" x14ac:dyDescent="0.2">
      <c r="A90" t="s">
        <v>3</v>
      </c>
      <c r="B90" s="17" t="s">
        <v>10</v>
      </c>
      <c r="C90" s="7" t="s">
        <v>4</v>
      </c>
      <c r="D90" t="s">
        <v>5</v>
      </c>
      <c r="E90" t="s">
        <v>38</v>
      </c>
      <c r="F90" t="s">
        <v>39</v>
      </c>
      <c r="G90" t="s">
        <v>52</v>
      </c>
      <c r="H90" t="s">
        <v>40</v>
      </c>
      <c r="I90" t="s">
        <v>53</v>
      </c>
      <c r="J90" t="s">
        <v>41</v>
      </c>
      <c r="K90" t="s">
        <v>42</v>
      </c>
      <c r="L90" t="s">
        <v>43</v>
      </c>
      <c r="M90" t="s">
        <v>49</v>
      </c>
      <c r="N90" t="s">
        <v>50</v>
      </c>
      <c r="O90" t="s">
        <v>51</v>
      </c>
      <c r="P90" t="s">
        <v>54</v>
      </c>
    </row>
    <row r="91" spans="1:22" x14ac:dyDescent="0.2">
      <c r="A91" t="s">
        <v>62</v>
      </c>
      <c r="B91" s="17">
        <v>1000</v>
      </c>
      <c r="C91" s="21">
        <v>1000</v>
      </c>
      <c r="D91" s="1">
        <v>300</v>
      </c>
      <c r="E91">
        <v>1.3872</v>
      </c>
      <c r="F91">
        <v>0.57789999999999997</v>
      </c>
      <c r="G91">
        <v>2.0684999999999998</v>
      </c>
      <c r="H91">
        <v>0.50760000000000005</v>
      </c>
      <c r="I91">
        <v>2.6465000000000001</v>
      </c>
      <c r="J91">
        <v>1.3052999999999999</v>
      </c>
      <c r="K91">
        <v>2.0171000000000001</v>
      </c>
      <c r="L91">
        <v>2.3279999999999998</v>
      </c>
      <c r="M91">
        <v>0.1734</v>
      </c>
      <c r="N91">
        <v>1.4E-3</v>
      </c>
      <c r="O91">
        <v>0.51339999999999997</v>
      </c>
      <c r="P91">
        <v>0.86570000000000003</v>
      </c>
      <c r="S91">
        <v>1.3872</v>
      </c>
      <c r="T91">
        <v>1.4978</v>
      </c>
      <c r="U91">
        <v>1.5117</v>
      </c>
      <c r="V91">
        <v>1.5798000000000001</v>
      </c>
    </row>
    <row r="92" spans="1:22" x14ac:dyDescent="0.2">
      <c r="A92" t="s">
        <v>62</v>
      </c>
      <c r="B92" s="17">
        <v>1000</v>
      </c>
      <c r="C92" s="21">
        <v>1000</v>
      </c>
      <c r="D92" s="1">
        <v>300</v>
      </c>
      <c r="E92">
        <v>1.4978</v>
      </c>
      <c r="F92">
        <v>0.51680000000000004</v>
      </c>
      <c r="G92">
        <v>2.3439000000000001</v>
      </c>
      <c r="H92">
        <v>0.52490000000000003</v>
      </c>
      <c r="I92">
        <v>2.8542000000000001</v>
      </c>
      <c r="J92">
        <v>1.6037999999999999</v>
      </c>
      <c r="K92">
        <v>2.4752000000000001</v>
      </c>
      <c r="L92">
        <v>2.6934</v>
      </c>
      <c r="M92">
        <v>3.2000000000000002E-3</v>
      </c>
      <c r="N92">
        <v>2.2000000000000001E-3</v>
      </c>
      <c r="O92">
        <v>0.28320000000000001</v>
      </c>
      <c r="P92">
        <v>0.82920000000000005</v>
      </c>
      <c r="S92">
        <v>0.57789999999999997</v>
      </c>
      <c r="T92">
        <v>0.51680000000000004</v>
      </c>
      <c r="U92">
        <v>0.51700000000000002</v>
      </c>
      <c r="V92">
        <v>0.62390000000000001</v>
      </c>
    </row>
    <row r="93" spans="1:22" x14ac:dyDescent="0.2">
      <c r="A93" t="s">
        <v>62</v>
      </c>
      <c r="B93" s="17">
        <v>1000</v>
      </c>
      <c r="C93" s="21">
        <v>1000</v>
      </c>
      <c r="D93" s="1">
        <v>300</v>
      </c>
      <c r="E93">
        <v>1.5117</v>
      </c>
      <c r="F93">
        <v>0.51700000000000002</v>
      </c>
      <c r="G93">
        <v>2.4980000000000002</v>
      </c>
      <c r="H93">
        <v>0.56420000000000003</v>
      </c>
      <c r="I93">
        <v>2.8626999999999998</v>
      </c>
      <c r="J93">
        <v>1.6819999999999999</v>
      </c>
      <c r="K93">
        <v>2.7404000000000002</v>
      </c>
      <c r="L93">
        <v>2.919</v>
      </c>
      <c r="M93">
        <v>2.0000000000000001E-4</v>
      </c>
      <c r="N93">
        <v>5.0000000000000001E-4</v>
      </c>
      <c r="O93">
        <v>0.17860000000000001</v>
      </c>
      <c r="P93">
        <v>0.81940000000000002</v>
      </c>
      <c r="S93">
        <v>2.0684999999999998</v>
      </c>
      <c r="T93">
        <v>2.3439000000000001</v>
      </c>
      <c r="U93">
        <v>2.4980000000000002</v>
      </c>
      <c r="V93">
        <v>2.5705</v>
      </c>
    </row>
    <row r="94" spans="1:22" x14ac:dyDescent="0.2">
      <c r="A94" t="s">
        <v>62</v>
      </c>
      <c r="B94" s="17">
        <v>1000</v>
      </c>
      <c r="C94" s="21">
        <v>1000</v>
      </c>
      <c r="D94" s="1">
        <v>300</v>
      </c>
      <c r="E94">
        <v>1.5798000000000001</v>
      </c>
      <c r="F94">
        <v>0.62390000000000001</v>
      </c>
      <c r="G94">
        <v>2.5705</v>
      </c>
      <c r="H94">
        <v>0.51170000000000004</v>
      </c>
      <c r="I94">
        <v>3.0165000000000002</v>
      </c>
      <c r="J94">
        <v>1.6574</v>
      </c>
      <c r="K94">
        <v>2.7353000000000001</v>
      </c>
      <c r="L94">
        <v>2.9058999999999999</v>
      </c>
      <c r="M94">
        <v>1.5E-3</v>
      </c>
      <c r="N94">
        <v>2.9999999999999997E-4</v>
      </c>
      <c r="O94">
        <v>0.29139999999999999</v>
      </c>
      <c r="P94">
        <v>0.85770000000000002</v>
      </c>
      <c r="S94">
        <v>0.50760000000000005</v>
      </c>
      <c r="T94">
        <v>0.52490000000000003</v>
      </c>
      <c r="U94">
        <v>0.56420000000000003</v>
      </c>
      <c r="V94">
        <v>0.51170000000000004</v>
      </c>
    </row>
    <row r="95" spans="1:22" x14ac:dyDescent="0.2">
      <c r="A95" t="s">
        <v>62</v>
      </c>
      <c r="B95" s="17">
        <v>1000</v>
      </c>
      <c r="C95" s="21">
        <v>1000</v>
      </c>
      <c r="D95" s="1">
        <v>300</v>
      </c>
      <c r="S95">
        <v>2.6465000000000001</v>
      </c>
      <c r="T95">
        <v>2.8542000000000001</v>
      </c>
      <c r="U95">
        <v>2.8626999999999998</v>
      </c>
      <c r="V95">
        <v>3.0165000000000002</v>
      </c>
    </row>
    <row r="96" spans="1:22" x14ac:dyDescent="0.2">
      <c r="S96">
        <v>1.3052999999999999</v>
      </c>
      <c r="T96">
        <v>1.6037999999999999</v>
      </c>
      <c r="U96">
        <v>1.6819999999999999</v>
      </c>
      <c r="V96">
        <v>1.6574</v>
      </c>
    </row>
    <row r="97" spans="1:27" x14ac:dyDescent="0.2">
      <c r="A97" s="2" t="s">
        <v>19</v>
      </c>
      <c r="S97">
        <v>2.0171000000000001</v>
      </c>
      <c r="T97">
        <v>2.4752000000000001</v>
      </c>
      <c r="U97">
        <v>2.7404000000000002</v>
      </c>
      <c r="V97">
        <v>2.7353000000000001</v>
      </c>
    </row>
    <row r="98" spans="1:27" x14ac:dyDescent="0.2">
      <c r="A98" t="s">
        <v>3</v>
      </c>
      <c r="B98" s="17" t="s">
        <v>10</v>
      </c>
      <c r="C98" s="7" t="s">
        <v>4</v>
      </c>
      <c r="D98" t="s">
        <v>5</v>
      </c>
      <c r="E98" t="s">
        <v>38</v>
      </c>
      <c r="F98" t="s">
        <v>39</v>
      </c>
      <c r="G98" t="s">
        <v>52</v>
      </c>
      <c r="H98" t="s">
        <v>40</v>
      </c>
      <c r="I98" t="s">
        <v>53</v>
      </c>
      <c r="J98" t="s">
        <v>41</v>
      </c>
      <c r="K98" t="s">
        <v>42</v>
      </c>
      <c r="L98" t="s">
        <v>43</v>
      </c>
      <c r="M98" t="s">
        <v>49</v>
      </c>
      <c r="N98" t="s">
        <v>50</v>
      </c>
      <c r="O98" t="s">
        <v>51</v>
      </c>
      <c r="P98" t="s">
        <v>54</v>
      </c>
      <c r="S98">
        <v>2.3279999999999998</v>
      </c>
      <c r="T98">
        <v>2.6934</v>
      </c>
      <c r="U98">
        <v>2.919</v>
      </c>
      <c r="V98">
        <v>2.9058999999999999</v>
      </c>
    </row>
    <row r="99" spans="1:27" x14ac:dyDescent="0.2">
      <c r="A99" t="s">
        <v>63</v>
      </c>
      <c r="B99" s="17">
        <v>1000</v>
      </c>
      <c r="C99" s="21">
        <v>1000</v>
      </c>
      <c r="D99" s="1">
        <v>300</v>
      </c>
      <c r="E99">
        <f>E91-E$11</f>
        <v>1.3829</v>
      </c>
      <c r="F99">
        <f t="shared" ref="F99:N99" si="4">F91-F$11</f>
        <v>0.57779999999999998</v>
      </c>
      <c r="G99">
        <f t="shared" si="4"/>
        <v>2.0681999999999996</v>
      </c>
      <c r="H99">
        <f t="shared" si="4"/>
        <v>0.50630000000000008</v>
      </c>
      <c r="I99">
        <f t="shared" si="4"/>
        <v>2.6440000000000001</v>
      </c>
      <c r="J99">
        <f t="shared" si="4"/>
        <v>1.3051999999999999</v>
      </c>
      <c r="K99">
        <f t="shared" si="4"/>
        <v>2.0167000000000002</v>
      </c>
      <c r="L99">
        <f t="shared" si="4"/>
        <v>2.3268</v>
      </c>
      <c r="M99" s="13">
        <f t="shared" si="4"/>
        <v>0.17049999999999998</v>
      </c>
      <c r="N99">
        <f t="shared" si="4"/>
        <v>-1.0000000000000005E-4</v>
      </c>
      <c r="O99">
        <f t="shared" ref="O99:P100" si="5">O91-O$11</f>
        <v>0.51090000000000002</v>
      </c>
      <c r="P99">
        <f t="shared" si="5"/>
        <v>0.85460000000000003</v>
      </c>
      <c r="S99">
        <v>0.1734</v>
      </c>
      <c r="T99">
        <v>3.2000000000000002E-3</v>
      </c>
      <c r="U99">
        <v>2.0000000000000001E-4</v>
      </c>
      <c r="V99">
        <v>1.5E-3</v>
      </c>
    </row>
    <row r="100" spans="1:27" x14ac:dyDescent="0.2">
      <c r="A100" t="s">
        <v>63</v>
      </c>
      <c r="B100" s="17">
        <v>1000</v>
      </c>
      <c r="C100" s="21">
        <v>1000</v>
      </c>
      <c r="D100" s="1">
        <v>300</v>
      </c>
      <c r="E100">
        <f>E92-E$11</f>
        <v>1.4935</v>
      </c>
      <c r="F100">
        <f t="shared" ref="F100:N100" si="6">F92-F$11</f>
        <v>0.51670000000000005</v>
      </c>
      <c r="G100">
        <f t="shared" si="6"/>
        <v>2.3435999999999999</v>
      </c>
      <c r="H100">
        <f t="shared" si="6"/>
        <v>0.52360000000000007</v>
      </c>
      <c r="I100">
        <f t="shared" si="6"/>
        <v>2.8517000000000001</v>
      </c>
      <c r="J100">
        <f t="shared" si="6"/>
        <v>1.6036999999999999</v>
      </c>
      <c r="K100">
        <f t="shared" si="6"/>
        <v>2.4748000000000001</v>
      </c>
      <c r="L100">
        <f t="shared" si="6"/>
        <v>2.6922000000000001</v>
      </c>
      <c r="M100" s="13">
        <f t="shared" si="6"/>
        <v>3.0000000000000035E-4</v>
      </c>
      <c r="N100">
        <f t="shared" si="6"/>
        <v>7.000000000000001E-4</v>
      </c>
      <c r="O100">
        <f t="shared" si="5"/>
        <v>0.28070000000000001</v>
      </c>
      <c r="P100">
        <f t="shared" si="5"/>
        <v>0.81810000000000005</v>
      </c>
      <c r="S100">
        <v>1.4E-3</v>
      </c>
      <c r="T100">
        <v>2.2000000000000001E-3</v>
      </c>
      <c r="U100">
        <v>5.0000000000000001E-4</v>
      </c>
      <c r="V100">
        <v>2.9999999999999997E-4</v>
      </c>
    </row>
    <row r="101" spans="1:27" x14ac:dyDescent="0.2">
      <c r="A101" t="s">
        <v>63</v>
      </c>
      <c r="B101" s="17">
        <v>1000</v>
      </c>
      <c r="C101" s="21">
        <v>1000</v>
      </c>
      <c r="D101" s="1">
        <v>300</v>
      </c>
      <c r="E101">
        <f>E93-E$11</f>
        <v>1.5074000000000001</v>
      </c>
      <c r="F101">
        <f t="shared" ref="F101:P101" si="7">F93-F$11</f>
        <v>0.51690000000000003</v>
      </c>
      <c r="G101">
        <f t="shared" si="7"/>
        <v>2.4977</v>
      </c>
      <c r="H101">
        <f t="shared" si="7"/>
        <v>0.56290000000000007</v>
      </c>
      <c r="I101">
        <f t="shared" si="7"/>
        <v>2.8601999999999999</v>
      </c>
      <c r="J101">
        <f t="shared" si="7"/>
        <v>1.6819</v>
      </c>
      <c r="K101">
        <f t="shared" si="7"/>
        <v>2.74</v>
      </c>
      <c r="L101">
        <f t="shared" si="7"/>
        <v>2.9178000000000002</v>
      </c>
      <c r="M101" s="13">
        <f t="shared" si="7"/>
        <v>-2.6999999999999997E-3</v>
      </c>
      <c r="N101">
        <f t="shared" si="7"/>
        <v>-1E-3</v>
      </c>
      <c r="O101">
        <f t="shared" si="7"/>
        <v>0.17610000000000001</v>
      </c>
      <c r="P101">
        <f t="shared" si="7"/>
        <v>0.80830000000000002</v>
      </c>
      <c r="S101">
        <v>0.86570000000000003</v>
      </c>
      <c r="T101">
        <v>0.82920000000000005</v>
      </c>
      <c r="U101">
        <v>0.81940000000000002</v>
      </c>
      <c r="V101">
        <v>0.85770000000000002</v>
      </c>
    </row>
    <row r="102" spans="1:27" x14ac:dyDescent="0.2">
      <c r="A102" t="s">
        <v>63</v>
      </c>
      <c r="B102" s="17">
        <v>1000</v>
      </c>
      <c r="C102" s="21">
        <v>1000</v>
      </c>
      <c r="D102" s="1">
        <v>300</v>
      </c>
      <c r="E102">
        <f>E94-E$11</f>
        <v>1.5755000000000001</v>
      </c>
      <c r="F102">
        <f t="shared" ref="F102:P102" si="8">F94-F$11</f>
        <v>0.62380000000000002</v>
      </c>
      <c r="G102">
        <f t="shared" si="8"/>
        <v>2.5701999999999998</v>
      </c>
      <c r="H102">
        <f t="shared" si="8"/>
        <v>0.51040000000000008</v>
      </c>
      <c r="I102">
        <f t="shared" si="8"/>
        <v>3.0140000000000002</v>
      </c>
      <c r="J102">
        <f t="shared" si="8"/>
        <v>1.6573</v>
      </c>
      <c r="K102">
        <f t="shared" si="8"/>
        <v>2.7349000000000001</v>
      </c>
      <c r="L102">
        <f t="shared" si="8"/>
        <v>2.9047000000000001</v>
      </c>
      <c r="M102" s="13">
        <f t="shared" si="8"/>
        <v>-1.3999999999999998E-3</v>
      </c>
      <c r="N102">
        <f t="shared" si="8"/>
        <v>-1.2000000000000001E-3</v>
      </c>
      <c r="O102">
        <f t="shared" si="8"/>
        <v>0.28889999999999999</v>
      </c>
      <c r="P102">
        <f t="shared" si="8"/>
        <v>0.84660000000000002</v>
      </c>
    </row>
    <row r="103" spans="1:27" x14ac:dyDescent="0.2">
      <c r="D103" t="s">
        <v>15</v>
      </c>
      <c r="E103">
        <f t="shared" ref="E103:P103" si="9">AVERAGE(E99:E102)</f>
        <v>1.4898250000000002</v>
      </c>
      <c r="F103">
        <f t="shared" si="9"/>
        <v>0.55880000000000007</v>
      </c>
      <c r="G103">
        <f t="shared" si="9"/>
        <v>2.3699249999999998</v>
      </c>
      <c r="H103">
        <f t="shared" si="9"/>
        <v>0.52580000000000005</v>
      </c>
      <c r="I103">
        <f t="shared" si="9"/>
        <v>2.8424750000000003</v>
      </c>
      <c r="J103">
        <f t="shared" si="9"/>
        <v>1.562025</v>
      </c>
      <c r="K103">
        <f t="shared" si="9"/>
        <v>2.4916</v>
      </c>
      <c r="L103">
        <f t="shared" si="9"/>
        <v>2.710375</v>
      </c>
      <c r="M103">
        <f t="shared" si="9"/>
        <v>4.167499999999999E-2</v>
      </c>
      <c r="N103">
        <f t="shared" si="9"/>
        <v>-4.0000000000000002E-4</v>
      </c>
      <c r="O103">
        <f t="shared" si="9"/>
        <v>0.31415000000000004</v>
      </c>
      <c r="P103">
        <f t="shared" si="9"/>
        <v>0.83189999999999997</v>
      </c>
    </row>
    <row r="104" spans="1:27" x14ac:dyDescent="0.2">
      <c r="D104" t="s">
        <v>16</v>
      </c>
      <c r="E104">
        <f t="shared" ref="E104:P104" si="10">STDEV(E99:E102)</f>
        <v>7.9782093855701772E-2</v>
      </c>
      <c r="F104">
        <f t="shared" si="10"/>
        <v>5.2006473955973326E-2</v>
      </c>
      <c r="G104">
        <f t="shared" si="10"/>
        <v>0.22223674126180559</v>
      </c>
      <c r="H104">
        <f t="shared" si="10"/>
        <v>2.5811237862605502E-2</v>
      </c>
      <c r="I104">
        <f t="shared" si="10"/>
        <v>0.1518907803873121</v>
      </c>
      <c r="J104">
        <f t="shared" si="10"/>
        <v>0.174301680523549</v>
      </c>
      <c r="K104">
        <f t="shared" si="10"/>
        <v>0.33995573241232535</v>
      </c>
      <c r="L104">
        <f t="shared" si="10"/>
        <v>0.27583053221135623</v>
      </c>
      <c r="M104">
        <f t="shared" si="10"/>
        <v>8.5892117410932028E-2</v>
      </c>
      <c r="N104">
        <f t="shared" si="10"/>
        <v>8.755950357709132E-4</v>
      </c>
      <c r="O104">
        <f t="shared" si="10"/>
        <v>0.1408602498932896</v>
      </c>
      <c r="P104">
        <f t="shared" si="10"/>
        <v>2.2201951866146059E-2</v>
      </c>
    </row>
    <row r="105" spans="1:27" x14ac:dyDescent="0.2">
      <c r="D105" t="s">
        <v>17</v>
      </c>
      <c r="E105">
        <f t="shared" ref="E105:E106" si="11">$B$102*$C$102/(1000+60+100)*$D$102/1000000/E103</f>
        <v>0.17359132089686533</v>
      </c>
      <c r="F105">
        <f t="shared" ref="F105:P105" si="12">$B$102*$C$102/(1000+60+100)*$D$102/1000000/F103</f>
        <v>0.46281440525263495</v>
      </c>
      <c r="G105">
        <f t="shared" si="12"/>
        <v>0.10912610722076541</v>
      </c>
      <c r="H105">
        <f t="shared" si="12"/>
        <v>0.49186133445259111</v>
      </c>
      <c r="I105">
        <f t="shared" si="12"/>
        <v>9.0984332194714954E-2</v>
      </c>
      <c r="J105">
        <f t="shared" si="12"/>
        <v>0.16556757392178259</v>
      </c>
      <c r="K105">
        <f t="shared" si="12"/>
        <v>0.1037970338959594</v>
      </c>
      <c r="L105">
        <f t="shared" si="12"/>
        <v>9.5418785096221898E-2</v>
      </c>
      <c r="M105">
        <f t="shared" si="12"/>
        <v>6.2056554206400119</v>
      </c>
      <c r="N105">
        <f t="shared" si="12"/>
        <v>-646.55172413793105</v>
      </c>
      <c r="O105">
        <f t="shared" si="12"/>
        <v>0.82323950232427945</v>
      </c>
      <c r="P105">
        <f t="shared" si="12"/>
        <v>0.31087954039568749</v>
      </c>
    </row>
    <row r="106" spans="1:27" x14ac:dyDescent="0.2">
      <c r="D106" t="s">
        <v>18</v>
      </c>
      <c r="E106">
        <f t="shared" si="11"/>
        <v>3.2415881453666517</v>
      </c>
      <c r="F106">
        <f t="shared" ref="F106:P106" si="13">$B$102*$C$102/(1000+60+100)*$D$102/1000000/F104</f>
        <v>4.9728556847386098</v>
      </c>
      <c r="G106">
        <f t="shared" si="13"/>
        <v>1.163717071204283</v>
      </c>
      <c r="H106">
        <f t="shared" si="13"/>
        <v>10.019693399899035</v>
      </c>
      <c r="I106">
        <f t="shared" si="13"/>
        <v>1.7026753631504536</v>
      </c>
      <c r="J106">
        <f t="shared" si="13"/>
        <v>1.4837532769526656</v>
      </c>
      <c r="K106">
        <f t="shared" si="13"/>
        <v>0.76074813570578859</v>
      </c>
      <c r="L106">
        <f t="shared" si="13"/>
        <v>0.93760718794177333</v>
      </c>
      <c r="M106">
        <f t="shared" si="13"/>
        <v>3.010994459687824</v>
      </c>
      <c r="N106">
        <f t="shared" si="13"/>
        <v>295.36564175180729</v>
      </c>
      <c r="O106">
        <f t="shared" si="13"/>
        <v>1.8360090220704115</v>
      </c>
      <c r="P106">
        <f t="shared" si="13"/>
        <v>11.648556451900157</v>
      </c>
      <c r="R106" s="4"/>
    </row>
    <row r="109" spans="1:27" x14ac:dyDescent="0.2">
      <c r="A109" s="2" t="s">
        <v>14</v>
      </c>
    </row>
    <row r="110" spans="1:27" x14ac:dyDescent="0.2">
      <c r="A110" t="s">
        <v>3</v>
      </c>
      <c r="C110" s="7" t="s">
        <v>4</v>
      </c>
      <c r="D110" t="s">
        <v>5</v>
      </c>
      <c r="E110" t="s">
        <v>38</v>
      </c>
      <c r="F110" t="s">
        <v>39</v>
      </c>
      <c r="G110" t="s">
        <v>52</v>
      </c>
      <c r="H110" t="s">
        <v>40</v>
      </c>
      <c r="I110" t="s">
        <v>53</v>
      </c>
      <c r="J110" t="s">
        <v>41</v>
      </c>
      <c r="K110" t="s">
        <v>42</v>
      </c>
      <c r="L110" t="s">
        <v>43</v>
      </c>
      <c r="M110" t="s">
        <v>49</v>
      </c>
      <c r="N110" t="s">
        <v>50</v>
      </c>
      <c r="O110" t="s">
        <v>51</v>
      </c>
      <c r="P110" t="s">
        <v>54</v>
      </c>
    </row>
    <row r="111" spans="1:27" x14ac:dyDescent="0.2">
      <c r="A111" t="s">
        <v>31</v>
      </c>
      <c r="C111" s="21">
        <v>1000</v>
      </c>
      <c r="D111" s="1">
        <v>300</v>
      </c>
      <c r="E111">
        <v>1.8E-3</v>
      </c>
      <c r="F111">
        <v>1.7399999999999999E-2</v>
      </c>
      <c r="G111">
        <v>4.5999999999999999E-3</v>
      </c>
      <c r="H111">
        <v>4.0000000000000002E-4</v>
      </c>
      <c r="I111">
        <v>2.0000000000000001E-4</v>
      </c>
      <c r="J111">
        <v>3.4000000000000002E-2</v>
      </c>
      <c r="K111">
        <v>0.27500000000000002</v>
      </c>
      <c r="L111">
        <v>0.35520000000000002</v>
      </c>
      <c r="M111">
        <v>3.3999999999999998E-3</v>
      </c>
      <c r="N111">
        <v>4.0000000000000002E-4</v>
      </c>
      <c r="O111">
        <v>2.0000000000000001E-4</v>
      </c>
      <c r="P111">
        <v>5.3800000000000001E-2</v>
      </c>
      <c r="U111">
        <v>8.9999999999999998E-4</v>
      </c>
      <c r="V111">
        <v>4.0000000000000002E-4</v>
      </c>
      <c r="W111">
        <v>1.6999999999999999E-3</v>
      </c>
      <c r="Y111">
        <v>1.8E-3</v>
      </c>
      <c r="Z111">
        <v>8.0000000000000004E-4</v>
      </c>
      <c r="AA111">
        <v>3.3999999999999998E-3</v>
      </c>
    </row>
    <row r="112" spans="1:27" x14ac:dyDescent="0.2">
      <c r="A112" t="s">
        <v>32</v>
      </c>
      <c r="C112" s="21">
        <v>1000</v>
      </c>
      <c r="D112" s="1">
        <v>300</v>
      </c>
      <c r="E112">
        <v>8.0000000000000004E-4</v>
      </c>
      <c r="F112">
        <v>4.1999999999999997E-3</v>
      </c>
      <c r="G112">
        <v>6.6E-3</v>
      </c>
      <c r="H112">
        <v>7.4000000000000003E-3</v>
      </c>
      <c r="I112">
        <v>2.2599999999999999E-2</v>
      </c>
      <c r="J112">
        <v>4.82E-2</v>
      </c>
      <c r="K112">
        <v>0.25819999999999999</v>
      </c>
      <c r="L112">
        <v>0.34939999999999999</v>
      </c>
      <c r="M112">
        <v>2.5999999999999999E-3</v>
      </c>
      <c r="N112">
        <v>2.2000000000000001E-3</v>
      </c>
      <c r="O112">
        <v>4.5999999999999999E-3</v>
      </c>
      <c r="P112">
        <v>5.3199999999999997E-2</v>
      </c>
      <c r="U112">
        <v>8.6999999999999994E-3</v>
      </c>
      <c r="V112">
        <v>2.0999999999999999E-3</v>
      </c>
      <c r="W112">
        <v>1.2999999999999999E-3</v>
      </c>
      <c r="Y112">
        <v>1.7399999999999999E-2</v>
      </c>
      <c r="Z112">
        <v>4.1999999999999997E-3</v>
      </c>
      <c r="AA112">
        <v>2.5999999999999999E-3</v>
      </c>
    </row>
    <row r="113" spans="1:41" x14ac:dyDescent="0.2">
      <c r="A113" t="s">
        <v>32</v>
      </c>
      <c r="C113" s="21">
        <v>1000</v>
      </c>
      <c r="D113" s="1">
        <v>300</v>
      </c>
      <c r="E113">
        <v>3.3999999999999998E-3</v>
      </c>
      <c r="F113">
        <v>2.5999999999999999E-3</v>
      </c>
      <c r="G113">
        <v>1.12E-2</v>
      </c>
      <c r="H113">
        <v>2.3999999999999998E-3</v>
      </c>
      <c r="I113">
        <v>8.0000000000000002E-3</v>
      </c>
      <c r="J113">
        <v>2.3800000000000002E-2</v>
      </c>
      <c r="K113">
        <v>0.20380000000000001</v>
      </c>
      <c r="L113">
        <v>0.34939999999999999</v>
      </c>
      <c r="M113">
        <v>1.6000000000000001E-3</v>
      </c>
      <c r="N113">
        <v>2.0000000000000001E-4</v>
      </c>
      <c r="O113">
        <v>1.04E-2</v>
      </c>
      <c r="P113">
        <v>4.3400000000000001E-2</v>
      </c>
      <c r="U113">
        <v>2.3E-3</v>
      </c>
      <c r="V113">
        <v>3.3E-3</v>
      </c>
      <c r="W113">
        <v>5.5999999999999999E-3</v>
      </c>
      <c r="Y113">
        <v>4.5999999999999999E-3</v>
      </c>
      <c r="Z113">
        <v>6.6E-3</v>
      </c>
      <c r="AA113">
        <v>1.12E-2</v>
      </c>
    </row>
    <row r="114" spans="1:41" x14ac:dyDescent="0.2">
      <c r="U114">
        <v>2.0000000000000001E-4</v>
      </c>
      <c r="V114">
        <v>3.7000000000000002E-3</v>
      </c>
      <c r="W114">
        <v>1.1999999999999999E-3</v>
      </c>
      <c r="Y114">
        <v>4.0000000000000002E-4</v>
      </c>
      <c r="Z114">
        <v>7.4000000000000003E-3</v>
      </c>
      <c r="AA114">
        <v>2.3999999999999998E-3</v>
      </c>
    </row>
    <row r="115" spans="1:41" x14ac:dyDescent="0.2">
      <c r="A115" s="2" t="s">
        <v>20</v>
      </c>
      <c r="U115">
        <v>1E-4</v>
      </c>
      <c r="V115">
        <v>1.1299999999999999E-2</v>
      </c>
      <c r="W115">
        <v>4.0000000000000001E-3</v>
      </c>
      <c r="Y115">
        <v>2.0000000000000001E-4</v>
      </c>
      <c r="Z115">
        <v>2.2599999999999999E-2</v>
      </c>
      <c r="AA115">
        <v>8.0000000000000002E-3</v>
      </c>
    </row>
    <row r="116" spans="1:41" x14ac:dyDescent="0.2">
      <c r="A116" t="s">
        <v>3</v>
      </c>
      <c r="C116" s="7" t="s">
        <v>4</v>
      </c>
      <c r="D116" t="s">
        <v>5</v>
      </c>
      <c r="E116" t="s">
        <v>38</v>
      </c>
      <c r="F116" t="s">
        <v>39</v>
      </c>
      <c r="G116" t="s">
        <v>52</v>
      </c>
      <c r="H116" t="s">
        <v>40</v>
      </c>
      <c r="I116" t="s">
        <v>53</v>
      </c>
      <c r="J116" t="s">
        <v>41</v>
      </c>
      <c r="K116" t="s">
        <v>42</v>
      </c>
      <c r="L116" t="s">
        <v>43</v>
      </c>
      <c r="M116" t="s">
        <v>49</v>
      </c>
      <c r="N116" t="s">
        <v>50</v>
      </c>
      <c r="O116" t="s">
        <v>51</v>
      </c>
      <c r="P116" t="s">
        <v>54</v>
      </c>
      <c r="R116" t="s">
        <v>33</v>
      </c>
      <c r="U116">
        <v>1.7000000000000001E-2</v>
      </c>
      <c r="V116">
        <v>2.41E-2</v>
      </c>
      <c r="W116">
        <v>1.1900000000000001E-2</v>
      </c>
      <c r="Y116">
        <v>3.4000000000000002E-2</v>
      </c>
      <c r="Z116">
        <v>4.82E-2</v>
      </c>
      <c r="AA116">
        <v>2.3800000000000002E-2</v>
      </c>
    </row>
    <row r="117" spans="1:41" x14ac:dyDescent="0.2">
      <c r="A117" t="s">
        <v>31</v>
      </c>
      <c r="C117" s="21">
        <v>1000</v>
      </c>
      <c r="D117" s="1">
        <v>300</v>
      </c>
      <c r="E117">
        <f>E111</f>
        <v>1.8E-3</v>
      </c>
      <c r="F117">
        <f t="shared" ref="F117:P117" si="14">F111</f>
        <v>1.7399999999999999E-2</v>
      </c>
      <c r="G117">
        <f t="shared" si="14"/>
        <v>4.5999999999999999E-3</v>
      </c>
      <c r="H117">
        <f t="shared" si="14"/>
        <v>4.0000000000000002E-4</v>
      </c>
      <c r="I117">
        <f t="shared" si="14"/>
        <v>2.0000000000000001E-4</v>
      </c>
      <c r="J117">
        <f t="shared" si="14"/>
        <v>3.4000000000000002E-2</v>
      </c>
      <c r="K117">
        <f t="shared" si="14"/>
        <v>0.27500000000000002</v>
      </c>
      <c r="L117">
        <f t="shared" si="14"/>
        <v>0.35520000000000002</v>
      </c>
      <c r="M117">
        <f t="shared" si="14"/>
        <v>3.3999999999999998E-3</v>
      </c>
      <c r="N117">
        <f t="shared" si="14"/>
        <v>4.0000000000000002E-4</v>
      </c>
      <c r="O117">
        <f t="shared" si="14"/>
        <v>2.0000000000000001E-4</v>
      </c>
      <c r="P117">
        <f t="shared" si="14"/>
        <v>5.3800000000000001E-2</v>
      </c>
      <c r="R117" s="4"/>
      <c r="U117">
        <v>0.13750000000000001</v>
      </c>
      <c r="V117">
        <v>0.12909999999999999</v>
      </c>
      <c r="W117">
        <v>0.1019</v>
      </c>
      <c r="Y117">
        <v>0.27500000000000002</v>
      </c>
      <c r="Z117">
        <v>0.25819999999999999</v>
      </c>
      <c r="AA117">
        <v>0.20380000000000001</v>
      </c>
    </row>
    <row r="118" spans="1:41" x14ac:dyDescent="0.2">
      <c r="A118" t="s">
        <v>32</v>
      </c>
      <c r="C118" s="21">
        <v>1000</v>
      </c>
      <c r="D118" s="1">
        <v>300</v>
      </c>
      <c r="E118">
        <f>E112</f>
        <v>8.0000000000000004E-4</v>
      </c>
      <c r="F118">
        <f t="shared" ref="F118:P118" si="15">F112</f>
        <v>4.1999999999999997E-3</v>
      </c>
      <c r="G118">
        <f t="shared" si="15"/>
        <v>6.6E-3</v>
      </c>
      <c r="H118">
        <f t="shared" si="15"/>
        <v>7.4000000000000003E-3</v>
      </c>
      <c r="I118">
        <f t="shared" si="15"/>
        <v>2.2599999999999999E-2</v>
      </c>
      <c r="J118">
        <f t="shared" si="15"/>
        <v>4.82E-2</v>
      </c>
      <c r="K118">
        <f t="shared" si="15"/>
        <v>0.25819999999999999</v>
      </c>
      <c r="L118">
        <f t="shared" si="15"/>
        <v>0.34939999999999999</v>
      </c>
      <c r="M118">
        <f t="shared" si="15"/>
        <v>2.5999999999999999E-3</v>
      </c>
      <c r="N118">
        <f t="shared" si="15"/>
        <v>2.2000000000000001E-3</v>
      </c>
      <c r="O118">
        <f t="shared" si="15"/>
        <v>4.5999999999999999E-3</v>
      </c>
      <c r="P118">
        <f t="shared" si="15"/>
        <v>5.3199999999999997E-2</v>
      </c>
      <c r="U118">
        <v>0.17760000000000001</v>
      </c>
      <c r="V118">
        <v>0.17469999999999999</v>
      </c>
      <c r="W118">
        <v>0.17469999999999999</v>
      </c>
      <c r="Y118">
        <v>0.35520000000000002</v>
      </c>
      <c r="Z118">
        <v>0.34939999999999999</v>
      </c>
      <c r="AA118">
        <v>0.34939999999999999</v>
      </c>
    </row>
    <row r="119" spans="1:41" x14ac:dyDescent="0.2">
      <c r="A119" t="s">
        <v>32</v>
      </c>
      <c r="C119" s="21">
        <v>1000</v>
      </c>
      <c r="D119" s="1">
        <v>300</v>
      </c>
      <c r="E119">
        <f t="shared" ref="E119:O119" si="16">E113-E$11</f>
        <v>-9.0000000000000019E-4</v>
      </c>
      <c r="F119">
        <f t="shared" si="16"/>
        <v>2.5000000000000001E-3</v>
      </c>
      <c r="G119">
        <f t="shared" si="16"/>
        <v>1.09E-2</v>
      </c>
      <c r="H119">
        <f t="shared" si="16"/>
        <v>1.0999999999999998E-3</v>
      </c>
      <c r="I119">
        <f t="shared" si="16"/>
        <v>5.4999999999999997E-3</v>
      </c>
      <c r="J119">
        <f t="shared" si="16"/>
        <v>2.3700000000000002E-2</v>
      </c>
      <c r="K119">
        <f t="shared" si="16"/>
        <v>0.2034</v>
      </c>
      <c r="L119">
        <f t="shared" si="16"/>
        <v>0.34820000000000001</v>
      </c>
      <c r="M119">
        <f t="shared" si="16"/>
        <v>-1.2999999999999997E-3</v>
      </c>
      <c r="N119">
        <f t="shared" si="16"/>
        <v>-1.2999999999999999E-3</v>
      </c>
      <c r="O119">
        <f t="shared" si="16"/>
        <v>7.899999999999999E-3</v>
      </c>
      <c r="P119">
        <f t="shared" ref="P119" si="17">P113-P$11</f>
        <v>3.2300000000000002E-2</v>
      </c>
      <c r="U119">
        <v>1.6999999999999999E-3</v>
      </c>
      <c r="V119">
        <v>1.2999999999999999E-3</v>
      </c>
      <c r="W119">
        <v>8.0000000000000004E-4</v>
      </c>
      <c r="Y119">
        <v>3.3999999999999998E-3</v>
      </c>
      <c r="Z119">
        <v>2.5999999999999999E-3</v>
      </c>
      <c r="AA119">
        <v>1.6000000000000001E-3</v>
      </c>
    </row>
    <row r="120" spans="1:41" x14ac:dyDescent="0.2">
      <c r="D120" t="s">
        <v>15</v>
      </c>
      <c r="E120">
        <f t="shared" ref="E120:G120" si="18">AVERAGE(E117:E118)</f>
        <v>1.2999999999999999E-3</v>
      </c>
      <c r="F120">
        <f t="shared" si="18"/>
        <v>1.0799999999999999E-2</v>
      </c>
      <c r="G120">
        <f t="shared" si="18"/>
        <v>5.5999999999999999E-3</v>
      </c>
      <c r="H120">
        <f>AVERAGE(H117:H118)</f>
        <v>3.9000000000000003E-3</v>
      </c>
      <c r="I120">
        <f t="shared" ref="I120:P120" si="19">AVERAGE(I117:I118)</f>
        <v>1.1399999999999999E-2</v>
      </c>
      <c r="J120">
        <f t="shared" si="19"/>
        <v>4.1099999999999998E-2</v>
      </c>
      <c r="K120">
        <f t="shared" si="19"/>
        <v>0.2666</v>
      </c>
      <c r="L120">
        <f t="shared" si="19"/>
        <v>0.3523</v>
      </c>
      <c r="M120">
        <f t="shared" si="19"/>
        <v>3.0000000000000001E-3</v>
      </c>
      <c r="N120">
        <f t="shared" si="19"/>
        <v>1.3000000000000002E-3</v>
      </c>
      <c r="O120">
        <f t="shared" si="19"/>
        <v>2.3999999999999998E-3</v>
      </c>
      <c r="P120">
        <f t="shared" si="19"/>
        <v>5.3499999999999999E-2</v>
      </c>
      <c r="U120">
        <v>2.0000000000000001E-4</v>
      </c>
      <c r="V120">
        <v>1.1000000000000001E-3</v>
      </c>
      <c r="W120">
        <v>1E-4</v>
      </c>
      <c r="Y120">
        <v>4.0000000000000002E-4</v>
      </c>
      <c r="Z120">
        <v>2.2000000000000001E-3</v>
      </c>
      <c r="AA120">
        <v>2.0000000000000001E-4</v>
      </c>
    </row>
    <row r="121" spans="1:41" x14ac:dyDescent="0.2">
      <c r="D121" t="s">
        <v>30</v>
      </c>
      <c r="E121">
        <f t="shared" ref="E121:P121" si="20">E120*$C$25/$C$118/E26</f>
        <v>0.93795732359215389</v>
      </c>
      <c r="F121">
        <f t="shared" si="20"/>
        <v>16.429325107073854</v>
      </c>
      <c r="G121">
        <f t="shared" si="20"/>
        <v>1.7618222325065391</v>
      </c>
      <c r="H121">
        <f t="shared" si="20"/>
        <v>5.7349000067113236</v>
      </c>
      <c r="I121">
        <f t="shared" si="20"/>
        <v>4.3510616263286845</v>
      </c>
      <c r="J121">
        <f t="shared" si="20"/>
        <v>46.299201306940446</v>
      </c>
      <c r="K121">
        <f t="shared" si="20"/>
        <v>205.55847455608932</v>
      </c>
      <c r="L121">
        <f t="shared" si="20"/>
        <v>40.902554275418453</v>
      </c>
      <c r="M121">
        <f t="shared" si="20"/>
        <v>11.183854499088538</v>
      </c>
      <c r="N121">
        <f t="shared" si="20"/>
        <v>3237.6635514018699</v>
      </c>
      <c r="O121">
        <f t="shared" si="20"/>
        <v>2.8767884180602428</v>
      </c>
      <c r="P121">
        <f t="shared" si="20"/>
        <v>64.128408485926244</v>
      </c>
      <c r="R121">
        <f>SUM(E121:Q121)</f>
        <v>3637.8278992396058</v>
      </c>
      <c r="U121">
        <v>1E-4</v>
      </c>
      <c r="V121">
        <v>2.3E-3</v>
      </c>
      <c r="W121">
        <v>5.1999999999999998E-3</v>
      </c>
      <c r="Y121">
        <v>2.0000000000000001E-4</v>
      </c>
      <c r="Z121">
        <v>4.5999999999999999E-3</v>
      </c>
      <c r="AA121">
        <v>1.04E-2</v>
      </c>
    </row>
    <row r="122" spans="1:41" x14ac:dyDescent="0.2">
      <c r="A122" s="2" t="s">
        <v>21</v>
      </c>
      <c r="U122">
        <v>2.69E-2</v>
      </c>
      <c r="V122">
        <v>2.6599999999999999E-2</v>
      </c>
      <c r="W122">
        <v>2.1700000000000001E-2</v>
      </c>
      <c r="Y122">
        <v>5.3800000000000001E-2</v>
      </c>
      <c r="Z122">
        <v>5.3199999999999997E-2</v>
      </c>
      <c r="AA122">
        <v>4.3400000000000001E-2</v>
      </c>
    </row>
    <row r="123" spans="1:41" x14ac:dyDescent="0.2">
      <c r="A123" t="s">
        <v>3</v>
      </c>
      <c r="C123" s="7" t="s">
        <v>4</v>
      </c>
      <c r="D123" t="s">
        <v>5</v>
      </c>
      <c r="E123" t="s">
        <v>38</v>
      </c>
      <c r="F123" t="s">
        <v>39</v>
      </c>
      <c r="G123" t="s">
        <v>52</v>
      </c>
      <c r="H123" t="s">
        <v>40</v>
      </c>
      <c r="I123" t="s">
        <v>53</v>
      </c>
      <c r="J123" t="s">
        <v>41</v>
      </c>
      <c r="K123" t="s">
        <v>42</v>
      </c>
      <c r="L123" t="s">
        <v>43</v>
      </c>
      <c r="M123" t="s">
        <v>49</v>
      </c>
      <c r="N123" t="s">
        <v>50</v>
      </c>
      <c r="O123" t="s">
        <v>51</v>
      </c>
      <c r="P123" t="s">
        <v>54</v>
      </c>
    </row>
    <row r="124" spans="1:41" x14ac:dyDescent="0.2">
      <c r="A124" s="1" t="s">
        <v>67</v>
      </c>
      <c r="C124" s="21">
        <v>1000</v>
      </c>
      <c r="D124" s="1">
        <v>300</v>
      </c>
      <c r="E124">
        <v>7.0120000000000005</v>
      </c>
      <c r="F124">
        <v>6.7000000000000004E-2</v>
      </c>
      <c r="G124">
        <v>0.318</v>
      </c>
      <c r="H124">
        <v>0.29649999999999999</v>
      </c>
      <c r="I124">
        <v>10.184999999999999</v>
      </c>
      <c r="J124">
        <v>6.7095000000000002</v>
      </c>
      <c r="K124">
        <v>9.625</v>
      </c>
      <c r="L124">
        <v>3.5460000000000003</v>
      </c>
      <c r="M124">
        <v>2.35E-2</v>
      </c>
      <c r="N124">
        <v>2.5000000000000001E-3</v>
      </c>
      <c r="O124">
        <v>0.161</v>
      </c>
      <c r="P124">
        <v>1.1865000000000001</v>
      </c>
    </row>
    <row r="125" spans="1:41" x14ac:dyDescent="0.2">
      <c r="A125" s="1" t="s">
        <v>67</v>
      </c>
      <c r="C125" s="21">
        <v>1000</v>
      </c>
      <c r="D125" s="1">
        <v>300</v>
      </c>
      <c r="E125">
        <v>7.1899999999999995</v>
      </c>
      <c r="F125">
        <v>0.17699999999999999</v>
      </c>
      <c r="G125">
        <v>0.88249999999999995</v>
      </c>
      <c r="H125">
        <v>0.17500000000000002</v>
      </c>
      <c r="I125">
        <v>9.1969999999999992</v>
      </c>
      <c r="J125">
        <v>7.032</v>
      </c>
      <c r="K125">
        <v>10.189</v>
      </c>
      <c r="L125">
        <v>3.7789999999999999</v>
      </c>
      <c r="M125">
        <v>1.55E-2</v>
      </c>
      <c r="N125">
        <v>5.0000000000000001E-4</v>
      </c>
      <c r="O125">
        <v>0.14200000000000002</v>
      </c>
      <c r="P125">
        <v>1.0409999999999999</v>
      </c>
      <c r="R125" s="4"/>
      <c r="U125">
        <v>1.4024000000000001</v>
      </c>
      <c r="V125">
        <v>1.4379999999999999</v>
      </c>
      <c r="W125">
        <v>1.4158999999999999</v>
      </c>
      <c r="X125">
        <v>1.1204000000000001</v>
      </c>
      <c r="Y125">
        <v>1.1519999999999999</v>
      </c>
      <c r="Z125">
        <v>1.1558999999999999</v>
      </c>
      <c r="AA125">
        <v>1E-4</v>
      </c>
      <c r="AB125">
        <v>2.0000000000000001E-4</v>
      </c>
      <c r="AC125">
        <v>8.9999999999999998E-4</v>
      </c>
      <c r="AD125">
        <v>2.3917999999999999</v>
      </c>
      <c r="AE125">
        <v>2.4946999999999999</v>
      </c>
      <c r="AF125">
        <v>2.4843999999999999</v>
      </c>
      <c r="AG125">
        <v>1.7432000000000001</v>
      </c>
      <c r="AH125">
        <v>1.8169999999999999</v>
      </c>
      <c r="AI125">
        <v>1.8169999999999999</v>
      </c>
      <c r="AJ125">
        <v>4.4999999999999997E-3</v>
      </c>
      <c r="AK125">
        <v>1.4E-3</v>
      </c>
      <c r="AL125">
        <v>2.5000000000000001E-3</v>
      </c>
      <c r="AM125">
        <v>2.8799999999999999E-2</v>
      </c>
      <c r="AN125">
        <v>2.9899999999999999E-2</v>
      </c>
      <c r="AO125">
        <v>2.5700000000000001E-2</v>
      </c>
    </row>
    <row r="126" spans="1:41" x14ac:dyDescent="0.2">
      <c r="A126" s="1" t="s">
        <v>67</v>
      </c>
      <c r="C126" s="21">
        <v>1000</v>
      </c>
      <c r="D126" s="1">
        <v>300</v>
      </c>
      <c r="E126">
        <v>7.0794999999999995</v>
      </c>
      <c r="F126">
        <v>5.2999999999999999E-2</v>
      </c>
      <c r="G126">
        <v>0.47949999999999998</v>
      </c>
      <c r="H126">
        <v>0.247</v>
      </c>
      <c r="I126">
        <v>9.6189999999999998</v>
      </c>
      <c r="J126">
        <v>7.218</v>
      </c>
      <c r="K126">
        <v>10.480499999999999</v>
      </c>
      <c r="L126">
        <v>4.3569999999999993</v>
      </c>
      <c r="M126">
        <v>1.15E-2</v>
      </c>
      <c r="N126">
        <v>2.35E-2</v>
      </c>
      <c r="O126">
        <v>0.1275</v>
      </c>
      <c r="P126">
        <v>1.0735000000000001</v>
      </c>
      <c r="U126">
        <v>1.34E-2</v>
      </c>
      <c r="V126">
        <v>3.5400000000000001E-2</v>
      </c>
      <c r="W126">
        <v>1.06E-2</v>
      </c>
      <c r="X126">
        <v>5.1999999999999998E-3</v>
      </c>
      <c r="Y126">
        <v>1.7399999999999999E-2</v>
      </c>
      <c r="Z126">
        <v>3.8E-3</v>
      </c>
      <c r="AA126">
        <v>2.2000000000000001E-3</v>
      </c>
      <c r="AB126">
        <v>2.5999999999999999E-3</v>
      </c>
      <c r="AC126">
        <v>4.1999999999999997E-3</v>
      </c>
      <c r="AD126">
        <v>5.5999999999999999E-3</v>
      </c>
      <c r="AE126">
        <v>2.5000000000000001E-3</v>
      </c>
      <c r="AF126">
        <v>6.3E-3</v>
      </c>
      <c r="AG126">
        <v>2.7000000000000001E-3</v>
      </c>
      <c r="AH126">
        <v>2.3E-3</v>
      </c>
      <c r="AI126">
        <v>2.3E-3</v>
      </c>
      <c r="AJ126">
        <v>3.8999999999999998E-3</v>
      </c>
      <c r="AK126">
        <v>3.5000000000000001E-3</v>
      </c>
      <c r="AL126">
        <v>1E-4</v>
      </c>
      <c r="AM126">
        <v>7.3000000000000001E-3</v>
      </c>
      <c r="AN126">
        <v>1.9E-3</v>
      </c>
      <c r="AO126">
        <v>5.0000000000000001E-4</v>
      </c>
    </row>
    <row r="127" spans="1:41" x14ac:dyDescent="0.2">
      <c r="A127" s="1" t="s">
        <v>68</v>
      </c>
      <c r="C127" s="21">
        <v>1000</v>
      </c>
      <c r="D127" s="1">
        <v>300</v>
      </c>
      <c r="E127">
        <v>5.6020000000000003</v>
      </c>
      <c r="F127">
        <v>2.5999999999999999E-2</v>
      </c>
      <c r="G127">
        <v>0.373</v>
      </c>
      <c r="H127">
        <v>0.22700000000000001</v>
      </c>
      <c r="I127">
        <v>8.8930000000000007</v>
      </c>
      <c r="J127">
        <v>5.7099999999999991</v>
      </c>
      <c r="K127">
        <v>8.6285000000000007</v>
      </c>
      <c r="L127">
        <v>3.3539999999999996</v>
      </c>
      <c r="M127">
        <v>4.4999999999999997E-3</v>
      </c>
      <c r="N127">
        <v>1.4999999999999999E-2</v>
      </c>
      <c r="O127">
        <v>8.6499999999999994E-2</v>
      </c>
      <c r="P127">
        <v>0.86749999999999994</v>
      </c>
      <c r="U127">
        <v>6.3600000000000004E-2</v>
      </c>
      <c r="V127">
        <v>0.17649999999999999</v>
      </c>
      <c r="W127">
        <v>9.5899999999999999E-2</v>
      </c>
      <c r="X127">
        <v>7.46E-2</v>
      </c>
      <c r="Y127">
        <v>0.13550000000000001</v>
      </c>
      <c r="Z127">
        <v>7.6899999999999996E-2</v>
      </c>
      <c r="AA127">
        <v>3.3999999999999998E-3</v>
      </c>
      <c r="AB127">
        <v>9.7000000000000003E-3</v>
      </c>
      <c r="AC127">
        <v>1.8700000000000001E-2</v>
      </c>
      <c r="AD127">
        <v>1.0500000000000001E-2</v>
      </c>
      <c r="AE127">
        <v>6.7000000000000002E-3</v>
      </c>
      <c r="AF127">
        <v>9.5999999999999992E-3</v>
      </c>
      <c r="AG127">
        <v>7.4000000000000003E-3</v>
      </c>
      <c r="AH127">
        <v>6.0000000000000001E-3</v>
      </c>
      <c r="AI127">
        <v>6.0000000000000001E-3</v>
      </c>
      <c r="AJ127">
        <v>8.3000000000000001E-3</v>
      </c>
      <c r="AK127">
        <v>1.03E-2</v>
      </c>
      <c r="AL127">
        <v>3.3999999999999998E-3</v>
      </c>
      <c r="AM127">
        <v>2.8999999999999998E-3</v>
      </c>
      <c r="AN127">
        <v>5.0000000000000001E-4</v>
      </c>
      <c r="AO127">
        <v>4.8999999999999998E-3</v>
      </c>
    </row>
    <row r="128" spans="1:41" x14ac:dyDescent="0.2">
      <c r="A128" s="1" t="s">
        <v>68</v>
      </c>
      <c r="C128" s="21">
        <v>1000</v>
      </c>
      <c r="D128" s="1">
        <v>300</v>
      </c>
      <c r="E128">
        <v>5.76</v>
      </c>
      <c r="F128">
        <v>8.6999999999999994E-2</v>
      </c>
      <c r="G128">
        <v>0.67749999999999999</v>
      </c>
      <c r="H128">
        <v>0.1825</v>
      </c>
      <c r="I128">
        <v>8.5764999999999993</v>
      </c>
      <c r="J128">
        <v>5.9089999999999998</v>
      </c>
      <c r="K128">
        <v>9.0295000000000005</v>
      </c>
      <c r="L128">
        <v>3.5915000000000004</v>
      </c>
      <c r="M128">
        <v>2.5000000000000001E-3</v>
      </c>
      <c r="N128">
        <v>1E-3</v>
      </c>
      <c r="O128">
        <v>8.8499999999999995E-2</v>
      </c>
      <c r="P128">
        <v>0.89249999999999996</v>
      </c>
      <c r="U128">
        <v>5.9299999999999999E-2</v>
      </c>
      <c r="V128">
        <v>3.5000000000000003E-2</v>
      </c>
      <c r="W128">
        <v>4.9399999999999999E-2</v>
      </c>
      <c r="X128">
        <v>4.5400000000000003E-2</v>
      </c>
      <c r="Y128">
        <v>3.6499999999999998E-2</v>
      </c>
      <c r="Z128">
        <v>4.2000000000000003E-2</v>
      </c>
      <c r="AA128">
        <v>8.0000000000000004E-4</v>
      </c>
      <c r="AB128">
        <v>2.3E-3</v>
      </c>
      <c r="AC128">
        <v>9.7999999999999997E-3</v>
      </c>
      <c r="AD128">
        <v>0.1057</v>
      </c>
      <c r="AE128">
        <v>0.1012</v>
      </c>
      <c r="AF128">
        <v>7.0000000000000007E-2</v>
      </c>
      <c r="AG128">
        <v>9.2100000000000001E-2</v>
      </c>
      <c r="AH128">
        <v>8.7099999999999997E-2</v>
      </c>
      <c r="AI128">
        <v>8.7099999999999997E-2</v>
      </c>
      <c r="AJ128">
        <v>1.6999999999999999E-3</v>
      </c>
      <c r="AK128">
        <v>1.15E-2</v>
      </c>
      <c r="AL128">
        <v>6.0000000000000001E-3</v>
      </c>
      <c r="AM128">
        <v>5.5999999999999999E-3</v>
      </c>
      <c r="AN128">
        <v>5.3E-3</v>
      </c>
      <c r="AO128">
        <v>5.8999999999999999E-3</v>
      </c>
    </row>
    <row r="129" spans="1:41" x14ac:dyDescent="0.2">
      <c r="A129" s="1" t="s">
        <v>68</v>
      </c>
      <c r="C129" s="21">
        <v>1000</v>
      </c>
      <c r="D129" s="1">
        <v>300</v>
      </c>
      <c r="E129">
        <v>5.7794999999999996</v>
      </c>
      <c r="F129">
        <v>1.9E-2</v>
      </c>
      <c r="G129">
        <v>0.38449999999999995</v>
      </c>
      <c r="H129">
        <v>0.21000000000000002</v>
      </c>
      <c r="I129">
        <v>8.1274999999999995</v>
      </c>
      <c r="J129">
        <v>5.6384999999999996</v>
      </c>
      <c r="K129">
        <v>8.532</v>
      </c>
      <c r="L129">
        <v>3.1345000000000001</v>
      </c>
      <c r="M129">
        <v>7.0000000000000001E-3</v>
      </c>
      <c r="N129">
        <v>2.5000000000000001E-3</v>
      </c>
      <c r="O129">
        <v>8.9499999999999996E-2</v>
      </c>
      <c r="P129">
        <v>0.85699999999999998</v>
      </c>
      <c r="U129">
        <v>2.0369999999999999</v>
      </c>
      <c r="V129">
        <v>1.8393999999999999</v>
      </c>
      <c r="W129">
        <v>1.9238</v>
      </c>
      <c r="X129">
        <v>1.7786</v>
      </c>
      <c r="Y129">
        <v>1.7153</v>
      </c>
      <c r="Z129">
        <v>1.6254999999999999</v>
      </c>
      <c r="AA129">
        <v>3.1E-2</v>
      </c>
      <c r="AB129">
        <v>3.5000000000000003E-2</v>
      </c>
      <c r="AC129">
        <v>0.03</v>
      </c>
      <c r="AD129">
        <v>0.99319999999999997</v>
      </c>
      <c r="AE129">
        <v>1.0330999999999999</v>
      </c>
      <c r="AF129">
        <v>1.0242</v>
      </c>
      <c r="AG129">
        <v>0.86839999999999995</v>
      </c>
      <c r="AH129">
        <v>1.0436000000000001</v>
      </c>
      <c r="AI129">
        <v>1.0436000000000001</v>
      </c>
      <c r="AJ129">
        <v>2.0999999999999999E-3</v>
      </c>
      <c r="AK129">
        <v>3.3999999999999998E-3</v>
      </c>
      <c r="AL129">
        <v>6.1000000000000004E-3</v>
      </c>
      <c r="AM129">
        <v>4.02E-2</v>
      </c>
      <c r="AN129">
        <v>3.5799999999999998E-2</v>
      </c>
      <c r="AO129">
        <v>0.03</v>
      </c>
    </row>
    <row r="130" spans="1:41" x14ac:dyDescent="0.2">
      <c r="A130" s="1" t="s">
        <v>69</v>
      </c>
      <c r="C130" s="21">
        <v>1000</v>
      </c>
      <c r="D130" s="1">
        <v>300</v>
      </c>
      <c r="E130">
        <v>2.0000000000000001E-4</v>
      </c>
      <c r="F130">
        <v>4.4000000000000003E-3</v>
      </c>
      <c r="G130">
        <v>6.7999999999999996E-3</v>
      </c>
      <c r="H130">
        <v>1.6000000000000001E-3</v>
      </c>
      <c r="I130">
        <v>6.2E-2</v>
      </c>
      <c r="J130">
        <v>5.6800000000000003E-2</v>
      </c>
      <c r="K130">
        <v>0.37380000000000002</v>
      </c>
      <c r="L130">
        <v>0.3286</v>
      </c>
      <c r="M130">
        <v>4.0000000000000001E-3</v>
      </c>
      <c r="N130">
        <v>2.2000000000000001E-3</v>
      </c>
      <c r="O130">
        <v>1.4E-3</v>
      </c>
      <c r="P130">
        <v>5.7599999999999998E-2</v>
      </c>
      <c r="U130">
        <v>1.3419000000000001</v>
      </c>
      <c r="V130">
        <v>1.4064000000000001</v>
      </c>
      <c r="W130">
        <v>1.4436</v>
      </c>
      <c r="X130">
        <v>1.1419999999999999</v>
      </c>
      <c r="Y130">
        <v>1.1818</v>
      </c>
      <c r="Z130">
        <v>1.1276999999999999</v>
      </c>
      <c r="AA130">
        <v>2.8400000000000002E-2</v>
      </c>
      <c r="AB130">
        <v>5.2900000000000003E-2</v>
      </c>
      <c r="AC130">
        <v>2.6800000000000001E-2</v>
      </c>
      <c r="AD130">
        <v>2.4613999999999998</v>
      </c>
      <c r="AE130">
        <v>2.7164999999999999</v>
      </c>
      <c r="AF130">
        <v>2.7265999999999999</v>
      </c>
      <c r="AG130">
        <v>1.6205000000000001</v>
      </c>
      <c r="AH130">
        <v>1.9392</v>
      </c>
      <c r="AI130">
        <v>1.9392</v>
      </c>
      <c r="AJ130">
        <v>2.9000000000000001E-2</v>
      </c>
      <c r="AK130">
        <v>3.6499999999999998E-2</v>
      </c>
      <c r="AL130">
        <v>3.8300000000000001E-2</v>
      </c>
      <c r="AM130">
        <v>6.9599999999999995E-2</v>
      </c>
      <c r="AN130">
        <v>6.3E-2</v>
      </c>
      <c r="AO130">
        <v>4.3700000000000003E-2</v>
      </c>
    </row>
    <row r="131" spans="1:41" x14ac:dyDescent="0.2">
      <c r="A131" s="1" t="s">
        <v>69</v>
      </c>
      <c r="C131" s="21">
        <v>1000</v>
      </c>
      <c r="D131" s="1">
        <v>300</v>
      </c>
      <c r="E131">
        <v>4.0000000000000002E-4</v>
      </c>
      <c r="F131">
        <v>5.1999999999999998E-3</v>
      </c>
      <c r="G131">
        <v>1.9400000000000001E-2</v>
      </c>
      <c r="H131">
        <v>4.5999999999999999E-3</v>
      </c>
      <c r="I131">
        <v>7.0000000000000007E-2</v>
      </c>
      <c r="J131">
        <v>0.10580000000000001</v>
      </c>
      <c r="K131">
        <v>0.3034</v>
      </c>
      <c r="L131">
        <v>0.36159999999999998</v>
      </c>
      <c r="M131">
        <v>2.0000000000000001E-4</v>
      </c>
      <c r="N131">
        <v>4.0000000000000001E-3</v>
      </c>
      <c r="O131">
        <v>2.5999999999999999E-2</v>
      </c>
      <c r="P131">
        <v>7.6600000000000001E-2</v>
      </c>
      <c r="R131" s="4"/>
      <c r="U131">
        <v>1.925</v>
      </c>
      <c r="V131">
        <v>2.0377999999999998</v>
      </c>
      <c r="W131">
        <v>2.0960999999999999</v>
      </c>
      <c r="X131">
        <v>1.7257</v>
      </c>
      <c r="Y131">
        <v>1.8059000000000001</v>
      </c>
      <c r="Z131">
        <v>1.7063999999999999</v>
      </c>
      <c r="AA131">
        <v>0.18690000000000001</v>
      </c>
      <c r="AB131">
        <v>0.1517</v>
      </c>
      <c r="AC131">
        <v>3.3801999999999999</v>
      </c>
      <c r="AD131">
        <v>3.6154000000000002</v>
      </c>
      <c r="AE131">
        <v>3.7616000000000001</v>
      </c>
      <c r="AF131">
        <v>3.9460000000000002</v>
      </c>
      <c r="AG131">
        <v>2.2593999999999999</v>
      </c>
      <c r="AH131">
        <v>2.6280000000000001</v>
      </c>
      <c r="AI131">
        <v>2.6280000000000001</v>
      </c>
      <c r="AJ131">
        <v>0.24679999999999999</v>
      </c>
      <c r="AK131">
        <v>0.17499999999999999</v>
      </c>
      <c r="AL131">
        <v>0.15809999999999999</v>
      </c>
      <c r="AM131">
        <v>0.22359999999999999</v>
      </c>
      <c r="AN131">
        <v>0.2034</v>
      </c>
      <c r="AO131">
        <v>0.22850000000000001</v>
      </c>
    </row>
    <row r="132" spans="1:41" x14ac:dyDescent="0.2">
      <c r="A132" s="1" t="s">
        <v>69</v>
      </c>
      <c r="C132" s="21">
        <v>1000</v>
      </c>
      <c r="D132" s="1">
        <v>300</v>
      </c>
      <c r="E132">
        <v>1.8E-3</v>
      </c>
      <c r="F132">
        <v>8.3999999999999995E-3</v>
      </c>
      <c r="G132">
        <v>3.7400000000000003E-2</v>
      </c>
      <c r="H132">
        <v>1.9599999999999999E-2</v>
      </c>
      <c r="I132">
        <v>0.06</v>
      </c>
      <c r="J132">
        <v>5.3600000000000002E-2</v>
      </c>
      <c r="K132">
        <v>6.7603999999999997</v>
      </c>
      <c r="L132">
        <v>0.18099999999999999</v>
      </c>
      <c r="M132">
        <v>1.4E-3</v>
      </c>
      <c r="N132">
        <v>1.6000000000000001E-3</v>
      </c>
      <c r="O132">
        <v>3.3999999999999998E-3</v>
      </c>
      <c r="P132">
        <v>5.8799999999999998E-2</v>
      </c>
      <c r="R132" s="4"/>
      <c r="U132">
        <v>0.70920000000000005</v>
      </c>
      <c r="V132">
        <v>0.75580000000000003</v>
      </c>
      <c r="W132">
        <v>0.87139999999999995</v>
      </c>
      <c r="X132">
        <v>0.67079999999999995</v>
      </c>
      <c r="Y132">
        <v>0.71830000000000005</v>
      </c>
      <c r="Z132">
        <v>0.62690000000000001</v>
      </c>
      <c r="AA132">
        <v>0.1643</v>
      </c>
      <c r="AB132">
        <v>0.18079999999999999</v>
      </c>
      <c r="AC132">
        <v>9.0499999999999997E-2</v>
      </c>
      <c r="AD132">
        <v>2.3159000000000001</v>
      </c>
      <c r="AE132">
        <v>2.4119000000000002</v>
      </c>
      <c r="AF132">
        <v>2.6368</v>
      </c>
      <c r="AG132">
        <v>1.5476000000000001</v>
      </c>
      <c r="AH132">
        <v>1.9985999999999999</v>
      </c>
      <c r="AI132">
        <v>1.9985999999999999</v>
      </c>
      <c r="AJ132">
        <v>0.2228</v>
      </c>
      <c r="AK132">
        <v>0.18090000000000001</v>
      </c>
      <c r="AL132">
        <v>0.18859999999999999</v>
      </c>
      <c r="AM132">
        <v>0.27100000000000002</v>
      </c>
      <c r="AN132">
        <v>0.29049999999999998</v>
      </c>
      <c r="AO132">
        <v>0.26340000000000002</v>
      </c>
    </row>
    <row r="133" spans="1:41" x14ac:dyDescent="0.2">
      <c r="A133" s="1" t="s">
        <v>77</v>
      </c>
      <c r="C133" s="21">
        <v>1000</v>
      </c>
      <c r="D133" s="1">
        <v>300</v>
      </c>
      <c r="E133">
        <v>4.7835999999999999</v>
      </c>
      <c r="F133">
        <v>1.12E-2</v>
      </c>
      <c r="G133">
        <v>2.1000000000000001E-2</v>
      </c>
      <c r="H133">
        <v>0.2114</v>
      </c>
      <c r="I133">
        <v>1.9863999999999999</v>
      </c>
      <c r="J133">
        <v>4.9227999999999996</v>
      </c>
      <c r="K133">
        <v>7.2308000000000003</v>
      </c>
      <c r="L133">
        <v>4.6318000000000001</v>
      </c>
      <c r="M133">
        <v>1.04E-2</v>
      </c>
      <c r="N133">
        <v>4.0000000000000002E-4</v>
      </c>
      <c r="O133">
        <v>7.1400000000000005E-2</v>
      </c>
      <c r="P133">
        <v>0.9788</v>
      </c>
      <c r="U133">
        <v>4.7000000000000002E-3</v>
      </c>
      <c r="V133">
        <v>3.0999999999999999E-3</v>
      </c>
      <c r="W133">
        <v>2.3E-3</v>
      </c>
      <c r="X133">
        <v>8.9999999999999998E-4</v>
      </c>
      <c r="Y133">
        <v>5.0000000000000001E-4</v>
      </c>
      <c r="Z133">
        <v>1.4E-3</v>
      </c>
      <c r="AA133">
        <v>2E-3</v>
      </c>
      <c r="AB133">
        <v>1E-4</v>
      </c>
      <c r="AC133">
        <v>6.9999999999999999E-4</v>
      </c>
      <c r="AD133">
        <v>5.1999999999999998E-3</v>
      </c>
      <c r="AE133">
        <v>1.6999999999999999E-3</v>
      </c>
      <c r="AF133">
        <v>3.7000000000000002E-3</v>
      </c>
      <c r="AG133">
        <v>9.2999999999999992E-3</v>
      </c>
      <c r="AH133">
        <v>3.8E-3</v>
      </c>
      <c r="AI133">
        <v>3.8E-3</v>
      </c>
      <c r="AJ133">
        <v>5.0000000000000001E-4</v>
      </c>
      <c r="AK133">
        <v>2.9999999999999997E-4</v>
      </c>
      <c r="AL133">
        <v>4.0000000000000002E-4</v>
      </c>
      <c r="AM133">
        <v>8.9999999999999998E-4</v>
      </c>
      <c r="AN133">
        <v>2.0999999999999999E-3</v>
      </c>
      <c r="AO133">
        <v>2.2000000000000001E-3</v>
      </c>
    </row>
    <row r="134" spans="1:41" x14ac:dyDescent="0.2">
      <c r="A134" s="1" t="s">
        <v>77</v>
      </c>
      <c r="C134" s="21">
        <v>1000</v>
      </c>
      <c r="D134" s="1">
        <v>300</v>
      </c>
      <c r="E134">
        <v>4.9893999999999998</v>
      </c>
      <c r="F134">
        <v>5.0000000000000001E-3</v>
      </c>
      <c r="G134">
        <v>1.34E-2</v>
      </c>
      <c r="H134">
        <v>0.2024</v>
      </c>
      <c r="I134">
        <v>2.0661999999999998</v>
      </c>
      <c r="J134">
        <v>5.4329999999999998</v>
      </c>
      <c r="K134">
        <v>7.5232000000000001</v>
      </c>
      <c r="L134">
        <v>4.8238000000000003</v>
      </c>
      <c r="M134">
        <v>3.3999999999999998E-3</v>
      </c>
      <c r="N134">
        <v>2.8E-3</v>
      </c>
      <c r="O134">
        <v>7.1199999999999999E-2</v>
      </c>
      <c r="P134">
        <v>1.0324</v>
      </c>
      <c r="U134">
        <v>5.0000000000000001E-4</v>
      </c>
      <c r="V134">
        <v>1E-4</v>
      </c>
      <c r="W134">
        <v>4.7000000000000002E-3</v>
      </c>
      <c r="X134">
        <v>3.0000000000000001E-3</v>
      </c>
      <c r="Y134">
        <v>2.0000000000000001E-4</v>
      </c>
      <c r="Z134">
        <v>5.0000000000000001E-4</v>
      </c>
      <c r="AA134">
        <v>1.1000000000000001E-3</v>
      </c>
      <c r="AB134">
        <v>2E-3</v>
      </c>
      <c r="AC134">
        <v>8.0000000000000004E-4</v>
      </c>
      <c r="AD134">
        <v>2.0000000000000001E-4</v>
      </c>
      <c r="AE134">
        <v>1.4E-3</v>
      </c>
      <c r="AF134">
        <v>2.9999999999999997E-4</v>
      </c>
      <c r="AG134">
        <v>5.9999999999999995E-4</v>
      </c>
      <c r="AH134">
        <v>2E-3</v>
      </c>
      <c r="AI134">
        <v>2E-3</v>
      </c>
      <c r="AJ134">
        <v>1.1000000000000001E-3</v>
      </c>
      <c r="AK134">
        <v>4.0000000000000002E-4</v>
      </c>
      <c r="AL134">
        <v>4.0000000000000002E-4</v>
      </c>
      <c r="AM134">
        <v>2.0000000000000001E-4</v>
      </c>
      <c r="AN134">
        <v>2.0999999999999999E-3</v>
      </c>
      <c r="AO134">
        <v>1E-3</v>
      </c>
    </row>
    <row r="135" spans="1:41" x14ac:dyDescent="0.2">
      <c r="A135" s="1" t="s">
        <v>77</v>
      </c>
      <c r="C135" s="21">
        <v>1000</v>
      </c>
      <c r="D135" s="1">
        <v>300</v>
      </c>
      <c r="E135">
        <v>4.9687999999999999</v>
      </c>
      <c r="F135">
        <v>1.26E-2</v>
      </c>
      <c r="G135">
        <v>1.9199999999999998E-2</v>
      </c>
      <c r="H135">
        <v>0.14000000000000001</v>
      </c>
      <c r="I135">
        <v>2.0484</v>
      </c>
      <c r="J135">
        <v>5.4531999999999998</v>
      </c>
      <c r="K135">
        <v>7.8920000000000003</v>
      </c>
      <c r="L135">
        <v>5.2736000000000001</v>
      </c>
      <c r="M135">
        <v>7.4000000000000003E-3</v>
      </c>
      <c r="N135">
        <v>5.9999999999999995E-4</v>
      </c>
      <c r="O135">
        <v>7.8399999999999997E-2</v>
      </c>
      <c r="P135">
        <v>1</v>
      </c>
      <c r="U135">
        <v>3.2199999999999999E-2</v>
      </c>
      <c r="V135">
        <v>2.8400000000000002E-2</v>
      </c>
      <c r="W135">
        <v>2.5499999999999998E-2</v>
      </c>
      <c r="X135">
        <v>1.7299999999999999E-2</v>
      </c>
      <c r="Y135">
        <v>1.77E-2</v>
      </c>
      <c r="Z135">
        <v>1.7899999999999999E-2</v>
      </c>
      <c r="AA135">
        <v>6.9999999999999999E-4</v>
      </c>
      <c r="AB135">
        <v>1.2999999999999999E-2</v>
      </c>
      <c r="AC135">
        <v>1.6999999999999999E-3</v>
      </c>
      <c r="AD135">
        <v>3.5700000000000003E-2</v>
      </c>
      <c r="AE135">
        <v>3.56E-2</v>
      </c>
      <c r="AF135">
        <v>3.9199999999999999E-2</v>
      </c>
      <c r="AG135">
        <v>1.8499999999999999E-2</v>
      </c>
      <c r="AH135">
        <v>2.0899999999999998E-2</v>
      </c>
      <c r="AI135">
        <v>2.0899999999999998E-2</v>
      </c>
      <c r="AJ135">
        <v>0.02</v>
      </c>
      <c r="AK135">
        <v>6.0000000000000001E-3</v>
      </c>
      <c r="AL135">
        <v>3.2000000000000002E-3</v>
      </c>
      <c r="AM135">
        <v>1.1999999999999999E-3</v>
      </c>
      <c r="AN135">
        <v>1E-3</v>
      </c>
      <c r="AO135">
        <v>6.9999999999999999E-4</v>
      </c>
    </row>
    <row r="136" spans="1:41" x14ac:dyDescent="0.2">
      <c r="A136" s="1" t="s">
        <v>78</v>
      </c>
      <c r="C136" s="21">
        <v>1000</v>
      </c>
      <c r="D136" s="1">
        <v>300</v>
      </c>
      <c r="E136">
        <v>3.4864000000000002</v>
      </c>
      <c r="F136">
        <v>5.4000000000000003E-3</v>
      </c>
      <c r="G136">
        <v>1.4800000000000001E-2</v>
      </c>
      <c r="H136">
        <v>0.1842</v>
      </c>
      <c r="I136">
        <v>1.7367999999999999</v>
      </c>
      <c r="J136">
        <v>3.2410000000000001</v>
      </c>
      <c r="K136">
        <v>4.5187999999999997</v>
      </c>
      <c r="L136">
        <v>3.0952000000000002</v>
      </c>
      <c r="M136">
        <v>1.8599999999999998E-2</v>
      </c>
      <c r="N136">
        <v>1.1999999999999999E-3</v>
      </c>
      <c r="O136">
        <v>3.6999999999999998E-2</v>
      </c>
      <c r="P136">
        <v>0.74039999999999995</v>
      </c>
      <c r="R136" s="4" t="s">
        <v>71</v>
      </c>
      <c r="U136">
        <v>0.23730000000000001</v>
      </c>
      <c r="V136">
        <v>0.2082</v>
      </c>
      <c r="W136">
        <v>0.2147</v>
      </c>
      <c r="X136">
        <v>0.17349999999999999</v>
      </c>
      <c r="Y136">
        <v>0.17849999999999999</v>
      </c>
      <c r="Z136">
        <v>0.1714</v>
      </c>
      <c r="AA136">
        <v>2.8799999999999999E-2</v>
      </c>
      <c r="AB136">
        <v>3.8300000000000001E-2</v>
      </c>
      <c r="AC136">
        <v>2.9399999999999999E-2</v>
      </c>
      <c r="AD136">
        <v>0.4894</v>
      </c>
      <c r="AE136">
        <v>0.51619999999999999</v>
      </c>
      <c r="AF136">
        <v>0.5</v>
      </c>
      <c r="AG136">
        <v>0.37019999999999997</v>
      </c>
      <c r="AH136">
        <v>0.3972</v>
      </c>
      <c r="AI136">
        <v>0.3972</v>
      </c>
      <c r="AJ136">
        <v>4.58E-2</v>
      </c>
      <c r="AK136">
        <v>2.47E-2</v>
      </c>
      <c r="AL136">
        <v>2.9399999999999999E-2</v>
      </c>
      <c r="AM136">
        <v>2.9000000000000001E-2</v>
      </c>
      <c r="AN136">
        <v>3.6400000000000002E-2</v>
      </c>
      <c r="AO136">
        <v>3.3799999999999997E-2</v>
      </c>
    </row>
    <row r="137" spans="1:41" x14ac:dyDescent="0.2">
      <c r="A137" s="1" t="s">
        <v>78</v>
      </c>
      <c r="C137" s="21">
        <v>1000</v>
      </c>
      <c r="D137" s="1">
        <v>300</v>
      </c>
      <c r="E137">
        <v>3.6339999999999999</v>
      </c>
      <c r="F137">
        <v>4.5999999999999999E-3</v>
      </c>
      <c r="G137">
        <v>1.2E-2</v>
      </c>
      <c r="H137">
        <v>0.17419999999999999</v>
      </c>
      <c r="I137">
        <v>2.0872000000000002</v>
      </c>
      <c r="J137">
        <v>3.8784000000000001</v>
      </c>
      <c r="K137">
        <v>5.2560000000000002</v>
      </c>
      <c r="L137">
        <v>3.9971999999999999</v>
      </c>
      <c r="M137">
        <v>7.6E-3</v>
      </c>
      <c r="N137">
        <v>4.0000000000000001E-3</v>
      </c>
      <c r="O137">
        <v>4.1799999999999997E-2</v>
      </c>
      <c r="P137">
        <v>0.7944</v>
      </c>
      <c r="R137" s="4"/>
    </row>
    <row r="138" spans="1:41" x14ac:dyDescent="0.2">
      <c r="A138" s="1" t="s">
        <v>78</v>
      </c>
      <c r="C138" s="21">
        <v>1000</v>
      </c>
      <c r="D138" s="1">
        <v>300</v>
      </c>
      <c r="E138">
        <v>3.6339999999999999</v>
      </c>
      <c r="F138">
        <v>4.5999999999999999E-3</v>
      </c>
      <c r="G138">
        <v>1.2E-2</v>
      </c>
      <c r="H138">
        <v>0.17419999999999999</v>
      </c>
      <c r="I138">
        <v>2.0872000000000002</v>
      </c>
      <c r="J138">
        <v>3.8784000000000001</v>
      </c>
      <c r="K138">
        <v>5.2560000000000002</v>
      </c>
      <c r="L138">
        <v>3.9971999999999999</v>
      </c>
      <c r="M138">
        <v>7.6E-3</v>
      </c>
      <c r="N138">
        <v>4.0000000000000001E-3</v>
      </c>
      <c r="O138">
        <v>4.1799999999999997E-2</v>
      </c>
      <c r="P138">
        <v>0.7944</v>
      </c>
    </row>
    <row r="139" spans="1:41" x14ac:dyDescent="0.2">
      <c r="A139" s="1" t="s">
        <v>79</v>
      </c>
      <c r="C139" s="21">
        <v>1000</v>
      </c>
      <c r="D139" s="1">
        <v>300</v>
      </c>
      <c r="E139">
        <v>8.9999999999999993E-3</v>
      </c>
      <c r="F139">
        <v>7.7999999999999996E-3</v>
      </c>
      <c r="G139">
        <v>1.66E-2</v>
      </c>
      <c r="H139">
        <v>3.3999999999999998E-3</v>
      </c>
      <c r="I139">
        <v>4.1999999999999997E-3</v>
      </c>
      <c r="J139">
        <v>5.8000000000000003E-2</v>
      </c>
      <c r="K139">
        <v>0.49359999999999998</v>
      </c>
      <c r="L139">
        <v>0.4456</v>
      </c>
      <c r="M139">
        <v>1E-3</v>
      </c>
      <c r="N139">
        <v>2.2000000000000001E-3</v>
      </c>
      <c r="O139">
        <v>0.04</v>
      </c>
      <c r="P139">
        <v>9.1600000000000001E-2</v>
      </c>
      <c r="U139">
        <v>7.0120000000000005</v>
      </c>
      <c r="V139">
        <v>7.1899999999999995</v>
      </c>
      <c r="W139">
        <v>7.0794999999999995</v>
      </c>
      <c r="X139">
        <v>5.6020000000000003</v>
      </c>
      <c r="Y139">
        <v>5.76</v>
      </c>
      <c r="Z139">
        <v>5.7794999999999996</v>
      </c>
      <c r="AA139">
        <v>2.0000000000000001E-4</v>
      </c>
      <c r="AB139">
        <v>4.0000000000000002E-4</v>
      </c>
      <c r="AC139">
        <v>1.8E-3</v>
      </c>
      <c r="AD139">
        <v>4.7835999999999999</v>
      </c>
      <c r="AE139">
        <v>4.9893999999999998</v>
      </c>
      <c r="AF139">
        <v>4.9687999999999999</v>
      </c>
      <c r="AG139">
        <v>3.4864000000000002</v>
      </c>
      <c r="AH139">
        <v>3.6339999999999999</v>
      </c>
      <c r="AI139">
        <v>3.6339999999999999</v>
      </c>
      <c r="AJ139">
        <v>8.9999999999999993E-3</v>
      </c>
      <c r="AK139">
        <v>2.8E-3</v>
      </c>
      <c r="AL139">
        <v>5.0000000000000001E-3</v>
      </c>
      <c r="AM139">
        <v>5.7599999999999998E-2</v>
      </c>
      <c r="AN139">
        <v>5.9799999999999999E-2</v>
      </c>
      <c r="AO139">
        <v>5.1400000000000001E-2</v>
      </c>
    </row>
    <row r="140" spans="1:41" x14ac:dyDescent="0.2">
      <c r="A140" s="1" t="s">
        <v>79</v>
      </c>
      <c r="C140" s="21">
        <v>1000</v>
      </c>
      <c r="D140" s="1">
        <v>300</v>
      </c>
      <c r="E140">
        <v>2.8E-3</v>
      </c>
      <c r="F140">
        <v>7.0000000000000001E-3</v>
      </c>
      <c r="G140">
        <v>2.06E-2</v>
      </c>
      <c r="H140">
        <v>2.3E-2</v>
      </c>
      <c r="I140">
        <v>6.7999999999999996E-3</v>
      </c>
      <c r="J140">
        <v>7.2999999999999995E-2</v>
      </c>
      <c r="K140">
        <v>0.35</v>
      </c>
      <c r="L140">
        <v>0.36180000000000001</v>
      </c>
      <c r="M140">
        <v>5.9999999999999995E-4</v>
      </c>
      <c r="N140">
        <v>8.0000000000000004E-4</v>
      </c>
      <c r="O140">
        <v>1.2E-2</v>
      </c>
      <c r="P140">
        <v>4.9399999999999999E-2</v>
      </c>
      <c r="U140">
        <v>6.7000000000000004E-2</v>
      </c>
      <c r="V140">
        <v>0.17699999999999999</v>
      </c>
      <c r="W140">
        <v>5.2999999999999999E-2</v>
      </c>
      <c r="X140">
        <v>2.5999999999999999E-2</v>
      </c>
      <c r="Y140">
        <v>8.6999999999999994E-2</v>
      </c>
      <c r="Z140">
        <v>1.9E-2</v>
      </c>
      <c r="AA140">
        <v>4.4000000000000003E-3</v>
      </c>
      <c r="AB140">
        <v>5.1999999999999998E-3</v>
      </c>
      <c r="AC140">
        <v>8.3999999999999995E-3</v>
      </c>
      <c r="AD140">
        <v>1.12E-2</v>
      </c>
      <c r="AE140">
        <v>5.0000000000000001E-3</v>
      </c>
      <c r="AF140">
        <v>1.26E-2</v>
      </c>
      <c r="AG140">
        <v>5.4000000000000003E-3</v>
      </c>
      <c r="AH140">
        <v>4.5999999999999999E-3</v>
      </c>
      <c r="AI140">
        <v>4.5999999999999999E-3</v>
      </c>
      <c r="AJ140">
        <v>7.7999999999999996E-3</v>
      </c>
      <c r="AK140">
        <v>7.0000000000000001E-3</v>
      </c>
      <c r="AL140">
        <v>2.0000000000000001E-4</v>
      </c>
      <c r="AM140">
        <v>1.46E-2</v>
      </c>
      <c r="AN140">
        <v>3.8E-3</v>
      </c>
      <c r="AO140">
        <v>1E-3</v>
      </c>
    </row>
    <row r="141" spans="1:41" x14ac:dyDescent="0.2">
      <c r="A141" s="1" t="s">
        <v>79</v>
      </c>
      <c r="C141" s="21">
        <v>1000</v>
      </c>
      <c r="D141" s="1">
        <v>300</v>
      </c>
      <c r="E141">
        <v>5.0000000000000001E-3</v>
      </c>
      <c r="F141">
        <v>2.0000000000000001E-4</v>
      </c>
      <c r="G141">
        <v>6.7999999999999996E-3</v>
      </c>
      <c r="H141">
        <v>1.2E-2</v>
      </c>
      <c r="I141">
        <v>1.2200000000000001E-2</v>
      </c>
      <c r="J141">
        <v>7.6600000000000001E-2</v>
      </c>
      <c r="K141">
        <v>0.31619999999999998</v>
      </c>
      <c r="L141">
        <v>0.37719999999999998</v>
      </c>
      <c r="M141">
        <v>8.0000000000000004E-4</v>
      </c>
      <c r="N141">
        <v>8.0000000000000004E-4</v>
      </c>
      <c r="O141">
        <v>6.4000000000000003E-3</v>
      </c>
      <c r="P141">
        <v>5.8799999999999998E-2</v>
      </c>
      <c r="U141">
        <v>0.318</v>
      </c>
      <c r="V141">
        <v>0.88249999999999995</v>
      </c>
      <c r="W141">
        <v>0.47949999999999998</v>
      </c>
      <c r="X141">
        <v>0.373</v>
      </c>
      <c r="Y141">
        <v>0.67749999999999999</v>
      </c>
      <c r="Z141">
        <v>0.38449999999999995</v>
      </c>
      <c r="AA141">
        <v>6.7999999999999996E-3</v>
      </c>
      <c r="AB141">
        <v>1.9400000000000001E-2</v>
      </c>
      <c r="AC141">
        <v>3.7400000000000003E-2</v>
      </c>
      <c r="AD141">
        <v>2.1000000000000001E-2</v>
      </c>
      <c r="AE141">
        <v>1.34E-2</v>
      </c>
      <c r="AF141">
        <v>1.9199999999999998E-2</v>
      </c>
      <c r="AG141">
        <v>1.4800000000000001E-2</v>
      </c>
      <c r="AH141">
        <v>1.2E-2</v>
      </c>
      <c r="AI141">
        <v>1.2E-2</v>
      </c>
      <c r="AJ141">
        <v>1.66E-2</v>
      </c>
      <c r="AK141">
        <v>2.06E-2</v>
      </c>
      <c r="AL141">
        <v>6.7999999999999996E-3</v>
      </c>
      <c r="AM141">
        <v>5.7999999999999996E-3</v>
      </c>
      <c r="AN141">
        <v>1E-3</v>
      </c>
      <c r="AO141">
        <v>9.7999999999999997E-3</v>
      </c>
    </row>
    <row r="142" spans="1:41" x14ac:dyDescent="0.2">
      <c r="A142" s="1" t="s">
        <v>70</v>
      </c>
      <c r="C142" s="21">
        <v>1000</v>
      </c>
      <c r="D142" s="1">
        <v>300</v>
      </c>
      <c r="E142">
        <v>5.7599999999999998E-2</v>
      </c>
      <c r="F142">
        <v>1.46E-2</v>
      </c>
      <c r="G142">
        <v>5.7999999999999996E-3</v>
      </c>
      <c r="H142">
        <v>1.12E-2</v>
      </c>
      <c r="I142">
        <v>8.0399999999999999E-2</v>
      </c>
      <c r="J142">
        <v>0.13919999999999999</v>
      </c>
      <c r="K142">
        <v>0.44719999999999999</v>
      </c>
      <c r="L142">
        <v>0.54200000000000004</v>
      </c>
      <c r="M142">
        <v>1.8E-3</v>
      </c>
      <c r="N142">
        <v>4.0000000000000002E-4</v>
      </c>
      <c r="O142">
        <v>2.3999999999999998E-3</v>
      </c>
      <c r="P142">
        <v>5.8000000000000003E-2</v>
      </c>
      <c r="U142">
        <v>0.29649999999999999</v>
      </c>
      <c r="V142">
        <v>0.17500000000000002</v>
      </c>
      <c r="W142">
        <v>0.247</v>
      </c>
      <c r="X142">
        <v>0.22700000000000001</v>
      </c>
      <c r="Y142">
        <v>0.1825</v>
      </c>
      <c r="Z142">
        <v>0.21000000000000002</v>
      </c>
      <c r="AA142">
        <v>1.6000000000000001E-3</v>
      </c>
      <c r="AB142">
        <v>4.5999999999999999E-3</v>
      </c>
      <c r="AC142">
        <v>1.9599999999999999E-2</v>
      </c>
      <c r="AD142">
        <v>0.2114</v>
      </c>
      <c r="AE142">
        <v>0.2024</v>
      </c>
      <c r="AF142">
        <v>0.14000000000000001</v>
      </c>
      <c r="AG142">
        <v>0.1842</v>
      </c>
      <c r="AH142">
        <v>0.17419999999999999</v>
      </c>
      <c r="AI142">
        <v>0.17419999999999999</v>
      </c>
      <c r="AJ142">
        <v>3.3999999999999998E-3</v>
      </c>
      <c r="AK142">
        <v>2.3E-2</v>
      </c>
      <c r="AL142">
        <v>1.2E-2</v>
      </c>
      <c r="AM142">
        <v>1.12E-2</v>
      </c>
      <c r="AN142">
        <v>1.06E-2</v>
      </c>
      <c r="AO142">
        <v>1.18E-2</v>
      </c>
    </row>
    <row r="143" spans="1:41" x14ac:dyDescent="0.2">
      <c r="A143" s="1" t="s">
        <v>70</v>
      </c>
      <c r="C143" s="21">
        <v>1000</v>
      </c>
      <c r="D143" s="1">
        <v>300</v>
      </c>
      <c r="E143">
        <v>5.9799999999999999E-2</v>
      </c>
      <c r="F143">
        <v>3.8E-3</v>
      </c>
      <c r="G143">
        <v>1E-3</v>
      </c>
      <c r="H143">
        <v>1.06E-2</v>
      </c>
      <c r="I143">
        <v>7.1599999999999997E-2</v>
      </c>
      <c r="J143">
        <v>0.126</v>
      </c>
      <c r="K143">
        <v>0.40679999999999999</v>
      </c>
      <c r="L143">
        <v>0.58099999999999996</v>
      </c>
      <c r="M143">
        <v>4.1999999999999997E-3</v>
      </c>
      <c r="N143">
        <v>4.1999999999999997E-3</v>
      </c>
      <c r="O143">
        <v>2E-3</v>
      </c>
      <c r="P143">
        <v>7.2800000000000004E-2</v>
      </c>
      <c r="U143">
        <v>10.184999999999999</v>
      </c>
      <c r="V143">
        <v>9.1969999999999992</v>
      </c>
      <c r="W143">
        <v>9.6189999999999998</v>
      </c>
      <c r="X143">
        <v>8.8930000000000007</v>
      </c>
      <c r="Y143">
        <v>8.5764999999999993</v>
      </c>
      <c r="Z143">
        <v>8.1274999999999995</v>
      </c>
      <c r="AA143">
        <v>6.2E-2</v>
      </c>
      <c r="AB143">
        <v>7.0000000000000007E-2</v>
      </c>
      <c r="AC143">
        <v>0.06</v>
      </c>
      <c r="AD143">
        <v>1.9863999999999999</v>
      </c>
      <c r="AE143">
        <v>2.0661999999999998</v>
      </c>
      <c r="AF143">
        <v>2.0484</v>
      </c>
      <c r="AG143">
        <v>1.7367999999999999</v>
      </c>
      <c r="AH143">
        <v>2.0872000000000002</v>
      </c>
      <c r="AI143">
        <v>2.0872000000000002</v>
      </c>
      <c r="AJ143">
        <v>4.1999999999999997E-3</v>
      </c>
      <c r="AK143">
        <v>6.7999999999999996E-3</v>
      </c>
      <c r="AL143">
        <v>1.2200000000000001E-2</v>
      </c>
      <c r="AM143">
        <v>8.0399999999999999E-2</v>
      </c>
      <c r="AN143">
        <v>7.1599999999999997E-2</v>
      </c>
      <c r="AO143">
        <v>0.06</v>
      </c>
    </row>
    <row r="144" spans="1:41" x14ac:dyDescent="0.2">
      <c r="A144" s="1" t="s">
        <v>70</v>
      </c>
      <c r="C144" s="21">
        <v>1000</v>
      </c>
      <c r="D144" s="1">
        <v>300</v>
      </c>
      <c r="E144">
        <v>5.1400000000000001E-2</v>
      </c>
      <c r="F144">
        <v>1E-3</v>
      </c>
      <c r="G144">
        <v>9.7999999999999997E-3</v>
      </c>
      <c r="H144">
        <v>1.18E-2</v>
      </c>
      <c r="I144">
        <v>0.06</v>
      </c>
      <c r="J144">
        <v>8.7400000000000005E-2</v>
      </c>
      <c r="K144">
        <v>0.45700000000000002</v>
      </c>
      <c r="L144">
        <v>0.52680000000000005</v>
      </c>
      <c r="M144">
        <v>4.4000000000000003E-3</v>
      </c>
      <c r="N144">
        <v>2E-3</v>
      </c>
      <c r="O144">
        <v>1.4E-3</v>
      </c>
      <c r="P144">
        <v>6.7599999999999993E-2</v>
      </c>
      <c r="U144">
        <v>6.7095000000000002</v>
      </c>
      <c r="V144">
        <v>7.032</v>
      </c>
      <c r="W144">
        <v>7.218</v>
      </c>
      <c r="X144">
        <v>5.7099999999999991</v>
      </c>
      <c r="Y144">
        <v>5.9089999999999998</v>
      </c>
      <c r="Z144">
        <v>5.6384999999999996</v>
      </c>
      <c r="AA144">
        <v>5.6800000000000003E-2</v>
      </c>
      <c r="AB144">
        <v>0.10580000000000001</v>
      </c>
      <c r="AC144">
        <v>5.3600000000000002E-2</v>
      </c>
      <c r="AD144">
        <v>4.9227999999999996</v>
      </c>
      <c r="AE144">
        <v>5.4329999999999998</v>
      </c>
      <c r="AF144">
        <v>5.4531999999999998</v>
      </c>
      <c r="AG144">
        <v>3.2410000000000001</v>
      </c>
      <c r="AH144">
        <v>3.8784000000000001</v>
      </c>
      <c r="AI144">
        <v>3.8784000000000001</v>
      </c>
      <c r="AJ144">
        <v>5.8000000000000003E-2</v>
      </c>
      <c r="AK144">
        <v>7.2999999999999995E-2</v>
      </c>
      <c r="AL144">
        <v>7.6600000000000001E-2</v>
      </c>
      <c r="AM144">
        <v>0.13919999999999999</v>
      </c>
      <c r="AN144">
        <v>0.126</v>
      </c>
      <c r="AO144">
        <v>8.7400000000000005E-2</v>
      </c>
    </row>
    <row r="145" spans="1:41" x14ac:dyDescent="0.2">
      <c r="A145" s="1"/>
      <c r="C145" s="21">
        <v>1000</v>
      </c>
      <c r="D145" s="1">
        <v>300</v>
      </c>
      <c r="U145">
        <v>9.625</v>
      </c>
      <c r="V145">
        <v>10.189</v>
      </c>
      <c r="W145">
        <v>10.480499999999999</v>
      </c>
      <c r="X145">
        <v>8.6285000000000007</v>
      </c>
      <c r="Y145">
        <v>9.0295000000000005</v>
      </c>
      <c r="Z145">
        <v>8.532</v>
      </c>
      <c r="AA145">
        <v>0.37380000000000002</v>
      </c>
      <c r="AB145">
        <v>0.3034</v>
      </c>
      <c r="AC145">
        <v>6.7603999999999997</v>
      </c>
      <c r="AD145">
        <v>7.2308000000000003</v>
      </c>
      <c r="AE145">
        <v>7.5232000000000001</v>
      </c>
      <c r="AF145">
        <v>7.8920000000000003</v>
      </c>
      <c r="AG145">
        <v>4.5187999999999997</v>
      </c>
      <c r="AH145">
        <v>5.2560000000000002</v>
      </c>
      <c r="AI145">
        <v>5.2560000000000002</v>
      </c>
      <c r="AJ145">
        <v>0.49359999999999998</v>
      </c>
      <c r="AK145">
        <v>0.35</v>
      </c>
      <c r="AL145">
        <v>0.31619999999999998</v>
      </c>
      <c r="AM145">
        <v>0.44719999999999999</v>
      </c>
      <c r="AN145">
        <v>0.40679999999999999</v>
      </c>
      <c r="AO145">
        <v>0.45700000000000002</v>
      </c>
    </row>
    <row r="146" spans="1:41" x14ac:dyDescent="0.2">
      <c r="U146">
        <v>3.5460000000000003</v>
      </c>
      <c r="V146">
        <v>3.7789999999999999</v>
      </c>
      <c r="W146">
        <v>4.3569999999999993</v>
      </c>
      <c r="X146">
        <v>3.3539999999999996</v>
      </c>
      <c r="Y146">
        <v>3.5915000000000004</v>
      </c>
      <c r="Z146">
        <v>3.1345000000000001</v>
      </c>
      <c r="AA146">
        <v>0.3286</v>
      </c>
      <c r="AB146">
        <v>0.36159999999999998</v>
      </c>
      <c r="AC146">
        <v>0.18099999999999999</v>
      </c>
      <c r="AD146">
        <v>4.6318000000000001</v>
      </c>
      <c r="AE146">
        <v>4.8238000000000003</v>
      </c>
      <c r="AF146">
        <v>5.2736000000000001</v>
      </c>
      <c r="AG146">
        <v>3.0952000000000002</v>
      </c>
      <c r="AH146">
        <v>3.9971999999999999</v>
      </c>
      <c r="AI146">
        <v>3.9971999999999999</v>
      </c>
      <c r="AJ146">
        <v>0.4456</v>
      </c>
      <c r="AK146">
        <v>0.36180000000000001</v>
      </c>
      <c r="AL146">
        <v>0.37719999999999998</v>
      </c>
      <c r="AM146">
        <v>0.54200000000000004</v>
      </c>
      <c r="AN146">
        <v>0.58099999999999996</v>
      </c>
      <c r="AO146">
        <v>0.52680000000000005</v>
      </c>
    </row>
    <row r="147" spans="1:41" x14ac:dyDescent="0.2">
      <c r="A147" s="2" t="s">
        <v>64</v>
      </c>
      <c r="U147">
        <v>2.35E-2</v>
      </c>
      <c r="V147">
        <v>1.55E-2</v>
      </c>
      <c r="W147">
        <v>1.15E-2</v>
      </c>
      <c r="X147">
        <v>4.4999999999999997E-3</v>
      </c>
      <c r="Y147">
        <v>2.5000000000000001E-3</v>
      </c>
      <c r="Z147">
        <v>7.0000000000000001E-3</v>
      </c>
      <c r="AA147">
        <v>4.0000000000000001E-3</v>
      </c>
      <c r="AB147">
        <v>2.0000000000000001E-4</v>
      </c>
      <c r="AC147">
        <v>1.4E-3</v>
      </c>
      <c r="AD147">
        <v>1.04E-2</v>
      </c>
      <c r="AE147">
        <v>3.3999999999999998E-3</v>
      </c>
      <c r="AF147">
        <v>7.4000000000000003E-3</v>
      </c>
      <c r="AG147">
        <v>1.8599999999999998E-2</v>
      </c>
      <c r="AH147">
        <v>7.6E-3</v>
      </c>
      <c r="AI147">
        <v>7.6E-3</v>
      </c>
      <c r="AJ147">
        <v>1E-3</v>
      </c>
      <c r="AK147">
        <v>5.9999999999999995E-4</v>
      </c>
      <c r="AL147">
        <v>8.0000000000000004E-4</v>
      </c>
      <c r="AM147">
        <v>1.8E-3</v>
      </c>
      <c r="AN147">
        <v>4.1999999999999997E-3</v>
      </c>
      <c r="AO147">
        <v>4.4000000000000003E-3</v>
      </c>
    </row>
    <row r="148" spans="1:41" x14ac:dyDescent="0.2">
      <c r="A148" t="s">
        <v>3</v>
      </c>
      <c r="C148" s="7" t="s">
        <v>4</v>
      </c>
      <c r="D148" t="s">
        <v>5</v>
      </c>
      <c r="E148" t="s">
        <v>38</v>
      </c>
      <c r="F148" t="s">
        <v>39</v>
      </c>
      <c r="G148" t="s">
        <v>52</v>
      </c>
      <c r="H148" t="s">
        <v>40</v>
      </c>
      <c r="I148" t="s">
        <v>53</v>
      </c>
      <c r="J148" t="s">
        <v>41</v>
      </c>
      <c r="K148" t="s">
        <v>42</v>
      </c>
      <c r="L148" t="s">
        <v>43</v>
      </c>
      <c r="M148" t="s">
        <v>49</v>
      </c>
      <c r="N148" t="s">
        <v>50</v>
      </c>
      <c r="O148" t="s">
        <v>51</v>
      </c>
      <c r="P148" t="s">
        <v>54</v>
      </c>
      <c r="U148">
        <v>2.5000000000000001E-3</v>
      </c>
      <c r="V148">
        <v>5.0000000000000001E-4</v>
      </c>
      <c r="W148">
        <v>2.35E-2</v>
      </c>
      <c r="X148">
        <v>1.4999999999999999E-2</v>
      </c>
      <c r="Y148">
        <v>1E-3</v>
      </c>
      <c r="Z148">
        <v>2.5000000000000001E-3</v>
      </c>
      <c r="AA148">
        <v>2.2000000000000001E-3</v>
      </c>
      <c r="AB148">
        <v>4.0000000000000001E-3</v>
      </c>
      <c r="AC148">
        <v>1.6000000000000001E-3</v>
      </c>
      <c r="AD148">
        <v>4.0000000000000002E-4</v>
      </c>
      <c r="AE148">
        <v>2.8E-3</v>
      </c>
      <c r="AF148">
        <v>5.9999999999999995E-4</v>
      </c>
      <c r="AG148">
        <v>1.1999999999999999E-3</v>
      </c>
      <c r="AH148">
        <v>4.0000000000000001E-3</v>
      </c>
      <c r="AI148">
        <v>4.0000000000000001E-3</v>
      </c>
      <c r="AJ148">
        <v>2.2000000000000001E-3</v>
      </c>
      <c r="AK148">
        <v>8.0000000000000004E-4</v>
      </c>
      <c r="AL148">
        <v>8.0000000000000004E-4</v>
      </c>
      <c r="AM148">
        <v>4.0000000000000002E-4</v>
      </c>
      <c r="AN148">
        <v>4.1999999999999997E-3</v>
      </c>
      <c r="AO148">
        <v>2E-3</v>
      </c>
    </row>
    <row r="149" spans="1:41" x14ac:dyDescent="0.2">
      <c r="A149" s="1" t="s">
        <v>67</v>
      </c>
      <c r="C149" s="7">
        <f t="shared" ref="C149:D169" si="21">C124</f>
        <v>1000</v>
      </c>
      <c r="D149">
        <f t="shared" si="21"/>
        <v>300</v>
      </c>
      <c r="E149">
        <f>MAX(0,E124-E$11)</f>
        <v>7.0077000000000007</v>
      </c>
      <c r="F149">
        <f t="shared" ref="F149:P149" si="22">MAX(0,F124-F$11)</f>
        <v>6.6900000000000001E-2</v>
      </c>
      <c r="G149">
        <f t="shared" si="22"/>
        <v>0.31769999999999998</v>
      </c>
      <c r="H149">
        <f t="shared" si="22"/>
        <v>0.29519999999999996</v>
      </c>
      <c r="I149">
        <f t="shared" si="22"/>
        <v>10.182499999999999</v>
      </c>
      <c r="J149">
        <f t="shared" si="22"/>
        <v>6.7094000000000005</v>
      </c>
      <c r="K149">
        <f t="shared" si="22"/>
        <v>9.6245999999999992</v>
      </c>
      <c r="L149">
        <f t="shared" si="22"/>
        <v>3.5448000000000004</v>
      </c>
      <c r="M149">
        <f t="shared" si="22"/>
        <v>2.06E-2</v>
      </c>
      <c r="N149">
        <f t="shared" si="22"/>
        <v>1E-3</v>
      </c>
      <c r="O149">
        <f t="shared" si="22"/>
        <v>0.1585</v>
      </c>
      <c r="P149">
        <f t="shared" si="22"/>
        <v>1.1754</v>
      </c>
      <c r="U149">
        <v>0.161</v>
      </c>
      <c r="V149">
        <v>0.14200000000000002</v>
      </c>
      <c r="W149">
        <v>0.1275</v>
      </c>
      <c r="X149">
        <v>8.6499999999999994E-2</v>
      </c>
      <c r="Y149">
        <v>8.8499999999999995E-2</v>
      </c>
      <c r="Z149">
        <v>8.9499999999999996E-2</v>
      </c>
      <c r="AA149">
        <v>1.4E-3</v>
      </c>
      <c r="AB149">
        <v>2.5999999999999999E-2</v>
      </c>
      <c r="AC149">
        <v>3.3999999999999998E-3</v>
      </c>
      <c r="AD149">
        <v>7.1400000000000005E-2</v>
      </c>
      <c r="AE149">
        <v>7.1199999999999999E-2</v>
      </c>
      <c r="AF149">
        <v>7.8399999999999997E-2</v>
      </c>
      <c r="AG149">
        <v>3.6999999999999998E-2</v>
      </c>
      <c r="AH149">
        <v>4.1799999999999997E-2</v>
      </c>
      <c r="AI149">
        <v>4.1799999999999997E-2</v>
      </c>
      <c r="AJ149">
        <v>0.04</v>
      </c>
      <c r="AK149">
        <v>1.2E-2</v>
      </c>
      <c r="AL149">
        <v>6.4000000000000003E-3</v>
      </c>
      <c r="AM149">
        <v>2.3999999999999998E-3</v>
      </c>
      <c r="AN149">
        <v>2E-3</v>
      </c>
      <c r="AO149">
        <v>1.4E-3</v>
      </c>
    </row>
    <row r="150" spans="1:41" x14ac:dyDescent="0.2">
      <c r="A150" s="1" t="s">
        <v>67</v>
      </c>
      <c r="C150" s="7">
        <f t="shared" si="21"/>
        <v>1000</v>
      </c>
      <c r="D150">
        <f t="shared" si="21"/>
        <v>300</v>
      </c>
      <c r="E150">
        <f t="shared" ref="E150:P169" si="23">MAX(0,E125-E$11)</f>
        <v>7.1856999999999998</v>
      </c>
      <c r="F150">
        <f t="shared" si="23"/>
        <v>0.1769</v>
      </c>
      <c r="G150">
        <f t="shared" si="23"/>
        <v>0.88219999999999998</v>
      </c>
      <c r="H150">
        <f t="shared" si="23"/>
        <v>0.17370000000000002</v>
      </c>
      <c r="I150">
        <f t="shared" si="23"/>
        <v>9.1944999999999997</v>
      </c>
      <c r="J150">
        <f t="shared" si="23"/>
        <v>7.0319000000000003</v>
      </c>
      <c r="K150">
        <f t="shared" si="23"/>
        <v>10.188599999999999</v>
      </c>
      <c r="L150">
        <f t="shared" si="23"/>
        <v>3.7778</v>
      </c>
      <c r="M150">
        <f t="shared" si="23"/>
        <v>1.26E-2</v>
      </c>
      <c r="N150">
        <f t="shared" si="23"/>
        <v>0</v>
      </c>
      <c r="O150">
        <f t="shared" si="23"/>
        <v>0.13950000000000001</v>
      </c>
      <c r="P150">
        <f t="shared" si="23"/>
        <v>1.0298999999999998</v>
      </c>
      <c r="U150">
        <v>1.1865000000000001</v>
      </c>
      <c r="V150">
        <v>1.0409999999999999</v>
      </c>
      <c r="W150">
        <v>1.0735000000000001</v>
      </c>
      <c r="X150">
        <v>0.86749999999999994</v>
      </c>
      <c r="Y150">
        <v>0.89249999999999996</v>
      </c>
      <c r="Z150">
        <v>0.85699999999999998</v>
      </c>
      <c r="AA150">
        <v>5.7599999999999998E-2</v>
      </c>
      <c r="AB150">
        <v>7.6600000000000001E-2</v>
      </c>
      <c r="AC150">
        <v>5.8799999999999998E-2</v>
      </c>
      <c r="AD150">
        <v>0.9788</v>
      </c>
      <c r="AE150">
        <v>1.0324</v>
      </c>
      <c r="AF150">
        <v>1</v>
      </c>
      <c r="AG150">
        <v>0.74039999999999995</v>
      </c>
      <c r="AH150">
        <v>0.7944</v>
      </c>
      <c r="AI150">
        <v>0.7944</v>
      </c>
      <c r="AJ150">
        <v>9.1600000000000001E-2</v>
      </c>
      <c r="AK150">
        <v>4.9399999999999999E-2</v>
      </c>
      <c r="AL150">
        <v>5.8799999999999998E-2</v>
      </c>
      <c r="AM150">
        <v>5.8000000000000003E-2</v>
      </c>
      <c r="AN150">
        <v>7.2800000000000004E-2</v>
      </c>
      <c r="AO150">
        <v>6.7599999999999993E-2</v>
      </c>
    </row>
    <row r="151" spans="1:41" x14ac:dyDescent="0.2">
      <c r="A151" s="1" t="s">
        <v>67</v>
      </c>
      <c r="C151" s="7">
        <f t="shared" si="21"/>
        <v>1000</v>
      </c>
      <c r="D151">
        <f t="shared" si="21"/>
        <v>300</v>
      </c>
      <c r="E151">
        <f t="shared" si="23"/>
        <v>7.0751999999999997</v>
      </c>
      <c r="F151">
        <f t="shared" si="23"/>
        <v>5.2899999999999996E-2</v>
      </c>
      <c r="G151">
        <f t="shared" si="23"/>
        <v>0.47919999999999996</v>
      </c>
      <c r="H151">
        <f t="shared" si="23"/>
        <v>0.2457</v>
      </c>
      <c r="I151">
        <f t="shared" si="23"/>
        <v>9.6165000000000003</v>
      </c>
      <c r="J151">
        <f t="shared" si="23"/>
        <v>7.2179000000000002</v>
      </c>
      <c r="K151">
        <f t="shared" si="23"/>
        <v>10.480099999999998</v>
      </c>
      <c r="L151">
        <f t="shared" si="23"/>
        <v>4.3557999999999995</v>
      </c>
      <c r="M151">
        <f t="shared" si="23"/>
        <v>8.6E-3</v>
      </c>
      <c r="N151">
        <f t="shared" si="23"/>
        <v>2.1999999999999999E-2</v>
      </c>
      <c r="O151">
        <f t="shared" si="23"/>
        <v>0.125</v>
      </c>
      <c r="P151">
        <f t="shared" si="23"/>
        <v>1.0624</v>
      </c>
    </row>
    <row r="152" spans="1:41" x14ac:dyDescent="0.2">
      <c r="A152" s="1" t="s">
        <v>68</v>
      </c>
      <c r="C152" s="7">
        <f t="shared" si="21"/>
        <v>1000</v>
      </c>
      <c r="D152">
        <f t="shared" si="21"/>
        <v>300</v>
      </c>
      <c r="E152">
        <f t="shared" si="23"/>
        <v>5.5977000000000006</v>
      </c>
      <c r="F152">
        <f t="shared" si="23"/>
        <v>2.5899999999999999E-2</v>
      </c>
      <c r="G152">
        <f t="shared" si="23"/>
        <v>0.37269999999999998</v>
      </c>
      <c r="H152">
        <f t="shared" si="23"/>
        <v>0.22570000000000001</v>
      </c>
      <c r="I152">
        <f t="shared" si="23"/>
        <v>8.8905000000000012</v>
      </c>
      <c r="J152">
        <f t="shared" si="23"/>
        <v>5.7098999999999993</v>
      </c>
      <c r="K152">
        <f t="shared" si="23"/>
        <v>8.6280999999999999</v>
      </c>
      <c r="L152">
        <f t="shared" si="23"/>
        <v>3.3527999999999998</v>
      </c>
      <c r="M152">
        <f t="shared" si="23"/>
        <v>1.5999999999999999E-3</v>
      </c>
      <c r="N152">
        <f t="shared" si="23"/>
        <v>1.35E-2</v>
      </c>
      <c r="O152">
        <f t="shared" si="23"/>
        <v>8.3999999999999991E-2</v>
      </c>
      <c r="P152">
        <f t="shared" si="23"/>
        <v>0.85639999999999994</v>
      </c>
    </row>
    <row r="153" spans="1:41" x14ac:dyDescent="0.2">
      <c r="A153" s="1" t="s">
        <v>68</v>
      </c>
      <c r="C153" s="7">
        <f t="shared" si="21"/>
        <v>1000</v>
      </c>
      <c r="D153">
        <f t="shared" si="21"/>
        <v>300</v>
      </c>
      <c r="E153">
        <f t="shared" si="23"/>
        <v>5.7557</v>
      </c>
      <c r="F153">
        <f t="shared" si="23"/>
        <v>8.6899999999999991E-2</v>
      </c>
      <c r="G153">
        <f t="shared" si="23"/>
        <v>0.67720000000000002</v>
      </c>
      <c r="H153">
        <f t="shared" si="23"/>
        <v>0.1812</v>
      </c>
      <c r="I153">
        <f t="shared" si="23"/>
        <v>8.5739999999999998</v>
      </c>
      <c r="J153">
        <f t="shared" si="23"/>
        <v>5.9089</v>
      </c>
      <c r="K153">
        <f t="shared" si="23"/>
        <v>9.0290999999999997</v>
      </c>
      <c r="L153">
        <f t="shared" si="23"/>
        <v>3.5903000000000005</v>
      </c>
      <c r="M153">
        <f t="shared" si="23"/>
        <v>0</v>
      </c>
      <c r="N153">
        <f t="shared" si="23"/>
        <v>0</v>
      </c>
      <c r="O153">
        <f t="shared" si="23"/>
        <v>8.5999999999999993E-2</v>
      </c>
      <c r="P153">
        <f t="shared" si="23"/>
        <v>0.88139999999999996</v>
      </c>
    </row>
    <row r="154" spans="1:41" x14ac:dyDescent="0.2">
      <c r="A154" s="1" t="s">
        <v>68</v>
      </c>
      <c r="C154" s="7">
        <f t="shared" si="21"/>
        <v>1000</v>
      </c>
      <c r="D154">
        <f t="shared" si="21"/>
        <v>300</v>
      </c>
      <c r="E154">
        <f t="shared" si="23"/>
        <v>5.7751999999999999</v>
      </c>
      <c r="F154">
        <f t="shared" si="23"/>
        <v>1.89E-2</v>
      </c>
      <c r="G154">
        <f t="shared" si="23"/>
        <v>0.38419999999999993</v>
      </c>
      <c r="H154">
        <f t="shared" si="23"/>
        <v>0.20870000000000002</v>
      </c>
      <c r="I154">
        <f t="shared" si="23"/>
        <v>8.125</v>
      </c>
      <c r="J154">
        <f t="shared" si="23"/>
        <v>5.6383999999999999</v>
      </c>
      <c r="K154">
        <f t="shared" si="23"/>
        <v>8.5315999999999992</v>
      </c>
      <c r="L154">
        <f t="shared" si="23"/>
        <v>3.1333000000000002</v>
      </c>
      <c r="M154">
        <f t="shared" si="23"/>
        <v>4.1000000000000003E-3</v>
      </c>
      <c r="N154">
        <f t="shared" si="23"/>
        <v>1E-3</v>
      </c>
      <c r="O154">
        <f t="shared" si="23"/>
        <v>8.6999999999999994E-2</v>
      </c>
      <c r="P154">
        <f t="shared" si="23"/>
        <v>0.84589999999999999</v>
      </c>
    </row>
    <row r="155" spans="1:41" x14ac:dyDescent="0.2">
      <c r="A155" s="1" t="s">
        <v>69</v>
      </c>
      <c r="C155" s="7">
        <f t="shared" si="21"/>
        <v>1000</v>
      </c>
      <c r="D155">
        <f t="shared" si="21"/>
        <v>300</v>
      </c>
      <c r="E155">
        <f t="shared" si="23"/>
        <v>0</v>
      </c>
      <c r="F155">
        <f t="shared" si="23"/>
        <v>4.3E-3</v>
      </c>
      <c r="G155">
        <f t="shared" si="23"/>
        <v>6.4999999999999997E-3</v>
      </c>
      <c r="H155">
        <f t="shared" si="23"/>
        <v>3.0000000000000014E-4</v>
      </c>
      <c r="I155">
        <f t="shared" si="23"/>
        <v>5.9499999999999997E-2</v>
      </c>
      <c r="J155">
        <f t="shared" si="23"/>
        <v>5.67E-2</v>
      </c>
      <c r="K155">
        <f t="shared" si="23"/>
        <v>0.37340000000000001</v>
      </c>
      <c r="L155">
        <f t="shared" si="23"/>
        <v>0.32740000000000002</v>
      </c>
      <c r="M155">
        <f t="shared" si="23"/>
        <v>1.1000000000000003E-3</v>
      </c>
      <c r="N155">
        <f t="shared" si="23"/>
        <v>7.000000000000001E-4</v>
      </c>
      <c r="O155">
        <f t="shared" si="23"/>
        <v>0</v>
      </c>
      <c r="P155">
        <f t="shared" si="23"/>
        <v>4.65E-2</v>
      </c>
    </row>
    <row r="156" spans="1:41" x14ac:dyDescent="0.2">
      <c r="A156" s="1" t="s">
        <v>69</v>
      </c>
      <c r="C156" s="7">
        <f t="shared" si="21"/>
        <v>1000</v>
      </c>
      <c r="D156">
        <f t="shared" si="21"/>
        <v>300</v>
      </c>
      <c r="E156">
        <f t="shared" si="23"/>
        <v>0</v>
      </c>
      <c r="F156">
        <f t="shared" si="23"/>
        <v>5.0999999999999995E-3</v>
      </c>
      <c r="G156">
        <f t="shared" si="23"/>
        <v>1.9099999999999999E-2</v>
      </c>
      <c r="H156">
        <f t="shared" si="23"/>
        <v>3.3E-3</v>
      </c>
      <c r="I156">
        <f t="shared" si="23"/>
        <v>6.7500000000000004E-2</v>
      </c>
      <c r="J156">
        <f t="shared" si="23"/>
        <v>0.1057</v>
      </c>
      <c r="K156">
        <f t="shared" si="23"/>
        <v>0.30299999999999999</v>
      </c>
      <c r="L156">
        <f t="shared" si="23"/>
        <v>0.3604</v>
      </c>
      <c r="M156">
        <f t="shared" si="23"/>
        <v>0</v>
      </c>
      <c r="N156">
        <f t="shared" si="23"/>
        <v>2.5000000000000001E-3</v>
      </c>
      <c r="O156">
        <f t="shared" si="23"/>
        <v>2.35E-2</v>
      </c>
      <c r="P156">
        <f t="shared" si="23"/>
        <v>6.5500000000000003E-2</v>
      </c>
    </row>
    <row r="157" spans="1:41" x14ac:dyDescent="0.2">
      <c r="A157" s="1" t="s">
        <v>69</v>
      </c>
      <c r="C157" s="7">
        <f t="shared" si="21"/>
        <v>1000</v>
      </c>
      <c r="D157">
        <f t="shared" si="21"/>
        <v>300</v>
      </c>
      <c r="E157">
        <f t="shared" si="23"/>
        <v>0</v>
      </c>
      <c r="F157">
        <f t="shared" si="23"/>
        <v>8.3000000000000001E-3</v>
      </c>
      <c r="G157">
        <f t="shared" si="23"/>
        <v>3.7100000000000001E-2</v>
      </c>
      <c r="H157">
        <f t="shared" si="23"/>
        <v>1.83E-2</v>
      </c>
      <c r="I157">
        <f t="shared" si="23"/>
        <v>5.7499999999999996E-2</v>
      </c>
      <c r="J157">
        <f t="shared" si="23"/>
        <v>5.3499999999999999E-2</v>
      </c>
      <c r="K157">
        <f t="shared" si="23"/>
        <v>6.76</v>
      </c>
      <c r="L157">
        <f t="shared" si="23"/>
        <v>0.17979999999999999</v>
      </c>
      <c r="M157">
        <f t="shared" si="23"/>
        <v>0</v>
      </c>
      <c r="N157">
        <f t="shared" si="23"/>
        <v>1.0000000000000005E-4</v>
      </c>
      <c r="O157">
        <f t="shared" si="23"/>
        <v>8.9999999999999976E-4</v>
      </c>
      <c r="P157">
        <f t="shared" si="23"/>
        <v>4.7699999999999999E-2</v>
      </c>
    </row>
    <row r="158" spans="1:41" x14ac:dyDescent="0.2">
      <c r="A158" s="1" t="s">
        <v>67</v>
      </c>
      <c r="C158" s="7">
        <f t="shared" si="21"/>
        <v>1000</v>
      </c>
      <c r="D158">
        <f t="shared" si="21"/>
        <v>300</v>
      </c>
      <c r="E158">
        <f t="shared" si="23"/>
        <v>4.7793000000000001</v>
      </c>
      <c r="F158">
        <f t="shared" si="23"/>
        <v>1.11E-2</v>
      </c>
      <c r="G158">
        <f t="shared" si="23"/>
        <v>2.07E-2</v>
      </c>
      <c r="H158">
        <f t="shared" si="23"/>
        <v>0.21010000000000001</v>
      </c>
      <c r="I158">
        <f t="shared" si="23"/>
        <v>1.9839</v>
      </c>
      <c r="J158">
        <f t="shared" si="23"/>
        <v>4.9226999999999999</v>
      </c>
      <c r="K158">
        <f t="shared" si="23"/>
        <v>7.2304000000000004</v>
      </c>
      <c r="L158">
        <f t="shared" si="23"/>
        <v>4.6306000000000003</v>
      </c>
      <c r="M158">
        <f t="shared" si="23"/>
        <v>7.4999999999999997E-3</v>
      </c>
      <c r="N158">
        <f t="shared" si="23"/>
        <v>0</v>
      </c>
      <c r="O158">
        <f t="shared" si="23"/>
        <v>6.8900000000000003E-2</v>
      </c>
      <c r="P158">
        <f t="shared" si="23"/>
        <v>0.9677</v>
      </c>
    </row>
    <row r="159" spans="1:41" x14ac:dyDescent="0.2">
      <c r="A159" s="1" t="s">
        <v>67</v>
      </c>
      <c r="C159" s="7">
        <f t="shared" si="21"/>
        <v>1000</v>
      </c>
      <c r="D159">
        <f t="shared" si="21"/>
        <v>300</v>
      </c>
      <c r="E159">
        <f t="shared" si="23"/>
        <v>4.9851000000000001</v>
      </c>
      <c r="F159">
        <f t="shared" si="23"/>
        <v>4.8999999999999998E-3</v>
      </c>
      <c r="G159">
        <f t="shared" si="23"/>
        <v>1.3100000000000001E-2</v>
      </c>
      <c r="H159">
        <f t="shared" si="23"/>
        <v>0.2011</v>
      </c>
      <c r="I159">
        <f t="shared" si="23"/>
        <v>2.0636999999999999</v>
      </c>
      <c r="J159">
        <f t="shared" si="23"/>
        <v>5.4329000000000001</v>
      </c>
      <c r="K159">
        <f t="shared" si="23"/>
        <v>7.5228000000000002</v>
      </c>
      <c r="L159">
        <f t="shared" si="23"/>
        <v>4.8226000000000004</v>
      </c>
      <c r="M159">
        <f t="shared" si="23"/>
        <v>5.0000000000000001E-4</v>
      </c>
      <c r="N159">
        <f t="shared" si="23"/>
        <v>1.2999999999999999E-3</v>
      </c>
      <c r="O159">
        <f t="shared" si="23"/>
        <v>6.8699999999999997E-2</v>
      </c>
      <c r="P159">
        <f t="shared" si="23"/>
        <v>1.0212999999999999</v>
      </c>
    </row>
    <row r="160" spans="1:41" x14ac:dyDescent="0.2">
      <c r="A160" s="1" t="s">
        <v>67</v>
      </c>
      <c r="C160" s="7">
        <f t="shared" si="21"/>
        <v>1000</v>
      </c>
      <c r="D160">
        <f t="shared" si="21"/>
        <v>300</v>
      </c>
      <c r="E160">
        <f t="shared" si="23"/>
        <v>4.9645000000000001</v>
      </c>
      <c r="F160">
        <f t="shared" si="23"/>
        <v>1.2500000000000001E-2</v>
      </c>
      <c r="G160">
        <f t="shared" si="23"/>
        <v>1.8899999999999997E-2</v>
      </c>
      <c r="H160">
        <f t="shared" si="23"/>
        <v>0.13870000000000002</v>
      </c>
      <c r="I160">
        <f t="shared" si="23"/>
        <v>2.0459000000000001</v>
      </c>
      <c r="J160">
        <f t="shared" si="23"/>
        <v>5.4531000000000001</v>
      </c>
      <c r="K160">
        <f t="shared" si="23"/>
        <v>7.8916000000000004</v>
      </c>
      <c r="L160">
        <f t="shared" si="23"/>
        <v>5.2724000000000002</v>
      </c>
      <c r="M160">
        <f t="shared" si="23"/>
        <v>4.5000000000000005E-3</v>
      </c>
      <c r="N160">
        <f t="shared" si="23"/>
        <v>0</v>
      </c>
      <c r="O160">
        <f t="shared" si="23"/>
        <v>7.5899999999999995E-2</v>
      </c>
      <c r="P160">
        <f t="shared" si="23"/>
        <v>0.9889</v>
      </c>
    </row>
    <row r="161" spans="1:16" x14ac:dyDescent="0.2">
      <c r="A161" s="1" t="s">
        <v>68</v>
      </c>
      <c r="C161" s="7">
        <f t="shared" si="21"/>
        <v>1000</v>
      </c>
      <c r="D161">
        <f t="shared" si="21"/>
        <v>300</v>
      </c>
      <c r="E161">
        <f t="shared" si="23"/>
        <v>3.4821</v>
      </c>
      <c r="F161">
        <f t="shared" si="23"/>
        <v>5.3E-3</v>
      </c>
      <c r="G161">
        <f t="shared" si="23"/>
        <v>1.4500000000000001E-2</v>
      </c>
      <c r="H161">
        <f t="shared" si="23"/>
        <v>0.18290000000000001</v>
      </c>
      <c r="I161">
        <f t="shared" si="23"/>
        <v>1.7343</v>
      </c>
      <c r="J161">
        <f t="shared" si="23"/>
        <v>3.2408999999999999</v>
      </c>
      <c r="K161">
        <f t="shared" si="23"/>
        <v>4.5183999999999997</v>
      </c>
      <c r="L161">
        <f t="shared" si="23"/>
        <v>3.0940000000000003</v>
      </c>
      <c r="M161">
        <f t="shared" si="23"/>
        <v>1.5699999999999999E-2</v>
      </c>
      <c r="N161">
        <f t="shared" si="23"/>
        <v>0</v>
      </c>
      <c r="O161">
        <f t="shared" si="23"/>
        <v>3.4499999999999996E-2</v>
      </c>
      <c r="P161">
        <f t="shared" si="23"/>
        <v>0.72929999999999995</v>
      </c>
    </row>
    <row r="162" spans="1:16" x14ac:dyDescent="0.2">
      <c r="A162" s="1" t="s">
        <v>68</v>
      </c>
      <c r="C162" s="7">
        <f t="shared" si="21"/>
        <v>1000</v>
      </c>
      <c r="D162">
        <f t="shared" si="21"/>
        <v>300</v>
      </c>
      <c r="E162">
        <f t="shared" si="23"/>
        <v>3.6296999999999997</v>
      </c>
      <c r="F162">
        <f t="shared" si="23"/>
        <v>4.4999999999999997E-3</v>
      </c>
      <c r="G162">
        <f t="shared" si="23"/>
        <v>1.17E-2</v>
      </c>
      <c r="H162">
        <f t="shared" si="23"/>
        <v>0.1729</v>
      </c>
      <c r="I162">
        <f t="shared" si="23"/>
        <v>2.0847000000000002</v>
      </c>
      <c r="J162">
        <f t="shared" si="23"/>
        <v>3.8782999999999999</v>
      </c>
      <c r="K162">
        <f t="shared" si="23"/>
        <v>5.2556000000000003</v>
      </c>
      <c r="L162">
        <f t="shared" si="23"/>
        <v>3.996</v>
      </c>
      <c r="M162">
        <f t="shared" si="23"/>
        <v>4.7000000000000002E-3</v>
      </c>
      <c r="N162">
        <f t="shared" si="23"/>
        <v>2.5000000000000001E-3</v>
      </c>
      <c r="O162">
        <f t="shared" si="23"/>
        <v>3.9299999999999995E-2</v>
      </c>
      <c r="P162">
        <f t="shared" si="23"/>
        <v>0.7833</v>
      </c>
    </row>
    <row r="163" spans="1:16" x14ac:dyDescent="0.2">
      <c r="A163" s="1" t="s">
        <v>68</v>
      </c>
      <c r="C163" s="7">
        <f t="shared" si="21"/>
        <v>1000</v>
      </c>
      <c r="D163">
        <f t="shared" si="21"/>
        <v>300</v>
      </c>
      <c r="E163">
        <f t="shared" si="23"/>
        <v>3.6296999999999997</v>
      </c>
      <c r="F163">
        <f t="shared" si="23"/>
        <v>4.4999999999999997E-3</v>
      </c>
      <c r="G163">
        <f t="shared" si="23"/>
        <v>1.17E-2</v>
      </c>
      <c r="H163">
        <f t="shared" si="23"/>
        <v>0.1729</v>
      </c>
      <c r="I163">
        <f t="shared" si="23"/>
        <v>2.0847000000000002</v>
      </c>
      <c r="J163">
        <f t="shared" si="23"/>
        <v>3.8782999999999999</v>
      </c>
      <c r="K163">
        <f t="shared" si="23"/>
        <v>5.2556000000000003</v>
      </c>
      <c r="L163">
        <f t="shared" si="23"/>
        <v>3.996</v>
      </c>
      <c r="M163">
        <f t="shared" si="23"/>
        <v>4.7000000000000002E-3</v>
      </c>
      <c r="N163">
        <f t="shared" si="23"/>
        <v>2.5000000000000001E-3</v>
      </c>
      <c r="O163">
        <f t="shared" si="23"/>
        <v>3.9299999999999995E-2</v>
      </c>
      <c r="P163">
        <f t="shared" si="23"/>
        <v>0.7833</v>
      </c>
    </row>
    <row r="164" spans="1:16" x14ac:dyDescent="0.2">
      <c r="A164" s="1" t="s">
        <v>69</v>
      </c>
      <c r="C164" s="7">
        <f t="shared" si="21"/>
        <v>1000</v>
      </c>
      <c r="D164">
        <f t="shared" si="21"/>
        <v>300</v>
      </c>
      <c r="E164">
        <f t="shared" si="23"/>
        <v>4.6999999999999993E-3</v>
      </c>
      <c r="F164">
        <f t="shared" si="23"/>
        <v>7.6999999999999994E-3</v>
      </c>
      <c r="G164">
        <f t="shared" si="23"/>
        <v>1.6299999999999999E-2</v>
      </c>
      <c r="H164">
        <f t="shared" si="23"/>
        <v>2.0999999999999999E-3</v>
      </c>
      <c r="I164">
        <f t="shared" si="23"/>
        <v>1.6999999999999997E-3</v>
      </c>
      <c r="J164">
        <f t="shared" si="23"/>
        <v>5.79E-2</v>
      </c>
      <c r="K164">
        <f t="shared" si="23"/>
        <v>0.49319999999999997</v>
      </c>
      <c r="L164">
        <f t="shared" si="23"/>
        <v>0.44440000000000002</v>
      </c>
      <c r="M164">
        <f t="shared" si="23"/>
        <v>0</v>
      </c>
      <c r="N164">
        <f t="shared" si="23"/>
        <v>7.000000000000001E-4</v>
      </c>
      <c r="O164">
        <f t="shared" si="23"/>
        <v>3.7499999999999999E-2</v>
      </c>
      <c r="P164">
        <f t="shared" si="23"/>
        <v>8.0500000000000002E-2</v>
      </c>
    </row>
    <row r="165" spans="1:16" x14ac:dyDescent="0.2">
      <c r="A165" s="1" t="s">
        <v>69</v>
      </c>
      <c r="C165" s="7">
        <f t="shared" si="21"/>
        <v>1000</v>
      </c>
      <c r="D165">
        <f t="shared" si="21"/>
        <v>300</v>
      </c>
      <c r="E165">
        <f t="shared" si="23"/>
        <v>0</v>
      </c>
      <c r="F165">
        <f t="shared" si="23"/>
        <v>6.8999999999999999E-3</v>
      </c>
      <c r="G165">
        <f t="shared" si="23"/>
        <v>2.0299999999999999E-2</v>
      </c>
      <c r="H165">
        <f t="shared" si="23"/>
        <v>2.1700000000000001E-2</v>
      </c>
      <c r="I165">
        <f t="shared" si="23"/>
        <v>4.3E-3</v>
      </c>
      <c r="J165">
        <f t="shared" si="23"/>
        <v>7.2899999999999993E-2</v>
      </c>
      <c r="K165">
        <f t="shared" si="23"/>
        <v>0.34959999999999997</v>
      </c>
      <c r="L165">
        <f t="shared" si="23"/>
        <v>0.36060000000000003</v>
      </c>
      <c r="M165">
        <f t="shared" si="23"/>
        <v>0</v>
      </c>
      <c r="N165">
        <f t="shared" si="23"/>
        <v>0</v>
      </c>
      <c r="O165">
        <f t="shared" si="23"/>
        <v>9.4999999999999998E-3</v>
      </c>
      <c r="P165">
        <f t="shared" si="23"/>
        <v>3.8300000000000001E-2</v>
      </c>
    </row>
    <row r="166" spans="1:16" x14ac:dyDescent="0.2">
      <c r="A166" s="1" t="s">
        <v>69</v>
      </c>
      <c r="C166" s="7">
        <f t="shared" si="21"/>
        <v>1000</v>
      </c>
      <c r="D166">
        <f t="shared" si="21"/>
        <v>300</v>
      </c>
      <c r="E166">
        <f t="shared" si="23"/>
        <v>7.000000000000001E-4</v>
      </c>
      <c r="F166">
        <f t="shared" si="23"/>
        <v>1E-4</v>
      </c>
      <c r="G166">
        <f t="shared" si="23"/>
        <v>6.4999999999999997E-3</v>
      </c>
      <c r="H166">
        <f t="shared" si="23"/>
        <v>1.0700000000000001E-2</v>
      </c>
      <c r="I166">
        <f t="shared" si="23"/>
        <v>9.7000000000000003E-3</v>
      </c>
      <c r="J166">
        <f t="shared" si="23"/>
        <v>7.6499999999999999E-2</v>
      </c>
      <c r="K166">
        <f t="shared" si="23"/>
        <v>0.31579999999999997</v>
      </c>
      <c r="L166">
        <f t="shared" si="23"/>
        <v>0.376</v>
      </c>
      <c r="M166">
        <f t="shared" si="23"/>
        <v>0</v>
      </c>
      <c r="N166">
        <f t="shared" si="23"/>
        <v>0</v>
      </c>
      <c r="O166">
        <f t="shared" si="23"/>
        <v>3.9000000000000003E-3</v>
      </c>
      <c r="P166">
        <f t="shared" si="23"/>
        <v>4.7699999999999999E-2</v>
      </c>
    </row>
    <row r="167" spans="1:16" x14ac:dyDescent="0.2">
      <c r="A167" s="1" t="s">
        <v>70</v>
      </c>
      <c r="C167" s="7">
        <f t="shared" si="21"/>
        <v>1000</v>
      </c>
      <c r="D167">
        <f t="shared" si="21"/>
        <v>300</v>
      </c>
      <c r="E167">
        <f t="shared" si="23"/>
        <v>5.33E-2</v>
      </c>
      <c r="F167">
        <f t="shared" si="23"/>
        <v>1.4500000000000001E-2</v>
      </c>
      <c r="G167">
        <f t="shared" si="23"/>
        <v>5.4999999999999997E-3</v>
      </c>
      <c r="H167">
        <f t="shared" si="23"/>
        <v>9.8999999999999991E-3</v>
      </c>
      <c r="I167">
        <f t="shared" si="23"/>
        <v>7.7899999999999997E-2</v>
      </c>
      <c r="J167">
        <f t="shared" si="23"/>
        <v>0.1391</v>
      </c>
      <c r="K167">
        <f t="shared" si="23"/>
        <v>0.44679999999999997</v>
      </c>
      <c r="L167">
        <f t="shared" si="23"/>
        <v>0.54080000000000006</v>
      </c>
      <c r="M167">
        <f t="shared" si="23"/>
        <v>0</v>
      </c>
      <c r="N167">
        <f t="shared" si="23"/>
        <v>0</v>
      </c>
      <c r="O167">
        <f t="shared" si="23"/>
        <v>0</v>
      </c>
      <c r="P167">
        <f t="shared" si="23"/>
        <v>4.6900000000000004E-2</v>
      </c>
    </row>
    <row r="168" spans="1:16" x14ac:dyDescent="0.2">
      <c r="A168" s="1" t="s">
        <v>70</v>
      </c>
      <c r="C168" s="7">
        <f t="shared" si="21"/>
        <v>1000</v>
      </c>
      <c r="D168">
        <f t="shared" si="21"/>
        <v>300</v>
      </c>
      <c r="E168">
        <f t="shared" si="23"/>
        <v>5.5500000000000001E-2</v>
      </c>
      <c r="F168">
        <f t="shared" si="23"/>
        <v>3.7000000000000002E-3</v>
      </c>
      <c r="G168">
        <f t="shared" si="23"/>
        <v>7.000000000000001E-4</v>
      </c>
      <c r="H168">
        <f t="shared" si="23"/>
        <v>9.2999999999999992E-3</v>
      </c>
      <c r="I168">
        <f t="shared" si="23"/>
        <v>6.9099999999999995E-2</v>
      </c>
      <c r="J168">
        <f t="shared" si="23"/>
        <v>0.12590000000000001</v>
      </c>
      <c r="K168">
        <f t="shared" si="23"/>
        <v>0.40639999999999998</v>
      </c>
      <c r="L168">
        <f t="shared" si="23"/>
        <v>0.57979999999999998</v>
      </c>
      <c r="M168">
        <f t="shared" si="23"/>
        <v>1.2999999999999999E-3</v>
      </c>
      <c r="N168">
        <f t="shared" si="23"/>
        <v>2.6999999999999997E-3</v>
      </c>
      <c r="O168">
        <f t="shared" si="23"/>
        <v>0</v>
      </c>
      <c r="P168">
        <f t="shared" si="23"/>
        <v>6.1700000000000005E-2</v>
      </c>
    </row>
    <row r="169" spans="1:16" x14ac:dyDescent="0.2">
      <c r="A169" s="1" t="s">
        <v>70</v>
      </c>
      <c r="C169" s="7">
        <f t="shared" si="21"/>
        <v>1000</v>
      </c>
      <c r="D169">
        <f t="shared" si="21"/>
        <v>300</v>
      </c>
      <c r="E169">
        <f t="shared" si="23"/>
        <v>4.7100000000000003E-2</v>
      </c>
      <c r="F169">
        <f t="shared" si="23"/>
        <v>8.9999999999999998E-4</v>
      </c>
      <c r="G169">
        <f t="shared" si="23"/>
        <v>9.4999999999999998E-3</v>
      </c>
      <c r="H169">
        <f t="shared" si="23"/>
        <v>1.0499999999999999E-2</v>
      </c>
      <c r="I169">
        <f t="shared" si="23"/>
        <v>5.7499999999999996E-2</v>
      </c>
      <c r="J169">
        <f t="shared" si="23"/>
        <v>8.7300000000000003E-2</v>
      </c>
      <c r="K169">
        <f t="shared" si="23"/>
        <v>0.45660000000000001</v>
      </c>
      <c r="L169">
        <f t="shared" si="23"/>
        <v>0.52560000000000007</v>
      </c>
      <c r="M169">
        <f t="shared" si="23"/>
        <v>1.5000000000000005E-3</v>
      </c>
      <c r="N169">
        <f t="shared" si="23"/>
        <v>5.0000000000000001E-4</v>
      </c>
      <c r="O169">
        <f t="shared" si="23"/>
        <v>0</v>
      </c>
      <c r="P169">
        <f t="shared" si="23"/>
        <v>5.6499999999999995E-2</v>
      </c>
    </row>
    <row r="175" spans="1:16" x14ac:dyDescent="0.2">
      <c r="A175" s="2" t="s">
        <v>65</v>
      </c>
    </row>
    <row r="176" spans="1:16" x14ac:dyDescent="0.2">
      <c r="A176" t="s">
        <v>3</v>
      </c>
      <c r="C176" s="7" t="s">
        <v>4</v>
      </c>
      <c r="D176" t="s">
        <v>5</v>
      </c>
      <c r="E176" t="s">
        <v>38</v>
      </c>
      <c r="F176" t="s">
        <v>39</v>
      </c>
      <c r="G176" t="s">
        <v>52</v>
      </c>
      <c r="H176" t="s">
        <v>40</v>
      </c>
      <c r="I176" t="s">
        <v>53</v>
      </c>
      <c r="J176" t="s">
        <v>41</v>
      </c>
      <c r="K176" t="s">
        <v>42</v>
      </c>
      <c r="L176" t="s">
        <v>43</v>
      </c>
      <c r="M176" t="s">
        <v>49</v>
      </c>
      <c r="N176" t="s">
        <v>50</v>
      </c>
      <c r="O176" t="s">
        <v>51</v>
      </c>
      <c r="P176" t="s">
        <v>54</v>
      </c>
    </row>
    <row r="177" spans="1:16" x14ac:dyDescent="0.2">
      <c r="A177" s="1" t="s">
        <v>67</v>
      </c>
      <c r="C177" s="7">
        <f t="shared" ref="C177:D197" si="24">C149</f>
        <v>1000</v>
      </c>
      <c r="D177">
        <f t="shared" si="24"/>
        <v>300</v>
      </c>
      <c r="E177">
        <f>MAX(0,E149-E$120*$C177/$C$118)</f>
        <v>7.0064000000000011</v>
      </c>
      <c r="F177">
        <f t="shared" ref="F177:P177" si="25">MAX(0,F149-F$120*$C177/$C$118)</f>
        <v>5.6100000000000004E-2</v>
      </c>
      <c r="G177">
        <f t="shared" si="25"/>
        <v>0.31209999999999999</v>
      </c>
      <c r="H177">
        <f t="shared" si="25"/>
        <v>0.29129999999999995</v>
      </c>
      <c r="I177">
        <f t="shared" si="25"/>
        <v>10.171099999999999</v>
      </c>
      <c r="J177">
        <f t="shared" si="25"/>
        <v>6.6683000000000003</v>
      </c>
      <c r="K177">
        <f t="shared" si="25"/>
        <v>9.3579999999999988</v>
      </c>
      <c r="L177">
        <f t="shared" si="25"/>
        <v>3.1925000000000003</v>
      </c>
      <c r="M177">
        <f t="shared" si="25"/>
        <v>1.7600000000000001E-2</v>
      </c>
      <c r="N177">
        <f t="shared" si="25"/>
        <v>0</v>
      </c>
      <c r="O177">
        <f t="shared" si="25"/>
        <v>0.15609999999999999</v>
      </c>
      <c r="P177">
        <f t="shared" si="25"/>
        <v>1.1218999999999999</v>
      </c>
    </row>
    <row r="178" spans="1:16" x14ac:dyDescent="0.2">
      <c r="A178" s="1" t="s">
        <v>67</v>
      </c>
      <c r="C178" s="7">
        <f t="shared" si="24"/>
        <v>1000</v>
      </c>
      <c r="D178">
        <f t="shared" si="24"/>
        <v>300</v>
      </c>
      <c r="E178">
        <f t="shared" ref="E178:P197" si="26">MAX(0,E150-E$120*$C178/$C$118)</f>
        <v>7.1844000000000001</v>
      </c>
      <c r="F178">
        <f t="shared" si="26"/>
        <v>0.1661</v>
      </c>
      <c r="G178">
        <f t="shared" si="26"/>
        <v>0.87659999999999993</v>
      </c>
      <c r="H178">
        <f t="shared" si="26"/>
        <v>0.16980000000000003</v>
      </c>
      <c r="I178">
        <f t="shared" si="26"/>
        <v>9.1830999999999996</v>
      </c>
      <c r="J178">
        <f t="shared" si="26"/>
        <v>6.9908000000000001</v>
      </c>
      <c r="K178">
        <f t="shared" si="26"/>
        <v>9.9219999999999988</v>
      </c>
      <c r="L178">
        <f t="shared" si="26"/>
        <v>3.4255</v>
      </c>
      <c r="M178">
        <f t="shared" si="26"/>
        <v>9.6000000000000009E-3</v>
      </c>
      <c r="N178">
        <f t="shared" si="26"/>
        <v>0</v>
      </c>
      <c r="O178">
        <f t="shared" si="26"/>
        <v>0.1371</v>
      </c>
      <c r="P178">
        <f t="shared" si="26"/>
        <v>0.97639999999999982</v>
      </c>
    </row>
    <row r="179" spans="1:16" x14ac:dyDescent="0.2">
      <c r="A179" s="1" t="s">
        <v>67</v>
      </c>
      <c r="C179" s="7">
        <f t="shared" si="24"/>
        <v>1000</v>
      </c>
      <c r="D179">
        <f t="shared" si="24"/>
        <v>300</v>
      </c>
      <c r="E179">
        <f t="shared" si="26"/>
        <v>7.0739000000000001</v>
      </c>
      <c r="F179">
        <f t="shared" si="26"/>
        <v>4.2099999999999999E-2</v>
      </c>
      <c r="G179">
        <f t="shared" si="26"/>
        <v>0.47359999999999997</v>
      </c>
      <c r="H179">
        <f t="shared" si="26"/>
        <v>0.24180000000000001</v>
      </c>
      <c r="I179">
        <f t="shared" si="26"/>
        <v>9.6051000000000002</v>
      </c>
      <c r="J179">
        <f t="shared" si="26"/>
        <v>7.1768000000000001</v>
      </c>
      <c r="K179">
        <f t="shared" si="26"/>
        <v>10.213499999999998</v>
      </c>
      <c r="L179">
        <f t="shared" si="26"/>
        <v>4.0034999999999998</v>
      </c>
      <c r="M179">
        <f t="shared" si="26"/>
        <v>5.5999999999999999E-3</v>
      </c>
      <c r="N179">
        <f t="shared" si="26"/>
        <v>2.07E-2</v>
      </c>
      <c r="O179">
        <f t="shared" si="26"/>
        <v>0.1226</v>
      </c>
      <c r="P179">
        <f t="shared" si="26"/>
        <v>1.0088999999999999</v>
      </c>
    </row>
    <row r="180" spans="1:16" x14ac:dyDescent="0.2">
      <c r="A180" s="1" t="s">
        <v>68</v>
      </c>
      <c r="C180" s="7">
        <f t="shared" si="24"/>
        <v>1000</v>
      </c>
      <c r="D180">
        <f t="shared" si="24"/>
        <v>300</v>
      </c>
      <c r="E180">
        <f t="shared" si="26"/>
        <v>5.5964000000000009</v>
      </c>
      <c r="F180">
        <f t="shared" si="26"/>
        <v>1.5100000000000001E-2</v>
      </c>
      <c r="G180">
        <f t="shared" si="26"/>
        <v>0.36709999999999998</v>
      </c>
      <c r="H180">
        <f t="shared" si="26"/>
        <v>0.22180000000000002</v>
      </c>
      <c r="I180">
        <f t="shared" si="26"/>
        <v>8.8791000000000011</v>
      </c>
      <c r="J180">
        <f t="shared" si="26"/>
        <v>5.6687999999999992</v>
      </c>
      <c r="K180">
        <f t="shared" si="26"/>
        <v>8.3614999999999995</v>
      </c>
      <c r="L180">
        <f t="shared" si="26"/>
        <v>3.0004999999999997</v>
      </c>
      <c r="M180">
        <f t="shared" si="26"/>
        <v>0</v>
      </c>
      <c r="N180">
        <f t="shared" si="26"/>
        <v>1.2199999999999999E-2</v>
      </c>
      <c r="O180">
        <f t="shared" si="26"/>
        <v>8.1599999999999992E-2</v>
      </c>
      <c r="P180">
        <f t="shared" si="26"/>
        <v>0.80289999999999995</v>
      </c>
    </row>
    <row r="181" spans="1:16" x14ac:dyDescent="0.2">
      <c r="A181" s="1" t="s">
        <v>68</v>
      </c>
      <c r="C181" s="7">
        <f t="shared" si="24"/>
        <v>1000</v>
      </c>
      <c r="D181">
        <f t="shared" si="24"/>
        <v>300</v>
      </c>
      <c r="E181">
        <f t="shared" si="26"/>
        <v>5.7544000000000004</v>
      </c>
      <c r="F181">
        <f t="shared" si="26"/>
        <v>7.6099999999999987E-2</v>
      </c>
      <c r="G181">
        <f t="shared" si="26"/>
        <v>0.67159999999999997</v>
      </c>
      <c r="H181">
        <f t="shared" si="26"/>
        <v>0.17730000000000001</v>
      </c>
      <c r="I181">
        <f t="shared" si="26"/>
        <v>8.5625999999999998</v>
      </c>
      <c r="J181">
        <f t="shared" si="26"/>
        <v>5.8677999999999999</v>
      </c>
      <c r="K181">
        <f t="shared" si="26"/>
        <v>8.7624999999999993</v>
      </c>
      <c r="L181">
        <f t="shared" si="26"/>
        <v>3.2380000000000004</v>
      </c>
      <c r="M181">
        <f t="shared" si="26"/>
        <v>0</v>
      </c>
      <c r="N181">
        <f t="shared" si="26"/>
        <v>0</v>
      </c>
      <c r="O181">
        <f t="shared" si="26"/>
        <v>8.3599999999999994E-2</v>
      </c>
      <c r="P181">
        <f t="shared" si="26"/>
        <v>0.82789999999999997</v>
      </c>
    </row>
    <row r="182" spans="1:16" x14ac:dyDescent="0.2">
      <c r="A182" s="1" t="s">
        <v>68</v>
      </c>
      <c r="C182" s="7">
        <f t="shared" si="24"/>
        <v>1000</v>
      </c>
      <c r="D182">
        <f t="shared" si="24"/>
        <v>300</v>
      </c>
      <c r="E182">
        <f t="shared" si="26"/>
        <v>5.7739000000000003</v>
      </c>
      <c r="F182">
        <f t="shared" si="26"/>
        <v>8.1000000000000013E-3</v>
      </c>
      <c r="G182">
        <f t="shared" si="26"/>
        <v>0.37859999999999994</v>
      </c>
      <c r="H182">
        <f t="shared" si="26"/>
        <v>0.20480000000000004</v>
      </c>
      <c r="I182">
        <f t="shared" si="26"/>
        <v>8.1135999999999999</v>
      </c>
      <c r="J182">
        <f t="shared" si="26"/>
        <v>5.5972999999999997</v>
      </c>
      <c r="K182">
        <f t="shared" si="26"/>
        <v>8.2649999999999988</v>
      </c>
      <c r="L182">
        <f t="shared" si="26"/>
        <v>2.7810000000000001</v>
      </c>
      <c r="M182">
        <f t="shared" si="26"/>
        <v>1.1000000000000003E-3</v>
      </c>
      <c r="N182">
        <f t="shared" si="26"/>
        <v>0</v>
      </c>
      <c r="O182">
        <f t="shared" si="26"/>
        <v>8.4599999999999995E-2</v>
      </c>
      <c r="P182">
        <f t="shared" si="26"/>
        <v>0.79239999999999999</v>
      </c>
    </row>
    <row r="183" spans="1:16" x14ac:dyDescent="0.2">
      <c r="A183" s="1" t="s">
        <v>69</v>
      </c>
      <c r="C183" s="7">
        <f t="shared" si="24"/>
        <v>1000</v>
      </c>
      <c r="D183">
        <f t="shared" si="24"/>
        <v>300</v>
      </c>
      <c r="E183">
        <f t="shared" si="26"/>
        <v>0</v>
      </c>
      <c r="F183">
        <f t="shared" si="26"/>
        <v>0</v>
      </c>
      <c r="G183">
        <f t="shared" si="26"/>
        <v>8.9999999999999976E-4</v>
      </c>
      <c r="H183">
        <f t="shared" si="26"/>
        <v>0</v>
      </c>
      <c r="I183">
        <f t="shared" si="26"/>
        <v>4.8099999999999997E-2</v>
      </c>
      <c r="J183">
        <f t="shared" si="26"/>
        <v>1.5600000000000003E-2</v>
      </c>
      <c r="K183">
        <f t="shared" si="26"/>
        <v>0.10680000000000001</v>
      </c>
      <c r="L183">
        <f t="shared" si="26"/>
        <v>0</v>
      </c>
      <c r="M183">
        <f t="shared" si="26"/>
        <v>0</v>
      </c>
      <c r="N183">
        <f t="shared" si="26"/>
        <v>0</v>
      </c>
      <c r="O183">
        <f t="shared" si="26"/>
        <v>0</v>
      </c>
      <c r="P183">
        <f t="shared" si="26"/>
        <v>0</v>
      </c>
    </row>
    <row r="184" spans="1:16" x14ac:dyDescent="0.2">
      <c r="A184" s="1" t="s">
        <v>69</v>
      </c>
      <c r="C184" s="7">
        <f t="shared" si="24"/>
        <v>1000</v>
      </c>
      <c r="D184">
        <f t="shared" si="24"/>
        <v>300</v>
      </c>
      <c r="E184">
        <f t="shared" si="26"/>
        <v>0</v>
      </c>
      <c r="F184">
        <f t="shared" si="26"/>
        <v>0</v>
      </c>
      <c r="G184">
        <f t="shared" si="26"/>
        <v>1.3499999999999998E-2</v>
      </c>
      <c r="H184">
        <f t="shared" si="26"/>
        <v>0</v>
      </c>
      <c r="I184">
        <f t="shared" si="26"/>
        <v>5.6100000000000004E-2</v>
      </c>
      <c r="J184">
        <f t="shared" si="26"/>
        <v>6.4600000000000005E-2</v>
      </c>
      <c r="K184">
        <f t="shared" si="26"/>
        <v>3.6399999999999988E-2</v>
      </c>
      <c r="L184">
        <f t="shared" si="26"/>
        <v>8.0999999999999961E-3</v>
      </c>
      <c r="M184">
        <f t="shared" si="26"/>
        <v>0</v>
      </c>
      <c r="N184">
        <f t="shared" si="26"/>
        <v>1.1999999999999997E-3</v>
      </c>
      <c r="O184">
        <f t="shared" si="26"/>
        <v>2.1100000000000001E-2</v>
      </c>
      <c r="P184">
        <f t="shared" si="26"/>
        <v>1.2000000000000004E-2</v>
      </c>
    </row>
    <row r="185" spans="1:16" x14ac:dyDescent="0.2">
      <c r="A185" s="1" t="s">
        <v>69</v>
      </c>
      <c r="C185" s="7">
        <f t="shared" si="24"/>
        <v>1000</v>
      </c>
      <c r="D185">
        <f t="shared" si="24"/>
        <v>300</v>
      </c>
      <c r="E185">
        <f t="shared" si="26"/>
        <v>0</v>
      </c>
      <c r="F185">
        <f t="shared" si="26"/>
        <v>0</v>
      </c>
      <c r="G185">
        <f t="shared" si="26"/>
        <v>3.15E-2</v>
      </c>
      <c r="H185">
        <f t="shared" si="26"/>
        <v>1.44E-2</v>
      </c>
      <c r="I185">
        <f t="shared" si="26"/>
        <v>4.6099999999999995E-2</v>
      </c>
      <c r="J185">
        <f t="shared" si="26"/>
        <v>1.2400000000000001E-2</v>
      </c>
      <c r="K185">
        <f t="shared" si="26"/>
        <v>6.4933999999999994</v>
      </c>
      <c r="L185">
        <f t="shared" si="26"/>
        <v>0</v>
      </c>
      <c r="M185">
        <f t="shared" si="26"/>
        <v>0</v>
      </c>
      <c r="N185">
        <f t="shared" si="26"/>
        <v>0</v>
      </c>
      <c r="O185">
        <f t="shared" si="26"/>
        <v>0</v>
      </c>
      <c r="P185">
        <f t="shared" si="26"/>
        <v>0</v>
      </c>
    </row>
    <row r="186" spans="1:16" x14ac:dyDescent="0.2">
      <c r="A186" s="1" t="s">
        <v>67</v>
      </c>
      <c r="C186" s="7">
        <f t="shared" si="24"/>
        <v>1000</v>
      </c>
      <c r="D186">
        <f t="shared" si="24"/>
        <v>300</v>
      </c>
      <c r="E186">
        <f t="shared" si="26"/>
        <v>4.7780000000000005</v>
      </c>
      <c r="F186">
        <f t="shared" si="26"/>
        <v>3.0000000000000165E-4</v>
      </c>
      <c r="G186">
        <f t="shared" si="26"/>
        <v>1.5099999999999999E-2</v>
      </c>
      <c r="H186">
        <f t="shared" si="26"/>
        <v>0.20620000000000002</v>
      </c>
      <c r="I186">
        <f t="shared" si="26"/>
        <v>1.9724999999999999</v>
      </c>
      <c r="J186">
        <f t="shared" si="26"/>
        <v>4.8815999999999997</v>
      </c>
      <c r="K186">
        <f t="shared" si="26"/>
        <v>6.9638</v>
      </c>
      <c r="L186">
        <f t="shared" si="26"/>
        <v>4.2783000000000007</v>
      </c>
      <c r="M186">
        <f t="shared" si="26"/>
        <v>4.4999999999999997E-3</v>
      </c>
      <c r="N186">
        <f t="shared" si="26"/>
        <v>0</v>
      </c>
      <c r="O186">
        <f t="shared" si="26"/>
        <v>6.6500000000000004E-2</v>
      </c>
      <c r="P186">
        <f t="shared" si="26"/>
        <v>0.91420000000000001</v>
      </c>
    </row>
    <row r="187" spans="1:16" x14ac:dyDescent="0.2">
      <c r="A187" s="1" t="s">
        <v>67</v>
      </c>
      <c r="C187" s="7">
        <f t="shared" si="24"/>
        <v>1000</v>
      </c>
      <c r="D187">
        <f t="shared" si="24"/>
        <v>300</v>
      </c>
      <c r="E187">
        <f t="shared" si="26"/>
        <v>4.9838000000000005</v>
      </c>
      <c r="F187">
        <f t="shared" si="26"/>
        <v>0</v>
      </c>
      <c r="G187">
        <f t="shared" si="26"/>
        <v>7.5000000000000006E-3</v>
      </c>
      <c r="H187">
        <f t="shared" si="26"/>
        <v>0.19720000000000001</v>
      </c>
      <c r="I187">
        <f t="shared" si="26"/>
        <v>2.0522999999999998</v>
      </c>
      <c r="J187">
        <f t="shared" si="26"/>
        <v>5.3917999999999999</v>
      </c>
      <c r="K187">
        <f t="shared" si="26"/>
        <v>7.2561999999999998</v>
      </c>
      <c r="L187">
        <f t="shared" si="26"/>
        <v>4.4703000000000008</v>
      </c>
      <c r="M187">
        <f t="shared" si="26"/>
        <v>0</v>
      </c>
      <c r="N187">
        <f t="shared" si="26"/>
        <v>0</v>
      </c>
      <c r="O187">
        <f t="shared" si="26"/>
        <v>6.6299999999999998E-2</v>
      </c>
      <c r="P187">
        <f t="shared" si="26"/>
        <v>0.96779999999999988</v>
      </c>
    </row>
    <row r="188" spans="1:16" x14ac:dyDescent="0.2">
      <c r="A188" s="1" t="s">
        <v>67</v>
      </c>
      <c r="C188" s="7">
        <f t="shared" si="24"/>
        <v>1000</v>
      </c>
      <c r="D188">
        <f t="shared" si="24"/>
        <v>300</v>
      </c>
      <c r="E188">
        <f t="shared" si="26"/>
        <v>4.9632000000000005</v>
      </c>
      <c r="F188">
        <f t="shared" si="26"/>
        <v>1.7000000000000019E-3</v>
      </c>
      <c r="G188">
        <f t="shared" si="26"/>
        <v>1.3299999999999996E-2</v>
      </c>
      <c r="H188">
        <f t="shared" si="26"/>
        <v>0.13480000000000003</v>
      </c>
      <c r="I188">
        <f t="shared" si="26"/>
        <v>2.0345</v>
      </c>
      <c r="J188">
        <f t="shared" si="26"/>
        <v>5.4119999999999999</v>
      </c>
      <c r="K188">
        <f t="shared" si="26"/>
        <v>7.625</v>
      </c>
      <c r="L188">
        <f t="shared" si="26"/>
        <v>4.9201000000000006</v>
      </c>
      <c r="M188">
        <f t="shared" si="26"/>
        <v>1.5000000000000005E-3</v>
      </c>
      <c r="N188">
        <f t="shared" si="26"/>
        <v>0</v>
      </c>
      <c r="O188">
        <f t="shared" si="26"/>
        <v>7.3499999999999996E-2</v>
      </c>
      <c r="P188">
        <f t="shared" si="26"/>
        <v>0.93540000000000001</v>
      </c>
    </row>
    <row r="189" spans="1:16" x14ac:dyDescent="0.2">
      <c r="A189" s="1" t="s">
        <v>68</v>
      </c>
      <c r="C189" s="7">
        <f t="shared" si="24"/>
        <v>1000</v>
      </c>
      <c r="D189">
        <f t="shared" si="24"/>
        <v>300</v>
      </c>
      <c r="E189">
        <f t="shared" si="26"/>
        <v>3.4807999999999999</v>
      </c>
      <c r="F189">
        <f t="shared" si="26"/>
        <v>0</v>
      </c>
      <c r="G189">
        <f t="shared" si="26"/>
        <v>8.9000000000000017E-3</v>
      </c>
      <c r="H189">
        <f t="shared" si="26"/>
        <v>0.17900000000000002</v>
      </c>
      <c r="I189">
        <f t="shared" si="26"/>
        <v>1.7228999999999999</v>
      </c>
      <c r="J189">
        <f t="shared" si="26"/>
        <v>3.1997999999999998</v>
      </c>
      <c r="K189">
        <f t="shared" si="26"/>
        <v>4.2517999999999994</v>
      </c>
      <c r="L189">
        <f t="shared" si="26"/>
        <v>2.7417000000000002</v>
      </c>
      <c r="M189">
        <f t="shared" si="26"/>
        <v>1.2699999999999999E-2</v>
      </c>
      <c r="N189">
        <f t="shared" si="26"/>
        <v>0</v>
      </c>
      <c r="O189">
        <f t="shared" si="26"/>
        <v>3.2099999999999997E-2</v>
      </c>
      <c r="P189">
        <f t="shared" si="26"/>
        <v>0.67579999999999996</v>
      </c>
    </row>
    <row r="190" spans="1:16" x14ac:dyDescent="0.2">
      <c r="A190" s="1" t="s">
        <v>68</v>
      </c>
      <c r="C190" s="7">
        <f t="shared" si="24"/>
        <v>1000</v>
      </c>
      <c r="D190">
        <f t="shared" si="24"/>
        <v>300</v>
      </c>
      <c r="E190">
        <f t="shared" si="26"/>
        <v>3.6283999999999996</v>
      </c>
      <c r="F190">
        <f t="shared" si="26"/>
        <v>0</v>
      </c>
      <c r="G190">
        <f t="shared" si="26"/>
        <v>6.1000000000000004E-3</v>
      </c>
      <c r="H190">
        <f t="shared" si="26"/>
        <v>0.16900000000000001</v>
      </c>
      <c r="I190">
        <f t="shared" si="26"/>
        <v>2.0733000000000001</v>
      </c>
      <c r="J190">
        <f t="shared" si="26"/>
        <v>3.8371999999999997</v>
      </c>
      <c r="K190">
        <f t="shared" si="26"/>
        <v>4.9889999999999999</v>
      </c>
      <c r="L190">
        <f t="shared" si="26"/>
        <v>3.6436999999999999</v>
      </c>
      <c r="M190">
        <f t="shared" si="26"/>
        <v>1.7000000000000001E-3</v>
      </c>
      <c r="N190">
        <f t="shared" si="26"/>
        <v>1.1999999999999997E-3</v>
      </c>
      <c r="O190">
        <f t="shared" si="26"/>
        <v>3.6899999999999995E-2</v>
      </c>
      <c r="P190">
        <f t="shared" si="26"/>
        <v>0.7298</v>
      </c>
    </row>
    <row r="191" spans="1:16" x14ac:dyDescent="0.2">
      <c r="A191" s="1" t="s">
        <v>68</v>
      </c>
      <c r="C191" s="7">
        <f t="shared" si="24"/>
        <v>1000</v>
      </c>
      <c r="D191">
        <f t="shared" si="24"/>
        <v>300</v>
      </c>
      <c r="E191">
        <f t="shared" si="26"/>
        <v>3.6283999999999996</v>
      </c>
      <c r="F191">
        <f t="shared" si="26"/>
        <v>0</v>
      </c>
      <c r="G191">
        <f t="shared" si="26"/>
        <v>6.1000000000000004E-3</v>
      </c>
      <c r="H191">
        <f t="shared" si="26"/>
        <v>0.16900000000000001</v>
      </c>
      <c r="I191">
        <f t="shared" si="26"/>
        <v>2.0733000000000001</v>
      </c>
      <c r="J191">
        <f t="shared" si="26"/>
        <v>3.8371999999999997</v>
      </c>
      <c r="K191">
        <f t="shared" si="26"/>
        <v>4.9889999999999999</v>
      </c>
      <c r="L191">
        <f t="shared" si="26"/>
        <v>3.6436999999999999</v>
      </c>
      <c r="M191">
        <f t="shared" si="26"/>
        <v>1.7000000000000001E-3</v>
      </c>
      <c r="N191">
        <f t="shared" si="26"/>
        <v>1.1999999999999997E-3</v>
      </c>
      <c r="O191">
        <f t="shared" si="26"/>
        <v>3.6899999999999995E-2</v>
      </c>
      <c r="P191">
        <f t="shared" si="26"/>
        <v>0.7298</v>
      </c>
    </row>
    <row r="192" spans="1:16" x14ac:dyDescent="0.2">
      <c r="A192" s="1" t="s">
        <v>69</v>
      </c>
      <c r="C192" s="7">
        <f t="shared" si="24"/>
        <v>1000</v>
      </c>
      <c r="D192">
        <f t="shared" si="24"/>
        <v>300</v>
      </c>
      <c r="E192">
        <f t="shared" si="26"/>
        <v>3.3999999999999994E-3</v>
      </c>
      <c r="F192">
        <f t="shared" si="26"/>
        <v>0</v>
      </c>
      <c r="G192">
        <f t="shared" si="26"/>
        <v>1.0699999999999998E-2</v>
      </c>
      <c r="H192">
        <f t="shared" si="26"/>
        <v>0</v>
      </c>
      <c r="I192">
        <f t="shared" si="26"/>
        <v>0</v>
      </c>
      <c r="J192">
        <f t="shared" si="26"/>
        <v>1.6800000000000002E-2</v>
      </c>
      <c r="K192">
        <f t="shared" si="26"/>
        <v>0.22659999999999997</v>
      </c>
      <c r="L192">
        <f t="shared" si="26"/>
        <v>9.2100000000000015E-2</v>
      </c>
      <c r="M192">
        <f t="shared" si="26"/>
        <v>0</v>
      </c>
      <c r="N192">
        <f t="shared" si="26"/>
        <v>0</v>
      </c>
      <c r="O192">
        <f t="shared" si="26"/>
        <v>3.5099999999999999E-2</v>
      </c>
      <c r="P192">
        <f t="shared" si="26"/>
        <v>2.7000000000000003E-2</v>
      </c>
    </row>
    <row r="193" spans="1:17" x14ac:dyDescent="0.2">
      <c r="A193" s="1" t="s">
        <v>69</v>
      </c>
      <c r="C193" s="7">
        <f t="shared" si="24"/>
        <v>1000</v>
      </c>
      <c r="D193">
        <f t="shared" si="24"/>
        <v>300</v>
      </c>
      <c r="E193">
        <f t="shared" si="26"/>
        <v>0</v>
      </c>
      <c r="F193">
        <f t="shared" si="26"/>
        <v>0</v>
      </c>
      <c r="G193">
        <f t="shared" si="26"/>
        <v>1.4699999999999998E-2</v>
      </c>
      <c r="H193">
        <f t="shared" si="26"/>
        <v>1.78E-2</v>
      </c>
      <c r="I193">
        <f t="shared" si="26"/>
        <v>0</v>
      </c>
      <c r="J193">
        <f t="shared" si="26"/>
        <v>3.1799999999999995E-2</v>
      </c>
      <c r="K193">
        <f t="shared" si="26"/>
        <v>8.2999999999999963E-2</v>
      </c>
      <c r="L193">
        <f t="shared" si="26"/>
        <v>8.3000000000000296E-3</v>
      </c>
      <c r="M193">
        <f t="shared" si="26"/>
        <v>0</v>
      </c>
      <c r="N193">
        <f t="shared" si="26"/>
        <v>0</v>
      </c>
      <c r="O193">
        <f t="shared" si="26"/>
        <v>7.1000000000000004E-3</v>
      </c>
      <c r="P193">
        <f t="shared" si="26"/>
        <v>0</v>
      </c>
    </row>
    <row r="194" spans="1:17" x14ac:dyDescent="0.2">
      <c r="A194" s="1" t="s">
        <v>69</v>
      </c>
      <c r="C194" s="7">
        <f t="shared" si="24"/>
        <v>1000</v>
      </c>
      <c r="D194">
        <f t="shared" si="24"/>
        <v>300</v>
      </c>
      <c r="E194">
        <f t="shared" si="26"/>
        <v>0</v>
      </c>
      <c r="F194">
        <f t="shared" si="26"/>
        <v>0</v>
      </c>
      <c r="G194">
        <f t="shared" si="26"/>
        <v>8.9999999999999976E-4</v>
      </c>
      <c r="H194">
        <f t="shared" si="26"/>
        <v>6.8000000000000005E-3</v>
      </c>
      <c r="I194">
        <f t="shared" si="26"/>
        <v>0</v>
      </c>
      <c r="J194">
        <f t="shared" si="26"/>
        <v>3.5400000000000001E-2</v>
      </c>
      <c r="K194">
        <f t="shared" si="26"/>
        <v>4.9199999999999966E-2</v>
      </c>
      <c r="L194">
        <f t="shared" si="26"/>
        <v>2.3699999999999999E-2</v>
      </c>
      <c r="M194">
        <f t="shared" si="26"/>
        <v>0</v>
      </c>
      <c r="N194">
        <f t="shared" si="26"/>
        <v>0</v>
      </c>
      <c r="O194">
        <f t="shared" si="26"/>
        <v>1.5000000000000005E-3</v>
      </c>
      <c r="P194">
        <f t="shared" si="26"/>
        <v>0</v>
      </c>
    </row>
    <row r="195" spans="1:17" x14ac:dyDescent="0.2">
      <c r="A195" s="1" t="s">
        <v>70</v>
      </c>
      <c r="C195" s="7">
        <f t="shared" si="24"/>
        <v>1000</v>
      </c>
      <c r="D195">
        <f t="shared" si="24"/>
        <v>300</v>
      </c>
      <c r="E195">
        <f t="shared" si="26"/>
        <v>5.1999999999999998E-2</v>
      </c>
      <c r="F195">
        <f t="shared" si="26"/>
        <v>3.7000000000000019E-3</v>
      </c>
      <c r="G195">
        <f t="shared" si="26"/>
        <v>0</v>
      </c>
      <c r="H195">
        <f t="shared" si="26"/>
        <v>5.9999999999999984E-3</v>
      </c>
      <c r="I195">
        <f t="shared" si="26"/>
        <v>6.6500000000000004E-2</v>
      </c>
      <c r="J195">
        <f t="shared" si="26"/>
        <v>9.8000000000000004E-2</v>
      </c>
      <c r="K195">
        <f t="shared" si="26"/>
        <v>0.18019999999999997</v>
      </c>
      <c r="L195">
        <f t="shared" si="26"/>
        <v>0.18850000000000006</v>
      </c>
      <c r="M195">
        <f t="shared" si="26"/>
        <v>0</v>
      </c>
      <c r="N195">
        <f t="shared" si="26"/>
        <v>0</v>
      </c>
      <c r="O195">
        <f t="shared" si="26"/>
        <v>0</v>
      </c>
      <c r="P195">
        <f t="shared" si="26"/>
        <v>0</v>
      </c>
    </row>
    <row r="196" spans="1:17" x14ac:dyDescent="0.2">
      <c r="A196" s="1" t="s">
        <v>70</v>
      </c>
      <c r="C196" s="7">
        <f t="shared" si="24"/>
        <v>1000</v>
      </c>
      <c r="D196">
        <f t="shared" si="24"/>
        <v>300</v>
      </c>
      <c r="E196">
        <f t="shared" si="26"/>
        <v>5.4199999999999998E-2</v>
      </c>
      <c r="F196">
        <f t="shared" si="26"/>
        <v>0</v>
      </c>
      <c r="G196">
        <f t="shared" si="26"/>
        <v>0</v>
      </c>
      <c r="H196">
        <f t="shared" si="26"/>
        <v>5.3999999999999986E-3</v>
      </c>
      <c r="I196">
        <f t="shared" si="26"/>
        <v>5.7699999999999994E-2</v>
      </c>
      <c r="J196">
        <f t="shared" si="26"/>
        <v>8.4800000000000014E-2</v>
      </c>
      <c r="K196">
        <f t="shared" si="26"/>
        <v>0.13979999999999998</v>
      </c>
      <c r="L196">
        <f t="shared" si="26"/>
        <v>0.22749999999999998</v>
      </c>
      <c r="M196">
        <f t="shared" si="26"/>
        <v>0</v>
      </c>
      <c r="N196">
        <f t="shared" si="26"/>
        <v>1.3999999999999993E-3</v>
      </c>
      <c r="O196">
        <f t="shared" si="26"/>
        <v>0</v>
      </c>
      <c r="P196">
        <f t="shared" si="26"/>
        <v>8.2000000000000059E-3</v>
      </c>
    </row>
    <row r="197" spans="1:17" x14ac:dyDescent="0.2">
      <c r="A197" s="1" t="s">
        <v>70</v>
      </c>
      <c r="C197" s="7">
        <f t="shared" si="24"/>
        <v>1000</v>
      </c>
      <c r="D197">
        <f t="shared" si="24"/>
        <v>300</v>
      </c>
      <c r="E197">
        <f t="shared" si="26"/>
        <v>4.58E-2</v>
      </c>
      <c r="F197">
        <f t="shared" si="26"/>
        <v>0</v>
      </c>
      <c r="G197">
        <f t="shared" si="26"/>
        <v>3.8999999999999998E-3</v>
      </c>
      <c r="H197">
        <f t="shared" si="26"/>
        <v>6.5999999999999982E-3</v>
      </c>
      <c r="I197">
        <f t="shared" si="26"/>
        <v>4.6099999999999995E-2</v>
      </c>
      <c r="J197">
        <f t="shared" si="26"/>
        <v>4.6200000000000005E-2</v>
      </c>
      <c r="K197">
        <f t="shared" si="26"/>
        <v>0.19</v>
      </c>
      <c r="L197">
        <f t="shared" si="26"/>
        <v>0.17330000000000007</v>
      </c>
      <c r="M197">
        <f t="shared" si="26"/>
        <v>0</v>
      </c>
      <c r="N197">
        <f t="shared" si="26"/>
        <v>0</v>
      </c>
      <c r="O197">
        <f t="shared" si="26"/>
        <v>0</v>
      </c>
      <c r="P197">
        <f t="shared" si="26"/>
        <v>2.9999999999999957E-3</v>
      </c>
    </row>
    <row r="205" spans="1:17" x14ac:dyDescent="0.2">
      <c r="A205" s="2" t="s">
        <v>22</v>
      </c>
    </row>
    <row r="206" spans="1:17" x14ac:dyDescent="0.2">
      <c r="A206" t="s">
        <v>3</v>
      </c>
      <c r="C206" s="7" t="s">
        <v>4</v>
      </c>
      <c r="D206" t="s">
        <v>5</v>
      </c>
      <c r="E206" t="s">
        <v>38</v>
      </c>
      <c r="F206" t="s">
        <v>39</v>
      </c>
      <c r="G206" t="s">
        <v>52</v>
      </c>
      <c r="H206" t="s">
        <v>40</v>
      </c>
      <c r="I206" t="s">
        <v>53</v>
      </c>
      <c r="J206" t="s">
        <v>41</v>
      </c>
      <c r="K206" t="s">
        <v>42</v>
      </c>
      <c r="L206" t="s">
        <v>43</v>
      </c>
      <c r="M206" t="s">
        <v>49</v>
      </c>
      <c r="N206" t="s">
        <v>50</v>
      </c>
      <c r="O206" t="s">
        <v>51</v>
      </c>
      <c r="P206" t="s">
        <v>54</v>
      </c>
    </row>
    <row r="207" spans="1:17" x14ac:dyDescent="0.2">
      <c r="A207" s="1" t="s">
        <v>67</v>
      </c>
      <c r="B207" s="19"/>
      <c r="C207" s="22">
        <f t="shared" ref="C207:D226" si="27">C177</f>
        <v>1000</v>
      </c>
      <c r="D207" s="8">
        <f t="shared" si="27"/>
        <v>300</v>
      </c>
      <c r="E207" s="9">
        <f t="shared" ref="E207:P227" si="28">E177*$C$25/$C207/E$26</f>
        <v>5055.1570707815908</v>
      </c>
      <c r="F207" s="9">
        <f t="shared" si="28"/>
        <v>85.341216528411422</v>
      </c>
      <c r="G207" s="9">
        <f t="shared" si="28"/>
        <v>98.190128350944804</v>
      </c>
      <c r="H207" s="9">
        <f t="shared" si="28"/>
        <v>428.35291588589951</v>
      </c>
      <c r="I207" s="9">
        <f t="shared" si="28"/>
        <v>3882.0248164519026</v>
      </c>
      <c r="J207" s="9">
        <f t="shared" si="28"/>
        <v>7511.8482743326276</v>
      </c>
      <c r="K207" s="9">
        <f t="shared" si="28"/>
        <v>7215.364609511942</v>
      </c>
      <c r="L207" s="9">
        <f t="shared" si="28"/>
        <v>370.65400092044683</v>
      </c>
      <c r="M207" s="9">
        <f t="shared" si="28"/>
        <v>65.611946394652747</v>
      </c>
      <c r="N207" s="9">
        <f>N177*$C$25/$C207/O$26</f>
        <v>0</v>
      </c>
      <c r="O207" s="9">
        <f t="shared" si="28"/>
        <v>187.11111335800163</v>
      </c>
      <c r="P207" s="9">
        <f t="shared" si="28"/>
        <v>1344.7787192590777</v>
      </c>
      <c r="Q207" s="9"/>
    </row>
    <row r="208" spans="1:17" x14ac:dyDescent="0.2">
      <c r="A208" s="1" t="s">
        <v>67</v>
      </c>
      <c r="B208" s="19"/>
      <c r="C208" s="22">
        <f t="shared" si="27"/>
        <v>1000</v>
      </c>
      <c r="D208" s="8">
        <f t="shared" si="27"/>
        <v>300</v>
      </c>
      <c r="E208" s="9">
        <f t="shared" si="28"/>
        <v>5183.5850735503627</v>
      </c>
      <c r="F208" s="9">
        <f t="shared" si="28"/>
        <v>252.67693521157108</v>
      </c>
      <c r="G208" s="9">
        <f t="shared" si="28"/>
        <v>275.78810160986291</v>
      </c>
      <c r="H208" s="9">
        <f t="shared" si="28"/>
        <v>249.68872336912381</v>
      </c>
      <c r="I208" s="9">
        <f t="shared" si="28"/>
        <v>3504.9328088367497</v>
      </c>
      <c r="J208" s="9">
        <f t="shared" si="28"/>
        <v>7875.1449269235836</v>
      </c>
      <c r="K208" s="9">
        <f t="shared" si="28"/>
        <v>7650.2294994205477</v>
      </c>
      <c r="L208" s="9">
        <f t="shared" si="28"/>
        <v>397.7056476595115</v>
      </c>
      <c r="M208" s="9">
        <f t="shared" si="28"/>
        <v>35.788334397083318</v>
      </c>
      <c r="N208" s="9">
        <f t="shared" ref="N208:N227" si="29">N178*$C$25/$C208/O$26</f>
        <v>0</v>
      </c>
      <c r="O208" s="9">
        <f t="shared" si="28"/>
        <v>164.33653838169138</v>
      </c>
      <c r="P208" s="9">
        <f t="shared" si="28"/>
        <v>1170.3734214141753</v>
      </c>
      <c r="Q208" s="9"/>
    </row>
    <row r="209" spans="1:75" x14ac:dyDescent="0.2">
      <c r="A209" s="1" t="s">
        <v>67</v>
      </c>
      <c r="B209" s="19"/>
      <c r="C209" s="22">
        <f t="shared" si="27"/>
        <v>1000</v>
      </c>
      <c r="D209" s="8">
        <f t="shared" si="27"/>
        <v>300</v>
      </c>
      <c r="E209" s="9">
        <f t="shared" si="28"/>
        <v>5103.8587010450292</v>
      </c>
      <c r="F209" s="9">
        <f t="shared" si="28"/>
        <v>64.043943241463822</v>
      </c>
      <c r="G209" s="9">
        <f t="shared" si="28"/>
        <v>148.9998230919816</v>
      </c>
      <c r="H209" s="9">
        <f t="shared" si="28"/>
        <v>355.56380041610208</v>
      </c>
      <c r="I209" s="9">
        <f t="shared" si="28"/>
        <v>3665.9984234254084</v>
      </c>
      <c r="J209" s="9">
        <f t="shared" si="28"/>
        <v>8084.6741591155769</v>
      </c>
      <c r="K209" s="9">
        <f t="shared" si="28"/>
        <v>7874.9867962438784</v>
      </c>
      <c r="L209" s="9">
        <f t="shared" si="28"/>
        <v>464.81230781049607</v>
      </c>
      <c r="M209" s="9">
        <f t="shared" si="28"/>
        <v>20.876528398298603</v>
      </c>
      <c r="N209" s="9">
        <f t="shared" si="29"/>
        <v>24.812300105769594</v>
      </c>
      <c r="O209" s="9">
        <f t="shared" si="28"/>
        <v>146.95594168924407</v>
      </c>
      <c r="P209" s="9">
        <f t="shared" si="28"/>
        <v>1209.3299312420745</v>
      </c>
      <c r="Q209" s="9"/>
    </row>
    <row r="210" spans="1:75" x14ac:dyDescent="0.2">
      <c r="A210" s="1" t="s">
        <v>68</v>
      </c>
      <c r="B210" s="19"/>
      <c r="C210" s="22">
        <f t="shared" si="27"/>
        <v>1000</v>
      </c>
      <c r="D210" s="8">
        <f t="shared" si="27"/>
        <v>300</v>
      </c>
      <c r="E210" s="9">
        <f t="shared" si="28"/>
        <v>4037.8341275008702</v>
      </c>
      <c r="F210" s="9">
        <f t="shared" si="28"/>
        <v>22.970630473779188</v>
      </c>
      <c r="G210" s="9">
        <f t="shared" si="28"/>
        <v>115.49373956306259</v>
      </c>
      <c r="H210" s="9">
        <f t="shared" si="28"/>
        <v>326.15405679194146</v>
      </c>
      <c r="I210" s="9">
        <f t="shared" si="28"/>
        <v>3388.9044988013188</v>
      </c>
      <c r="J210" s="9">
        <f t="shared" si="28"/>
        <v>6385.9102766127489</v>
      </c>
      <c r="K210" s="9">
        <f t="shared" si="28"/>
        <v>6447.0262003028538</v>
      </c>
      <c r="L210" s="9">
        <f t="shared" si="28"/>
        <v>348.36251519555225</v>
      </c>
      <c r="M210" s="9">
        <f t="shared" si="28"/>
        <v>0</v>
      </c>
      <c r="N210" s="9">
        <f t="shared" si="29"/>
        <v>14.6236744584729</v>
      </c>
      <c r="O210" s="9">
        <f t="shared" si="28"/>
        <v>97.810806214048256</v>
      </c>
      <c r="P210" s="9">
        <f t="shared" si="28"/>
        <v>962.40559202523707</v>
      </c>
      <c r="Q210" s="9"/>
    </row>
    <row r="211" spans="1:75" s="8" customFormat="1" x14ac:dyDescent="0.2">
      <c r="A211" s="1" t="s">
        <v>68</v>
      </c>
      <c r="B211" s="19"/>
      <c r="C211" s="22">
        <f t="shared" si="27"/>
        <v>1000</v>
      </c>
      <c r="D211" s="8">
        <f t="shared" si="27"/>
        <v>300</v>
      </c>
      <c r="E211" s="9">
        <f t="shared" si="28"/>
        <v>4151.8320175989929</v>
      </c>
      <c r="F211" s="9">
        <f t="shared" si="28"/>
        <v>115.76589265262223</v>
      </c>
      <c r="G211" s="9">
        <f t="shared" si="28"/>
        <v>211.29282345560566</v>
      </c>
      <c r="H211" s="9">
        <f t="shared" si="28"/>
        <v>260.71737722818403</v>
      </c>
      <c r="I211" s="9">
        <f t="shared" si="28"/>
        <v>3268.1052878598248</v>
      </c>
      <c r="J211" s="9">
        <f t="shared" si="28"/>
        <v>6610.0840250332158</v>
      </c>
      <c r="K211" s="9">
        <f t="shared" si="28"/>
        <v>6756.2120528797177</v>
      </c>
      <c r="L211" s="9">
        <f t="shared" si="28"/>
        <v>375.93661863129427</v>
      </c>
      <c r="M211" s="9">
        <f t="shared" si="28"/>
        <v>0</v>
      </c>
      <c r="N211" s="9">
        <f t="shared" si="29"/>
        <v>0</v>
      </c>
      <c r="O211" s="9">
        <f t="shared" si="28"/>
        <v>100.20812989576513</v>
      </c>
      <c r="P211" s="9">
        <f t="shared" si="28"/>
        <v>992.37213804669796</v>
      </c>
      <c r="Q211" s="9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</row>
    <row r="212" spans="1:75" s="8" customFormat="1" x14ac:dyDescent="0.2">
      <c r="A212" s="1" t="s">
        <v>68</v>
      </c>
      <c r="B212" s="19"/>
      <c r="C212" s="22">
        <f t="shared" si="27"/>
        <v>1000</v>
      </c>
      <c r="D212" s="8">
        <f t="shared" si="27"/>
        <v>300</v>
      </c>
      <c r="E212" s="9">
        <f t="shared" si="28"/>
        <v>4165.9013774528757</v>
      </c>
      <c r="F212" s="9">
        <f t="shared" si="28"/>
        <v>12.321993830305393</v>
      </c>
      <c r="G212" s="9">
        <f t="shared" si="28"/>
        <v>119.11176736195993</v>
      </c>
      <c r="H212" s="9">
        <f t="shared" si="28"/>
        <v>301.15577471140494</v>
      </c>
      <c r="I212" s="9">
        <f t="shared" si="28"/>
        <v>3096.7345273140722</v>
      </c>
      <c r="J212" s="9">
        <f t="shared" si="28"/>
        <v>6305.3654373561494</v>
      </c>
      <c r="K212" s="9">
        <f t="shared" si="28"/>
        <v>6372.6211260543059</v>
      </c>
      <c r="L212" s="9">
        <f t="shared" si="28"/>
        <v>322.87823854651924</v>
      </c>
      <c r="M212" s="9">
        <f t="shared" si="28"/>
        <v>4.1007466496657976</v>
      </c>
      <c r="N212" s="9">
        <f t="shared" si="29"/>
        <v>0</v>
      </c>
      <c r="O212" s="9">
        <f t="shared" si="28"/>
        <v>101.40679173662356</v>
      </c>
      <c r="P212" s="9">
        <f t="shared" si="28"/>
        <v>949.81964269622358</v>
      </c>
      <c r="Q212" s="9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</row>
    <row r="213" spans="1:75" s="8" customFormat="1" x14ac:dyDescent="0.2">
      <c r="A213" s="1" t="s">
        <v>69</v>
      </c>
      <c r="B213" s="19"/>
      <c r="C213" s="22">
        <f t="shared" si="27"/>
        <v>1000</v>
      </c>
      <c r="D213" s="8">
        <f t="shared" si="27"/>
        <v>300</v>
      </c>
      <c r="E213" s="9">
        <f t="shared" si="28"/>
        <v>0</v>
      </c>
      <c r="F213" s="9">
        <f t="shared" si="28"/>
        <v>0</v>
      </c>
      <c r="G213" s="9">
        <f t="shared" si="28"/>
        <v>0.2831500016528366</v>
      </c>
      <c r="H213" s="9">
        <f t="shared" si="28"/>
        <v>0</v>
      </c>
      <c r="I213" s="9">
        <f t="shared" si="28"/>
        <v>18.358426686527171</v>
      </c>
      <c r="J213" s="9">
        <f t="shared" si="28"/>
        <v>17.573419474167181</v>
      </c>
      <c r="K213" s="9">
        <f t="shared" si="28"/>
        <v>82.346755748650949</v>
      </c>
      <c r="L213" s="9">
        <f t="shared" si="28"/>
        <v>0</v>
      </c>
      <c r="M213" s="9">
        <f t="shared" si="28"/>
        <v>0</v>
      </c>
      <c r="N213" s="9">
        <f t="shared" si="29"/>
        <v>0</v>
      </c>
      <c r="O213" s="9">
        <f t="shared" si="28"/>
        <v>0</v>
      </c>
      <c r="P213" s="9">
        <f t="shared" si="28"/>
        <v>0</v>
      </c>
      <c r="Q213" s="9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</row>
    <row r="214" spans="1:75" s="8" customFormat="1" x14ac:dyDescent="0.2">
      <c r="A214" s="1" t="s">
        <v>69</v>
      </c>
      <c r="B214" s="19"/>
      <c r="C214" s="22">
        <f t="shared" si="27"/>
        <v>1000</v>
      </c>
      <c r="D214" s="8">
        <f t="shared" si="27"/>
        <v>300</v>
      </c>
      <c r="E214" s="9">
        <f t="shared" si="28"/>
        <v>0</v>
      </c>
      <c r="F214" s="9">
        <f t="shared" si="28"/>
        <v>0</v>
      </c>
      <c r="G214" s="9">
        <f t="shared" si="28"/>
        <v>4.2472500247925495</v>
      </c>
      <c r="H214" s="9">
        <f t="shared" si="28"/>
        <v>0</v>
      </c>
      <c r="I214" s="9">
        <f t="shared" si="28"/>
        <v>21.411803266406952</v>
      </c>
      <c r="J214" s="9">
        <f t="shared" si="28"/>
        <v>72.771980643025628</v>
      </c>
      <c r="K214" s="9">
        <f t="shared" si="28"/>
        <v>28.065748213959679</v>
      </c>
      <c r="L214" s="9">
        <f t="shared" si="28"/>
        <v>0.94042205401898749</v>
      </c>
      <c r="M214" s="9">
        <f t="shared" si="28"/>
        <v>0</v>
      </c>
      <c r="N214" s="9">
        <f t="shared" si="29"/>
        <v>1.4383942090301212</v>
      </c>
      <c r="O214" s="9">
        <f t="shared" si="28"/>
        <v>25.291764842112968</v>
      </c>
      <c r="P214" s="9">
        <f t="shared" si="28"/>
        <v>14.383942090301218</v>
      </c>
      <c r="Q214" s="9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</row>
    <row r="215" spans="1:75" s="8" customFormat="1" x14ac:dyDescent="0.2">
      <c r="A215" s="1" t="s">
        <v>69</v>
      </c>
      <c r="B215" s="19"/>
      <c r="C215" s="22">
        <f t="shared" si="27"/>
        <v>1000</v>
      </c>
      <c r="D215" s="8">
        <f t="shared" si="27"/>
        <v>300</v>
      </c>
      <c r="E215" s="9">
        <f t="shared" si="28"/>
        <v>0</v>
      </c>
      <c r="F215" s="9">
        <f t="shared" si="28"/>
        <v>0</v>
      </c>
      <c r="G215" s="9">
        <f t="shared" si="28"/>
        <v>9.9102500578492823</v>
      </c>
      <c r="H215" s="9">
        <f t="shared" si="28"/>
        <v>21.175015409395655</v>
      </c>
      <c r="I215" s="9">
        <f t="shared" si="28"/>
        <v>17.595082541557225</v>
      </c>
      <c r="J215" s="9">
        <f t="shared" si="28"/>
        <v>13.968615479466219</v>
      </c>
      <c r="K215" s="9">
        <f t="shared" si="28"/>
        <v>5006.6519080364233</v>
      </c>
      <c r="L215" s="9">
        <f t="shared" si="28"/>
        <v>0</v>
      </c>
      <c r="M215" s="9">
        <f t="shared" si="28"/>
        <v>0</v>
      </c>
      <c r="N215" s="9">
        <f t="shared" si="29"/>
        <v>0</v>
      </c>
      <c r="O215" s="9">
        <f t="shared" si="28"/>
        <v>0</v>
      </c>
      <c r="P215" s="9">
        <f t="shared" si="28"/>
        <v>0</v>
      </c>
      <c r="Q215" s="9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</row>
    <row r="216" spans="1:75" s="8" customFormat="1" x14ac:dyDescent="0.2">
      <c r="A216" s="1" t="s">
        <v>67</v>
      </c>
      <c r="B216" s="19"/>
      <c r="C216" s="22">
        <f t="shared" si="27"/>
        <v>1000</v>
      </c>
      <c r="D216" s="8">
        <f t="shared" si="27"/>
        <v>300</v>
      </c>
      <c r="E216" s="9">
        <f t="shared" si="28"/>
        <v>3447.3539170179324</v>
      </c>
      <c r="F216" s="9">
        <f t="shared" si="28"/>
        <v>0.45637014186316521</v>
      </c>
      <c r="G216" s="9">
        <f t="shared" si="28"/>
        <v>4.7506278055087039</v>
      </c>
      <c r="H216" s="9">
        <f t="shared" si="28"/>
        <v>303.21445676509614</v>
      </c>
      <c r="I216" s="9">
        <f t="shared" si="28"/>
        <v>752.84816297660802</v>
      </c>
      <c r="J216" s="9">
        <f t="shared" si="28"/>
        <v>5499.1284939163133</v>
      </c>
      <c r="K216" s="9">
        <f t="shared" si="28"/>
        <v>5369.3477311091328</v>
      </c>
      <c r="L216" s="9">
        <f t="shared" si="28"/>
        <v>496.71699675425145</v>
      </c>
      <c r="M216" s="9">
        <f t="shared" si="28"/>
        <v>16.775781748632802</v>
      </c>
      <c r="N216" s="9">
        <f t="shared" si="29"/>
        <v>0</v>
      </c>
      <c r="O216" s="9">
        <f t="shared" si="28"/>
        <v>79.711012417085897</v>
      </c>
      <c r="P216" s="9">
        <f t="shared" si="28"/>
        <v>1095.8166549127809</v>
      </c>
      <c r="Q216" s="9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</row>
    <row r="217" spans="1:75" s="8" customFormat="1" x14ac:dyDescent="0.2">
      <c r="A217" s="1" t="s">
        <v>67</v>
      </c>
      <c r="B217" s="19"/>
      <c r="C217" s="22">
        <f t="shared" si="27"/>
        <v>1000</v>
      </c>
      <c r="D217" s="8">
        <f t="shared" si="27"/>
        <v>300</v>
      </c>
      <c r="E217" s="9">
        <f t="shared" si="28"/>
        <v>3595.8397763989055</v>
      </c>
      <c r="F217" s="9">
        <f t="shared" si="28"/>
        <v>0</v>
      </c>
      <c r="G217" s="9">
        <f t="shared" si="28"/>
        <v>2.3595833471069723</v>
      </c>
      <c r="H217" s="9">
        <f t="shared" si="28"/>
        <v>289.98007213422386</v>
      </c>
      <c r="I217" s="9">
        <f t="shared" si="28"/>
        <v>783.3055943609088</v>
      </c>
      <c r="J217" s="9">
        <f t="shared" si="28"/>
        <v>6073.8694308214481</v>
      </c>
      <c r="K217" s="9">
        <f t="shared" si="28"/>
        <v>5594.7989612674246</v>
      </c>
      <c r="L217" s="9">
        <f t="shared" si="28"/>
        <v>519.00848247914598</v>
      </c>
      <c r="M217" s="9">
        <f t="shared" si="28"/>
        <v>0</v>
      </c>
      <c r="N217" s="9">
        <f t="shared" si="29"/>
        <v>0</v>
      </c>
      <c r="O217" s="9">
        <f t="shared" si="28"/>
        <v>79.47128004891421</v>
      </c>
      <c r="P217" s="9">
        <f t="shared" si="28"/>
        <v>1160.0649295827927</v>
      </c>
      <c r="Q217" s="9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</row>
    <row r="218" spans="1:75" s="8" customFormat="1" x14ac:dyDescent="0.2">
      <c r="A218" s="1" t="s">
        <v>67</v>
      </c>
      <c r="B218" s="19"/>
      <c r="C218" s="22">
        <f t="shared" si="27"/>
        <v>1000</v>
      </c>
      <c r="D218" s="8">
        <f t="shared" si="27"/>
        <v>300</v>
      </c>
      <c r="E218" s="9">
        <f t="shared" si="28"/>
        <v>3580.9767603481378</v>
      </c>
      <c r="F218" s="9">
        <f t="shared" si="28"/>
        <v>2.5860974705579247</v>
      </c>
      <c r="G218" s="9">
        <f t="shared" si="28"/>
        <v>4.184327802203029</v>
      </c>
      <c r="H218" s="9">
        <f t="shared" si="28"/>
        <v>198.2216720268427</v>
      </c>
      <c r="I218" s="9">
        <f t="shared" si="28"/>
        <v>776.51183147067638</v>
      </c>
      <c r="J218" s="9">
        <f t="shared" si="28"/>
        <v>6096.6247560379979</v>
      </c>
      <c r="K218" s="9">
        <f t="shared" si="28"/>
        <v>5879.1574211934776</v>
      </c>
      <c r="L218" s="9">
        <f t="shared" si="28"/>
        <v>571.23093184923744</v>
      </c>
      <c r="M218" s="9">
        <f t="shared" si="28"/>
        <v>5.5919272495442698</v>
      </c>
      <c r="N218" s="9">
        <f t="shared" si="29"/>
        <v>0</v>
      </c>
      <c r="O218" s="9">
        <f t="shared" si="28"/>
        <v>88.101645303094941</v>
      </c>
      <c r="P218" s="9">
        <f t="shared" si="28"/>
        <v>1121.2282859389798</v>
      </c>
      <c r="Q218" s="9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</row>
    <row r="219" spans="1:75" s="8" customFormat="1" x14ac:dyDescent="0.2">
      <c r="A219" s="1" t="s">
        <v>68</v>
      </c>
      <c r="B219" s="19"/>
      <c r="C219" s="22">
        <f t="shared" si="27"/>
        <v>1000</v>
      </c>
      <c r="D219" s="8">
        <f t="shared" si="27"/>
        <v>300</v>
      </c>
      <c r="E219" s="9">
        <f t="shared" si="28"/>
        <v>2511.4168091996689</v>
      </c>
      <c r="F219" s="9">
        <f t="shared" si="28"/>
        <v>0</v>
      </c>
      <c r="G219" s="9">
        <f t="shared" si="28"/>
        <v>2.8000389052336074</v>
      </c>
      <c r="H219" s="9">
        <f t="shared" si="28"/>
        <v>263.21720543623769</v>
      </c>
      <c r="I219" s="9">
        <f t="shared" si="28"/>
        <v>657.58281368435894</v>
      </c>
      <c r="J219" s="9">
        <f t="shared" si="28"/>
        <v>3604.5786944512906</v>
      </c>
      <c r="K219" s="9">
        <f t="shared" si="28"/>
        <v>3278.2952817613673</v>
      </c>
      <c r="L219" s="9">
        <f t="shared" si="28"/>
        <v>318.31545006220489</v>
      </c>
      <c r="M219" s="9">
        <f t="shared" si="28"/>
        <v>47.344984046141469</v>
      </c>
      <c r="N219" s="9">
        <f t="shared" si="29"/>
        <v>0</v>
      </c>
      <c r="O219" s="9">
        <f t="shared" si="28"/>
        <v>38.477045091555745</v>
      </c>
      <c r="P219" s="9">
        <f t="shared" si="28"/>
        <v>810.05567205213003</v>
      </c>
      <c r="Q219" s="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</row>
    <row r="220" spans="1:75" s="8" customFormat="1" x14ac:dyDescent="0.2">
      <c r="A220" s="1" t="s">
        <v>68</v>
      </c>
      <c r="B220" s="19"/>
      <c r="C220" s="22">
        <f t="shared" si="27"/>
        <v>1000</v>
      </c>
      <c r="D220" s="8">
        <f t="shared" si="27"/>
        <v>300</v>
      </c>
      <c r="E220" s="9">
        <f t="shared" si="28"/>
        <v>2617.9110407090548</v>
      </c>
      <c r="F220" s="9">
        <f t="shared" si="28"/>
        <v>0</v>
      </c>
      <c r="G220" s="9">
        <f t="shared" si="28"/>
        <v>1.9191277889803375</v>
      </c>
      <c r="H220" s="9">
        <f t="shared" si="28"/>
        <v>248.51233362415735</v>
      </c>
      <c r="I220" s="9">
        <f t="shared" si="28"/>
        <v>791.32070788309329</v>
      </c>
      <c r="J220" s="9">
        <f t="shared" si="28"/>
        <v>4322.6105901457877</v>
      </c>
      <c r="K220" s="9">
        <f t="shared" si="28"/>
        <v>3846.7037867979357</v>
      </c>
      <c r="L220" s="9">
        <f t="shared" si="28"/>
        <v>423.03899237394893</v>
      </c>
      <c r="M220" s="9">
        <f t="shared" si="28"/>
        <v>6.337517549483505</v>
      </c>
      <c r="N220" s="9">
        <f t="shared" si="29"/>
        <v>1.4383942090301212</v>
      </c>
      <c r="O220" s="9">
        <f t="shared" si="28"/>
        <v>44.230621927676232</v>
      </c>
      <c r="P220" s="9">
        <f t="shared" si="28"/>
        <v>874.7834114584856</v>
      </c>
      <c r="Q220" s="9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</row>
    <row r="221" spans="1:75" s="8" customFormat="1" x14ac:dyDescent="0.2">
      <c r="A221" s="1" t="s">
        <v>68</v>
      </c>
      <c r="B221" s="19"/>
      <c r="C221" s="22">
        <f t="shared" si="27"/>
        <v>1000</v>
      </c>
      <c r="D221" s="8">
        <f t="shared" si="27"/>
        <v>300</v>
      </c>
      <c r="E221" s="9">
        <f t="shared" si="28"/>
        <v>2617.9110407090548</v>
      </c>
      <c r="F221" s="9">
        <f t="shared" si="28"/>
        <v>0</v>
      </c>
      <c r="G221" s="9">
        <f t="shared" si="28"/>
        <v>1.9191277889803375</v>
      </c>
      <c r="H221" s="9">
        <f t="shared" si="28"/>
        <v>248.51233362415735</v>
      </c>
      <c r="I221" s="9">
        <f t="shared" si="28"/>
        <v>791.32070788309329</v>
      </c>
      <c r="J221" s="9">
        <f t="shared" si="28"/>
        <v>4322.6105901457877</v>
      </c>
      <c r="K221" s="9">
        <f t="shared" si="28"/>
        <v>3846.7037867979357</v>
      </c>
      <c r="L221" s="9">
        <f t="shared" si="28"/>
        <v>423.03899237394893</v>
      </c>
      <c r="M221" s="9">
        <f t="shared" si="28"/>
        <v>6.337517549483505</v>
      </c>
      <c r="N221" s="9">
        <f t="shared" si="29"/>
        <v>1.4383942090301212</v>
      </c>
      <c r="O221" s="9">
        <f t="shared" si="28"/>
        <v>44.230621927676232</v>
      </c>
      <c r="P221" s="9">
        <f t="shared" si="28"/>
        <v>874.7834114584856</v>
      </c>
      <c r="Q221" s="9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</row>
    <row r="222" spans="1:75" s="8" customFormat="1" x14ac:dyDescent="0.2">
      <c r="A222" s="1" t="s">
        <v>69</v>
      </c>
      <c r="B222" s="19"/>
      <c r="C222" s="22">
        <f t="shared" si="27"/>
        <v>1000</v>
      </c>
      <c r="D222" s="8">
        <f t="shared" si="27"/>
        <v>300</v>
      </c>
      <c r="E222" s="9">
        <f t="shared" si="28"/>
        <v>2.4531191540102482</v>
      </c>
      <c r="F222" s="9">
        <f t="shared" si="28"/>
        <v>0</v>
      </c>
      <c r="G222" s="9">
        <f t="shared" si="28"/>
        <v>3.3663389085392796</v>
      </c>
      <c r="H222" s="9">
        <f t="shared" si="28"/>
        <v>0</v>
      </c>
      <c r="I222" s="9">
        <f t="shared" si="28"/>
        <v>0</v>
      </c>
      <c r="J222" s="9">
        <f t="shared" si="28"/>
        <v>18.925220972180039</v>
      </c>
      <c r="K222" s="9">
        <f t="shared" si="28"/>
        <v>174.71699300228747</v>
      </c>
      <c r="L222" s="9">
        <f t="shared" si="28"/>
        <v>10.692947058660346</v>
      </c>
      <c r="M222" s="9">
        <f t="shared" si="28"/>
        <v>0</v>
      </c>
      <c r="N222" s="9">
        <f t="shared" si="29"/>
        <v>0</v>
      </c>
      <c r="O222" s="9">
        <f t="shared" si="28"/>
        <v>42.073030614131049</v>
      </c>
      <c r="P222" s="9">
        <f t="shared" si="28"/>
        <v>32.363869703177734</v>
      </c>
      <c r="Q222" s="9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</row>
    <row r="223" spans="1:75" s="8" customFormat="1" x14ac:dyDescent="0.2">
      <c r="A223" s="1" t="s">
        <v>69</v>
      </c>
      <c r="B223" s="19"/>
      <c r="C223" s="22">
        <f t="shared" si="27"/>
        <v>1000</v>
      </c>
      <c r="D223" s="8">
        <f t="shared" si="27"/>
        <v>300</v>
      </c>
      <c r="E223" s="9">
        <f t="shared" si="28"/>
        <v>0</v>
      </c>
      <c r="F223" s="9">
        <f t="shared" si="28"/>
        <v>0</v>
      </c>
      <c r="G223" s="9">
        <f t="shared" si="28"/>
        <v>4.6247833603296646</v>
      </c>
      <c r="H223" s="9">
        <f t="shared" si="28"/>
        <v>26.174671825502962</v>
      </c>
      <c r="I223" s="9">
        <f t="shared" si="28"/>
        <v>0</v>
      </c>
      <c r="J223" s="9">
        <f t="shared" si="28"/>
        <v>35.822739697340779</v>
      </c>
      <c r="K223" s="9">
        <f t="shared" si="28"/>
        <v>63.996074224138809</v>
      </c>
      <c r="L223" s="9">
        <f t="shared" si="28"/>
        <v>0.96364235164908985</v>
      </c>
      <c r="M223" s="9">
        <f t="shared" si="28"/>
        <v>0</v>
      </c>
      <c r="N223" s="9">
        <f t="shared" si="29"/>
        <v>0</v>
      </c>
      <c r="O223" s="9">
        <f t="shared" si="28"/>
        <v>8.5104990700948857</v>
      </c>
      <c r="P223" s="9">
        <f t="shared" si="28"/>
        <v>0</v>
      </c>
      <c r="Q223" s="9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</row>
    <row r="224" spans="1:75" s="8" customFormat="1" x14ac:dyDescent="0.2">
      <c r="A224" s="1" t="s">
        <v>69</v>
      </c>
      <c r="B224" s="19"/>
      <c r="C224" s="22">
        <f t="shared" si="27"/>
        <v>1000</v>
      </c>
      <c r="D224" s="8">
        <f t="shared" si="27"/>
        <v>300</v>
      </c>
      <c r="E224" s="9">
        <f t="shared" si="28"/>
        <v>0</v>
      </c>
      <c r="F224" s="9">
        <f t="shared" si="28"/>
        <v>0</v>
      </c>
      <c r="G224" s="9">
        <f t="shared" si="28"/>
        <v>0.2831500016528366</v>
      </c>
      <c r="H224" s="9">
        <f t="shared" si="28"/>
        <v>9.9993128322146152</v>
      </c>
      <c r="I224" s="9">
        <f t="shared" si="28"/>
        <v>0</v>
      </c>
      <c r="J224" s="9">
        <f t="shared" si="28"/>
        <v>39.878144191379363</v>
      </c>
      <c r="K224" s="9">
        <f t="shared" si="28"/>
        <v>37.935022311176247</v>
      </c>
      <c r="L224" s="9">
        <f t="shared" si="28"/>
        <v>2.7516052691666686</v>
      </c>
      <c r="M224" s="9">
        <f t="shared" si="28"/>
        <v>0</v>
      </c>
      <c r="N224" s="9">
        <f t="shared" si="29"/>
        <v>0</v>
      </c>
      <c r="O224" s="9">
        <f t="shared" si="28"/>
        <v>1.7979927612876523</v>
      </c>
      <c r="P224" s="9">
        <f t="shared" si="28"/>
        <v>0</v>
      </c>
      <c r="Q224" s="9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</row>
    <row r="225" spans="1:75" s="8" customFormat="1" x14ac:dyDescent="0.2">
      <c r="A225" s="1" t="s">
        <v>70</v>
      </c>
      <c r="B225" s="19"/>
      <c r="C225" s="22">
        <f t="shared" si="27"/>
        <v>1000</v>
      </c>
      <c r="D225" s="8">
        <f t="shared" si="27"/>
        <v>300</v>
      </c>
      <c r="E225" s="9">
        <f t="shared" si="28"/>
        <v>37.518292943686156</v>
      </c>
      <c r="F225" s="9">
        <f t="shared" si="28"/>
        <v>5.6285650829790095</v>
      </c>
      <c r="G225" s="9">
        <f t="shared" si="28"/>
        <v>0</v>
      </c>
      <c r="H225" s="9">
        <f t="shared" si="28"/>
        <v>8.8229230872481867</v>
      </c>
      <c r="I225" s="9">
        <f t="shared" si="28"/>
        <v>25.381192820250664</v>
      </c>
      <c r="J225" s="9">
        <f t="shared" si="28"/>
        <v>110.39712233771689</v>
      </c>
      <c r="K225" s="9">
        <f t="shared" si="28"/>
        <v>138.94087439987732</v>
      </c>
      <c r="L225" s="9">
        <f t="shared" si="28"/>
        <v>21.885130516367813</v>
      </c>
      <c r="M225" s="9">
        <f t="shared" si="28"/>
        <v>0</v>
      </c>
      <c r="N225" s="9">
        <f t="shared" si="29"/>
        <v>0</v>
      </c>
      <c r="O225" s="9">
        <f t="shared" si="28"/>
        <v>0</v>
      </c>
      <c r="P225" s="9">
        <f t="shared" si="28"/>
        <v>0</v>
      </c>
      <c r="Q225" s="9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</row>
    <row r="226" spans="1:75" s="8" customFormat="1" x14ac:dyDescent="0.2">
      <c r="A226" s="1" t="s">
        <v>70</v>
      </c>
      <c r="B226" s="19"/>
      <c r="C226" s="22">
        <f t="shared" si="27"/>
        <v>1000</v>
      </c>
      <c r="D226" s="8">
        <f t="shared" si="27"/>
        <v>300</v>
      </c>
      <c r="E226" s="9">
        <f t="shared" si="28"/>
        <v>39.105605337457497</v>
      </c>
      <c r="F226" s="9">
        <f t="shared" si="28"/>
        <v>0</v>
      </c>
      <c r="G226" s="9">
        <f t="shared" si="28"/>
        <v>0</v>
      </c>
      <c r="H226" s="9">
        <f t="shared" si="28"/>
        <v>7.9406307785233681</v>
      </c>
      <c r="I226" s="9">
        <f t="shared" si="28"/>
        <v>22.022478582382906</v>
      </c>
      <c r="J226" s="9">
        <f t="shared" si="28"/>
        <v>95.527305859575449</v>
      </c>
      <c r="K226" s="9">
        <f t="shared" si="28"/>
        <v>107.79097803053745</v>
      </c>
      <c r="L226" s="9">
        <f t="shared" si="28"/>
        <v>26.413088554237007</v>
      </c>
      <c r="M226" s="9">
        <f t="shared" si="28"/>
        <v>0</v>
      </c>
      <c r="N226" s="9">
        <f t="shared" si="29"/>
        <v>1.6781265772018077</v>
      </c>
      <c r="O226" s="9">
        <f t="shared" si="28"/>
        <v>0</v>
      </c>
      <c r="P226" s="9">
        <f t="shared" si="28"/>
        <v>9.8290270950391712</v>
      </c>
      <c r="Q226" s="9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</row>
    <row r="227" spans="1:75" s="8" customFormat="1" x14ac:dyDescent="0.2">
      <c r="A227" s="1" t="s">
        <v>70</v>
      </c>
      <c r="B227" s="19"/>
      <c r="C227" s="21">
        <v>1000</v>
      </c>
      <c r="D227" s="1">
        <v>300</v>
      </c>
      <c r="E227" s="9">
        <f t="shared" si="28"/>
        <v>33.04495801578512</v>
      </c>
      <c r="F227" s="9">
        <f t="shared" si="28"/>
        <v>0</v>
      </c>
      <c r="G227" s="9">
        <f t="shared" si="28"/>
        <v>1.2269833404956254</v>
      </c>
      <c r="H227" s="9">
        <f t="shared" si="28"/>
        <v>9.7052153959730063</v>
      </c>
      <c r="I227" s="9">
        <f t="shared" si="28"/>
        <v>17.595082541557225</v>
      </c>
      <c r="J227" s="9">
        <f t="shared" si="28"/>
        <v>52.044357673495107</v>
      </c>
      <c r="K227" s="9">
        <f t="shared" si="28"/>
        <v>146.49703738055879</v>
      </c>
      <c r="L227" s="9">
        <f t="shared" si="28"/>
        <v>20.120387896480331</v>
      </c>
      <c r="M227" s="9">
        <f t="shared" si="28"/>
        <v>0</v>
      </c>
      <c r="N227" s="9">
        <f t="shared" si="29"/>
        <v>0</v>
      </c>
      <c r="O227" s="9">
        <f t="shared" si="28"/>
        <v>0</v>
      </c>
      <c r="P227" s="9">
        <f t="shared" si="28"/>
        <v>3.5959855225752984</v>
      </c>
      <c r="Q227" s="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</row>
    <row r="228" spans="1:75" s="8" customFormat="1" x14ac:dyDescent="0.2">
      <c r="A228"/>
      <c r="B228" s="17"/>
      <c r="C228" s="7"/>
      <c r="D22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</row>
    <row r="229" spans="1:75" x14ac:dyDescent="0.2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75" x14ac:dyDescent="0.2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75" x14ac:dyDescent="0.2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75" x14ac:dyDescent="0.2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4" spans="1:75" x14ac:dyDescent="0.2">
      <c r="A234" s="2" t="s">
        <v>23</v>
      </c>
      <c r="C234" s="7" t="s">
        <v>24</v>
      </c>
      <c r="D234" s="1">
        <v>1</v>
      </c>
      <c r="E234" t="s">
        <v>26</v>
      </c>
      <c r="F234" s="1">
        <v>0</v>
      </c>
      <c r="G234" t="s">
        <v>25</v>
      </c>
      <c r="H234" s="8">
        <v>3.33</v>
      </c>
      <c r="J234" s="5"/>
      <c r="Q234" t="s">
        <v>59</v>
      </c>
      <c r="R234">
        <v>1</v>
      </c>
    </row>
    <row r="235" spans="1:75" x14ac:dyDescent="0.2">
      <c r="A235" t="s">
        <v>3</v>
      </c>
      <c r="C235" s="7" t="s">
        <v>4</v>
      </c>
      <c r="D235" t="s">
        <v>5</v>
      </c>
      <c r="E235" t="s">
        <v>38</v>
      </c>
      <c r="F235" t="s">
        <v>39</v>
      </c>
      <c r="G235" t="s">
        <v>52</v>
      </c>
      <c r="H235" t="s">
        <v>40</v>
      </c>
      <c r="I235" t="s">
        <v>53</v>
      </c>
      <c r="J235" t="s">
        <v>41</v>
      </c>
      <c r="K235" t="s">
        <v>42</v>
      </c>
      <c r="L235" t="s">
        <v>43</v>
      </c>
      <c r="M235" t="s">
        <v>49</v>
      </c>
      <c r="N235" t="s">
        <v>50</v>
      </c>
      <c r="O235" t="s">
        <v>51</v>
      </c>
      <c r="P235" t="s">
        <v>54</v>
      </c>
    </row>
    <row r="236" spans="1:75" x14ac:dyDescent="0.2">
      <c r="A236" s="1" t="s">
        <v>67</v>
      </c>
      <c r="B236" s="19"/>
      <c r="C236" s="22">
        <v>1000</v>
      </c>
      <c r="D236" s="8">
        <v>300</v>
      </c>
      <c r="E236" s="9">
        <f>E207/$R$238</f>
        <v>5055.1570707815908</v>
      </c>
      <c r="F236" s="9">
        <f t="shared" ref="F236:P236" si="30">F207/$R$238</f>
        <v>85.341216528411422</v>
      </c>
      <c r="G236" s="9">
        <f t="shared" si="30"/>
        <v>98.190128350944804</v>
      </c>
      <c r="H236" s="9">
        <f t="shared" si="30"/>
        <v>428.35291588589951</v>
      </c>
      <c r="I236" s="9">
        <f t="shared" si="30"/>
        <v>3882.0248164519026</v>
      </c>
      <c r="J236" s="9">
        <f t="shared" si="30"/>
        <v>7511.8482743326276</v>
      </c>
      <c r="K236" s="9">
        <f t="shared" si="30"/>
        <v>7215.364609511942</v>
      </c>
      <c r="L236" s="9">
        <f t="shared" si="30"/>
        <v>370.65400092044683</v>
      </c>
      <c r="M236" s="9">
        <f t="shared" si="30"/>
        <v>65.611946394652747</v>
      </c>
      <c r="N236" s="9">
        <f t="shared" si="30"/>
        <v>0</v>
      </c>
      <c r="O236" s="9">
        <f t="shared" si="30"/>
        <v>187.11111335800163</v>
      </c>
      <c r="P236" s="9">
        <f t="shared" si="30"/>
        <v>1344.7787192590777</v>
      </c>
      <c r="Q236" s="9"/>
      <c r="S236" t="s">
        <v>60</v>
      </c>
    </row>
    <row r="237" spans="1:75" x14ac:dyDescent="0.2">
      <c r="A237" s="1" t="s">
        <v>67</v>
      </c>
      <c r="B237" s="19"/>
      <c r="C237" s="22">
        <v>1000</v>
      </c>
      <c r="D237" s="8">
        <v>300</v>
      </c>
      <c r="E237" s="9">
        <f t="shared" ref="E237:J256" si="31">E208/$R$238</f>
        <v>5183.5850735503627</v>
      </c>
      <c r="F237" s="9">
        <f t="shared" si="31"/>
        <v>252.67693521157108</v>
      </c>
      <c r="G237" s="9">
        <f t="shared" si="31"/>
        <v>275.78810160986291</v>
      </c>
      <c r="H237" s="9">
        <f t="shared" si="31"/>
        <v>249.68872336912381</v>
      </c>
      <c r="I237" s="9">
        <f t="shared" si="31"/>
        <v>3504.9328088367497</v>
      </c>
      <c r="J237" s="9">
        <f t="shared" si="31"/>
        <v>7875.1449269235836</v>
      </c>
      <c r="K237" s="9">
        <f t="shared" ref="K237:P237" si="32">K208/$R$238</f>
        <v>7650.2294994205477</v>
      </c>
      <c r="L237" s="9">
        <f t="shared" si="32"/>
        <v>397.7056476595115</v>
      </c>
      <c r="M237" s="9">
        <f t="shared" si="32"/>
        <v>35.788334397083318</v>
      </c>
      <c r="N237" s="9">
        <f t="shared" si="32"/>
        <v>0</v>
      </c>
      <c r="O237" s="9">
        <f t="shared" si="32"/>
        <v>164.33653838169138</v>
      </c>
      <c r="P237" s="9">
        <f t="shared" si="32"/>
        <v>1170.3734214141753</v>
      </c>
      <c r="Q237" s="9"/>
    </row>
    <row r="238" spans="1:75" x14ac:dyDescent="0.2">
      <c r="A238" s="1" t="s">
        <v>67</v>
      </c>
      <c r="B238" s="19"/>
      <c r="C238" s="22">
        <v>1000</v>
      </c>
      <c r="D238" s="8">
        <v>300</v>
      </c>
      <c r="E238" s="9">
        <f t="shared" si="31"/>
        <v>5103.8587010450292</v>
      </c>
      <c r="F238" s="9">
        <f t="shared" si="31"/>
        <v>64.043943241463822</v>
      </c>
      <c r="G238" s="9">
        <f t="shared" si="31"/>
        <v>148.9998230919816</v>
      </c>
      <c r="H238" s="9">
        <f t="shared" si="31"/>
        <v>355.56380041610208</v>
      </c>
      <c r="I238" s="9">
        <f t="shared" si="31"/>
        <v>3665.9984234254084</v>
      </c>
      <c r="J238" s="9">
        <f t="shared" si="31"/>
        <v>8084.6741591155769</v>
      </c>
      <c r="K238" s="9">
        <f t="shared" ref="K238:P238" si="33">K209/$R$238</f>
        <v>7874.9867962438784</v>
      </c>
      <c r="L238" s="9">
        <f t="shared" si="33"/>
        <v>464.81230781049607</v>
      </c>
      <c r="M238" s="9">
        <f t="shared" si="33"/>
        <v>20.876528398298603</v>
      </c>
      <c r="N238" s="9">
        <f t="shared" si="33"/>
        <v>24.812300105769594</v>
      </c>
      <c r="O238" s="9">
        <f t="shared" si="33"/>
        <v>146.95594168924407</v>
      </c>
      <c r="P238" s="9">
        <f t="shared" si="33"/>
        <v>1209.3299312420745</v>
      </c>
      <c r="Q238" s="9"/>
      <c r="R238">
        <v>1</v>
      </c>
    </row>
    <row r="239" spans="1:75" x14ac:dyDescent="0.2">
      <c r="A239" s="1" t="s">
        <v>68</v>
      </c>
      <c r="B239" s="19"/>
      <c r="C239" s="22">
        <v>1000</v>
      </c>
      <c r="D239" s="8">
        <v>300</v>
      </c>
      <c r="E239" s="9">
        <f t="shared" si="31"/>
        <v>4037.8341275008702</v>
      </c>
      <c r="F239" s="9">
        <f t="shared" si="31"/>
        <v>22.970630473779188</v>
      </c>
      <c r="G239" s="9">
        <f t="shared" si="31"/>
        <v>115.49373956306259</v>
      </c>
      <c r="H239" s="9">
        <f t="shared" si="31"/>
        <v>326.15405679194146</v>
      </c>
      <c r="I239" s="9">
        <f t="shared" si="31"/>
        <v>3388.9044988013188</v>
      </c>
      <c r="J239" s="9">
        <f t="shared" si="31"/>
        <v>6385.9102766127489</v>
      </c>
      <c r="K239" s="9">
        <f t="shared" ref="K239:P239" si="34">K210/$R$238</f>
        <v>6447.0262003028538</v>
      </c>
      <c r="L239" s="9">
        <f t="shared" si="34"/>
        <v>348.36251519555225</v>
      </c>
      <c r="M239" s="9">
        <f t="shared" si="34"/>
        <v>0</v>
      </c>
      <c r="N239" s="9">
        <f t="shared" si="34"/>
        <v>14.6236744584729</v>
      </c>
      <c r="O239" s="9">
        <f t="shared" si="34"/>
        <v>97.810806214048256</v>
      </c>
      <c r="P239" s="9">
        <f t="shared" si="34"/>
        <v>962.40559202523707</v>
      </c>
      <c r="Q239" s="9"/>
      <c r="S239" s="4"/>
    </row>
    <row r="240" spans="1:75" s="8" customFormat="1" x14ac:dyDescent="0.2">
      <c r="A240" s="1" t="s">
        <v>68</v>
      </c>
      <c r="B240" s="19"/>
      <c r="C240" s="22">
        <v>1000</v>
      </c>
      <c r="D240" s="8">
        <v>300</v>
      </c>
      <c r="E240" s="9">
        <f t="shared" si="31"/>
        <v>4151.8320175989929</v>
      </c>
      <c r="F240" s="9">
        <f t="shared" si="31"/>
        <v>115.76589265262223</v>
      </c>
      <c r="G240" s="9">
        <f t="shared" si="31"/>
        <v>211.29282345560566</v>
      </c>
      <c r="H240" s="9">
        <f t="shared" si="31"/>
        <v>260.71737722818403</v>
      </c>
      <c r="I240" s="9">
        <f t="shared" si="31"/>
        <v>3268.1052878598248</v>
      </c>
      <c r="J240" s="9">
        <f t="shared" si="31"/>
        <v>6610.0840250332158</v>
      </c>
      <c r="K240" s="9">
        <f t="shared" ref="K240:P240" si="35">K211/$R$238</f>
        <v>6756.2120528797177</v>
      </c>
      <c r="L240" s="9">
        <f t="shared" si="35"/>
        <v>375.93661863129427</v>
      </c>
      <c r="M240" s="9">
        <f t="shared" si="35"/>
        <v>0</v>
      </c>
      <c r="N240" s="9">
        <f t="shared" si="35"/>
        <v>0</v>
      </c>
      <c r="O240" s="9">
        <f t="shared" si="35"/>
        <v>100.20812989576513</v>
      </c>
      <c r="P240" s="9">
        <f t="shared" si="35"/>
        <v>992.37213804669796</v>
      </c>
      <c r="Q240" s="9"/>
      <c r="R240" s="5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</row>
    <row r="241" spans="1:69" s="8" customFormat="1" x14ac:dyDescent="0.2">
      <c r="A241" s="1" t="s">
        <v>68</v>
      </c>
      <c r="B241" s="19"/>
      <c r="C241" s="22">
        <v>1000</v>
      </c>
      <c r="D241" s="8">
        <v>300</v>
      </c>
      <c r="E241" s="9">
        <f t="shared" si="31"/>
        <v>4165.9013774528757</v>
      </c>
      <c r="F241" s="9">
        <f t="shared" si="31"/>
        <v>12.321993830305393</v>
      </c>
      <c r="G241" s="9">
        <f t="shared" si="31"/>
        <v>119.11176736195993</v>
      </c>
      <c r="H241" s="9">
        <f t="shared" si="31"/>
        <v>301.15577471140494</v>
      </c>
      <c r="I241" s="9">
        <f t="shared" si="31"/>
        <v>3096.7345273140722</v>
      </c>
      <c r="J241" s="9">
        <f t="shared" si="31"/>
        <v>6305.3654373561494</v>
      </c>
      <c r="K241" s="9">
        <f t="shared" ref="K241:P241" si="36">K212/$R$238</f>
        <v>6372.6211260543059</v>
      </c>
      <c r="L241" s="9">
        <f t="shared" si="36"/>
        <v>322.87823854651924</v>
      </c>
      <c r="M241" s="9">
        <f t="shared" si="36"/>
        <v>4.1007466496657976</v>
      </c>
      <c r="N241" s="9">
        <f t="shared" si="36"/>
        <v>0</v>
      </c>
      <c r="O241" s="9">
        <f t="shared" si="36"/>
        <v>101.40679173662356</v>
      </c>
      <c r="P241" s="9">
        <f t="shared" si="36"/>
        <v>949.81964269622358</v>
      </c>
      <c r="Q241" s="9"/>
      <c r="R241" s="5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</row>
    <row r="242" spans="1:69" s="8" customFormat="1" x14ac:dyDescent="0.2">
      <c r="A242" s="1" t="s">
        <v>69</v>
      </c>
      <c r="B242" s="19"/>
      <c r="C242" s="22">
        <v>1000</v>
      </c>
      <c r="D242" s="8">
        <v>300</v>
      </c>
      <c r="E242" s="9">
        <f t="shared" si="31"/>
        <v>0</v>
      </c>
      <c r="F242" s="9">
        <f t="shared" si="31"/>
        <v>0</v>
      </c>
      <c r="G242" s="9">
        <f t="shared" si="31"/>
        <v>0.2831500016528366</v>
      </c>
      <c r="H242" s="9">
        <f t="shared" si="31"/>
        <v>0</v>
      </c>
      <c r="I242" s="9">
        <f t="shared" si="31"/>
        <v>18.358426686527171</v>
      </c>
      <c r="J242" s="9">
        <f t="shared" si="31"/>
        <v>17.573419474167181</v>
      </c>
      <c r="K242" s="9">
        <f t="shared" ref="K242:P242" si="37">K213/$R$238</f>
        <v>82.346755748650949</v>
      </c>
      <c r="L242" s="9">
        <f t="shared" si="37"/>
        <v>0</v>
      </c>
      <c r="M242" s="9">
        <f t="shared" si="37"/>
        <v>0</v>
      </c>
      <c r="N242" s="9">
        <f t="shared" si="37"/>
        <v>0</v>
      </c>
      <c r="O242" s="9">
        <f t="shared" si="37"/>
        <v>0</v>
      </c>
      <c r="P242" s="9">
        <f t="shared" si="37"/>
        <v>0</v>
      </c>
      <c r="Q242" s="9"/>
      <c r="R242" s="5"/>
      <c r="S242" s="4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</row>
    <row r="243" spans="1:69" s="8" customFormat="1" x14ac:dyDescent="0.2">
      <c r="A243" s="1" t="s">
        <v>69</v>
      </c>
      <c r="B243" s="19"/>
      <c r="C243" s="22">
        <v>1000</v>
      </c>
      <c r="D243" s="8">
        <v>300</v>
      </c>
      <c r="E243" s="9">
        <f t="shared" si="31"/>
        <v>0</v>
      </c>
      <c r="F243" s="9">
        <f t="shared" si="31"/>
        <v>0</v>
      </c>
      <c r="G243" s="9">
        <f t="shared" si="31"/>
        <v>4.2472500247925495</v>
      </c>
      <c r="H243" s="9">
        <f t="shared" si="31"/>
        <v>0</v>
      </c>
      <c r="I243" s="9">
        <f t="shared" si="31"/>
        <v>21.411803266406952</v>
      </c>
      <c r="J243" s="9">
        <f t="shared" si="31"/>
        <v>72.771980643025628</v>
      </c>
      <c r="K243" s="9">
        <f t="shared" ref="K243:P243" si="38">K214/$R$238</f>
        <v>28.065748213959679</v>
      </c>
      <c r="L243" s="9">
        <f t="shared" si="38"/>
        <v>0.94042205401898749</v>
      </c>
      <c r="M243" s="9">
        <f t="shared" si="38"/>
        <v>0</v>
      </c>
      <c r="N243" s="9">
        <f t="shared" si="38"/>
        <v>1.4383942090301212</v>
      </c>
      <c r="O243" s="9">
        <f t="shared" si="38"/>
        <v>25.291764842112968</v>
      </c>
      <c r="P243" s="9">
        <f t="shared" si="38"/>
        <v>14.383942090301218</v>
      </c>
      <c r="Q243" s="9"/>
      <c r="R243" s="5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</row>
    <row r="244" spans="1:69" s="8" customFormat="1" x14ac:dyDescent="0.2">
      <c r="A244" s="1" t="s">
        <v>69</v>
      </c>
      <c r="B244" s="19"/>
      <c r="C244" s="22">
        <v>1000</v>
      </c>
      <c r="D244" s="8">
        <v>300</v>
      </c>
      <c r="E244" s="9">
        <f t="shared" si="31"/>
        <v>0</v>
      </c>
      <c r="F244" s="9">
        <f t="shared" si="31"/>
        <v>0</v>
      </c>
      <c r="G244" s="9">
        <f t="shared" si="31"/>
        <v>9.9102500578492823</v>
      </c>
      <c r="H244" s="9">
        <f t="shared" si="31"/>
        <v>21.175015409395655</v>
      </c>
      <c r="I244" s="9">
        <f t="shared" si="31"/>
        <v>17.595082541557225</v>
      </c>
      <c r="J244" s="9">
        <f t="shared" si="31"/>
        <v>13.968615479466219</v>
      </c>
      <c r="K244" s="9">
        <f t="shared" ref="K244:P244" si="39">K215/$R$238</f>
        <v>5006.6519080364233</v>
      </c>
      <c r="L244" s="9">
        <f t="shared" si="39"/>
        <v>0</v>
      </c>
      <c r="M244" s="9">
        <f t="shared" si="39"/>
        <v>0</v>
      </c>
      <c r="N244" s="9">
        <f t="shared" si="39"/>
        <v>0</v>
      </c>
      <c r="O244" s="9">
        <f t="shared" si="39"/>
        <v>0</v>
      </c>
      <c r="P244" s="9">
        <f t="shared" si="39"/>
        <v>0</v>
      </c>
      <c r="Q244" s="9"/>
      <c r="R244" s="5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</row>
    <row r="245" spans="1:69" s="8" customFormat="1" x14ac:dyDescent="0.2">
      <c r="A245" s="1" t="s">
        <v>67</v>
      </c>
      <c r="B245" s="19"/>
      <c r="C245" s="22">
        <v>1000</v>
      </c>
      <c r="D245" s="8">
        <v>300</v>
      </c>
      <c r="E245" s="9">
        <f t="shared" si="31"/>
        <v>3447.3539170179324</v>
      </c>
      <c r="F245" s="9">
        <f t="shared" si="31"/>
        <v>0.45637014186316521</v>
      </c>
      <c r="G245" s="9">
        <f t="shared" si="31"/>
        <v>4.7506278055087039</v>
      </c>
      <c r="H245" s="9">
        <f t="shared" si="31"/>
        <v>303.21445676509614</v>
      </c>
      <c r="I245" s="9">
        <f t="shared" si="31"/>
        <v>752.84816297660802</v>
      </c>
      <c r="J245" s="9">
        <f t="shared" si="31"/>
        <v>5499.1284939163133</v>
      </c>
      <c r="K245" s="9">
        <f t="shared" ref="K245:P245" si="40">K216/$R$238</f>
        <v>5369.3477311091328</v>
      </c>
      <c r="L245" s="9">
        <f t="shared" si="40"/>
        <v>496.71699675425145</v>
      </c>
      <c r="M245" s="9">
        <f t="shared" si="40"/>
        <v>16.775781748632802</v>
      </c>
      <c r="N245" s="9">
        <f t="shared" si="40"/>
        <v>0</v>
      </c>
      <c r="O245" s="9">
        <f t="shared" si="40"/>
        <v>79.711012417085897</v>
      </c>
      <c r="P245" s="9">
        <f t="shared" si="40"/>
        <v>1095.8166549127809</v>
      </c>
      <c r="Q245" s="9"/>
      <c r="R245" s="5"/>
      <c r="S245" s="4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</row>
    <row r="246" spans="1:69" s="8" customFormat="1" x14ac:dyDescent="0.2">
      <c r="A246" s="1" t="s">
        <v>67</v>
      </c>
      <c r="B246" s="18"/>
      <c r="C246" s="21">
        <v>1000</v>
      </c>
      <c r="D246" s="1">
        <v>300</v>
      </c>
      <c r="E246" s="9">
        <f t="shared" si="31"/>
        <v>3595.8397763989055</v>
      </c>
      <c r="F246" s="9">
        <f t="shared" si="31"/>
        <v>0</v>
      </c>
      <c r="G246" s="9">
        <f t="shared" si="31"/>
        <v>2.3595833471069723</v>
      </c>
      <c r="H246" s="9">
        <f t="shared" si="31"/>
        <v>289.98007213422386</v>
      </c>
      <c r="I246" s="9">
        <f t="shared" si="31"/>
        <v>783.3055943609088</v>
      </c>
      <c r="J246" s="9">
        <f t="shared" si="31"/>
        <v>6073.8694308214481</v>
      </c>
      <c r="K246" s="9">
        <f t="shared" ref="K246:P246" si="41">K217/$R$238</f>
        <v>5594.7989612674246</v>
      </c>
      <c r="L246" s="9">
        <f t="shared" si="41"/>
        <v>519.00848247914598</v>
      </c>
      <c r="M246" s="9">
        <f t="shared" si="41"/>
        <v>0</v>
      </c>
      <c r="N246" s="9">
        <f t="shared" si="41"/>
        <v>0</v>
      </c>
      <c r="O246" s="9">
        <f t="shared" si="41"/>
        <v>79.47128004891421</v>
      </c>
      <c r="P246" s="9">
        <f t="shared" si="41"/>
        <v>1160.0649295827927</v>
      </c>
      <c r="Q246" s="12"/>
      <c r="R246" s="5"/>
      <c r="S246" s="4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</row>
    <row r="247" spans="1:69" s="8" customFormat="1" x14ac:dyDescent="0.2">
      <c r="A247" s="1" t="s">
        <v>67</v>
      </c>
      <c r="B247" s="18"/>
      <c r="C247" s="21">
        <v>1000</v>
      </c>
      <c r="D247" s="1">
        <v>300</v>
      </c>
      <c r="E247" s="9">
        <f t="shared" si="31"/>
        <v>3580.9767603481378</v>
      </c>
      <c r="F247" s="9">
        <f t="shared" si="31"/>
        <v>2.5860974705579247</v>
      </c>
      <c r="G247" s="9">
        <f t="shared" si="31"/>
        <v>4.184327802203029</v>
      </c>
      <c r="H247" s="9">
        <f t="shared" si="31"/>
        <v>198.2216720268427</v>
      </c>
      <c r="I247" s="9">
        <f t="shared" si="31"/>
        <v>776.51183147067638</v>
      </c>
      <c r="J247" s="9">
        <f t="shared" si="31"/>
        <v>6096.6247560379979</v>
      </c>
      <c r="K247" s="9">
        <f t="shared" ref="K247:P247" si="42">K218/$R$238</f>
        <v>5879.1574211934776</v>
      </c>
      <c r="L247" s="9">
        <f t="shared" si="42"/>
        <v>571.23093184923744</v>
      </c>
      <c r="M247" s="9">
        <f t="shared" si="42"/>
        <v>5.5919272495442698</v>
      </c>
      <c r="N247" s="9">
        <f t="shared" si="42"/>
        <v>0</v>
      </c>
      <c r="O247" s="9">
        <f t="shared" si="42"/>
        <v>88.101645303094941</v>
      </c>
      <c r="P247" s="9">
        <f t="shared" si="42"/>
        <v>1121.2282859389798</v>
      </c>
      <c r="Q247" s="12"/>
      <c r="R247" s="5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</row>
    <row r="248" spans="1:69" s="8" customFormat="1" x14ac:dyDescent="0.2">
      <c r="A248" s="1" t="s">
        <v>68</v>
      </c>
      <c r="B248" s="18"/>
      <c r="C248" s="21">
        <v>1000</v>
      </c>
      <c r="D248" s="1">
        <v>300</v>
      </c>
      <c r="E248" s="9">
        <f t="shared" si="31"/>
        <v>2511.4168091996689</v>
      </c>
      <c r="F248" s="9">
        <f t="shared" si="31"/>
        <v>0</v>
      </c>
      <c r="G248" s="9">
        <f t="shared" si="31"/>
        <v>2.8000389052336074</v>
      </c>
      <c r="H248" s="9">
        <f t="shared" si="31"/>
        <v>263.21720543623769</v>
      </c>
      <c r="I248" s="9">
        <f t="shared" si="31"/>
        <v>657.58281368435894</v>
      </c>
      <c r="J248" s="9">
        <f t="shared" si="31"/>
        <v>3604.5786944512906</v>
      </c>
      <c r="K248" s="9">
        <f t="shared" ref="K248:P248" si="43">K219/$R$238</f>
        <v>3278.2952817613673</v>
      </c>
      <c r="L248" s="9">
        <f t="shared" si="43"/>
        <v>318.31545006220489</v>
      </c>
      <c r="M248" s="9">
        <f t="shared" si="43"/>
        <v>47.344984046141469</v>
      </c>
      <c r="N248" s="9">
        <f t="shared" si="43"/>
        <v>0</v>
      </c>
      <c r="O248" s="9">
        <f t="shared" si="43"/>
        <v>38.477045091555745</v>
      </c>
      <c r="P248" s="9">
        <f t="shared" si="43"/>
        <v>810.05567205213003</v>
      </c>
      <c r="Q248" s="12"/>
      <c r="R248" s="5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</row>
    <row r="249" spans="1:69" s="8" customFormat="1" x14ac:dyDescent="0.2">
      <c r="A249" s="1" t="s">
        <v>68</v>
      </c>
      <c r="B249" s="18"/>
      <c r="C249" s="21">
        <v>1000</v>
      </c>
      <c r="D249" s="1">
        <v>300</v>
      </c>
      <c r="E249" s="9">
        <f t="shared" si="31"/>
        <v>2617.9110407090548</v>
      </c>
      <c r="F249" s="9">
        <f t="shared" si="31"/>
        <v>0</v>
      </c>
      <c r="G249" s="9">
        <f t="shared" si="31"/>
        <v>1.9191277889803375</v>
      </c>
      <c r="H249" s="9">
        <f t="shared" si="31"/>
        <v>248.51233362415735</v>
      </c>
      <c r="I249" s="9">
        <f t="shared" si="31"/>
        <v>791.32070788309329</v>
      </c>
      <c r="J249" s="9">
        <f t="shared" si="31"/>
        <v>4322.6105901457877</v>
      </c>
      <c r="K249" s="9">
        <f t="shared" ref="K249:P249" si="44">K220/$R$238</f>
        <v>3846.7037867979357</v>
      </c>
      <c r="L249" s="9">
        <f t="shared" si="44"/>
        <v>423.03899237394893</v>
      </c>
      <c r="M249" s="9">
        <f t="shared" si="44"/>
        <v>6.337517549483505</v>
      </c>
      <c r="N249" s="9">
        <f t="shared" si="44"/>
        <v>1.4383942090301212</v>
      </c>
      <c r="O249" s="9">
        <f t="shared" si="44"/>
        <v>44.230621927676232</v>
      </c>
      <c r="P249" s="9">
        <f t="shared" si="44"/>
        <v>874.7834114584856</v>
      </c>
      <c r="Q249" s="12"/>
      <c r="R249" s="5"/>
      <c r="S249" s="4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</row>
    <row r="250" spans="1:69" x14ac:dyDescent="0.2">
      <c r="A250" s="1" t="s">
        <v>68</v>
      </c>
      <c r="B250" s="18"/>
      <c r="C250" s="21">
        <v>1000</v>
      </c>
      <c r="D250" s="1">
        <v>300</v>
      </c>
      <c r="E250" s="9">
        <f t="shared" si="31"/>
        <v>2617.9110407090548</v>
      </c>
      <c r="F250" s="9">
        <f t="shared" si="31"/>
        <v>0</v>
      </c>
      <c r="G250" s="9">
        <f t="shared" si="31"/>
        <v>1.9191277889803375</v>
      </c>
      <c r="H250" s="9">
        <f t="shared" si="31"/>
        <v>248.51233362415735</v>
      </c>
      <c r="I250" s="9">
        <f t="shared" si="31"/>
        <v>791.32070788309329</v>
      </c>
      <c r="J250" s="9">
        <f t="shared" si="31"/>
        <v>4322.6105901457877</v>
      </c>
      <c r="K250" s="9">
        <f t="shared" ref="K250:P250" si="45">K221/$R$238</f>
        <v>3846.7037867979357</v>
      </c>
      <c r="L250" s="9">
        <f t="shared" si="45"/>
        <v>423.03899237394893</v>
      </c>
      <c r="M250" s="9">
        <f t="shared" si="45"/>
        <v>6.337517549483505</v>
      </c>
      <c r="N250" s="9">
        <f t="shared" si="45"/>
        <v>1.4383942090301212</v>
      </c>
      <c r="O250" s="9">
        <f t="shared" si="45"/>
        <v>44.230621927676232</v>
      </c>
      <c r="P250" s="9">
        <f t="shared" si="45"/>
        <v>874.7834114584856</v>
      </c>
      <c r="Q250" s="12"/>
      <c r="R250" s="5"/>
      <c r="S250" s="4"/>
    </row>
    <row r="251" spans="1:69" x14ac:dyDescent="0.2">
      <c r="A251" s="1" t="s">
        <v>69</v>
      </c>
      <c r="B251" s="18"/>
      <c r="C251" s="21">
        <v>1000</v>
      </c>
      <c r="D251" s="1">
        <v>300</v>
      </c>
      <c r="E251" s="9">
        <f t="shared" si="31"/>
        <v>2.4531191540102482</v>
      </c>
      <c r="F251" s="9">
        <f t="shared" si="31"/>
        <v>0</v>
      </c>
      <c r="G251" s="9">
        <f t="shared" si="31"/>
        <v>3.3663389085392796</v>
      </c>
      <c r="H251" s="9">
        <f t="shared" si="31"/>
        <v>0</v>
      </c>
      <c r="I251" s="9">
        <f t="shared" si="31"/>
        <v>0</v>
      </c>
      <c r="J251" s="9">
        <f t="shared" si="31"/>
        <v>18.925220972180039</v>
      </c>
      <c r="K251" s="9">
        <f t="shared" ref="K251:P251" si="46">K222/$R$238</f>
        <v>174.71699300228747</v>
      </c>
      <c r="L251" s="9">
        <f t="shared" si="46"/>
        <v>10.692947058660346</v>
      </c>
      <c r="M251" s="9">
        <f t="shared" si="46"/>
        <v>0</v>
      </c>
      <c r="N251" s="9">
        <f t="shared" si="46"/>
        <v>0</v>
      </c>
      <c r="O251" s="9">
        <f t="shared" si="46"/>
        <v>42.073030614131049</v>
      </c>
      <c r="P251" s="9">
        <f t="shared" si="46"/>
        <v>32.363869703177734</v>
      </c>
      <c r="Q251" s="12"/>
      <c r="R251" s="5"/>
      <c r="S251" s="4"/>
    </row>
    <row r="252" spans="1:69" x14ac:dyDescent="0.2">
      <c r="A252" s="1" t="s">
        <v>69</v>
      </c>
      <c r="B252" s="18"/>
      <c r="C252" s="21">
        <v>1000</v>
      </c>
      <c r="D252" s="1">
        <v>300</v>
      </c>
      <c r="E252" s="9">
        <f t="shared" si="31"/>
        <v>0</v>
      </c>
      <c r="F252" s="9">
        <f t="shared" si="31"/>
        <v>0</v>
      </c>
      <c r="G252" s="9">
        <f t="shared" si="31"/>
        <v>4.6247833603296646</v>
      </c>
      <c r="H252" s="9">
        <f t="shared" si="31"/>
        <v>26.174671825502962</v>
      </c>
      <c r="I252" s="9">
        <f t="shared" si="31"/>
        <v>0</v>
      </c>
      <c r="J252" s="9">
        <f t="shared" si="31"/>
        <v>35.822739697340779</v>
      </c>
      <c r="K252" s="9">
        <f t="shared" ref="K252:P252" si="47">K223/$R$238</f>
        <v>63.996074224138809</v>
      </c>
      <c r="L252" s="9">
        <f t="shared" si="47"/>
        <v>0.96364235164908985</v>
      </c>
      <c r="M252" s="9">
        <f t="shared" si="47"/>
        <v>0</v>
      </c>
      <c r="N252" s="9">
        <f t="shared" si="47"/>
        <v>0</v>
      </c>
      <c r="O252" s="9">
        <f t="shared" si="47"/>
        <v>8.5104990700948857</v>
      </c>
      <c r="P252" s="9">
        <f t="shared" si="47"/>
        <v>0</v>
      </c>
      <c r="Q252" s="12"/>
      <c r="R252" s="5"/>
    </row>
    <row r="253" spans="1:69" x14ac:dyDescent="0.2">
      <c r="A253" s="1" t="s">
        <v>69</v>
      </c>
      <c r="B253" s="18"/>
      <c r="C253" s="21">
        <v>1000</v>
      </c>
      <c r="D253" s="1">
        <v>300</v>
      </c>
      <c r="E253" s="9">
        <f t="shared" si="31"/>
        <v>0</v>
      </c>
      <c r="F253" s="9">
        <f t="shared" si="31"/>
        <v>0</v>
      </c>
      <c r="G253" s="9">
        <f t="shared" si="31"/>
        <v>0.2831500016528366</v>
      </c>
      <c r="H253" s="9">
        <f t="shared" si="31"/>
        <v>9.9993128322146152</v>
      </c>
      <c r="I253" s="9">
        <f t="shared" si="31"/>
        <v>0</v>
      </c>
      <c r="J253" s="9">
        <f t="shared" si="31"/>
        <v>39.878144191379363</v>
      </c>
      <c r="K253" s="9">
        <f t="shared" ref="K253:P253" si="48">K224/$R$238</f>
        <v>37.935022311176247</v>
      </c>
      <c r="L253" s="9">
        <f t="shared" si="48"/>
        <v>2.7516052691666686</v>
      </c>
      <c r="M253" s="9">
        <f t="shared" si="48"/>
        <v>0</v>
      </c>
      <c r="N253" s="9">
        <f t="shared" si="48"/>
        <v>0</v>
      </c>
      <c r="O253" s="9">
        <f t="shared" si="48"/>
        <v>1.7979927612876523</v>
      </c>
      <c r="P253" s="9">
        <f t="shared" si="48"/>
        <v>0</v>
      </c>
      <c r="Q253" s="12"/>
      <c r="R253" s="5"/>
    </row>
    <row r="254" spans="1:69" x14ac:dyDescent="0.2">
      <c r="A254" s="1" t="s">
        <v>70</v>
      </c>
      <c r="B254" s="18"/>
      <c r="C254" s="21">
        <v>1000</v>
      </c>
      <c r="D254" s="1">
        <v>300</v>
      </c>
      <c r="E254" s="9">
        <f t="shared" si="31"/>
        <v>37.518292943686156</v>
      </c>
      <c r="F254" s="9">
        <f t="shared" si="31"/>
        <v>5.6285650829790095</v>
      </c>
      <c r="G254" s="9">
        <f t="shared" si="31"/>
        <v>0</v>
      </c>
      <c r="H254" s="9">
        <f t="shared" si="31"/>
        <v>8.8229230872481867</v>
      </c>
      <c r="I254" s="9">
        <f t="shared" si="31"/>
        <v>25.381192820250664</v>
      </c>
      <c r="J254" s="9">
        <f t="shared" si="31"/>
        <v>110.39712233771689</v>
      </c>
      <c r="K254" s="9">
        <f t="shared" ref="K254:P254" si="49">K225/$R$238</f>
        <v>138.94087439987732</v>
      </c>
      <c r="L254" s="9">
        <f t="shared" si="49"/>
        <v>21.885130516367813</v>
      </c>
      <c r="M254" s="9">
        <f t="shared" si="49"/>
        <v>0</v>
      </c>
      <c r="N254" s="9">
        <f t="shared" si="49"/>
        <v>0</v>
      </c>
      <c r="O254" s="9">
        <f t="shared" si="49"/>
        <v>0</v>
      </c>
      <c r="P254" s="9">
        <f t="shared" si="49"/>
        <v>0</v>
      </c>
      <c r="Q254" s="12">
        <f t="shared" ref="Q254" si="50">Q224/$R$238</f>
        <v>0</v>
      </c>
      <c r="R254" s="5"/>
    </row>
    <row r="255" spans="1:69" s="8" customFormat="1" x14ac:dyDescent="0.2">
      <c r="A255" s="1" t="s">
        <v>70</v>
      </c>
      <c r="B255" s="18"/>
      <c r="C255" s="21">
        <v>1000</v>
      </c>
      <c r="D255" s="1">
        <v>300</v>
      </c>
      <c r="E255" s="9">
        <f t="shared" si="31"/>
        <v>39.105605337457497</v>
      </c>
      <c r="F255" s="9">
        <f t="shared" si="31"/>
        <v>0</v>
      </c>
      <c r="G255" s="9">
        <f t="shared" si="31"/>
        <v>0</v>
      </c>
      <c r="H255" s="9">
        <f t="shared" si="31"/>
        <v>7.9406307785233681</v>
      </c>
      <c r="I255" s="9">
        <f t="shared" si="31"/>
        <v>22.022478582382906</v>
      </c>
      <c r="J255" s="9">
        <f t="shared" si="31"/>
        <v>95.527305859575449</v>
      </c>
      <c r="K255" s="9">
        <f t="shared" ref="K255:P255" si="51">K226/$R$238</f>
        <v>107.79097803053745</v>
      </c>
      <c r="L255" s="9">
        <f t="shared" si="51"/>
        <v>26.413088554237007</v>
      </c>
      <c r="M255" s="9">
        <f t="shared" si="51"/>
        <v>0</v>
      </c>
      <c r="N255" s="9">
        <f t="shared" si="51"/>
        <v>1.6781265772018077</v>
      </c>
      <c r="O255" s="9">
        <f t="shared" si="51"/>
        <v>0</v>
      </c>
      <c r="P255" s="9">
        <f t="shared" si="51"/>
        <v>9.8290270950391712</v>
      </c>
      <c r="Q255" s="12"/>
      <c r="R255" s="9"/>
      <c r="S255" s="10"/>
    </row>
    <row r="256" spans="1:69" s="8" customFormat="1" x14ac:dyDescent="0.2">
      <c r="A256" s="1" t="s">
        <v>70</v>
      </c>
      <c r="B256" s="18"/>
      <c r="C256" s="21">
        <v>1000</v>
      </c>
      <c r="D256" s="1">
        <v>300</v>
      </c>
      <c r="E256" s="9">
        <f t="shared" si="31"/>
        <v>33.04495801578512</v>
      </c>
      <c r="F256" s="9">
        <f t="shared" si="31"/>
        <v>0</v>
      </c>
      <c r="G256" s="9">
        <f t="shared" si="31"/>
        <v>1.2269833404956254</v>
      </c>
      <c r="H256" s="9">
        <f t="shared" si="31"/>
        <v>9.7052153959730063</v>
      </c>
      <c r="I256" s="9">
        <f t="shared" si="31"/>
        <v>17.595082541557225</v>
      </c>
      <c r="J256" s="9">
        <f t="shared" si="31"/>
        <v>52.044357673495107</v>
      </c>
      <c r="K256" s="9">
        <f t="shared" ref="K256:P256" si="52">K227/$R$238</f>
        <v>146.49703738055879</v>
      </c>
      <c r="L256" s="9">
        <f t="shared" si="52"/>
        <v>20.120387896480331</v>
      </c>
      <c r="M256" s="9">
        <f t="shared" si="52"/>
        <v>0</v>
      </c>
      <c r="N256" s="9">
        <f t="shared" si="52"/>
        <v>0</v>
      </c>
      <c r="O256" s="9">
        <f t="shared" si="52"/>
        <v>0</v>
      </c>
      <c r="P256" s="9">
        <f t="shared" si="52"/>
        <v>3.5959855225752984</v>
      </c>
      <c r="Q256" s="12"/>
      <c r="R256" s="9"/>
    </row>
    <row r="257" spans="1:23" s="8" customFormat="1" x14ac:dyDescent="0.2">
      <c r="A257"/>
      <c r="B257" s="17"/>
      <c r="C257" s="7"/>
      <c r="D25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9"/>
      <c r="S257"/>
      <c r="T257"/>
      <c r="U257"/>
      <c r="V257"/>
      <c r="W257"/>
    </row>
    <row r="258" spans="1:23" s="8" customFormat="1" x14ac:dyDescent="0.2">
      <c r="A258"/>
      <c r="B258" s="17"/>
      <c r="C258" s="7"/>
      <c r="D25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9"/>
      <c r="S258" s="4"/>
      <c r="T258"/>
      <c r="U258"/>
      <c r="V258"/>
      <c r="W258"/>
    </row>
    <row r="259" spans="1:23" x14ac:dyDescent="0.2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4"/>
    </row>
    <row r="260" spans="1:23" x14ac:dyDescent="0.2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4"/>
    </row>
    <row r="261" spans="1:23" x14ac:dyDescent="0.2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23" x14ac:dyDescent="0.2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23" x14ac:dyDescent="0.2">
      <c r="R263" s="5"/>
    </row>
    <row r="264" spans="1:23" x14ac:dyDescent="0.2">
      <c r="A264" s="2" t="s">
        <v>66</v>
      </c>
      <c r="D264" t="s">
        <v>27</v>
      </c>
      <c r="E264">
        <v>6</v>
      </c>
      <c r="F264">
        <v>6</v>
      </c>
      <c r="G264">
        <v>6</v>
      </c>
      <c r="H264">
        <v>5</v>
      </c>
      <c r="I264">
        <v>6</v>
      </c>
      <c r="J264">
        <v>6</v>
      </c>
      <c r="K264">
        <v>6</v>
      </c>
      <c r="L264">
        <v>5.5</v>
      </c>
      <c r="M264">
        <v>6</v>
      </c>
      <c r="N264">
        <v>9</v>
      </c>
      <c r="O264">
        <v>6</v>
      </c>
      <c r="P264">
        <v>6</v>
      </c>
      <c r="R264" s="5"/>
    </row>
    <row r="265" spans="1:23" x14ac:dyDescent="0.2">
      <c r="A265" t="s">
        <v>3</v>
      </c>
      <c r="C265" s="23" t="s">
        <v>72</v>
      </c>
      <c r="D265" s="2" t="s">
        <v>61</v>
      </c>
      <c r="E265" t="s">
        <v>38</v>
      </c>
      <c r="F265" t="s">
        <v>39</v>
      </c>
      <c r="G265" t="s">
        <v>52</v>
      </c>
      <c r="H265" t="s">
        <v>40</v>
      </c>
      <c r="I265" t="s">
        <v>53</v>
      </c>
      <c r="J265" t="s">
        <v>41</v>
      </c>
      <c r="K265" t="s">
        <v>42</v>
      </c>
      <c r="L265" t="s">
        <v>43</v>
      </c>
      <c r="M265" s="13" t="s">
        <v>49</v>
      </c>
      <c r="N265" s="13" t="s">
        <v>50</v>
      </c>
      <c r="O265" t="s">
        <v>51</v>
      </c>
      <c r="P265" t="s">
        <v>54</v>
      </c>
      <c r="R265" s="5"/>
    </row>
    <row r="266" spans="1:23" x14ac:dyDescent="0.2">
      <c r="A266" s="1" t="s">
        <v>67</v>
      </c>
      <c r="C266" s="7">
        <f>SUM(E266*E$264 + F266*F$264 + G266*G$264 + H266*H$264 + H266*H$264 + I266*I$264 + J266*J$264 + K266*K$264 + L266*L$264 + M266*M$264 + N266*N$264 + O266*O$264 + P266*P$264)</f>
        <v>158601.02185536842</v>
      </c>
      <c r="D266" s="6">
        <f>SUM(E266:P266)</f>
        <v>26178.822865380844</v>
      </c>
      <c r="E266" s="5">
        <f>AVERAGE(E236)</f>
        <v>5055.1570707815908</v>
      </c>
      <c r="F266" s="5">
        <f t="shared" ref="F266:P266" si="53">AVERAGE(F236)</f>
        <v>85.341216528411422</v>
      </c>
      <c r="G266" s="5">
        <f t="shared" si="53"/>
        <v>98.190128350944804</v>
      </c>
      <c r="H266" s="5">
        <f t="shared" si="53"/>
        <v>428.35291588589951</v>
      </c>
      <c r="I266" s="5">
        <f t="shared" si="53"/>
        <v>3882.0248164519026</v>
      </c>
      <c r="J266" s="5">
        <f t="shared" si="53"/>
        <v>7511.8482743326276</v>
      </c>
      <c r="K266" s="5">
        <f t="shared" si="53"/>
        <v>7215.364609511942</v>
      </c>
      <c r="L266" s="5">
        <f t="shared" si="53"/>
        <v>370.65400092044683</v>
      </c>
      <c r="M266" s="14">
        <v>0</v>
      </c>
      <c r="N266" s="14">
        <v>0</v>
      </c>
      <c r="O266" s="5">
        <f t="shared" si="53"/>
        <v>187.11111335800163</v>
      </c>
      <c r="P266" s="5">
        <f t="shared" si="53"/>
        <v>1344.7787192590777</v>
      </c>
      <c r="Q266" s="5"/>
      <c r="R266" s="5"/>
    </row>
    <row r="267" spans="1:23" x14ac:dyDescent="0.2">
      <c r="A267" s="1" t="s">
        <v>67</v>
      </c>
      <c r="C267" s="7">
        <f t="shared" ref="C267:C286" si="54">SUM(E267*E$264 + F267*F$264 + G267*G$264 + H267*H$264 + H267*H$264 + I267*I$264 + J267*J$264 + K267*K$264 + L267*L$264 + M267*M$264 + N267*N$264 + O267*O$264 + P267*P$264)</f>
        <v>161146.67212790978</v>
      </c>
      <c r="D267" s="6">
        <f t="shared" ref="D267:D286" si="55">SUM(E267:P267)</f>
        <v>26724.461676377181</v>
      </c>
      <c r="E267" s="5">
        <f t="shared" ref="E267:P281" si="56">AVERAGE(E237)</f>
        <v>5183.5850735503627</v>
      </c>
      <c r="F267" s="5">
        <f t="shared" si="56"/>
        <v>252.67693521157108</v>
      </c>
      <c r="G267" s="5">
        <f t="shared" si="56"/>
        <v>275.78810160986291</v>
      </c>
      <c r="H267" s="5">
        <f t="shared" si="56"/>
        <v>249.68872336912381</v>
      </c>
      <c r="I267" s="5">
        <f t="shared" si="56"/>
        <v>3504.9328088367497</v>
      </c>
      <c r="J267" s="5">
        <f t="shared" si="56"/>
        <v>7875.1449269235836</v>
      </c>
      <c r="K267" s="5">
        <f t="shared" si="56"/>
        <v>7650.2294994205477</v>
      </c>
      <c r="L267" s="5">
        <f t="shared" si="56"/>
        <v>397.7056476595115</v>
      </c>
      <c r="M267" s="14">
        <v>0</v>
      </c>
      <c r="N267" s="14">
        <v>0</v>
      </c>
      <c r="O267" s="5">
        <f t="shared" si="56"/>
        <v>164.33653838169138</v>
      </c>
      <c r="P267" s="5">
        <f t="shared" si="56"/>
        <v>1170.3734214141753</v>
      </c>
      <c r="Q267" s="5"/>
    </row>
    <row r="268" spans="1:23" x14ac:dyDescent="0.2">
      <c r="A268" s="1" t="s">
        <v>67</v>
      </c>
      <c r="C268" s="7">
        <f t="shared" si="54"/>
        <v>163905.19201168671</v>
      </c>
      <c r="D268" s="6">
        <f t="shared" si="55"/>
        <v>27119.223827321257</v>
      </c>
      <c r="E268" s="5">
        <f t="shared" si="56"/>
        <v>5103.8587010450292</v>
      </c>
      <c r="F268" s="5">
        <f t="shared" si="56"/>
        <v>64.043943241463822</v>
      </c>
      <c r="G268" s="5">
        <f t="shared" si="56"/>
        <v>148.9998230919816</v>
      </c>
      <c r="H268" s="5">
        <f t="shared" si="56"/>
        <v>355.56380041610208</v>
      </c>
      <c r="I268" s="5">
        <f t="shared" si="56"/>
        <v>3665.9984234254084</v>
      </c>
      <c r="J268" s="5">
        <f t="shared" si="56"/>
        <v>8084.6741591155769</v>
      </c>
      <c r="K268" s="5">
        <f t="shared" si="56"/>
        <v>7874.9867962438784</v>
      </c>
      <c r="L268" s="5">
        <f t="shared" si="56"/>
        <v>464.81230781049607</v>
      </c>
      <c r="M268" s="14">
        <v>0</v>
      </c>
      <c r="N268" s="14">
        <v>0</v>
      </c>
      <c r="O268" s="5">
        <f t="shared" si="56"/>
        <v>146.95594168924407</v>
      </c>
      <c r="P268" s="5">
        <f t="shared" si="56"/>
        <v>1209.3299312420745</v>
      </c>
      <c r="Q268" s="5"/>
    </row>
    <row r="269" spans="1:23" x14ac:dyDescent="0.2">
      <c r="A269" s="1" t="s">
        <v>68</v>
      </c>
      <c r="C269" s="7">
        <f t="shared" si="54"/>
        <v>133927.66963045849</v>
      </c>
      <c r="D269" s="6">
        <f t="shared" si="55"/>
        <v>22132.872443481414</v>
      </c>
      <c r="E269" s="5">
        <f t="shared" si="56"/>
        <v>4037.8341275008702</v>
      </c>
      <c r="F269" s="5">
        <f t="shared" si="56"/>
        <v>22.970630473779188</v>
      </c>
      <c r="G269" s="5">
        <f t="shared" si="56"/>
        <v>115.49373956306259</v>
      </c>
      <c r="H269" s="5">
        <f t="shared" si="56"/>
        <v>326.15405679194146</v>
      </c>
      <c r="I269" s="5">
        <f t="shared" si="56"/>
        <v>3388.9044988013188</v>
      </c>
      <c r="J269" s="5">
        <f t="shared" si="56"/>
        <v>6385.9102766127489</v>
      </c>
      <c r="K269" s="5">
        <f t="shared" si="56"/>
        <v>6447.0262003028538</v>
      </c>
      <c r="L269" s="5">
        <f t="shared" si="56"/>
        <v>348.36251519555225</v>
      </c>
      <c r="M269" s="14">
        <f t="shared" si="56"/>
        <v>0</v>
      </c>
      <c r="N269" s="14">
        <v>0</v>
      </c>
      <c r="O269" s="5">
        <f t="shared" si="56"/>
        <v>97.810806214048256</v>
      </c>
      <c r="P269" s="5">
        <f t="shared" si="56"/>
        <v>962.40559202523707</v>
      </c>
      <c r="Q269" s="5"/>
    </row>
    <row r="270" spans="1:23" x14ac:dyDescent="0.2">
      <c r="A270" s="1" t="s">
        <v>68</v>
      </c>
      <c r="C270" s="7">
        <f t="shared" si="54"/>
        <v>137910.05937928861</v>
      </c>
      <c r="D270" s="6">
        <f t="shared" si="55"/>
        <v>22842.526363281919</v>
      </c>
      <c r="E270" s="5">
        <f t="shared" si="56"/>
        <v>4151.8320175989929</v>
      </c>
      <c r="F270" s="5">
        <f t="shared" si="56"/>
        <v>115.76589265262223</v>
      </c>
      <c r="G270" s="5">
        <f t="shared" si="56"/>
        <v>211.29282345560566</v>
      </c>
      <c r="H270" s="5">
        <f t="shared" si="56"/>
        <v>260.71737722818403</v>
      </c>
      <c r="I270" s="5">
        <f t="shared" si="56"/>
        <v>3268.1052878598248</v>
      </c>
      <c r="J270" s="5">
        <f t="shared" si="56"/>
        <v>6610.0840250332158</v>
      </c>
      <c r="K270" s="5">
        <f t="shared" si="56"/>
        <v>6756.2120528797177</v>
      </c>
      <c r="L270" s="5">
        <f t="shared" si="56"/>
        <v>375.93661863129427</v>
      </c>
      <c r="M270" s="14">
        <v>0</v>
      </c>
      <c r="N270" s="14">
        <v>0</v>
      </c>
      <c r="O270" s="5">
        <f t="shared" si="56"/>
        <v>100.20812989576513</v>
      </c>
      <c r="P270" s="5">
        <f t="shared" si="56"/>
        <v>992.37213804669796</v>
      </c>
      <c r="Q270" s="5"/>
    </row>
    <row r="271" spans="1:23" x14ac:dyDescent="0.2">
      <c r="A271" s="1" t="s">
        <v>68</v>
      </c>
      <c r="C271" s="7">
        <f t="shared" si="54"/>
        <v>131527.08404193498</v>
      </c>
      <c r="D271" s="6">
        <f t="shared" si="55"/>
        <v>21747.31667706044</v>
      </c>
      <c r="E271" s="5">
        <f t="shared" si="56"/>
        <v>4165.9013774528757</v>
      </c>
      <c r="F271" s="5">
        <f t="shared" si="56"/>
        <v>12.321993830305393</v>
      </c>
      <c r="G271" s="5">
        <f t="shared" si="56"/>
        <v>119.11176736195993</v>
      </c>
      <c r="H271" s="5">
        <f t="shared" si="56"/>
        <v>301.15577471140494</v>
      </c>
      <c r="I271" s="5">
        <f t="shared" si="56"/>
        <v>3096.7345273140722</v>
      </c>
      <c r="J271" s="5">
        <f t="shared" si="56"/>
        <v>6305.3654373561494</v>
      </c>
      <c r="K271" s="5">
        <f t="shared" si="56"/>
        <v>6372.6211260543059</v>
      </c>
      <c r="L271" s="5">
        <f t="shared" si="56"/>
        <v>322.87823854651924</v>
      </c>
      <c r="M271" s="14">
        <v>0</v>
      </c>
      <c r="N271" s="14">
        <f t="shared" si="56"/>
        <v>0</v>
      </c>
      <c r="O271" s="5">
        <f t="shared" si="56"/>
        <v>101.40679173662356</v>
      </c>
      <c r="P271" s="5">
        <f t="shared" si="56"/>
        <v>949.81964269622358</v>
      </c>
      <c r="Q271" s="5"/>
    </row>
    <row r="272" spans="1:23" x14ac:dyDescent="0.2">
      <c r="A272" s="1" t="s">
        <v>69</v>
      </c>
      <c r="C272" s="7">
        <f t="shared" si="54"/>
        <v>711.3705114659889</v>
      </c>
      <c r="D272" s="6">
        <f t="shared" si="55"/>
        <v>118.56175191099814</v>
      </c>
      <c r="E272" s="5">
        <f t="shared" si="56"/>
        <v>0</v>
      </c>
      <c r="F272" s="5">
        <f t="shared" si="56"/>
        <v>0</v>
      </c>
      <c r="G272" s="5">
        <f t="shared" si="56"/>
        <v>0.2831500016528366</v>
      </c>
      <c r="H272" s="5">
        <f t="shared" si="56"/>
        <v>0</v>
      </c>
      <c r="I272" s="5">
        <f t="shared" si="56"/>
        <v>18.358426686527171</v>
      </c>
      <c r="J272" s="5">
        <f t="shared" si="56"/>
        <v>17.573419474167181</v>
      </c>
      <c r="K272" s="5">
        <f t="shared" si="56"/>
        <v>82.346755748650949</v>
      </c>
      <c r="L272" s="5">
        <f t="shared" si="56"/>
        <v>0</v>
      </c>
      <c r="M272" s="14">
        <f t="shared" si="56"/>
        <v>0</v>
      </c>
      <c r="N272" s="14">
        <v>0</v>
      </c>
      <c r="O272" s="5">
        <f t="shared" si="56"/>
        <v>0</v>
      </c>
      <c r="P272" s="5">
        <f t="shared" si="56"/>
        <v>0</v>
      </c>
      <c r="Q272" s="5"/>
    </row>
    <row r="273" spans="1:18" x14ac:dyDescent="0.2">
      <c r="A273" s="1" t="s">
        <v>69</v>
      </c>
      <c r="C273" s="7">
        <f t="shared" si="54"/>
        <v>1002.2072557806983</v>
      </c>
      <c r="D273" s="6">
        <f t="shared" si="55"/>
        <v>167.11291113461797</v>
      </c>
      <c r="E273" s="5">
        <f t="shared" si="56"/>
        <v>0</v>
      </c>
      <c r="F273" s="5">
        <f t="shared" si="56"/>
        <v>0</v>
      </c>
      <c r="G273" s="5">
        <f t="shared" si="56"/>
        <v>4.2472500247925495</v>
      </c>
      <c r="H273" s="5">
        <f t="shared" si="56"/>
        <v>0</v>
      </c>
      <c r="I273" s="5">
        <f t="shared" si="56"/>
        <v>21.411803266406952</v>
      </c>
      <c r="J273" s="5">
        <f t="shared" si="56"/>
        <v>72.771980643025628</v>
      </c>
      <c r="K273" s="5">
        <f t="shared" si="56"/>
        <v>28.065748213959679</v>
      </c>
      <c r="L273" s="5">
        <f t="shared" si="56"/>
        <v>0.94042205401898749</v>
      </c>
      <c r="M273" s="14">
        <f t="shared" si="56"/>
        <v>0</v>
      </c>
      <c r="N273" s="14">
        <v>0</v>
      </c>
      <c r="O273" s="5">
        <f t="shared" si="56"/>
        <v>25.291764842112968</v>
      </c>
      <c r="P273" s="5">
        <f t="shared" si="56"/>
        <v>14.383942090301218</v>
      </c>
      <c r="Q273" s="5"/>
    </row>
    <row r="274" spans="1:18" x14ac:dyDescent="0.2">
      <c r="A274" s="1" t="s">
        <v>69</v>
      </c>
      <c r="C274" s="7">
        <f t="shared" si="54"/>
        <v>791.83135445502489</v>
      </c>
      <c r="D274" s="6">
        <f t="shared" si="55"/>
        <v>117.85521546957369</v>
      </c>
      <c r="E274" s="5">
        <f t="shared" si="56"/>
        <v>0</v>
      </c>
      <c r="F274" s="5">
        <f t="shared" si="56"/>
        <v>0</v>
      </c>
      <c r="G274" s="5">
        <f t="shared" si="56"/>
        <v>9.9102500578492823</v>
      </c>
      <c r="H274" s="5">
        <f t="shared" si="56"/>
        <v>21.175015409395655</v>
      </c>
      <c r="I274" s="5">
        <f t="shared" si="56"/>
        <v>17.595082541557225</v>
      </c>
      <c r="J274" s="5">
        <f t="shared" si="56"/>
        <v>13.968615479466219</v>
      </c>
      <c r="K274" s="14">
        <f>AVERAGE(K272:K273)</f>
        <v>55.206251981305314</v>
      </c>
      <c r="L274" s="5">
        <f t="shared" si="56"/>
        <v>0</v>
      </c>
      <c r="M274" s="14">
        <f t="shared" si="56"/>
        <v>0</v>
      </c>
      <c r="N274" s="14">
        <f t="shared" si="56"/>
        <v>0</v>
      </c>
      <c r="O274" s="5">
        <f t="shared" si="56"/>
        <v>0</v>
      </c>
      <c r="P274" s="5">
        <f t="shared" si="56"/>
        <v>0</v>
      </c>
      <c r="Q274" s="5"/>
    </row>
    <row r="275" spans="1:18" x14ac:dyDescent="0.2">
      <c r="A275" s="1" t="s">
        <v>67</v>
      </c>
      <c r="C275" s="7">
        <f t="shared" si="54"/>
        <v>103260.5658715827</v>
      </c>
      <c r="D275" s="6">
        <f t="shared" si="55"/>
        <v>17049.344423816576</v>
      </c>
      <c r="E275" s="5">
        <f t="shared" si="56"/>
        <v>3447.3539170179324</v>
      </c>
      <c r="F275" s="5">
        <f t="shared" si="56"/>
        <v>0.45637014186316521</v>
      </c>
      <c r="G275" s="5">
        <f t="shared" si="56"/>
        <v>4.7506278055087039</v>
      </c>
      <c r="H275" s="5">
        <f t="shared" si="56"/>
        <v>303.21445676509614</v>
      </c>
      <c r="I275" s="5">
        <f t="shared" si="56"/>
        <v>752.84816297660802</v>
      </c>
      <c r="J275" s="5">
        <f t="shared" si="56"/>
        <v>5499.1284939163133</v>
      </c>
      <c r="K275" s="5">
        <f t="shared" si="56"/>
        <v>5369.3477311091328</v>
      </c>
      <c r="L275" s="5">
        <f t="shared" si="56"/>
        <v>496.71699675425145</v>
      </c>
      <c r="M275" s="14">
        <v>0</v>
      </c>
      <c r="N275" s="14">
        <f t="shared" si="56"/>
        <v>0</v>
      </c>
      <c r="O275" s="5">
        <f t="shared" si="56"/>
        <v>79.711012417085897</v>
      </c>
      <c r="P275" s="5">
        <f t="shared" si="56"/>
        <v>1095.8166549127809</v>
      </c>
      <c r="Q275" s="5"/>
      <c r="R275" s="5"/>
    </row>
    <row r="276" spans="1:18" x14ac:dyDescent="0.2">
      <c r="A276" s="1" t="s">
        <v>67</v>
      </c>
      <c r="C276" s="7">
        <f t="shared" si="54"/>
        <v>109492.60470994253</v>
      </c>
      <c r="D276" s="6">
        <f t="shared" si="55"/>
        <v>18098.69811044087</v>
      </c>
      <c r="E276" s="5">
        <f t="shared" si="56"/>
        <v>3595.8397763989055</v>
      </c>
      <c r="F276" s="5">
        <f t="shared" si="56"/>
        <v>0</v>
      </c>
      <c r="G276" s="5">
        <f t="shared" si="56"/>
        <v>2.3595833471069723</v>
      </c>
      <c r="H276" s="5">
        <f t="shared" si="56"/>
        <v>289.98007213422386</v>
      </c>
      <c r="I276" s="5">
        <f t="shared" si="56"/>
        <v>783.3055943609088</v>
      </c>
      <c r="J276" s="5">
        <f t="shared" si="56"/>
        <v>6073.8694308214481</v>
      </c>
      <c r="K276" s="5">
        <f t="shared" si="56"/>
        <v>5594.7989612674246</v>
      </c>
      <c r="L276" s="5">
        <f t="shared" si="56"/>
        <v>519.00848247914598</v>
      </c>
      <c r="M276" s="14">
        <f t="shared" si="56"/>
        <v>0</v>
      </c>
      <c r="N276" s="14">
        <f t="shared" si="56"/>
        <v>0</v>
      </c>
      <c r="O276" s="5">
        <f t="shared" si="56"/>
        <v>79.47128004891421</v>
      </c>
      <c r="P276" s="5">
        <f t="shared" si="56"/>
        <v>1160.0649295827927</v>
      </c>
      <c r="Q276" s="5"/>
      <c r="R276" s="5"/>
    </row>
    <row r="277" spans="1:18" x14ac:dyDescent="0.2">
      <c r="A277" s="1" t="s">
        <v>67</v>
      </c>
      <c r="C277" s="7">
        <f t="shared" si="54"/>
        <v>110420.21359882999</v>
      </c>
      <c r="D277" s="6">
        <f t="shared" si="55"/>
        <v>18318.823729441203</v>
      </c>
      <c r="E277" s="5">
        <f t="shared" si="56"/>
        <v>3580.9767603481378</v>
      </c>
      <c r="F277" s="5">
        <f t="shared" si="56"/>
        <v>2.5860974705579247</v>
      </c>
      <c r="G277" s="5">
        <f t="shared" si="56"/>
        <v>4.184327802203029</v>
      </c>
      <c r="H277" s="5">
        <f t="shared" si="56"/>
        <v>198.2216720268427</v>
      </c>
      <c r="I277" s="5">
        <f t="shared" si="56"/>
        <v>776.51183147067638</v>
      </c>
      <c r="J277" s="5">
        <f t="shared" si="56"/>
        <v>6096.6247560379979</v>
      </c>
      <c r="K277" s="5">
        <f t="shared" si="56"/>
        <v>5879.1574211934776</v>
      </c>
      <c r="L277" s="5">
        <f t="shared" si="56"/>
        <v>571.23093184923744</v>
      </c>
      <c r="M277" s="14">
        <v>0</v>
      </c>
      <c r="N277" s="14">
        <f t="shared" si="56"/>
        <v>0</v>
      </c>
      <c r="O277" s="5">
        <f t="shared" si="56"/>
        <v>88.101645303094941</v>
      </c>
      <c r="P277" s="5">
        <f t="shared" si="56"/>
        <v>1121.2282859389798</v>
      </c>
      <c r="Q277" s="5"/>
      <c r="R277" s="5"/>
    </row>
    <row r="278" spans="1:18" x14ac:dyDescent="0.2">
      <c r="A278" s="1" t="s">
        <v>68</v>
      </c>
      <c r="C278" s="7">
        <f t="shared" si="54"/>
        <v>69802.145160578133</v>
      </c>
      <c r="D278" s="6">
        <f t="shared" si="55"/>
        <v>11484.739010644049</v>
      </c>
      <c r="E278" s="5">
        <f t="shared" si="56"/>
        <v>2511.4168091996689</v>
      </c>
      <c r="F278" s="5">
        <f t="shared" si="56"/>
        <v>0</v>
      </c>
      <c r="G278" s="5">
        <f t="shared" si="56"/>
        <v>2.8000389052336074</v>
      </c>
      <c r="H278" s="5">
        <f t="shared" si="56"/>
        <v>263.21720543623769</v>
      </c>
      <c r="I278" s="5">
        <f t="shared" si="56"/>
        <v>657.58281368435894</v>
      </c>
      <c r="J278" s="5">
        <f t="shared" si="56"/>
        <v>3604.5786944512906</v>
      </c>
      <c r="K278" s="5">
        <f t="shared" si="56"/>
        <v>3278.2952817613673</v>
      </c>
      <c r="L278" s="5">
        <f t="shared" si="56"/>
        <v>318.31545006220489</v>
      </c>
      <c r="M278" s="14">
        <v>0</v>
      </c>
      <c r="N278" s="14">
        <f t="shared" si="56"/>
        <v>0</v>
      </c>
      <c r="O278" s="5">
        <f t="shared" si="56"/>
        <v>38.477045091555745</v>
      </c>
      <c r="P278" s="5">
        <f t="shared" si="56"/>
        <v>810.05567205213003</v>
      </c>
      <c r="Q278" s="5"/>
      <c r="R278" s="5"/>
    </row>
    <row r="279" spans="1:18" x14ac:dyDescent="0.2">
      <c r="A279" s="1" t="s">
        <v>68</v>
      </c>
      <c r="C279" s="7">
        <f t="shared" si="54"/>
        <v>79808.713514564384</v>
      </c>
      <c r="D279" s="6">
        <f t="shared" si="55"/>
        <v>13171.030612709121</v>
      </c>
      <c r="E279" s="5">
        <f t="shared" si="56"/>
        <v>2617.9110407090548</v>
      </c>
      <c r="F279" s="5">
        <f t="shared" si="56"/>
        <v>0</v>
      </c>
      <c r="G279" s="5">
        <f t="shared" si="56"/>
        <v>1.9191277889803375</v>
      </c>
      <c r="H279" s="5">
        <f t="shared" si="56"/>
        <v>248.51233362415735</v>
      </c>
      <c r="I279" s="5">
        <f t="shared" si="56"/>
        <v>791.32070788309329</v>
      </c>
      <c r="J279" s="5">
        <f t="shared" si="56"/>
        <v>4322.6105901457877</v>
      </c>
      <c r="K279" s="5">
        <f t="shared" si="56"/>
        <v>3846.7037867979357</v>
      </c>
      <c r="L279" s="5">
        <f t="shared" si="56"/>
        <v>423.03899237394893</v>
      </c>
      <c r="M279" s="14">
        <v>0</v>
      </c>
      <c r="N279" s="14">
        <v>0</v>
      </c>
      <c r="O279" s="5">
        <f t="shared" si="56"/>
        <v>44.230621927676232</v>
      </c>
      <c r="P279" s="5">
        <f t="shared" si="56"/>
        <v>874.7834114584856</v>
      </c>
      <c r="Q279" s="5"/>
      <c r="R279" s="5"/>
    </row>
    <row r="280" spans="1:18" x14ac:dyDescent="0.2">
      <c r="A280" s="1" t="s">
        <v>68</v>
      </c>
      <c r="C280" s="7">
        <f t="shared" si="54"/>
        <v>79808.713514564384</v>
      </c>
      <c r="D280" s="6">
        <f t="shared" si="55"/>
        <v>13171.030612709121</v>
      </c>
      <c r="E280" s="5">
        <f t="shared" si="56"/>
        <v>2617.9110407090548</v>
      </c>
      <c r="F280" s="5">
        <f t="shared" si="56"/>
        <v>0</v>
      </c>
      <c r="G280" s="5">
        <f t="shared" si="56"/>
        <v>1.9191277889803375</v>
      </c>
      <c r="H280" s="5">
        <f t="shared" si="56"/>
        <v>248.51233362415735</v>
      </c>
      <c r="I280" s="5">
        <f t="shared" si="56"/>
        <v>791.32070788309329</v>
      </c>
      <c r="J280" s="5">
        <f t="shared" si="56"/>
        <v>4322.6105901457877</v>
      </c>
      <c r="K280" s="5">
        <f t="shared" si="56"/>
        <v>3846.7037867979357</v>
      </c>
      <c r="L280" s="5">
        <f t="shared" si="56"/>
        <v>423.03899237394893</v>
      </c>
      <c r="M280" s="14">
        <v>0</v>
      </c>
      <c r="N280" s="14">
        <v>0</v>
      </c>
      <c r="O280" s="5">
        <f t="shared" si="56"/>
        <v>44.230621927676232</v>
      </c>
      <c r="P280" s="5">
        <f t="shared" si="56"/>
        <v>874.7834114584856</v>
      </c>
      <c r="Q280" s="5"/>
      <c r="R280" s="5"/>
    </row>
    <row r="281" spans="1:18" x14ac:dyDescent="0.2">
      <c r="A281" s="1" t="s">
        <v>69</v>
      </c>
      <c r="C281" s="7">
        <f t="shared" si="54"/>
        <v>1702.2026429485868</v>
      </c>
      <c r="D281" s="6">
        <f t="shared" si="55"/>
        <v>284.59151941298614</v>
      </c>
      <c r="E281" s="5">
        <f t="shared" si="56"/>
        <v>2.4531191540102482</v>
      </c>
      <c r="F281" s="5">
        <f t="shared" si="56"/>
        <v>0</v>
      </c>
      <c r="G281" s="5">
        <f t="shared" si="56"/>
        <v>3.3663389085392796</v>
      </c>
      <c r="H281" s="5">
        <f t="shared" si="56"/>
        <v>0</v>
      </c>
      <c r="I281" s="5">
        <f t="shared" si="56"/>
        <v>0</v>
      </c>
      <c r="J281" s="5">
        <f t="shared" si="56"/>
        <v>18.925220972180039</v>
      </c>
      <c r="K281" s="5">
        <f t="shared" si="56"/>
        <v>174.71699300228747</v>
      </c>
      <c r="L281" s="5">
        <f t="shared" si="56"/>
        <v>10.692947058660346</v>
      </c>
      <c r="M281" s="14">
        <f t="shared" si="56"/>
        <v>0</v>
      </c>
      <c r="N281" s="14">
        <v>0</v>
      </c>
      <c r="O281" s="5">
        <f t="shared" si="56"/>
        <v>42.073030614131049</v>
      </c>
      <c r="P281" s="5">
        <f t="shared" si="56"/>
        <v>32.363869703177734</v>
      </c>
      <c r="Q281" s="5"/>
      <c r="R281" s="5"/>
    </row>
    <row r="282" spans="1:18" x14ac:dyDescent="0.2">
      <c r="A282" s="1" t="s">
        <v>69</v>
      </c>
      <c r="C282" s="7">
        <f t="shared" si="54"/>
        <v>944.77132930052449</v>
      </c>
      <c r="D282" s="6">
        <f t="shared" si="55"/>
        <v>140.0924105290562</v>
      </c>
      <c r="E282" s="5">
        <f t="shared" ref="E282:P282" si="57">AVERAGE(E252)</f>
        <v>0</v>
      </c>
      <c r="F282" s="5">
        <f t="shared" si="57"/>
        <v>0</v>
      </c>
      <c r="G282" s="5">
        <f t="shared" si="57"/>
        <v>4.6247833603296646</v>
      </c>
      <c r="H282" s="5">
        <f t="shared" si="57"/>
        <v>26.174671825502962</v>
      </c>
      <c r="I282" s="5">
        <f t="shared" si="57"/>
        <v>0</v>
      </c>
      <c r="J282" s="5">
        <f t="shared" si="57"/>
        <v>35.822739697340779</v>
      </c>
      <c r="K282" s="5">
        <f t="shared" si="57"/>
        <v>63.996074224138809</v>
      </c>
      <c r="L282" s="5">
        <f t="shared" si="57"/>
        <v>0.96364235164908985</v>
      </c>
      <c r="M282" s="14">
        <f t="shared" si="57"/>
        <v>0</v>
      </c>
      <c r="N282" s="14">
        <f t="shared" si="57"/>
        <v>0</v>
      </c>
      <c r="O282" s="5">
        <f t="shared" si="57"/>
        <v>8.5104990700948857</v>
      </c>
      <c r="P282" s="5">
        <f t="shared" si="57"/>
        <v>0</v>
      </c>
      <c r="Q282" s="5"/>
      <c r="R282" s="5"/>
    </row>
    <row r="283" spans="1:18" x14ac:dyDescent="0.2">
      <c r="A283" s="1" t="s">
        <v>69</v>
      </c>
      <c r="C283" s="7">
        <f t="shared" si="54"/>
        <v>594.49281289553937</v>
      </c>
      <c r="D283" s="6">
        <f t="shared" si="55"/>
        <v>92.645227366877378</v>
      </c>
      <c r="E283" s="5">
        <f t="shared" ref="E283:P283" si="58">AVERAGE(E253)</f>
        <v>0</v>
      </c>
      <c r="F283" s="5">
        <f t="shared" si="58"/>
        <v>0</v>
      </c>
      <c r="G283" s="5">
        <f t="shared" si="58"/>
        <v>0.2831500016528366</v>
      </c>
      <c r="H283" s="5">
        <f t="shared" si="58"/>
        <v>9.9993128322146152</v>
      </c>
      <c r="I283" s="5">
        <f t="shared" si="58"/>
        <v>0</v>
      </c>
      <c r="J283" s="5">
        <f t="shared" si="58"/>
        <v>39.878144191379363</v>
      </c>
      <c r="K283" s="5">
        <f t="shared" si="58"/>
        <v>37.935022311176247</v>
      </c>
      <c r="L283" s="5">
        <f t="shared" si="58"/>
        <v>2.7516052691666686</v>
      </c>
      <c r="M283" s="14">
        <f t="shared" si="58"/>
        <v>0</v>
      </c>
      <c r="N283" s="14">
        <f t="shared" si="58"/>
        <v>0</v>
      </c>
      <c r="O283" s="5">
        <f t="shared" si="58"/>
        <v>1.7979927612876523</v>
      </c>
      <c r="P283" s="5">
        <f t="shared" si="58"/>
        <v>0</v>
      </c>
      <c r="Q283" s="5"/>
      <c r="R283" s="5"/>
    </row>
    <row r="284" spans="1:18" x14ac:dyDescent="0.2">
      <c r="A284" s="1" t="s">
        <v>70</v>
      </c>
      <c r="C284" s="7">
        <f t="shared" si="54"/>
        <v>2115.7937342195651</v>
      </c>
      <c r="D284" s="6">
        <f t="shared" si="55"/>
        <v>348.57410118812606</v>
      </c>
      <c r="E284" s="5">
        <f t="shared" ref="E284:P284" si="59">AVERAGE(E254)</f>
        <v>37.518292943686156</v>
      </c>
      <c r="F284" s="5">
        <f t="shared" si="59"/>
        <v>5.6285650829790095</v>
      </c>
      <c r="G284" s="5">
        <f t="shared" si="59"/>
        <v>0</v>
      </c>
      <c r="H284" s="5">
        <f t="shared" si="59"/>
        <v>8.8229230872481867</v>
      </c>
      <c r="I284" s="5">
        <f t="shared" si="59"/>
        <v>25.381192820250664</v>
      </c>
      <c r="J284" s="5">
        <f t="shared" si="59"/>
        <v>110.39712233771689</v>
      </c>
      <c r="K284" s="5">
        <f t="shared" si="59"/>
        <v>138.94087439987732</v>
      </c>
      <c r="L284" s="5">
        <f t="shared" si="59"/>
        <v>21.885130516367813</v>
      </c>
      <c r="M284" s="14">
        <f t="shared" si="59"/>
        <v>0</v>
      </c>
      <c r="N284" s="14">
        <f t="shared" si="59"/>
        <v>0</v>
      </c>
      <c r="O284" s="5">
        <f t="shared" si="59"/>
        <v>0</v>
      </c>
      <c r="P284" s="5">
        <f t="shared" si="59"/>
        <v>0</v>
      </c>
      <c r="Q284" s="5"/>
      <c r="R284" s="5"/>
    </row>
    <row r="285" spans="1:18" x14ac:dyDescent="0.2">
      <c r="A285" s="1" t="s">
        <v>70</v>
      </c>
      <c r="C285" s="7">
        <f t="shared" si="54"/>
        <v>1870.3306642634921</v>
      </c>
      <c r="D285" s="6">
        <f t="shared" si="55"/>
        <v>308.62911423775284</v>
      </c>
      <c r="E285" s="5">
        <f t="shared" ref="E285:M285" si="60">AVERAGE(E255)</f>
        <v>39.105605337457497</v>
      </c>
      <c r="F285" s="5">
        <f t="shared" si="60"/>
        <v>0</v>
      </c>
      <c r="G285" s="5">
        <f t="shared" si="60"/>
        <v>0</v>
      </c>
      <c r="H285" s="5">
        <f t="shared" si="60"/>
        <v>7.9406307785233681</v>
      </c>
      <c r="I285" s="5">
        <f t="shared" si="60"/>
        <v>22.022478582382906</v>
      </c>
      <c r="J285" s="5">
        <f t="shared" si="60"/>
        <v>95.527305859575449</v>
      </c>
      <c r="K285" s="5">
        <f t="shared" si="60"/>
        <v>107.79097803053745</v>
      </c>
      <c r="L285" s="5">
        <f t="shared" si="60"/>
        <v>26.413088554237007</v>
      </c>
      <c r="M285" s="14">
        <f t="shared" si="60"/>
        <v>0</v>
      </c>
      <c r="N285" s="14">
        <v>0</v>
      </c>
      <c r="O285" s="5">
        <f>AVERAGE(O255)</f>
        <v>0</v>
      </c>
      <c r="P285" s="5">
        <f>AVERAGE(P255)</f>
        <v>9.8290270950391712</v>
      </c>
      <c r="Q285" s="5"/>
      <c r="R285" s="5"/>
    </row>
    <row r="286" spans="1:18" x14ac:dyDescent="0.2">
      <c r="A286" s="1" t="s">
        <v>70</v>
      </c>
      <c r="C286" s="7">
        <f t="shared" si="54"/>
        <v>1731.7407142371751</v>
      </c>
      <c r="D286" s="6">
        <f t="shared" si="55"/>
        <v>283.83000776692052</v>
      </c>
      <c r="E286" s="5">
        <f t="shared" ref="E286:M286" si="61">AVERAGE(E256)</f>
        <v>33.04495801578512</v>
      </c>
      <c r="F286" s="5">
        <f t="shared" si="61"/>
        <v>0</v>
      </c>
      <c r="G286" s="5">
        <f t="shared" si="61"/>
        <v>1.2269833404956254</v>
      </c>
      <c r="H286" s="5">
        <f t="shared" si="61"/>
        <v>9.7052153959730063</v>
      </c>
      <c r="I286" s="5">
        <f t="shared" si="61"/>
        <v>17.595082541557225</v>
      </c>
      <c r="J286" s="5">
        <f t="shared" si="61"/>
        <v>52.044357673495107</v>
      </c>
      <c r="K286" s="5">
        <f t="shared" si="61"/>
        <v>146.49703738055879</v>
      </c>
      <c r="L286" s="5">
        <f t="shared" si="61"/>
        <v>20.120387896480331</v>
      </c>
      <c r="M286" s="14">
        <f t="shared" si="61"/>
        <v>0</v>
      </c>
      <c r="N286" s="14">
        <f>AVERAGE(N256)</f>
        <v>0</v>
      </c>
      <c r="O286" s="5">
        <f>AVERAGE(O256)</f>
        <v>0</v>
      </c>
      <c r="P286" s="5">
        <f>AVERAGE(P256)</f>
        <v>3.5959855225752984</v>
      </c>
      <c r="Q286" s="5"/>
      <c r="R286" s="5"/>
    </row>
    <row r="287" spans="1:18" x14ac:dyDescent="0.2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 x14ac:dyDescent="0.2">
      <c r="A288" s="15" t="s">
        <v>73</v>
      </c>
      <c r="C288" s="23" t="s">
        <v>75</v>
      </c>
      <c r="D288" s="16" t="s">
        <v>76</v>
      </c>
      <c r="E288" t="s">
        <v>38</v>
      </c>
      <c r="F288" t="s">
        <v>39</v>
      </c>
      <c r="G288" t="s">
        <v>52</v>
      </c>
      <c r="H288" t="s">
        <v>40</v>
      </c>
      <c r="I288" t="s">
        <v>53</v>
      </c>
      <c r="J288" t="s">
        <v>41</v>
      </c>
      <c r="K288" t="s">
        <v>42</v>
      </c>
      <c r="L288" t="s">
        <v>43</v>
      </c>
      <c r="M288" s="13" t="s">
        <v>49</v>
      </c>
      <c r="N288" s="13" t="s">
        <v>50</v>
      </c>
      <c r="O288" t="s">
        <v>51</v>
      </c>
      <c r="P288" t="s">
        <v>54</v>
      </c>
      <c r="Q288" s="5"/>
      <c r="R288" s="5"/>
    </row>
    <row r="289" spans="1:18" x14ac:dyDescent="0.2">
      <c r="A289" t="s">
        <v>74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2">
      <c r="A290" s="1" t="s">
        <v>67</v>
      </c>
      <c r="C290" s="7">
        <f>AVERAGE(C266:C268)</f>
        <v>161217.62866498833</v>
      </c>
      <c r="D290" s="6">
        <f>AVERAGE(D266:D268)</f>
        <v>26674.169456359759</v>
      </c>
      <c r="E290" s="5">
        <f t="shared" ref="E290:P290" si="62">AVERAGE(E266:E268)</f>
        <v>5114.2002817923276</v>
      </c>
      <c r="F290" s="5">
        <f t="shared" si="62"/>
        <v>134.02069832714878</v>
      </c>
      <c r="G290" s="5">
        <f t="shared" si="62"/>
        <v>174.32601768426309</v>
      </c>
      <c r="H290" s="5">
        <f t="shared" si="62"/>
        <v>344.5351465570418</v>
      </c>
      <c r="I290" s="5">
        <f t="shared" si="62"/>
        <v>3684.3186829046867</v>
      </c>
      <c r="J290" s="5">
        <f t="shared" si="62"/>
        <v>7823.8891201239285</v>
      </c>
      <c r="K290" s="5">
        <f t="shared" si="62"/>
        <v>7580.1936350587894</v>
      </c>
      <c r="L290" s="5">
        <f t="shared" si="62"/>
        <v>411.05731879681815</v>
      </c>
      <c r="M290" s="14">
        <f t="shared" si="62"/>
        <v>0</v>
      </c>
      <c r="N290" s="14">
        <f t="shared" si="62"/>
        <v>0</v>
      </c>
      <c r="O290" s="5">
        <f t="shared" si="62"/>
        <v>166.13453114297903</v>
      </c>
      <c r="P290" s="5">
        <f t="shared" si="62"/>
        <v>1241.4940239717757</v>
      </c>
      <c r="Q290" s="5"/>
      <c r="R290" s="5"/>
    </row>
    <row r="291" spans="1:18" x14ac:dyDescent="0.2">
      <c r="A291" s="1" t="s">
        <v>68</v>
      </c>
      <c r="C291" s="7">
        <f>AVERAGE(C269:C271)</f>
        <v>134454.93768389404</v>
      </c>
      <c r="D291" s="6">
        <f t="shared" ref="D291:P291" si="63">AVERAGE(D269:D271)</f>
        <v>22240.905161274593</v>
      </c>
      <c r="E291" s="5">
        <f t="shared" si="63"/>
        <v>4118.5225075175795</v>
      </c>
      <c r="F291" s="5">
        <f t="shared" si="63"/>
        <v>50.35283898556893</v>
      </c>
      <c r="G291" s="5">
        <f t="shared" si="63"/>
        <v>148.63277679354272</v>
      </c>
      <c r="H291" s="5">
        <f t="shared" si="63"/>
        <v>296.00906957717683</v>
      </c>
      <c r="I291" s="5">
        <f t="shared" si="63"/>
        <v>3251.2481046584053</v>
      </c>
      <c r="J291" s="5">
        <f t="shared" si="63"/>
        <v>6433.7865796673723</v>
      </c>
      <c r="K291" s="5">
        <f t="shared" si="63"/>
        <v>6525.2864597456255</v>
      </c>
      <c r="L291" s="5">
        <f t="shared" si="63"/>
        <v>349.05912412445531</v>
      </c>
      <c r="M291" s="14">
        <f t="shared" si="63"/>
        <v>0</v>
      </c>
      <c r="N291" s="14">
        <f t="shared" si="63"/>
        <v>0</v>
      </c>
      <c r="O291" s="5">
        <f t="shared" si="63"/>
        <v>99.808575948812305</v>
      </c>
      <c r="P291" s="5">
        <f t="shared" si="63"/>
        <v>968.19912425605287</v>
      </c>
      <c r="Q291" s="5"/>
      <c r="R291" s="5"/>
    </row>
    <row r="292" spans="1:18" x14ac:dyDescent="0.2">
      <c r="A292" s="1" t="s">
        <v>69</v>
      </c>
      <c r="C292" s="7">
        <f>AVERAGE(C272:C274)</f>
        <v>835.13637390057067</v>
      </c>
      <c r="D292" s="6">
        <f t="shared" ref="D292:P292" si="64">AVERAGE(D272:D274)</f>
        <v>134.50995950506328</v>
      </c>
      <c r="E292" s="5">
        <f t="shared" si="64"/>
        <v>0</v>
      </c>
      <c r="F292" s="5">
        <f t="shared" si="64"/>
        <v>0</v>
      </c>
      <c r="G292" s="5">
        <f t="shared" si="64"/>
        <v>4.8135500280982226</v>
      </c>
      <c r="H292" s="5">
        <f t="shared" si="64"/>
        <v>7.0583384697985521</v>
      </c>
      <c r="I292" s="5">
        <f t="shared" si="64"/>
        <v>19.121770831497116</v>
      </c>
      <c r="J292" s="5">
        <f t="shared" si="64"/>
        <v>34.77133853221968</v>
      </c>
      <c r="K292" s="5">
        <f t="shared" si="64"/>
        <v>55.206251981305314</v>
      </c>
      <c r="L292" s="5">
        <f t="shared" si="64"/>
        <v>0.31347401800632918</v>
      </c>
      <c r="M292" s="14">
        <f t="shared" si="64"/>
        <v>0</v>
      </c>
      <c r="N292" s="14">
        <f t="shared" si="64"/>
        <v>0</v>
      </c>
      <c r="O292" s="5">
        <f t="shared" si="64"/>
        <v>8.4305882807043222</v>
      </c>
      <c r="P292" s="5">
        <f t="shared" si="64"/>
        <v>4.7946473634337394</v>
      </c>
      <c r="Q292" s="5"/>
      <c r="R292" s="5"/>
    </row>
    <row r="293" spans="1:18" x14ac:dyDescent="0.2">
      <c r="A293" s="1" t="s">
        <v>67</v>
      </c>
      <c r="C293" s="7">
        <f>AVERAGE(C275:C277)</f>
        <v>107724.46139345174</v>
      </c>
      <c r="D293" s="6">
        <f t="shared" ref="D293:P293" si="65">AVERAGE(D275:D277)</f>
        <v>17822.288754566216</v>
      </c>
      <c r="E293" s="5">
        <f t="shared" si="65"/>
        <v>3541.3901512549915</v>
      </c>
      <c r="F293" s="5">
        <f t="shared" si="65"/>
        <v>1.01415587080703</v>
      </c>
      <c r="G293" s="5">
        <f t="shared" si="65"/>
        <v>3.7648463182729017</v>
      </c>
      <c r="H293" s="5">
        <f t="shared" si="65"/>
        <v>263.80540030872089</v>
      </c>
      <c r="I293" s="5">
        <f t="shared" si="65"/>
        <v>770.88852960273107</v>
      </c>
      <c r="J293" s="5">
        <f t="shared" si="65"/>
        <v>5889.8742269252534</v>
      </c>
      <c r="K293" s="5">
        <f t="shared" si="65"/>
        <v>5614.4347045233453</v>
      </c>
      <c r="L293" s="5">
        <f t="shared" si="65"/>
        <v>528.98547036087837</v>
      </c>
      <c r="M293" s="14">
        <f t="shared" si="65"/>
        <v>0</v>
      </c>
      <c r="N293" s="14">
        <f t="shared" si="65"/>
        <v>0</v>
      </c>
      <c r="O293" s="5">
        <f t="shared" si="65"/>
        <v>82.427979256365006</v>
      </c>
      <c r="P293" s="5">
        <f t="shared" si="65"/>
        <v>1125.7032901448511</v>
      </c>
      <c r="Q293" s="5"/>
      <c r="R293" s="5"/>
    </row>
    <row r="294" spans="1:18" x14ac:dyDescent="0.2">
      <c r="A294" s="1" t="s">
        <v>68</v>
      </c>
      <c r="C294" s="7">
        <f>AVERAGE(C278:C280)</f>
        <v>76473.190729902301</v>
      </c>
      <c r="D294" s="6">
        <f t="shared" ref="D294:P294" si="66">AVERAGE(D278:D280)</f>
        <v>12608.933412020764</v>
      </c>
      <c r="E294" s="5">
        <f t="shared" si="66"/>
        <v>2582.4129635392596</v>
      </c>
      <c r="F294" s="5">
        <f t="shared" si="66"/>
        <v>0</v>
      </c>
      <c r="G294" s="5">
        <f t="shared" si="66"/>
        <v>2.2127648277314274</v>
      </c>
      <c r="H294" s="5">
        <f t="shared" si="66"/>
        <v>253.41395756151746</v>
      </c>
      <c r="I294" s="5">
        <f t="shared" si="66"/>
        <v>746.74140981684843</v>
      </c>
      <c r="J294" s="5">
        <f t="shared" si="66"/>
        <v>4083.2666249142881</v>
      </c>
      <c r="K294" s="5">
        <f t="shared" si="66"/>
        <v>3657.2342851190792</v>
      </c>
      <c r="L294" s="5">
        <f t="shared" si="66"/>
        <v>388.13114493670088</v>
      </c>
      <c r="M294" s="14">
        <f t="shared" si="66"/>
        <v>0</v>
      </c>
      <c r="N294" s="14">
        <f t="shared" si="66"/>
        <v>0</v>
      </c>
      <c r="O294" s="5">
        <f t="shared" si="66"/>
        <v>42.312762982302736</v>
      </c>
      <c r="P294" s="5">
        <f t="shared" si="66"/>
        <v>853.20749832303375</v>
      </c>
      <c r="Q294" s="5"/>
      <c r="R294" s="5"/>
    </row>
    <row r="295" spans="1:18" x14ac:dyDescent="0.2">
      <c r="A295" s="1" t="s">
        <v>69</v>
      </c>
      <c r="C295" s="7">
        <f>AVERAGE(C281:C283)</f>
        <v>1080.4889283815503</v>
      </c>
      <c r="D295" s="6">
        <f t="shared" ref="D295:P295" si="67">AVERAGE(D281:D283)</f>
        <v>172.4430524363066</v>
      </c>
      <c r="E295" s="5">
        <f t="shared" si="67"/>
        <v>0.81770638467008272</v>
      </c>
      <c r="F295" s="5">
        <f t="shared" si="67"/>
        <v>0</v>
      </c>
      <c r="G295" s="5">
        <f t="shared" si="67"/>
        <v>2.7580907568405935</v>
      </c>
      <c r="H295" s="5">
        <f t="shared" si="67"/>
        <v>12.057994885905858</v>
      </c>
      <c r="I295" s="5">
        <f t="shared" si="67"/>
        <v>0</v>
      </c>
      <c r="J295" s="5">
        <f t="shared" si="67"/>
        <v>31.542034953633394</v>
      </c>
      <c r="K295" s="5">
        <f t="shared" si="67"/>
        <v>92.21602984586751</v>
      </c>
      <c r="L295" s="5">
        <f t="shared" si="67"/>
        <v>4.8027315598253688</v>
      </c>
      <c r="M295" s="14">
        <f t="shared" si="67"/>
        <v>0</v>
      </c>
      <c r="N295" s="14">
        <f t="shared" si="67"/>
        <v>0</v>
      </c>
      <c r="O295" s="5">
        <f t="shared" si="67"/>
        <v>17.460507481837862</v>
      </c>
      <c r="P295" s="5">
        <f t="shared" si="67"/>
        <v>10.787956567725912</v>
      </c>
      <c r="Q295" s="5"/>
      <c r="R295" s="5"/>
    </row>
    <row r="296" spans="1:18" x14ac:dyDescent="0.2">
      <c r="A296" s="1" t="s">
        <v>70</v>
      </c>
      <c r="C296" s="7">
        <f>AVERAGE(C284:C286)</f>
        <v>1905.9550375734107</v>
      </c>
      <c r="D296" s="6">
        <f t="shared" ref="D296:P296" si="68">AVERAGE(D284:D286)</f>
        <v>313.67774106426646</v>
      </c>
      <c r="E296" s="5">
        <f t="shared" si="68"/>
        <v>36.556285432309586</v>
      </c>
      <c r="F296" s="5">
        <f t="shared" si="68"/>
        <v>1.8761883609930032</v>
      </c>
      <c r="G296" s="5">
        <f t="shared" si="68"/>
        <v>0.40899444683187514</v>
      </c>
      <c r="H296" s="5">
        <f t="shared" si="68"/>
        <v>8.8229230872481867</v>
      </c>
      <c r="I296" s="5">
        <f t="shared" si="68"/>
        <v>21.666251314730264</v>
      </c>
      <c r="J296" s="5">
        <f t="shared" si="68"/>
        <v>85.989595290262471</v>
      </c>
      <c r="K296" s="5">
        <f t="shared" si="68"/>
        <v>131.07629660365785</v>
      </c>
      <c r="L296" s="5">
        <f t="shared" si="68"/>
        <v>22.806202322361713</v>
      </c>
      <c r="M296" s="14">
        <f t="shared" si="68"/>
        <v>0</v>
      </c>
      <c r="N296" s="14">
        <f t="shared" si="68"/>
        <v>0</v>
      </c>
      <c r="O296" s="5">
        <f t="shared" si="68"/>
        <v>0</v>
      </c>
      <c r="P296" s="5">
        <f t="shared" si="68"/>
        <v>4.4750042058714898</v>
      </c>
      <c r="Q296" s="5"/>
      <c r="R296" s="5"/>
    </row>
    <row r="297" spans="1:18" x14ac:dyDescent="0.2"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 x14ac:dyDescent="0.2">
      <c r="A298" s="20" t="s">
        <v>73</v>
      </c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 x14ac:dyDescent="0.2">
      <c r="A299" t="s">
        <v>74</v>
      </c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 x14ac:dyDescent="0.2">
      <c r="A300" t="s">
        <v>80</v>
      </c>
      <c r="C300" s="7">
        <f>AVERAGE((C290-C292),(C291-C292))</f>
        <v>147001.14680054062</v>
      </c>
      <c r="D300" s="6">
        <f t="shared" ref="D300:P300" si="69">AVERAGE((D290-D292),(D291-D292))</f>
        <v>24323.027349312113</v>
      </c>
      <c r="E300" s="5">
        <f t="shared" si="69"/>
        <v>4616.361394654954</v>
      </c>
      <c r="F300" s="5">
        <f t="shared" si="69"/>
        <v>92.186768656358851</v>
      </c>
      <c r="G300" s="5">
        <f t="shared" si="69"/>
        <v>156.66584721080466</v>
      </c>
      <c r="H300" s="5">
        <f t="shared" si="69"/>
        <v>313.21376959731072</v>
      </c>
      <c r="I300" s="5">
        <f t="shared" si="69"/>
        <v>3448.6616229500487</v>
      </c>
      <c r="J300" s="5">
        <f t="shared" si="69"/>
        <v>7094.0665113634313</v>
      </c>
      <c r="K300" s="5">
        <f t="shared" si="69"/>
        <v>6997.5337954209026</v>
      </c>
      <c r="L300" s="5">
        <f t="shared" si="69"/>
        <v>379.7447474426304</v>
      </c>
      <c r="M300" s="5">
        <f t="shared" si="69"/>
        <v>0</v>
      </c>
      <c r="N300" s="5">
        <f t="shared" si="69"/>
        <v>0</v>
      </c>
      <c r="O300" s="5">
        <f t="shared" si="69"/>
        <v>124.54096526519135</v>
      </c>
      <c r="P300" s="5">
        <f t="shared" si="69"/>
        <v>1100.0519267504806</v>
      </c>
      <c r="Q300" s="5"/>
      <c r="R300" s="5"/>
    </row>
    <row r="301" spans="1:18" x14ac:dyDescent="0.2">
      <c r="A301" t="s">
        <v>81</v>
      </c>
      <c r="C301" s="7">
        <f>AVERAGE((C293-C295),(C294-C295))</f>
        <v>91018.337133295456</v>
      </c>
      <c r="D301" s="6">
        <f t="shared" ref="D301:P301" si="70">AVERAGE((D293-D295),(D294-D295))</f>
        <v>15043.168030857185</v>
      </c>
      <c r="E301" s="5">
        <f t="shared" si="70"/>
        <v>3061.0838510124554</v>
      </c>
      <c r="F301" s="5">
        <f t="shared" si="70"/>
        <v>0.50707793540351498</v>
      </c>
      <c r="G301" s="5">
        <f t="shared" si="70"/>
        <v>0.23071481616157108</v>
      </c>
      <c r="H301" s="5">
        <f t="shared" si="70"/>
        <v>246.55168404921332</v>
      </c>
      <c r="I301" s="5">
        <f t="shared" si="70"/>
        <v>758.81496970978969</v>
      </c>
      <c r="J301" s="5">
        <f t="shared" si="70"/>
        <v>4955.0283909661375</v>
      </c>
      <c r="K301" s="5">
        <f t="shared" si="70"/>
        <v>4543.618464975345</v>
      </c>
      <c r="L301" s="5">
        <f t="shared" si="70"/>
        <v>453.75557608896429</v>
      </c>
      <c r="M301" s="5">
        <f t="shared" si="70"/>
        <v>0</v>
      </c>
      <c r="N301" s="5">
        <f t="shared" si="70"/>
        <v>0</v>
      </c>
      <c r="O301" s="5">
        <f t="shared" si="70"/>
        <v>44.909863637496009</v>
      </c>
      <c r="P301" s="5">
        <f t="shared" si="70"/>
        <v>978.66743766621653</v>
      </c>
      <c r="Q301" s="5"/>
      <c r="R301" s="5"/>
    </row>
    <row r="302" spans="1:18" x14ac:dyDescent="0.2">
      <c r="A302" t="s">
        <v>82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 x14ac:dyDescent="0.2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 x14ac:dyDescent="0.2">
      <c r="A304" s="20" t="s">
        <v>83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7" x14ac:dyDescent="0.2">
      <c r="A305" t="s">
        <v>74</v>
      </c>
      <c r="D305" s="4"/>
    </row>
    <row r="306" spans="1:17" x14ac:dyDescent="0.2">
      <c r="A306" t="s">
        <v>80</v>
      </c>
      <c r="C306" s="7">
        <f>STDEV((C290-C292),C291-C292)</f>
        <v>18924.080275531829</v>
      </c>
      <c r="D306" s="7">
        <f t="shared" ref="D306:P306" si="71">STDEV((D290-D292),D291-D292)</f>
        <v>3134.7912458469204</v>
      </c>
      <c r="E306" s="7">
        <f t="shared" si="71"/>
        <v>704.05050606639861</v>
      </c>
      <c r="F306" s="7">
        <f t="shared" si="71"/>
        <v>59.162110707793339</v>
      </c>
      <c r="G306" s="7">
        <f t="shared" si="71"/>
        <v>18.167864864487868</v>
      </c>
      <c r="H306" s="7">
        <f t="shared" si="71"/>
        <v>34.313118096842935</v>
      </c>
      <c r="I306" s="7">
        <f t="shared" si="71"/>
        <v>306.22714261032496</v>
      </c>
      <c r="J306" s="7">
        <f t="shared" si="71"/>
        <v>982.95093290147793</v>
      </c>
      <c r="K306" s="7">
        <f t="shared" si="71"/>
        <v>745.93201718628427</v>
      </c>
      <c r="L306" s="7">
        <f t="shared" si="71"/>
        <v>43.839343874151446</v>
      </c>
      <c r="M306" s="7">
        <f t="shared" si="71"/>
        <v>0</v>
      </c>
      <c r="N306" s="7">
        <f t="shared" si="71"/>
        <v>0</v>
      </c>
      <c r="O306" s="7">
        <f t="shared" si="71"/>
        <v>46.89953268647043</v>
      </c>
      <c r="P306" s="7">
        <f t="shared" si="71"/>
        <v>193.24867685268498</v>
      </c>
    </row>
    <row r="307" spans="1:17" x14ac:dyDescent="0.2">
      <c r="A307" t="s">
        <v>81</v>
      </c>
      <c r="C307" s="7">
        <f>STDEV((C293-C295),(C294-C295))</f>
        <v>22097.985406892112</v>
      </c>
      <c r="D307" s="7">
        <f t="shared" ref="D307:P307" si="72">STDEV((D293-D295),(D294-D295))</f>
        <v>3686.3989154490073</v>
      </c>
      <c r="E307" s="7">
        <f t="shared" si="72"/>
        <v>678.09927243699826</v>
      </c>
      <c r="F307" s="7">
        <f t="shared" si="72"/>
        <v>0.71711649342779904</v>
      </c>
      <c r="G307" s="7">
        <f t="shared" si="72"/>
        <v>1.0974873469160009</v>
      </c>
      <c r="H307" s="7">
        <f t="shared" si="72"/>
        <v>7.3478596328593104</v>
      </c>
      <c r="I307" s="7">
        <f t="shared" si="72"/>
        <v>17.074592146721464</v>
      </c>
      <c r="J307" s="7">
        <f t="shared" si="72"/>
        <v>1277.464486325119</v>
      </c>
      <c r="K307" s="7">
        <f t="shared" si="72"/>
        <v>1383.9496887019106</v>
      </c>
      <c r="L307" s="7">
        <f t="shared" si="72"/>
        <v>99.599048666891903</v>
      </c>
      <c r="M307" s="7">
        <f t="shared" si="72"/>
        <v>0</v>
      </c>
      <c r="N307" s="7">
        <f t="shared" si="72"/>
        <v>0</v>
      </c>
      <c r="O307" s="7">
        <f t="shared" si="72"/>
        <v>28.365741456154367</v>
      </c>
      <c r="P307" s="7">
        <f t="shared" si="72"/>
        <v>192.68362224200533</v>
      </c>
    </row>
    <row r="308" spans="1:17" x14ac:dyDescent="0.2">
      <c r="A308" t="s">
        <v>82</v>
      </c>
    </row>
    <row r="310" spans="1:17" x14ac:dyDescent="0.2">
      <c r="A310" s="2" t="s">
        <v>28</v>
      </c>
    </row>
    <row r="311" spans="1:17" x14ac:dyDescent="0.2">
      <c r="A311" t="s">
        <v>3</v>
      </c>
      <c r="E311" t="s">
        <v>38</v>
      </c>
      <c r="F311" t="s">
        <v>39</v>
      </c>
      <c r="G311" t="s">
        <v>52</v>
      </c>
      <c r="H311" t="s">
        <v>40</v>
      </c>
      <c r="I311" t="s">
        <v>53</v>
      </c>
      <c r="J311" t="s">
        <v>41</v>
      </c>
      <c r="K311" t="s">
        <v>42</v>
      </c>
      <c r="L311" t="s">
        <v>43</v>
      </c>
      <c r="M311" t="s">
        <v>49</v>
      </c>
      <c r="N311" t="s">
        <v>50</v>
      </c>
      <c r="O311" t="s">
        <v>51</v>
      </c>
      <c r="P311" t="s">
        <v>54</v>
      </c>
    </row>
    <row r="312" spans="1:17" x14ac:dyDescent="0.2">
      <c r="A312" s="1" t="s">
        <v>67</v>
      </c>
      <c r="E312" s="5">
        <f>(E290/$D290) *100</f>
        <v>19.17285668503909</v>
      </c>
      <c r="F312" s="5">
        <f t="shared" ref="F312:P312" si="73">(F290/$D290) *100</f>
        <v>0.50243625596820607</v>
      </c>
      <c r="G312" s="5">
        <f t="shared" si="73"/>
        <v>0.65353869019040667</v>
      </c>
      <c r="H312" s="5">
        <f t="shared" si="73"/>
        <v>1.2916433897622119</v>
      </c>
      <c r="I312" s="5">
        <f t="shared" si="73"/>
        <v>13.812308904059456</v>
      </c>
      <c r="J312" s="5">
        <f t="shared" si="73"/>
        <v>29.331331694972519</v>
      </c>
      <c r="K312" s="5">
        <f t="shared" si="73"/>
        <v>28.417730671840996</v>
      </c>
      <c r="L312" s="5">
        <f t="shared" si="73"/>
        <v>1.5410313692028086</v>
      </c>
      <c r="M312" s="5">
        <f t="shared" si="73"/>
        <v>0</v>
      </c>
      <c r="N312" s="5">
        <f t="shared" si="73"/>
        <v>0</v>
      </c>
      <c r="O312" s="5">
        <f t="shared" si="73"/>
        <v>0.6228292559016062</v>
      </c>
      <c r="P312" s="5">
        <f t="shared" si="73"/>
        <v>4.6542930830626998</v>
      </c>
      <c r="Q312" s="5"/>
    </row>
    <row r="313" spans="1:17" x14ac:dyDescent="0.2">
      <c r="A313" s="1" t="s">
        <v>68</v>
      </c>
      <c r="E313" s="5">
        <f t="shared" ref="E313:P318" si="74">(E291/$D291) *100</f>
        <v>18.517782786505769</v>
      </c>
      <c r="F313" s="5">
        <f t="shared" si="74"/>
        <v>0.22639743580779373</v>
      </c>
      <c r="G313" s="5">
        <f t="shared" si="74"/>
        <v>0.66828564627099374</v>
      </c>
      <c r="H313" s="5">
        <f t="shared" si="74"/>
        <v>1.3309218641540801</v>
      </c>
      <c r="I313" s="5">
        <f t="shared" si="74"/>
        <v>14.618326372432952</v>
      </c>
      <c r="J313" s="5">
        <f t="shared" si="74"/>
        <v>28.927719141888836</v>
      </c>
      <c r="K313" s="5">
        <f t="shared" si="74"/>
        <v>29.339122721980399</v>
      </c>
      <c r="L313" s="5">
        <f t="shared" si="74"/>
        <v>1.5694465741989219</v>
      </c>
      <c r="M313" s="5">
        <f t="shared" si="74"/>
        <v>0</v>
      </c>
      <c r="N313" s="5">
        <f t="shared" si="74"/>
        <v>0</v>
      </c>
      <c r="O313" s="5">
        <f t="shared" si="74"/>
        <v>0.44876130366581007</v>
      </c>
      <c r="P313" s="5">
        <f t="shared" si="74"/>
        <v>4.3532361530944401</v>
      </c>
      <c r="Q313" s="5"/>
    </row>
    <row r="314" spans="1:17" x14ac:dyDescent="0.2">
      <c r="A314" s="1" t="s">
        <v>69</v>
      </c>
      <c r="E314" s="5">
        <f t="shared" si="74"/>
        <v>0</v>
      </c>
      <c r="F314" s="5">
        <f t="shared" si="74"/>
        <v>0</v>
      </c>
      <c r="G314" s="5">
        <f t="shared" si="74"/>
        <v>3.5785826163430143</v>
      </c>
      <c r="H314" s="5">
        <f t="shared" si="74"/>
        <v>5.2474467286809787</v>
      </c>
      <c r="I314" s="5">
        <f t="shared" si="74"/>
        <v>14.215877323773432</v>
      </c>
      <c r="J314" s="5">
        <f t="shared" si="74"/>
        <v>25.850382127957449</v>
      </c>
      <c r="K314" s="5">
        <f t="shared" si="74"/>
        <v>41.042501376433179</v>
      </c>
      <c r="L314" s="5">
        <f t="shared" si="74"/>
        <v>0.2330489274993271</v>
      </c>
      <c r="M314" s="5">
        <f t="shared" si="74"/>
        <v>0</v>
      </c>
      <c r="N314" s="5">
        <f t="shared" si="74"/>
        <v>0</v>
      </c>
      <c r="O314" s="5">
        <f t="shared" si="74"/>
        <v>6.2676312681418764</v>
      </c>
      <c r="P314" s="5">
        <f t="shared" si="74"/>
        <v>3.5645296311707368</v>
      </c>
      <c r="Q314" s="5"/>
    </row>
    <row r="315" spans="1:17" x14ac:dyDescent="0.2">
      <c r="A315" s="1" t="s">
        <v>67</v>
      </c>
      <c r="E315" s="5">
        <f t="shared" si="74"/>
        <v>19.870568814275654</v>
      </c>
      <c r="F315" s="5">
        <f t="shared" si="74"/>
        <v>5.690379528539481E-3</v>
      </c>
      <c r="G315" s="5">
        <f t="shared" si="74"/>
        <v>2.1124370557111062E-2</v>
      </c>
      <c r="H315" s="5">
        <f t="shared" si="74"/>
        <v>1.4801993388258385</v>
      </c>
      <c r="I315" s="5">
        <f t="shared" si="74"/>
        <v>4.3254182457638795</v>
      </c>
      <c r="J315" s="5">
        <f t="shared" si="74"/>
        <v>33.047799348533275</v>
      </c>
      <c r="K315" s="5">
        <f t="shared" si="74"/>
        <v>31.502321513474978</v>
      </c>
      <c r="L315" s="5">
        <f t="shared" si="74"/>
        <v>2.9681118830786981</v>
      </c>
      <c r="M315" s="5">
        <f t="shared" si="74"/>
        <v>0</v>
      </c>
      <c r="N315" s="5">
        <f t="shared" si="74"/>
        <v>0</v>
      </c>
      <c r="O315" s="5">
        <f t="shared" si="74"/>
        <v>0.46249940392894984</v>
      </c>
      <c r="P315" s="5">
        <f t="shared" si="74"/>
        <v>6.3162667020330741</v>
      </c>
      <c r="Q315" s="5"/>
    </row>
    <row r="316" spans="1:17" x14ac:dyDescent="0.2">
      <c r="A316" s="1" t="s">
        <v>68</v>
      </c>
      <c r="E316" s="5">
        <f t="shared" si="74"/>
        <v>20.480820059508829</v>
      </c>
      <c r="F316" s="5">
        <f t="shared" si="74"/>
        <v>0</v>
      </c>
      <c r="G316" s="5">
        <f t="shared" si="74"/>
        <v>1.7549183229264114E-2</v>
      </c>
      <c r="H316" s="5">
        <f t="shared" si="74"/>
        <v>2.0097969374628035</v>
      </c>
      <c r="I316" s="5">
        <f t="shared" si="74"/>
        <v>5.922320194862321</v>
      </c>
      <c r="J316" s="5">
        <f t="shared" si="74"/>
        <v>32.383917746932454</v>
      </c>
      <c r="K316" s="5">
        <f t="shared" si="74"/>
        <v>29.005104282908214</v>
      </c>
      <c r="L316" s="5">
        <f t="shared" si="74"/>
        <v>3.0782234488341014</v>
      </c>
      <c r="M316" s="5">
        <f t="shared" si="74"/>
        <v>0</v>
      </c>
      <c r="N316" s="5">
        <f t="shared" si="74"/>
        <v>0</v>
      </c>
      <c r="O316" s="5">
        <f t="shared" si="74"/>
        <v>0.33557765434754172</v>
      </c>
      <c r="P316" s="5">
        <f t="shared" si="74"/>
        <v>6.7666904919144537</v>
      </c>
      <c r="Q316" s="5"/>
    </row>
    <row r="317" spans="1:17" x14ac:dyDescent="0.2">
      <c r="A317" s="1" t="s">
        <v>69</v>
      </c>
      <c r="E317" s="5">
        <f t="shared" si="74"/>
        <v>0.47418923123743123</v>
      </c>
      <c r="F317" s="5">
        <f t="shared" si="74"/>
        <v>0</v>
      </c>
      <c r="G317" s="5">
        <f t="shared" si="74"/>
        <v>1.5994212105815739</v>
      </c>
      <c r="H317" s="5">
        <f t="shared" si="74"/>
        <v>6.9924503861120106</v>
      </c>
      <c r="I317" s="5">
        <f t="shared" si="74"/>
        <v>0</v>
      </c>
      <c r="J317" s="5">
        <f t="shared" si="74"/>
        <v>18.291276167988112</v>
      </c>
      <c r="K317" s="5">
        <f t="shared" si="74"/>
        <v>53.476222174812371</v>
      </c>
      <c r="L317" s="5">
        <f t="shared" si="74"/>
        <v>2.7851116597459336</v>
      </c>
      <c r="M317" s="5">
        <f t="shared" si="74"/>
        <v>0</v>
      </c>
      <c r="N317" s="5">
        <f t="shared" si="74"/>
        <v>0</v>
      </c>
      <c r="O317" s="5">
        <f t="shared" si="74"/>
        <v>10.125376021331482</v>
      </c>
      <c r="P317" s="5">
        <f t="shared" si="74"/>
        <v>6.2559531481910762</v>
      </c>
      <c r="Q317" s="5"/>
    </row>
    <row r="318" spans="1:17" x14ac:dyDescent="0.2">
      <c r="A318" s="1" t="s">
        <v>70</v>
      </c>
      <c r="E318" s="5">
        <f t="shared" si="74"/>
        <v>11.654089738174923</v>
      </c>
      <c r="F318" s="5">
        <f t="shared" si="74"/>
        <v>0.59812607506906545</v>
      </c>
      <c r="G318" s="5">
        <f t="shared" si="74"/>
        <v>0.13038682484903516</v>
      </c>
      <c r="H318" s="5">
        <f t="shared" si="74"/>
        <v>2.8127348333079656</v>
      </c>
      <c r="I318" s="5">
        <f t="shared" si="74"/>
        <v>6.9071688801441837</v>
      </c>
      <c r="J318" s="5">
        <f t="shared" si="74"/>
        <v>27.413355821331574</v>
      </c>
      <c r="K318" s="5">
        <f t="shared" si="74"/>
        <v>41.78692952803523</v>
      </c>
      <c r="L318" s="5">
        <f t="shared" si="74"/>
        <v>7.2705835756733421</v>
      </c>
      <c r="M318" s="5">
        <f t="shared" si="74"/>
        <v>0</v>
      </c>
      <c r="N318" s="5">
        <f t="shared" si="74"/>
        <v>0</v>
      </c>
      <c r="O318" s="5">
        <f t="shared" si="74"/>
        <v>0</v>
      </c>
      <c r="P318" s="5">
        <f t="shared" si="74"/>
        <v>1.4266247234146745</v>
      </c>
      <c r="Q318" s="5"/>
    </row>
    <row r="319" spans="1:17" x14ac:dyDescent="0.2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x14ac:dyDescent="0.2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5:17" x14ac:dyDescent="0.2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5:17" x14ac:dyDescent="0.2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5:17" x14ac:dyDescent="0.2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5:17" x14ac:dyDescent="0.2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5:17" x14ac:dyDescent="0.2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5:17" x14ac:dyDescent="0.2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5:17" x14ac:dyDescent="0.2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5:17" x14ac:dyDescent="0.2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5:17" x14ac:dyDescent="0.2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5:17" x14ac:dyDescent="0.2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5:17" x14ac:dyDescent="0.2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5:17" x14ac:dyDescent="0.2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topLeftCell="A31" workbookViewId="0">
      <selection activeCell="C52" sqref="C52:C61"/>
    </sheetView>
  </sheetViews>
  <sheetFormatPr baseColWidth="10" defaultColWidth="8.83203125" defaultRowHeight="16" x14ac:dyDescent="0.2"/>
  <sheetData>
    <row r="1" spans="1:5" x14ac:dyDescent="0.2">
      <c r="A1">
        <v>2.2000000000000001E-3</v>
      </c>
      <c r="B1">
        <v>1.9900000000000001E-2</v>
      </c>
      <c r="C1">
        <v>0.28989999999999999</v>
      </c>
      <c r="D1">
        <v>1.6067</v>
      </c>
      <c r="E1">
        <v>3.2019000000000002</v>
      </c>
    </row>
    <row r="2" spans="1:5" x14ac:dyDescent="0.2">
      <c r="A2">
        <v>2.5000000000000001E-3</v>
      </c>
      <c r="B2">
        <v>5.4000000000000003E-3</v>
      </c>
      <c r="C2">
        <v>0.16189999999999999</v>
      </c>
      <c r="D2">
        <v>1.0104</v>
      </c>
      <c r="E2">
        <v>2.1149</v>
      </c>
    </row>
    <row r="3" spans="1:5" x14ac:dyDescent="0.2">
      <c r="A3">
        <v>6.4000000000000003E-3</v>
      </c>
      <c r="B3">
        <v>1.8499999999999999E-2</v>
      </c>
      <c r="C3">
        <v>0.2898</v>
      </c>
      <c r="D3">
        <v>1.8537999999999999</v>
      </c>
      <c r="E3">
        <v>3.6061000000000001</v>
      </c>
    </row>
    <row r="4" spans="1:5" x14ac:dyDescent="0.2">
      <c r="A4">
        <v>8.6999999999999994E-3</v>
      </c>
      <c r="B4">
        <v>1.6000000000000001E-3</v>
      </c>
      <c r="C4">
        <v>5.8599999999999999E-2</v>
      </c>
      <c r="D4">
        <v>0.3362</v>
      </c>
      <c r="E4">
        <v>0.62070000000000003</v>
      </c>
    </row>
    <row r="5" spans="1:5" x14ac:dyDescent="0.2">
      <c r="A5">
        <v>6.7999999999999996E-3</v>
      </c>
      <c r="B5">
        <v>1.1900000000000001E-2</v>
      </c>
      <c r="C5">
        <v>0.24049999999999999</v>
      </c>
      <c r="D5">
        <v>1.5742</v>
      </c>
      <c r="E5">
        <v>2.9805000000000001</v>
      </c>
    </row>
    <row r="6" spans="1:5" x14ac:dyDescent="0.2">
      <c r="A6">
        <v>7.3000000000000001E-3</v>
      </c>
      <c r="B6">
        <v>7.22E-2</v>
      </c>
      <c r="C6">
        <v>0.36020000000000002</v>
      </c>
      <c r="D6">
        <v>1.7589999999999999</v>
      </c>
      <c r="E6">
        <v>2.9235000000000002</v>
      </c>
    </row>
    <row r="7" spans="1:5" x14ac:dyDescent="0.2">
      <c r="A7">
        <v>1.03E-2</v>
      </c>
      <c r="B7">
        <v>5.0900000000000001E-2</v>
      </c>
      <c r="C7">
        <v>0.37009999999999998</v>
      </c>
      <c r="D7">
        <v>1.7847</v>
      </c>
      <c r="E7">
        <v>3.2208999999999999</v>
      </c>
    </row>
    <row r="8" spans="1:5" x14ac:dyDescent="0.2">
      <c r="A8">
        <v>2.0199999999999999E-2</v>
      </c>
      <c r="B8">
        <v>8.4699999999999998E-2</v>
      </c>
      <c r="C8">
        <v>0.53210000000000002</v>
      </c>
      <c r="D8">
        <v>2.5070000000000001</v>
      </c>
      <c r="E8">
        <v>4.9196999999999997</v>
      </c>
    </row>
    <row r="9" spans="1:5" x14ac:dyDescent="0.2">
      <c r="A9">
        <v>5.79E-2</v>
      </c>
      <c r="B9">
        <v>5.62E-2</v>
      </c>
      <c r="C9">
        <v>0.1147</v>
      </c>
      <c r="D9">
        <v>0.45929999999999999</v>
      </c>
      <c r="E9">
        <v>0.94710000000000005</v>
      </c>
    </row>
    <row r="10" spans="1:5" x14ac:dyDescent="0.2">
      <c r="A10">
        <v>2.0000000000000001E-4</v>
      </c>
      <c r="B10">
        <v>9.9000000000000008E-3</v>
      </c>
      <c r="C10">
        <v>0.1193</v>
      </c>
      <c r="D10">
        <v>0.66569999999999996</v>
      </c>
      <c r="E10">
        <v>1.4112</v>
      </c>
    </row>
    <row r="11" spans="1:5" x14ac:dyDescent="0.2">
      <c r="A11">
        <v>0.01</v>
      </c>
      <c r="B11">
        <v>2.6700000000000002E-2</v>
      </c>
      <c r="C11">
        <v>0.1978</v>
      </c>
      <c r="D11">
        <v>1.0933999999999999</v>
      </c>
      <c r="E11">
        <v>2.2581000000000002</v>
      </c>
    </row>
    <row r="14" spans="1:5" x14ac:dyDescent="0.2">
      <c r="A14">
        <v>2.7309000000000001</v>
      </c>
      <c r="B14">
        <v>3.2019000000000002</v>
      </c>
      <c r="C14">
        <v>3.2126999999999999</v>
      </c>
      <c r="D14">
        <v>3.0383</v>
      </c>
    </row>
    <row r="15" spans="1:5" x14ac:dyDescent="0.2">
      <c r="A15">
        <v>1.5835999999999999</v>
      </c>
      <c r="B15">
        <v>2.1149</v>
      </c>
      <c r="C15">
        <v>1.9185000000000001</v>
      </c>
      <c r="D15">
        <v>1.7966</v>
      </c>
    </row>
    <row r="16" spans="1:5" x14ac:dyDescent="0.2">
      <c r="A16">
        <v>3.2418999999999998</v>
      </c>
      <c r="B16">
        <v>3.6061000000000001</v>
      </c>
      <c r="C16">
        <v>3.7179000000000002</v>
      </c>
      <c r="D16">
        <v>3.383</v>
      </c>
    </row>
    <row r="17" spans="1:4" x14ac:dyDescent="0.2">
      <c r="A17">
        <v>0.47889999999999999</v>
      </c>
      <c r="B17">
        <v>0.62070000000000003</v>
      </c>
      <c r="C17">
        <v>0.65659999999999996</v>
      </c>
      <c r="D17">
        <v>0.65080000000000005</v>
      </c>
    </row>
    <row r="18" spans="1:4" x14ac:dyDescent="0.2">
      <c r="A18">
        <v>3.2946</v>
      </c>
      <c r="B18">
        <v>2.9805000000000001</v>
      </c>
      <c r="C18">
        <v>3.0346000000000002</v>
      </c>
      <c r="D18">
        <v>2.9670000000000001</v>
      </c>
    </row>
    <row r="19" spans="1:4" x14ac:dyDescent="0.2">
      <c r="A19">
        <v>2.3340000000000001</v>
      </c>
      <c r="B19">
        <v>2.9235000000000002</v>
      </c>
      <c r="C19">
        <v>3.1709000000000001</v>
      </c>
      <c r="D19">
        <v>3.2168999999999999</v>
      </c>
    </row>
    <row r="20" spans="1:4" x14ac:dyDescent="0.2">
      <c r="A20">
        <v>2.3555000000000001</v>
      </c>
      <c r="B20">
        <v>3.2208999999999999</v>
      </c>
      <c r="C20">
        <v>3.3976000000000002</v>
      </c>
      <c r="D20">
        <v>3.3631000000000002</v>
      </c>
    </row>
    <row r="21" spans="1:4" x14ac:dyDescent="0.2">
      <c r="A21">
        <v>3.7119</v>
      </c>
      <c r="B21">
        <v>4.9196999999999997</v>
      </c>
      <c r="C21">
        <v>4.7969999999999997</v>
      </c>
      <c r="D21">
        <v>4.9654999999999996</v>
      </c>
    </row>
    <row r="22" spans="1:4" x14ac:dyDescent="0.2">
      <c r="A22">
        <v>0.32179999999999997</v>
      </c>
      <c r="B22">
        <v>0.94710000000000005</v>
      </c>
      <c r="C22">
        <v>0.20519999999999999</v>
      </c>
      <c r="D22">
        <v>0.3286</v>
      </c>
    </row>
    <row r="23" spans="1:4" x14ac:dyDescent="0.2">
      <c r="A23">
        <v>1.6176999999999999</v>
      </c>
      <c r="B23">
        <v>1.4112</v>
      </c>
      <c r="C23">
        <v>1.1821999999999999</v>
      </c>
      <c r="D23">
        <v>1.266</v>
      </c>
    </row>
    <row r="24" spans="1:4" x14ac:dyDescent="0.2">
      <c r="A24">
        <v>0.9</v>
      </c>
      <c r="B24">
        <v>2.2581000000000002</v>
      </c>
      <c r="C24">
        <v>1.859</v>
      </c>
      <c r="D24">
        <v>1.925</v>
      </c>
    </row>
    <row r="26" spans="1:4" x14ac:dyDescent="0.2">
      <c r="A26">
        <v>3.3E-3</v>
      </c>
    </row>
    <row r="27" spans="1:4" x14ac:dyDescent="0.2">
      <c r="A27">
        <v>6.1999999999999998E-3</v>
      </c>
    </row>
    <row r="28" spans="1:4" x14ac:dyDescent="0.2">
      <c r="A28">
        <v>4.4999999999999997E-3</v>
      </c>
    </row>
    <row r="29" spans="1:4" x14ac:dyDescent="0.2">
      <c r="A29">
        <v>7.4999999999999997E-3</v>
      </c>
    </row>
    <row r="30" spans="1:4" x14ac:dyDescent="0.2">
      <c r="A30">
        <v>2.1000000000000001E-2</v>
      </c>
    </row>
    <row r="31" spans="1:4" x14ac:dyDescent="0.2">
      <c r="A31">
        <v>7.6499999999999999E-2</v>
      </c>
    </row>
    <row r="32" spans="1:4" x14ac:dyDescent="0.2">
      <c r="A32">
        <v>6.6400000000000001E-2</v>
      </c>
    </row>
    <row r="33" spans="1:10" x14ac:dyDescent="0.2">
      <c r="A33">
        <v>3.4299999999999997E-2</v>
      </c>
    </row>
    <row r="34" spans="1:10" x14ac:dyDescent="0.2">
      <c r="A34">
        <v>4.4499999999999998E-2</v>
      </c>
    </row>
    <row r="35" spans="1:10" x14ac:dyDescent="0.2">
      <c r="A35">
        <v>2.2000000000000001E-3</v>
      </c>
    </row>
    <row r="36" spans="1:10" x14ac:dyDescent="0.2">
      <c r="A36">
        <v>1.32E-2</v>
      </c>
    </row>
    <row r="39" spans="1:10" x14ac:dyDescent="0.2">
      <c r="A39">
        <v>0.75700000000000001</v>
      </c>
      <c r="B39">
        <v>0.58440000000000003</v>
      </c>
      <c r="C39">
        <v>0.80610000000000004</v>
      </c>
      <c r="D39">
        <v>0.25819999999999999</v>
      </c>
      <c r="E39">
        <v>0.12590000000000001</v>
      </c>
      <c r="F39">
        <v>0.17349999999999999</v>
      </c>
      <c r="G39">
        <v>0.57950000000000002</v>
      </c>
      <c r="H39">
        <v>0.24010000000000001</v>
      </c>
      <c r="I39">
        <v>3.0383</v>
      </c>
      <c r="J39">
        <v>1.6999999999999999E-3</v>
      </c>
    </row>
    <row r="40" spans="1:10" x14ac:dyDescent="0.2">
      <c r="A40">
        <v>1.1999999999999999E-3</v>
      </c>
      <c r="B40">
        <v>4.4999999999999997E-3</v>
      </c>
      <c r="C40">
        <v>5.1000000000000004E-3</v>
      </c>
      <c r="D40">
        <v>2.8E-3</v>
      </c>
      <c r="E40">
        <v>5.8999999999999999E-3</v>
      </c>
      <c r="F40">
        <v>5.4999999999999997E-3</v>
      </c>
      <c r="G40">
        <v>3.2000000000000002E-3</v>
      </c>
      <c r="H40">
        <v>1.09E-2</v>
      </c>
      <c r="I40">
        <v>1.7966</v>
      </c>
      <c r="J40">
        <v>1E-4</v>
      </c>
    </row>
    <row r="41" spans="1:10" x14ac:dyDescent="0.2">
      <c r="A41">
        <v>1.29E-2</v>
      </c>
      <c r="B41">
        <v>1.54E-2</v>
      </c>
      <c r="C41">
        <v>1.8200000000000001E-2</v>
      </c>
      <c r="D41">
        <v>3.4799999999999998E-2</v>
      </c>
      <c r="E41">
        <v>5.1900000000000002E-2</v>
      </c>
      <c r="F41">
        <v>1.26E-2</v>
      </c>
      <c r="G41">
        <v>7.7999999999999996E-3</v>
      </c>
      <c r="H41">
        <v>4.3999999999999997E-2</v>
      </c>
      <c r="I41">
        <v>3.383</v>
      </c>
      <c r="J41">
        <v>4.1999999999999997E-3</v>
      </c>
    </row>
    <row r="42" spans="1:10" x14ac:dyDescent="0.2">
      <c r="A42">
        <v>1.0800000000000001E-2</v>
      </c>
      <c r="B42">
        <v>4.5999999999999999E-3</v>
      </c>
      <c r="C42">
        <v>6.9999999999999999E-4</v>
      </c>
      <c r="D42">
        <v>1.4800000000000001E-2</v>
      </c>
      <c r="E42">
        <v>5.0000000000000001E-4</v>
      </c>
      <c r="F42">
        <v>1.17E-2</v>
      </c>
      <c r="G42">
        <v>2.81E-2</v>
      </c>
      <c r="H42">
        <v>1.14E-2</v>
      </c>
      <c r="I42">
        <v>0.65080000000000005</v>
      </c>
      <c r="J42">
        <v>2.8999999999999998E-3</v>
      </c>
    </row>
    <row r="43" spans="1:10" x14ac:dyDescent="0.2">
      <c r="A43">
        <v>2.6208999999999998</v>
      </c>
      <c r="B43">
        <v>4.8484999999999996</v>
      </c>
      <c r="C43">
        <v>5.7333999999999996</v>
      </c>
      <c r="D43">
        <v>1.83E-2</v>
      </c>
      <c r="E43">
        <v>0.25580000000000003</v>
      </c>
      <c r="F43">
        <v>0.35120000000000001</v>
      </c>
      <c r="G43">
        <v>5.1976000000000004</v>
      </c>
      <c r="H43">
        <v>0.30309999999999998</v>
      </c>
      <c r="I43">
        <v>2.9670000000000001</v>
      </c>
      <c r="J43">
        <v>4.7999999999999996E-3</v>
      </c>
    </row>
    <row r="44" spans="1:10" x14ac:dyDescent="0.2">
      <c r="A44">
        <v>4.5183999999999997</v>
      </c>
      <c r="B44">
        <v>5.2004999999999999</v>
      </c>
      <c r="C44">
        <v>6.7798999999999996</v>
      </c>
      <c r="D44">
        <v>1.9181999999999999</v>
      </c>
      <c r="E44">
        <v>1.1323000000000001</v>
      </c>
      <c r="F44">
        <v>1.1396999999999999</v>
      </c>
      <c r="G44">
        <v>6.3879999999999999</v>
      </c>
      <c r="H44">
        <v>2.137</v>
      </c>
      <c r="I44">
        <v>3.2168999999999999</v>
      </c>
      <c r="J44">
        <v>4.4699999999999997E-2</v>
      </c>
    </row>
    <row r="45" spans="1:10" x14ac:dyDescent="0.2">
      <c r="A45">
        <v>4.6885000000000003</v>
      </c>
      <c r="B45">
        <v>7.8417000000000003</v>
      </c>
      <c r="C45">
        <v>10.0245</v>
      </c>
      <c r="D45">
        <v>1.304</v>
      </c>
      <c r="E45">
        <v>0.83599999999999997</v>
      </c>
      <c r="F45">
        <v>0.83589999999999998</v>
      </c>
      <c r="G45">
        <v>8.9936000000000007</v>
      </c>
      <c r="H45">
        <v>1.3468</v>
      </c>
      <c r="I45">
        <v>3.3631000000000002</v>
      </c>
      <c r="J45">
        <v>6.5299999999999997E-2</v>
      </c>
    </row>
    <row r="46" spans="1:10" x14ac:dyDescent="0.2">
      <c r="A46">
        <v>1.1681999999999999</v>
      </c>
      <c r="B46">
        <v>1.8332999999999999</v>
      </c>
      <c r="C46">
        <v>1.3001</v>
      </c>
      <c r="D46">
        <v>0.54530000000000001</v>
      </c>
      <c r="E46">
        <v>0.54069999999999996</v>
      </c>
      <c r="F46">
        <v>0.17749999999999999</v>
      </c>
      <c r="G46">
        <v>1.6634</v>
      </c>
      <c r="H46">
        <v>0.65710000000000002</v>
      </c>
      <c r="I46">
        <v>4.9654999999999996</v>
      </c>
      <c r="J46">
        <v>2.3199999999999998E-2</v>
      </c>
    </row>
    <row r="47" spans="1:10" x14ac:dyDescent="0.2">
      <c r="A47">
        <v>0.33739999999999998</v>
      </c>
      <c r="B47">
        <v>0.38440000000000002</v>
      </c>
      <c r="C47">
        <v>0.1128</v>
      </c>
      <c r="D47">
        <v>3.85E-2</v>
      </c>
      <c r="E47">
        <v>2.7900000000000001E-2</v>
      </c>
      <c r="F47">
        <v>0.13719999999999999</v>
      </c>
      <c r="G47">
        <v>8.6199999999999999E-2</v>
      </c>
      <c r="H47">
        <v>2.0899999999999998E-2</v>
      </c>
      <c r="I47">
        <v>0.3286</v>
      </c>
      <c r="J47">
        <v>3.4099999999999998E-2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4.41E-2</v>
      </c>
      <c r="B49">
        <v>0.18579999999999999</v>
      </c>
      <c r="C49">
        <v>0.28799999999999998</v>
      </c>
      <c r="D49">
        <v>1.9800000000000002E-2</v>
      </c>
      <c r="E49">
        <v>3.9699999999999999E-2</v>
      </c>
      <c r="F49">
        <v>4.6100000000000002E-2</v>
      </c>
      <c r="G49">
        <v>0.26540000000000002</v>
      </c>
      <c r="H49">
        <v>0.10009999999999999</v>
      </c>
      <c r="I49">
        <v>1.266</v>
      </c>
      <c r="J49">
        <v>3.2000000000000002E-3</v>
      </c>
    </row>
    <row r="50" spans="1:10" x14ac:dyDescent="0.2">
      <c r="A50">
        <v>7.8700000000000006E-2</v>
      </c>
      <c r="B50">
        <v>0.1019</v>
      </c>
      <c r="C50">
        <v>0.45750000000000002</v>
      </c>
      <c r="D50">
        <v>2.1999999999999999E-2</v>
      </c>
      <c r="E50">
        <v>4.3499999999999997E-2</v>
      </c>
      <c r="F50">
        <v>4.3999999999999997E-2</v>
      </c>
      <c r="G50">
        <v>0.44379999999999997</v>
      </c>
      <c r="H50">
        <v>0.14169999999999999</v>
      </c>
      <c r="I50">
        <v>1.925</v>
      </c>
      <c r="J50">
        <v>1.0500000000000001E-2</v>
      </c>
    </row>
    <row r="52" spans="1:10" x14ac:dyDescent="0.2">
      <c r="A52">
        <v>2.6208999999999998</v>
      </c>
      <c r="C52">
        <v>0.2823</v>
      </c>
    </row>
    <row r="53" spans="1:10" x14ac:dyDescent="0.2">
      <c r="A53">
        <v>4.8484999999999996</v>
      </c>
      <c r="C53">
        <v>0.215</v>
      </c>
    </row>
    <row r="54" spans="1:10" x14ac:dyDescent="0.2">
      <c r="A54">
        <v>5.7333999999999996</v>
      </c>
      <c r="C54">
        <v>0.17299999999999999</v>
      </c>
    </row>
    <row r="55" spans="1:10" x14ac:dyDescent="0.2">
      <c r="A55">
        <v>0.32590000000000002</v>
      </c>
      <c r="C55">
        <v>0.22489999999999999</v>
      </c>
    </row>
    <row r="56" spans="1:10" x14ac:dyDescent="0.2">
      <c r="A56">
        <v>0.68569999999999998</v>
      </c>
      <c r="C56">
        <v>0.1328</v>
      </c>
    </row>
    <row r="57" spans="1:10" x14ac:dyDescent="0.2">
      <c r="A57">
        <v>0.93149999999999999</v>
      </c>
      <c r="C57">
        <v>0.1226</v>
      </c>
    </row>
    <row r="58" spans="1:10" x14ac:dyDescent="0.2">
      <c r="A58">
        <v>5.1976000000000004</v>
      </c>
      <c r="C58">
        <v>0.17150000000000001</v>
      </c>
    </row>
    <row r="59" spans="1:10" x14ac:dyDescent="0.2">
      <c r="A59">
        <v>1.0043</v>
      </c>
      <c r="C59">
        <v>8.8599999999999998E-2</v>
      </c>
    </row>
    <row r="60" spans="1:10" x14ac:dyDescent="0.2">
      <c r="A60">
        <v>2.9670000000000001</v>
      </c>
      <c r="C60">
        <v>0.3286</v>
      </c>
    </row>
    <row r="61" spans="1:10" x14ac:dyDescent="0.2">
      <c r="A61">
        <v>4.7999999999999996E-3</v>
      </c>
      <c r="C61">
        <v>3.4099999999999998E-2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Shuting Liu</dc:creator>
  <cp:lastModifiedBy>Chance English</cp:lastModifiedBy>
  <cp:lastPrinted>2017-10-13T20:28:56Z</cp:lastPrinted>
  <dcterms:created xsi:type="dcterms:W3CDTF">2017-09-08T18:59:01Z</dcterms:created>
  <dcterms:modified xsi:type="dcterms:W3CDTF">2023-04-26T01:16:33Z</dcterms:modified>
</cp:coreProperties>
</file>