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"/>
    </mc:Choice>
  </mc:AlternateContent>
  <xr:revisionPtr revIDLastSave="0" documentId="13_ncr:1_{F363BB91-CE9E-A44B-A1C8-3AA4868F8A9F}" xr6:coauthVersionLast="47" xr6:coauthVersionMax="47" xr10:uidLastSave="{00000000-0000-0000-0000-000000000000}"/>
  <bookViews>
    <workbookView xWindow="0" yWindow="0" windowWidth="28800" windowHeight="18000" xr2:uid="{D53D770F-B2B4-E645-8F8A-E68B0638954D}"/>
  </bookViews>
  <sheets>
    <sheet name="SDOM Summary" sheetId="3" r:id="rId1"/>
    <sheet name="AE2213_SDOM10m_DOC" sheetId="2" r:id="rId2"/>
    <sheet name="AE2213_SDOM200m_DOC" sheetId="1" r:id="rId3"/>
    <sheet name="AE2213_ParSDOM10m_DOC" sheetId="5" r:id="rId4"/>
    <sheet name="AE2213_ParSDOMKL_DOC" sheetId="6" r:id="rId5"/>
    <sheet name="AE2213_ParSDOM200m_DOC" sheetId="4" r:id="rId6"/>
  </sheets>
  <definedNames>
    <definedName name="AE2213_ParSDOM10m_DOCArea">AE2213_ParSDOM10m_DOC!$AA$2:$AA$26</definedName>
    <definedName name="AE2213_ParSDOM10m_DOCConcentration">AE2213_ParSDOM10m_DOC!$V$2:$V$26</definedName>
    <definedName name="AE2213_ParSDOM200m_DOCArea">AE2213_ParSDOM200m_DOC!$AA$2:$AA$26</definedName>
    <definedName name="AE2213_ParSDOM200m_DOCConcentration">AE2213_ParSDOM200m_DOC!$V$2:$V$26</definedName>
    <definedName name="AE2213_ParSDOMKL_DOCArea">AE2213_ParSDOMKL_DOC!$AA$2:$AA$28</definedName>
    <definedName name="AE2213_ParSDOMKL_DOCConcentration">AE2213_ParSDOMKL_DOC!$V$2:$V$28</definedName>
    <definedName name="AE2213_SDOM10m_DOCArea">AE2213_SDOM10m_DOC!$AA$2:$AA$28</definedName>
    <definedName name="AE2213_SDOM10m_DOCConcentration">AE2213_SDOM10m_DOC!$V$2:$V$28</definedName>
    <definedName name="AE2213_SDOM200m_DOCArea">AE2213_SDOM200m_DOC!$AA$2:$AA$27</definedName>
    <definedName name="AE2213_SDOM200m_DOCConcentration">AE2213_SDOM200m_DOC!$V$2:$V$27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6" l="1"/>
  <c r="J108" i="3" s="1"/>
  <c r="M88" i="6"/>
  <c r="L88" i="6"/>
  <c r="N87" i="6"/>
  <c r="J107" i="3" s="1"/>
  <c r="M87" i="6"/>
  <c r="L87" i="6"/>
  <c r="N86" i="6"/>
  <c r="J106" i="3" s="1"/>
  <c r="M86" i="6"/>
  <c r="L86" i="6"/>
  <c r="N85" i="6"/>
  <c r="J105" i="3" s="1"/>
  <c r="M85" i="6"/>
  <c r="L85" i="6"/>
  <c r="N84" i="6"/>
  <c r="J104" i="3" s="1"/>
  <c r="M84" i="6"/>
  <c r="L84" i="6"/>
  <c r="N83" i="6"/>
  <c r="J103" i="3" s="1"/>
  <c r="M83" i="6"/>
  <c r="L83" i="6"/>
  <c r="N82" i="6"/>
  <c r="J102" i="3" s="1"/>
  <c r="M82" i="6"/>
  <c r="L82" i="6"/>
  <c r="N81" i="6"/>
  <c r="J101" i="3" s="1"/>
  <c r="M81" i="6"/>
  <c r="L81" i="6"/>
  <c r="N80" i="6"/>
  <c r="J100" i="3" s="1"/>
  <c r="M80" i="6"/>
  <c r="L80" i="6"/>
  <c r="N79" i="6"/>
  <c r="J99" i="3" s="1"/>
  <c r="M79" i="6"/>
  <c r="L79" i="6"/>
  <c r="N78" i="6"/>
  <c r="J98" i="3" s="1"/>
  <c r="M78" i="6"/>
  <c r="L78" i="6"/>
  <c r="N77" i="6"/>
  <c r="J97" i="3" s="1"/>
  <c r="M77" i="6"/>
  <c r="L77" i="6"/>
  <c r="N76" i="6"/>
  <c r="J96" i="3" s="1"/>
  <c r="M76" i="6"/>
  <c r="L76" i="6"/>
  <c r="N75" i="6"/>
  <c r="J95" i="3" s="1"/>
  <c r="M75" i="6"/>
  <c r="L75" i="6"/>
  <c r="N74" i="6"/>
  <c r="J94" i="3" s="1"/>
  <c r="M74" i="6"/>
  <c r="L74" i="6"/>
  <c r="N73" i="6"/>
  <c r="J93" i="3" s="1"/>
  <c r="M73" i="6"/>
  <c r="L73" i="6"/>
  <c r="N72" i="6"/>
  <c r="J92" i="3" s="1"/>
  <c r="M72" i="6"/>
  <c r="L72" i="6"/>
  <c r="N71" i="6"/>
  <c r="J91" i="3" s="1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6" i="6"/>
  <c r="M46" i="6"/>
  <c r="L46" i="6"/>
  <c r="N45" i="6"/>
  <c r="M45" i="6"/>
  <c r="L45" i="6"/>
  <c r="N44" i="6"/>
  <c r="M44" i="6"/>
  <c r="L44" i="6"/>
  <c r="N43" i="6"/>
  <c r="M43" i="6"/>
  <c r="L43" i="6"/>
  <c r="N41" i="6"/>
  <c r="M41" i="6"/>
  <c r="L41" i="6"/>
  <c r="N40" i="6"/>
  <c r="M40" i="6"/>
  <c r="L40" i="6"/>
  <c r="N39" i="6"/>
  <c r="M39" i="6"/>
  <c r="L39" i="6"/>
  <c r="N38" i="6"/>
  <c r="M38" i="6"/>
  <c r="L38" i="6"/>
  <c r="N36" i="6"/>
  <c r="M36" i="6"/>
  <c r="L36" i="6"/>
  <c r="N35" i="6"/>
  <c r="M35" i="6"/>
  <c r="L35" i="6"/>
  <c r="N34" i="6"/>
  <c r="M34" i="6"/>
  <c r="L34" i="6"/>
  <c r="N33" i="6"/>
  <c r="M33" i="6"/>
  <c r="L33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AB26" i="6"/>
  <c r="AA26" i="6"/>
  <c r="Z26" i="6"/>
  <c r="Y26" i="6"/>
  <c r="X26" i="6"/>
  <c r="W26" i="6"/>
  <c r="AB25" i="6"/>
  <c r="AA25" i="6"/>
  <c r="Z25" i="6"/>
  <c r="Y25" i="6"/>
  <c r="X25" i="6"/>
  <c r="W25" i="6"/>
  <c r="N25" i="6"/>
  <c r="M25" i="6"/>
  <c r="L25" i="6"/>
  <c r="AB24" i="6"/>
  <c r="AA24" i="6"/>
  <c r="Z24" i="6"/>
  <c r="Y24" i="6"/>
  <c r="X24" i="6"/>
  <c r="W24" i="6"/>
  <c r="N24" i="6"/>
  <c r="M24" i="6"/>
  <c r="L24" i="6"/>
  <c r="N23" i="6"/>
  <c r="M23" i="6"/>
  <c r="L23" i="6"/>
  <c r="N22" i="6"/>
  <c r="M22" i="6"/>
  <c r="L22" i="6"/>
  <c r="AB21" i="6"/>
  <c r="AA21" i="6"/>
  <c r="Z21" i="6"/>
  <c r="Y21" i="6"/>
  <c r="X21" i="6"/>
  <c r="W21" i="6"/>
  <c r="N21" i="6"/>
  <c r="M21" i="6"/>
  <c r="L21" i="6"/>
  <c r="AB20" i="6"/>
  <c r="AA20" i="6"/>
  <c r="Z20" i="6"/>
  <c r="Y20" i="6"/>
  <c r="X20" i="6"/>
  <c r="W20" i="6"/>
  <c r="N20" i="6"/>
  <c r="M20" i="6"/>
  <c r="L20" i="6"/>
  <c r="AB19" i="6"/>
  <c r="AA19" i="6"/>
  <c r="Z19" i="6"/>
  <c r="Y19" i="6"/>
  <c r="X19" i="6"/>
  <c r="W19" i="6"/>
  <c r="N19" i="6"/>
  <c r="M19" i="6"/>
  <c r="L19" i="6"/>
  <c r="N18" i="6"/>
  <c r="M18" i="6"/>
  <c r="L18" i="6"/>
  <c r="N17" i="6"/>
  <c r="M17" i="6"/>
  <c r="L17" i="6"/>
  <c r="AB16" i="6"/>
  <c r="AA16" i="6"/>
  <c r="Z16" i="6"/>
  <c r="Y16" i="6"/>
  <c r="X16" i="6"/>
  <c r="W16" i="6"/>
  <c r="N16" i="6"/>
  <c r="M16" i="6"/>
  <c r="L16" i="6"/>
  <c r="AB15" i="6"/>
  <c r="Z15" i="6"/>
  <c r="Y15" i="6"/>
  <c r="X15" i="6"/>
  <c r="W15" i="6"/>
  <c r="N15" i="6"/>
  <c r="M15" i="6"/>
  <c r="L15" i="6"/>
  <c r="AB14" i="6"/>
  <c r="AA14" i="6"/>
  <c r="Z14" i="6"/>
  <c r="Y14" i="6"/>
  <c r="X14" i="6"/>
  <c r="W14" i="6"/>
  <c r="N14" i="6"/>
  <c r="M14" i="6"/>
  <c r="L14" i="6"/>
  <c r="AB13" i="6"/>
  <c r="AA13" i="6"/>
  <c r="Z13" i="6"/>
  <c r="Y13" i="6"/>
  <c r="X13" i="6"/>
  <c r="W13" i="6"/>
  <c r="N13" i="6"/>
  <c r="M13" i="6"/>
  <c r="L13" i="6"/>
  <c r="AB12" i="6"/>
  <c r="Z12" i="6"/>
  <c r="Y12" i="6"/>
  <c r="X12" i="6"/>
  <c r="W12" i="6"/>
  <c r="N12" i="6"/>
  <c r="M12" i="6"/>
  <c r="L12" i="6"/>
  <c r="N11" i="6"/>
  <c r="M11" i="6"/>
  <c r="L11" i="6"/>
  <c r="N10" i="6"/>
  <c r="M10" i="6"/>
  <c r="L10" i="6"/>
  <c r="AB9" i="6"/>
  <c r="AA9" i="6"/>
  <c r="Z9" i="6"/>
  <c r="Y9" i="6"/>
  <c r="X9" i="6"/>
  <c r="W9" i="6"/>
  <c r="N9" i="6"/>
  <c r="M9" i="6"/>
  <c r="L9" i="6"/>
  <c r="AB8" i="6"/>
  <c r="AA8" i="6"/>
  <c r="Z8" i="6"/>
  <c r="Y8" i="6"/>
  <c r="X8" i="6"/>
  <c r="W8" i="6"/>
  <c r="N8" i="6"/>
  <c r="M8" i="6"/>
  <c r="L8" i="6"/>
  <c r="AB7" i="6"/>
  <c r="AA7" i="6"/>
  <c r="Z7" i="6"/>
  <c r="Y7" i="6"/>
  <c r="X7" i="6"/>
  <c r="W7" i="6"/>
  <c r="N7" i="6"/>
  <c r="M7" i="6"/>
  <c r="L7" i="6"/>
  <c r="N6" i="6"/>
  <c r="M6" i="6"/>
  <c r="L6" i="6"/>
  <c r="N5" i="6"/>
  <c r="M5" i="6"/>
  <c r="L5" i="6"/>
  <c r="AB4" i="6"/>
  <c r="AA4" i="6"/>
  <c r="Z4" i="6"/>
  <c r="Y4" i="6"/>
  <c r="X4" i="6"/>
  <c r="W4" i="6"/>
  <c r="N4" i="6"/>
  <c r="M4" i="6"/>
  <c r="L4" i="6"/>
  <c r="AB3" i="6"/>
  <c r="AA3" i="6"/>
  <c r="Z3" i="6"/>
  <c r="Y3" i="6"/>
  <c r="X3" i="6"/>
  <c r="W3" i="6"/>
  <c r="N3" i="6"/>
  <c r="M3" i="6"/>
  <c r="L3" i="6"/>
  <c r="AB2" i="6"/>
  <c r="AA2" i="6"/>
  <c r="Z2" i="6"/>
  <c r="Y2" i="6"/>
  <c r="X2" i="6"/>
  <c r="W2" i="6"/>
  <c r="P1" i="6"/>
  <c r="O1" i="6"/>
  <c r="N1" i="6"/>
  <c r="M1" i="6"/>
  <c r="L1" i="6"/>
  <c r="J55" i="3"/>
  <c r="J59" i="3"/>
  <c r="J63" i="3"/>
  <c r="J67" i="3"/>
  <c r="J71" i="3"/>
  <c r="J21" i="3"/>
  <c r="J25" i="3"/>
  <c r="J29" i="3"/>
  <c r="J33" i="3"/>
  <c r="A92" i="3"/>
  <c r="A96" i="3"/>
  <c r="A100" i="3"/>
  <c r="A104" i="3"/>
  <c r="A108" i="3"/>
  <c r="J49" i="3"/>
  <c r="J53" i="3"/>
  <c r="A58" i="3"/>
  <c r="A62" i="3"/>
  <c r="A66" i="3"/>
  <c r="A70" i="3"/>
  <c r="A20" i="3"/>
  <c r="A24" i="3"/>
  <c r="A28" i="3"/>
  <c r="A32" i="3"/>
  <c r="A36" i="3"/>
  <c r="S89" i="5"/>
  <c r="S86" i="5"/>
  <c r="S83" i="5"/>
  <c r="S80" i="5"/>
  <c r="S77" i="5"/>
  <c r="N74" i="5"/>
  <c r="M74" i="5"/>
  <c r="L74" i="5"/>
  <c r="N73" i="5"/>
  <c r="J72" i="3" s="1"/>
  <c r="M73" i="5"/>
  <c r="L73" i="5"/>
  <c r="N72" i="5"/>
  <c r="M72" i="5"/>
  <c r="L72" i="5"/>
  <c r="N71" i="5"/>
  <c r="J70" i="3" s="1"/>
  <c r="M71" i="5"/>
  <c r="L71" i="5"/>
  <c r="N70" i="5"/>
  <c r="J69" i="3" s="1"/>
  <c r="M70" i="5"/>
  <c r="L70" i="5"/>
  <c r="N69" i="5"/>
  <c r="J68" i="3" s="1"/>
  <c r="M69" i="5"/>
  <c r="L69" i="5"/>
  <c r="N68" i="5"/>
  <c r="M68" i="5"/>
  <c r="L68" i="5"/>
  <c r="N67" i="5"/>
  <c r="J66" i="3" s="1"/>
  <c r="M67" i="5"/>
  <c r="L67" i="5"/>
  <c r="N66" i="5"/>
  <c r="J65" i="3" s="1"/>
  <c r="M66" i="5"/>
  <c r="L66" i="5"/>
  <c r="N65" i="5"/>
  <c r="J64" i="3" s="1"/>
  <c r="M65" i="5"/>
  <c r="L65" i="5"/>
  <c r="N64" i="5"/>
  <c r="M64" i="5"/>
  <c r="L64" i="5"/>
  <c r="N63" i="5"/>
  <c r="J62" i="3" s="1"/>
  <c r="M63" i="5"/>
  <c r="L63" i="5"/>
  <c r="N62" i="5"/>
  <c r="J61" i="3" s="1"/>
  <c r="M62" i="5"/>
  <c r="L62" i="5"/>
  <c r="N61" i="5"/>
  <c r="J60" i="3" s="1"/>
  <c r="M61" i="5"/>
  <c r="L61" i="5"/>
  <c r="N60" i="5"/>
  <c r="M60" i="5"/>
  <c r="L60" i="5"/>
  <c r="N59" i="5"/>
  <c r="J58" i="3" s="1"/>
  <c r="M59" i="5"/>
  <c r="L59" i="5"/>
  <c r="N58" i="5"/>
  <c r="J57" i="3" s="1"/>
  <c r="M58" i="5"/>
  <c r="L58" i="5"/>
  <c r="N57" i="5"/>
  <c r="J56" i="3" s="1"/>
  <c r="M57" i="5"/>
  <c r="L57" i="5"/>
  <c r="N56" i="5"/>
  <c r="M56" i="5"/>
  <c r="L56" i="5"/>
  <c r="N55" i="5"/>
  <c r="J36" i="3" s="1"/>
  <c r="M55" i="5"/>
  <c r="L55" i="5"/>
  <c r="N54" i="5"/>
  <c r="J35" i="3" s="1"/>
  <c r="M54" i="5"/>
  <c r="L54" i="5"/>
  <c r="N53" i="5"/>
  <c r="J34" i="3" s="1"/>
  <c r="M53" i="5"/>
  <c r="L53" i="5"/>
  <c r="N52" i="5"/>
  <c r="M52" i="5"/>
  <c r="L52" i="5"/>
  <c r="N51" i="5"/>
  <c r="J32" i="3" s="1"/>
  <c r="M51" i="5"/>
  <c r="L51" i="5"/>
  <c r="N50" i="5"/>
  <c r="J31" i="3" s="1"/>
  <c r="M50" i="5"/>
  <c r="L50" i="5"/>
  <c r="N49" i="5"/>
  <c r="J30" i="3" s="1"/>
  <c r="M49" i="5"/>
  <c r="L49" i="5"/>
  <c r="N48" i="5"/>
  <c r="M48" i="5"/>
  <c r="L48" i="5"/>
  <c r="N47" i="5"/>
  <c r="J28" i="3" s="1"/>
  <c r="M47" i="5"/>
  <c r="L47" i="5"/>
  <c r="N46" i="5"/>
  <c r="J27" i="3" s="1"/>
  <c r="M46" i="5"/>
  <c r="L46" i="5"/>
  <c r="N45" i="5"/>
  <c r="J26" i="3" s="1"/>
  <c r="M45" i="5"/>
  <c r="L45" i="5"/>
  <c r="N44" i="5"/>
  <c r="M44" i="5"/>
  <c r="L44" i="5"/>
  <c r="N43" i="5"/>
  <c r="J24" i="3" s="1"/>
  <c r="M43" i="5"/>
  <c r="L43" i="5"/>
  <c r="N42" i="5"/>
  <c r="J23" i="3" s="1"/>
  <c r="M42" i="5"/>
  <c r="L42" i="5"/>
  <c r="N41" i="5"/>
  <c r="J22" i="3" s="1"/>
  <c r="M41" i="5"/>
  <c r="L41" i="5"/>
  <c r="N40" i="5"/>
  <c r="M40" i="5"/>
  <c r="L40" i="5"/>
  <c r="N39" i="5"/>
  <c r="J20" i="3" s="1"/>
  <c r="M39" i="5"/>
  <c r="L39" i="5"/>
  <c r="N38" i="5"/>
  <c r="J19" i="3" s="1"/>
  <c r="M38" i="5"/>
  <c r="L38" i="5"/>
  <c r="N36" i="5"/>
  <c r="M36" i="5"/>
  <c r="L36" i="5"/>
  <c r="N35" i="5"/>
  <c r="M35" i="5"/>
  <c r="L35" i="5"/>
  <c r="N34" i="5"/>
  <c r="M34" i="5"/>
  <c r="L34" i="5"/>
  <c r="N32" i="5"/>
  <c r="M32" i="5"/>
  <c r="L32" i="5"/>
  <c r="N31" i="5"/>
  <c r="M31" i="5"/>
  <c r="L31" i="5"/>
  <c r="N30" i="5"/>
  <c r="M30" i="5"/>
  <c r="L30" i="5"/>
  <c r="N28" i="5"/>
  <c r="M28" i="5"/>
  <c r="L28" i="5"/>
  <c r="N27" i="5"/>
  <c r="M27" i="5"/>
  <c r="L27" i="5"/>
  <c r="N26" i="5"/>
  <c r="M26" i="5"/>
  <c r="L26" i="5"/>
  <c r="AB24" i="5"/>
  <c r="AA24" i="5"/>
  <c r="Z24" i="5"/>
  <c r="Y24" i="5"/>
  <c r="X24" i="5"/>
  <c r="W24" i="5"/>
  <c r="N24" i="5"/>
  <c r="M24" i="5"/>
  <c r="L24" i="5"/>
  <c r="AB23" i="5"/>
  <c r="AA23" i="5"/>
  <c r="Z23" i="5"/>
  <c r="Y23" i="5"/>
  <c r="X23" i="5"/>
  <c r="W23" i="5"/>
  <c r="N23" i="5"/>
  <c r="M23" i="5"/>
  <c r="L23" i="5"/>
  <c r="AB22" i="5"/>
  <c r="AA22" i="5"/>
  <c r="Z22" i="5"/>
  <c r="Y22" i="5"/>
  <c r="X22" i="5"/>
  <c r="W22" i="5"/>
  <c r="N22" i="5"/>
  <c r="M22" i="5"/>
  <c r="L22" i="5"/>
  <c r="N21" i="5"/>
  <c r="M21" i="5"/>
  <c r="L21" i="5"/>
  <c r="N20" i="5"/>
  <c r="M20" i="5"/>
  <c r="L20" i="5"/>
  <c r="AB19" i="5"/>
  <c r="AA19" i="5"/>
  <c r="Z19" i="5"/>
  <c r="Y19" i="5"/>
  <c r="X19" i="5"/>
  <c r="W19" i="5"/>
  <c r="AB18" i="5"/>
  <c r="AA18" i="5"/>
  <c r="Z18" i="5"/>
  <c r="Y18" i="5"/>
  <c r="X18" i="5"/>
  <c r="W18" i="5"/>
  <c r="N18" i="5"/>
  <c r="M18" i="5"/>
  <c r="L18" i="5"/>
  <c r="AB17" i="5"/>
  <c r="AA17" i="5"/>
  <c r="Z17" i="5"/>
  <c r="Y17" i="5"/>
  <c r="X17" i="5"/>
  <c r="W17" i="5"/>
  <c r="N17" i="5"/>
  <c r="M17" i="5"/>
  <c r="L17" i="5"/>
  <c r="N16" i="5"/>
  <c r="M16" i="5"/>
  <c r="L16" i="5"/>
  <c r="N15" i="5"/>
  <c r="M15" i="5"/>
  <c r="L15" i="5"/>
  <c r="AB14" i="5"/>
  <c r="AA14" i="5"/>
  <c r="Z14" i="5"/>
  <c r="Y14" i="5"/>
  <c r="X14" i="5"/>
  <c r="W14" i="5"/>
  <c r="N14" i="5"/>
  <c r="M14" i="5"/>
  <c r="L14" i="5"/>
  <c r="AB13" i="5"/>
  <c r="AA13" i="5"/>
  <c r="B14" i="5" s="1"/>
  <c r="B13" i="5" s="1"/>
  <c r="I18" i="5" s="1"/>
  <c r="Z13" i="5"/>
  <c r="Y13" i="5"/>
  <c r="X13" i="5"/>
  <c r="W13" i="5"/>
  <c r="N13" i="5"/>
  <c r="M13" i="5"/>
  <c r="L13" i="5"/>
  <c r="AB12" i="5"/>
  <c r="AA12" i="5"/>
  <c r="Z12" i="5"/>
  <c r="Y12" i="5"/>
  <c r="X12" i="5"/>
  <c r="W12" i="5"/>
  <c r="N12" i="5"/>
  <c r="M12" i="5"/>
  <c r="L12" i="5"/>
  <c r="N11" i="5"/>
  <c r="M11" i="5"/>
  <c r="L11" i="5"/>
  <c r="N10" i="5"/>
  <c r="M10" i="5"/>
  <c r="L10" i="5"/>
  <c r="AB9" i="5"/>
  <c r="AA9" i="5"/>
  <c r="B15" i="5" s="1"/>
  <c r="Z9" i="5"/>
  <c r="Y9" i="5"/>
  <c r="X9" i="5"/>
  <c r="W9" i="5"/>
  <c r="N9" i="5"/>
  <c r="M9" i="5"/>
  <c r="L9" i="5"/>
  <c r="AB8" i="5"/>
  <c r="AA8" i="5"/>
  <c r="Z8" i="5"/>
  <c r="Y8" i="5"/>
  <c r="X8" i="5"/>
  <c r="W8" i="5"/>
  <c r="N8" i="5"/>
  <c r="M8" i="5"/>
  <c r="L8" i="5"/>
  <c r="AB7" i="5"/>
  <c r="AA7" i="5"/>
  <c r="Z7" i="5"/>
  <c r="Y7" i="5"/>
  <c r="X7" i="5"/>
  <c r="W7" i="5"/>
  <c r="N7" i="5"/>
  <c r="M7" i="5"/>
  <c r="L7" i="5"/>
  <c r="N6" i="5"/>
  <c r="M6" i="5"/>
  <c r="L6" i="5"/>
  <c r="N5" i="5"/>
  <c r="M5" i="5"/>
  <c r="L5" i="5"/>
  <c r="AB4" i="5"/>
  <c r="AA4" i="5"/>
  <c r="Z4" i="5"/>
  <c r="Y4" i="5"/>
  <c r="X4" i="5"/>
  <c r="W4" i="5"/>
  <c r="N4" i="5"/>
  <c r="M4" i="5"/>
  <c r="L4" i="5"/>
  <c r="AB3" i="5"/>
  <c r="AA3" i="5"/>
  <c r="Z3" i="5"/>
  <c r="Y3" i="5"/>
  <c r="X3" i="5"/>
  <c r="W3" i="5"/>
  <c r="N3" i="5"/>
  <c r="M3" i="5"/>
  <c r="L3" i="5"/>
  <c r="AB2" i="5"/>
  <c r="AA2" i="5"/>
  <c r="Z2" i="5"/>
  <c r="Y2" i="5"/>
  <c r="X2" i="5"/>
  <c r="W2" i="5"/>
  <c r="P1" i="5"/>
  <c r="O1" i="5"/>
  <c r="N1" i="5"/>
  <c r="M1" i="5"/>
  <c r="L1" i="5"/>
  <c r="N101" i="4"/>
  <c r="M101" i="4"/>
  <c r="L101" i="4"/>
  <c r="N100" i="4"/>
  <c r="A107" i="3" s="1"/>
  <c r="M100" i="4"/>
  <c r="L100" i="4"/>
  <c r="N99" i="4"/>
  <c r="A106" i="3" s="1"/>
  <c r="M99" i="4"/>
  <c r="L99" i="4"/>
  <c r="N98" i="4"/>
  <c r="A105" i="3" s="1"/>
  <c r="M98" i="4"/>
  <c r="L98" i="4"/>
  <c r="N97" i="4"/>
  <c r="M97" i="4"/>
  <c r="L97" i="4"/>
  <c r="N96" i="4"/>
  <c r="A103" i="3" s="1"/>
  <c r="M96" i="4"/>
  <c r="L96" i="4"/>
  <c r="N95" i="4"/>
  <c r="A102" i="3" s="1"/>
  <c r="M95" i="4"/>
  <c r="L95" i="4"/>
  <c r="N94" i="4"/>
  <c r="A101" i="3" s="1"/>
  <c r="M94" i="4"/>
  <c r="L94" i="4"/>
  <c r="N93" i="4"/>
  <c r="M93" i="4"/>
  <c r="L93" i="4"/>
  <c r="N92" i="4"/>
  <c r="A99" i="3" s="1"/>
  <c r="M92" i="4"/>
  <c r="L92" i="4"/>
  <c r="N91" i="4"/>
  <c r="A98" i="3" s="1"/>
  <c r="M91" i="4"/>
  <c r="L91" i="4"/>
  <c r="N90" i="4"/>
  <c r="A97" i="3" s="1"/>
  <c r="M90" i="4"/>
  <c r="L90" i="4"/>
  <c r="N89" i="4"/>
  <c r="M89" i="4"/>
  <c r="L89" i="4"/>
  <c r="N88" i="4"/>
  <c r="A95" i="3" s="1"/>
  <c r="M88" i="4"/>
  <c r="L88" i="4"/>
  <c r="N87" i="4"/>
  <c r="A94" i="3" s="1"/>
  <c r="M87" i="4"/>
  <c r="L87" i="4"/>
  <c r="N86" i="4"/>
  <c r="A93" i="3" s="1"/>
  <c r="M86" i="4"/>
  <c r="L86" i="4"/>
  <c r="N85" i="4"/>
  <c r="M85" i="4"/>
  <c r="L85" i="4"/>
  <c r="N84" i="4"/>
  <c r="A91" i="3" s="1"/>
  <c r="M84" i="4"/>
  <c r="L84" i="4"/>
  <c r="N83" i="4"/>
  <c r="A72" i="3" s="1"/>
  <c r="M83" i="4"/>
  <c r="L83" i="4"/>
  <c r="N82" i="4"/>
  <c r="A71" i="3" s="1"/>
  <c r="M82" i="4"/>
  <c r="L82" i="4"/>
  <c r="N81" i="4"/>
  <c r="M81" i="4"/>
  <c r="L81" i="4"/>
  <c r="N80" i="4"/>
  <c r="A69" i="3" s="1"/>
  <c r="M80" i="4"/>
  <c r="L80" i="4"/>
  <c r="N79" i="4"/>
  <c r="A68" i="3" s="1"/>
  <c r="M79" i="4"/>
  <c r="L79" i="4"/>
  <c r="N78" i="4"/>
  <c r="A67" i="3" s="1"/>
  <c r="M78" i="4"/>
  <c r="L78" i="4"/>
  <c r="N77" i="4"/>
  <c r="M77" i="4"/>
  <c r="L77" i="4"/>
  <c r="N76" i="4"/>
  <c r="A65" i="3" s="1"/>
  <c r="M76" i="4"/>
  <c r="L76" i="4"/>
  <c r="N75" i="4"/>
  <c r="A64" i="3" s="1"/>
  <c r="M75" i="4"/>
  <c r="L75" i="4"/>
  <c r="N74" i="4"/>
  <c r="A63" i="3" s="1"/>
  <c r="M74" i="4"/>
  <c r="L74" i="4"/>
  <c r="N73" i="4"/>
  <c r="M73" i="4"/>
  <c r="L73" i="4"/>
  <c r="N72" i="4"/>
  <c r="A61" i="3" s="1"/>
  <c r="M72" i="4"/>
  <c r="L72" i="4"/>
  <c r="N71" i="4"/>
  <c r="A60" i="3" s="1"/>
  <c r="M71" i="4"/>
  <c r="L71" i="4"/>
  <c r="N70" i="4"/>
  <c r="A59" i="3" s="1"/>
  <c r="M70" i="4"/>
  <c r="L70" i="4"/>
  <c r="N69" i="4"/>
  <c r="M69" i="4"/>
  <c r="L69" i="4"/>
  <c r="N68" i="4"/>
  <c r="A57" i="3" s="1"/>
  <c r="M68" i="4"/>
  <c r="L68" i="4"/>
  <c r="N67" i="4"/>
  <c r="A56" i="3" s="1"/>
  <c r="M67" i="4"/>
  <c r="L67" i="4"/>
  <c r="N66" i="4"/>
  <c r="A55" i="3" s="1"/>
  <c r="M66" i="4"/>
  <c r="L66" i="4"/>
  <c r="N65" i="4"/>
  <c r="M65" i="4"/>
  <c r="L65" i="4"/>
  <c r="N64" i="4"/>
  <c r="A35" i="3" s="1"/>
  <c r="M64" i="4"/>
  <c r="L64" i="4"/>
  <c r="N63" i="4"/>
  <c r="A34" i="3" s="1"/>
  <c r="M63" i="4"/>
  <c r="L63" i="4"/>
  <c r="N62" i="4"/>
  <c r="A33" i="3" s="1"/>
  <c r="M62" i="4"/>
  <c r="L62" i="4"/>
  <c r="N61" i="4"/>
  <c r="M61" i="4"/>
  <c r="L61" i="4"/>
  <c r="N60" i="4"/>
  <c r="A31" i="3" s="1"/>
  <c r="M60" i="4"/>
  <c r="L60" i="4"/>
  <c r="N59" i="4"/>
  <c r="A30" i="3" s="1"/>
  <c r="M59" i="4"/>
  <c r="L59" i="4"/>
  <c r="N58" i="4"/>
  <c r="A29" i="3" s="1"/>
  <c r="M58" i="4"/>
  <c r="L58" i="4"/>
  <c r="N57" i="4"/>
  <c r="M57" i="4"/>
  <c r="L57" i="4"/>
  <c r="N56" i="4"/>
  <c r="A27" i="3" s="1"/>
  <c r="M56" i="4"/>
  <c r="L56" i="4"/>
  <c r="N55" i="4"/>
  <c r="A26" i="3" s="1"/>
  <c r="M55" i="4"/>
  <c r="L55" i="4"/>
  <c r="N54" i="4"/>
  <c r="A25" i="3" s="1"/>
  <c r="M54" i="4"/>
  <c r="L54" i="4"/>
  <c r="N53" i="4"/>
  <c r="M53" i="4"/>
  <c r="L53" i="4"/>
  <c r="N52" i="4"/>
  <c r="A23" i="3" s="1"/>
  <c r="M52" i="4"/>
  <c r="L52" i="4"/>
  <c r="N51" i="4"/>
  <c r="A22" i="3" s="1"/>
  <c r="M51" i="4"/>
  <c r="L51" i="4"/>
  <c r="N50" i="4"/>
  <c r="A21" i="3" s="1"/>
  <c r="M50" i="4"/>
  <c r="L50" i="4"/>
  <c r="N49" i="4"/>
  <c r="M49" i="4"/>
  <c r="L49" i="4"/>
  <c r="N48" i="4"/>
  <c r="A19" i="3" s="1"/>
  <c r="M48" i="4"/>
  <c r="L48" i="4"/>
  <c r="N46" i="4"/>
  <c r="M46" i="4"/>
  <c r="L46" i="4"/>
  <c r="N45" i="4"/>
  <c r="M45" i="4"/>
  <c r="L45" i="4"/>
  <c r="N44" i="4"/>
  <c r="M44" i="4"/>
  <c r="L44" i="4"/>
  <c r="N43" i="4"/>
  <c r="M43" i="4"/>
  <c r="L43" i="4"/>
  <c r="N41" i="4"/>
  <c r="M41" i="4"/>
  <c r="L41" i="4"/>
  <c r="N40" i="4"/>
  <c r="M40" i="4"/>
  <c r="L40" i="4"/>
  <c r="N39" i="4"/>
  <c r="M39" i="4"/>
  <c r="L39" i="4"/>
  <c r="N38" i="4"/>
  <c r="M38" i="4"/>
  <c r="L38" i="4"/>
  <c r="N36" i="4"/>
  <c r="M36" i="4"/>
  <c r="L36" i="4"/>
  <c r="N35" i="4"/>
  <c r="M35" i="4"/>
  <c r="L35" i="4"/>
  <c r="N34" i="4"/>
  <c r="M34" i="4"/>
  <c r="L34" i="4"/>
  <c r="N33" i="4"/>
  <c r="M33" i="4"/>
  <c r="L33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5" i="4"/>
  <c r="M25" i="4"/>
  <c r="L25" i="4"/>
  <c r="AB24" i="4"/>
  <c r="AA24" i="4"/>
  <c r="Z24" i="4"/>
  <c r="Y24" i="4"/>
  <c r="X24" i="4"/>
  <c r="W24" i="4"/>
  <c r="N24" i="4"/>
  <c r="M24" i="4"/>
  <c r="L24" i="4"/>
  <c r="AB23" i="4"/>
  <c r="AA23" i="4"/>
  <c r="Z23" i="4"/>
  <c r="Y23" i="4"/>
  <c r="X23" i="4"/>
  <c r="W23" i="4"/>
  <c r="N23" i="4"/>
  <c r="M23" i="4"/>
  <c r="L23" i="4"/>
  <c r="AB22" i="4"/>
  <c r="AA22" i="4"/>
  <c r="Z22" i="4"/>
  <c r="Y22" i="4"/>
  <c r="X22" i="4"/>
  <c r="W22" i="4"/>
  <c r="N22" i="4"/>
  <c r="M22" i="4"/>
  <c r="L22" i="4"/>
  <c r="N21" i="4"/>
  <c r="M21" i="4"/>
  <c r="L21" i="4"/>
  <c r="N20" i="4"/>
  <c r="M20" i="4"/>
  <c r="L20" i="4"/>
  <c r="AB19" i="4"/>
  <c r="AA19" i="4"/>
  <c r="Z19" i="4"/>
  <c r="Y19" i="4"/>
  <c r="X19" i="4"/>
  <c r="W19" i="4"/>
  <c r="N19" i="4"/>
  <c r="M19" i="4"/>
  <c r="L19" i="4"/>
  <c r="AB18" i="4"/>
  <c r="AA18" i="4"/>
  <c r="Z18" i="4"/>
  <c r="Y18" i="4"/>
  <c r="X18" i="4"/>
  <c r="W18" i="4"/>
  <c r="N18" i="4"/>
  <c r="M18" i="4"/>
  <c r="L18" i="4"/>
  <c r="AB17" i="4"/>
  <c r="AA17" i="4"/>
  <c r="Z17" i="4"/>
  <c r="Y17" i="4"/>
  <c r="X17" i="4"/>
  <c r="W17" i="4"/>
  <c r="N17" i="4"/>
  <c r="M17" i="4"/>
  <c r="L17" i="4"/>
  <c r="N16" i="4"/>
  <c r="M16" i="4"/>
  <c r="L16" i="4"/>
  <c r="N15" i="4"/>
  <c r="M15" i="4"/>
  <c r="L15" i="4"/>
  <c r="B15" i="4"/>
  <c r="AB14" i="4"/>
  <c r="AA14" i="4"/>
  <c r="Z14" i="4"/>
  <c r="Y14" i="4"/>
  <c r="X14" i="4"/>
  <c r="W14" i="4"/>
  <c r="N14" i="4"/>
  <c r="M14" i="4"/>
  <c r="L14" i="4"/>
  <c r="AB13" i="4"/>
  <c r="AA13" i="4"/>
  <c r="Z13" i="4"/>
  <c r="Y13" i="4"/>
  <c r="X13" i="4"/>
  <c r="W13" i="4"/>
  <c r="N13" i="4"/>
  <c r="M13" i="4"/>
  <c r="L13" i="4"/>
  <c r="AB12" i="4"/>
  <c r="AA12" i="4"/>
  <c r="Z12" i="4"/>
  <c r="Y12" i="4"/>
  <c r="X12" i="4"/>
  <c r="W12" i="4"/>
  <c r="N12" i="4"/>
  <c r="M12" i="4"/>
  <c r="L12" i="4"/>
  <c r="B12" i="4"/>
  <c r="N11" i="4"/>
  <c r="M11" i="4"/>
  <c r="L11" i="4"/>
  <c r="N10" i="4"/>
  <c r="M10" i="4"/>
  <c r="L10" i="4"/>
  <c r="AB9" i="4"/>
  <c r="AA9" i="4"/>
  <c r="Z9" i="4"/>
  <c r="Y9" i="4"/>
  <c r="X9" i="4"/>
  <c r="W9" i="4"/>
  <c r="N9" i="4"/>
  <c r="M9" i="4"/>
  <c r="L9" i="4"/>
  <c r="AB8" i="4"/>
  <c r="AA8" i="4"/>
  <c r="Z8" i="4"/>
  <c r="Y8" i="4"/>
  <c r="X8" i="4"/>
  <c r="W8" i="4"/>
  <c r="N8" i="4"/>
  <c r="M8" i="4"/>
  <c r="L8" i="4"/>
  <c r="AB7" i="4"/>
  <c r="AA7" i="4"/>
  <c r="Z7" i="4"/>
  <c r="Y7" i="4"/>
  <c r="X7" i="4"/>
  <c r="W7" i="4"/>
  <c r="N7" i="4"/>
  <c r="M7" i="4"/>
  <c r="L7" i="4"/>
  <c r="N6" i="4"/>
  <c r="M6" i="4"/>
  <c r="L6" i="4"/>
  <c r="N5" i="4"/>
  <c r="M5" i="4"/>
  <c r="L5" i="4"/>
  <c r="AB4" i="4"/>
  <c r="AA4" i="4"/>
  <c r="Z4" i="4"/>
  <c r="Y4" i="4"/>
  <c r="X4" i="4"/>
  <c r="W4" i="4"/>
  <c r="N4" i="4"/>
  <c r="M4" i="4"/>
  <c r="L4" i="4"/>
  <c r="AB3" i="4"/>
  <c r="AA3" i="4"/>
  <c r="Z3" i="4"/>
  <c r="Y3" i="4"/>
  <c r="X3" i="4"/>
  <c r="W3" i="4"/>
  <c r="N3" i="4"/>
  <c r="M3" i="4"/>
  <c r="L3" i="4"/>
  <c r="AB2" i="4"/>
  <c r="AA2" i="4"/>
  <c r="Z2" i="4"/>
  <c r="Y2" i="4"/>
  <c r="X2" i="4"/>
  <c r="W2" i="4"/>
  <c r="P1" i="4"/>
  <c r="O1" i="4"/>
  <c r="N1" i="4"/>
  <c r="M1" i="4"/>
  <c r="L1" i="4"/>
  <c r="A12" i="3"/>
  <c r="A18" i="3"/>
  <c r="A52" i="3"/>
  <c r="J3" i="3"/>
  <c r="J4" i="3"/>
  <c r="J12" i="3"/>
  <c r="J13" i="3"/>
  <c r="J46" i="3"/>
  <c r="J85" i="3"/>
  <c r="N95" i="2"/>
  <c r="J90" i="3" s="1"/>
  <c r="M95" i="2"/>
  <c r="L95" i="2"/>
  <c r="N94" i="2"/>
  <c r="J89" i="3" s="1"/>
  <c r="M94" i="2"/>
  <c r="L94" i="2"/>
  <c r="N93" i="2"/>
  <c r="J88" i="3" s="1"/>
  <c r="M93" i="2"/>
  <c r="L93" i="2"/>
  <c r="N92" i="2"/>
  <c r="J87" i="3" s="1"/>
  <c r="M92" i="2"/>
  <c r="L92" i="2"/>
  <c r="N91" i="2"/>
  <c r="J86" i="3" s="1"/>
  <c r="M91" i="2"/>
  <c r="L91" i="2"/>
  <c r="N90" i="2"/>
  <c r="M90" i="2"/>
  <c r="L90" i="2"/>
  <c r="N89" i="2"/>
  <c r="J84" i="3" s="1"/>
  <c r="M89" i="2"/>
  <c r="L89" i="2"/>
  <c r="N88" i="2"/>
  <c r="J83" i="3" s="1"/>
  <c r="M88" i="2"/>
  <c r="L88" i="2"/>
  <c r="N87" i="2"/>
  <c r="J82" i="3" s="1"/>
  <c r="M87" i="2"/>
  <c r="L87" i="2"/>
  <c r="N86" i="2"/>
  <c r="J81" i="3" s="1"/>
  <c r="M86" i="2"/>
  <c r="L86" i="2"/>
  <c r="N85" i="2"/>
  <c r="J80" i="3" s="1"/>
  <c r="M85" i="2"/>
  <c r="L85" i="2"/>
  <c r="N84" i="2"/>
  <c r="J79" i="3" s="1"/>
  <c r="M84" i="2"/>
  <c r="L84" i="2"/>
  <c r="N83" i="2"/>
  <c r="J78" i="3" s="1"/>
  <c r="M83" i="2"/>
  <c r="L83" i="2"/>
  <c r="N82" i="2"/>
  <c r="J77" i="3" s="1"/>
  <c r="M82" i="2"/>
  <c r="L82" i="2"/>
  <c r="N81" i="2"/>
  <c r="J76" i="3" s="1"/>
  <c r="M81" i="2"/>
  <c r="L81" i="2"/>
  <c r="N80" i="2"/>
  <c r="J75" i="3" s="1"/>
  <c r="M80" i="2"/>
  <c r="L80" i="2"/>
  <c r="N79" i="2"/>
  <c r="J54" i="3" s="1"/>
  <c r="M79" i="2"/>
  <c r="L79" i="2"/>
  <c r="N78" i="2"/>
  <c r="M78" i="2"/>
  <c r="L78" i="2"/>
  <c r="N77" i="2"/>
  <c r="J52" i="3" s="1"/>
  <c r="M77" i="2"/>
  <c r="L77" i="2"/>
  <c r="N76" i="2"/>
  <c r="J51" i="3" s="1"/>
  <c r="M76" i="2"/>
  <c r="L76" i="2"/>
  <c r="N75" i="2"/>
  <c r="J50" i="3" s="1"/>
  <c r="M75" i="2"/>
  <c r="L75" i="2"/>
  <c r="N74" i="2"/>
  <c r="M74" i="2"/>
  <c r="L74" i="2"/>
  <c r="N73" i="2"/>
  <c r="J48" i="3" s="1"/>
  <c r="M73" i="2"/>
  <c r="L73" i="2"/>
  <c r="N72" i="2"/>
  <c r="J47" i="3" s="1"/>
  <c r="M72" i="2"/>
  <c r="L72" i="2"/>
  <c r="N70" i="2"/>
  <c r="J45" i="3" s="1"/>
  <c r="M70" i="2"/>
  <c r="L70" i="2"/>
  <c r="N69" i="2"/>
  <c r="J44" i="3" s="1"/>
  <c r="M69" i="2"/>
  <c r="L69" i="2"/>
  <c r="N68" i="2"/>
  <c r="J43" i="3" s="1"/>
  <c r="M68" i="2"/>
  <c r="L68" i="2"/>
  <c r="N67" i="2"/>
  <c r="J42" i="3" s="1"/>
  <c r="M67" i="2"/>
  <c r="L67" i="2"/>
  <c r="N66" i="2"/>
  <c r="J41" i="3" s="1"/>
  <c r="M66" i="2"/>
  <c r="L66" i="2"/>
  <c r="N65" i="2"/>
  <c r="J40" i="3" s="1"/>
  <c r="M65" i="2"/>
  <c r="L65" i="2"/>
  <c r="N64" i="2"/>
  <c r="J39" i="3" s="1"/>
  <c r="M64" i="2"/>
  <c r="L64" i="2"/>
  <c r="N63" i="2"/>
  <c r="J18" i="3" s="1"/>
  <c r="M63" i="2"/>
  <c r="L63" i="2"/>
  <c r="N62" i="2"/>
  <c r="J17" i="3" s="1"/>
  <c r="M62" i="2"/>
  <c r="L62" i="2"/>
  <c r="N61" i="2"/>
  <c r="J16" i="3" s="1"/>
  <c r="M61" i="2"/>
  <c r="L61" i="2"/>
  <c r="N60" i="2"/>
  <c r="J15" i="3" s="1"/>
  <c r="M60" i="2"/>
  <c r="L60" i="2"/>
  <c r="N59" i="2"/>
  <c r="J14" i="3" s="1"/>
  <c r="M59" i="2"/>
  <c r="L59" i="2"/>
  <c r="N58" i="2"/>
  <c r="M58" i="2"/>
  <c r="L58" i="2"/>
  <c r="N57" i="2"/>
  <c r="M57" i="2"/>
  <c r="L57" i="2"/>
  <c r="N56" i="2"/>
  <c r="J11" i="3" s="1"/>
  <c r="M56" i="2"/>
  <c r="L56" i="2"/>
  <c r="N55" i="2"/>
  <c r="J10" i="3" s="1"/>
  <c r="M55" i="2"/>
  <c r="L55" i="2"/>
  <c r="N54" i="2"/>
  <c r="J9" i="3" s="1"/>
  <c r="M54" i="2"/>
  <c r="L54" i="2"/>
  <c r="N53" i="2"/>
  <c r="J8" i="3" s="1"/>
  <c r="M53" i="2"/>
  <c r="L53" i="2"/>
  <c r="N52" i="2"/>
  <c r="J7" i="3" s="1"/>
  <c r="M52" i="2"/>
  <c r="L52" i="2"/>
  <c r="N51" i="2"/>
  <c r="J6" i="3" s="1"/>
  <c r="M51" i="2"/>
  <c r="L51" i="2"/>
  <c r="N50" i="2"/>
  <c r="J5" i="3" s="1"/>
  <c r="M50" i="2"/>
  <c r="L50" i="2"/>
  <c r="N46" i="2"/>
  <c r="M46" i="2"/>
  <c r="L46" i="2"/>
  <c r="N45" i="2"/>
  <c r="M45" i="2"/>
  <c r="L45" i="2"/>
  <c r="N44" i="2"/>
  <c r="M44" i="2"/>
  <c r="L44" i="2"/>
  <c r="N43" i="2"/>
  <c r="M43" i="2"/>
  <c r="L43" i="2"/>
  <c r="N41" i="2"/>
  <c r="M41" i="2"/>
  <c r="L41" i="2"/>
  <c r="N40" i="2"/>
  <c r="M40" i="2"/>
  <c r="L40" i="2"/>
  <c r="N39" i="2"/>
  <c r="M39" i="2"/>
  <c r="L39" i="2"/>
  <c r="N38" i="2"/>
  <c r="M38" i="2"/>
  <c r="L38" i="2"/>
  <c r="N36" i="2"/>
  <c r="M36" i="2"/>
  <c r="L36" i="2"/>
  <c r="N35" i="2"/>
  <c r="M35" i="2"/>
  <c r="L35" i="2"/>
  <c r="N34" i="2"/>
  <c r="M34" i="2"/>
  <c r="L34" i="2"/>
  <c r="N33" i="2"/>
  <c r="M33" i="2"/>
  <c r="L33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AB26" i="2"/>
  <c r="AA26" i="2"/>
  <c r="Z26" i="2"/>
  <c r="Y26" i="2"/>
  <c r="X26" i="2"/>
  <c r="W26" i="2"/>
  <c r="AB25" i="2"/>
  <c r="AA25" i="2"/>
  <c r="Z25" i="2"/>
  <c r="Y25" i="2"/>
  <c r="X25" i="2"/>
  <c r="W25" i="2"/>
  <c r="N25" i="2"/>
  <c r="M25" i="2"/>
  <c r="L25" i="2"/>
  <c r="AB24" i="2"/>
  <c r="AA24" i="2"/>
  <c r="Z24" i="2"/>
  <c r="Y24" i="2"/>
  <c r="X24" i="2"/>
  <c r="W24" i="2"/>
  <c r="N24" i="2"/>
  <c r="M24" i="2"/>
  <c r="L24" i="2"/>
  <c r="N23" i="2"/>
  <c r="M23" i="2"/>
  <c r="L23" i="2"/>
  <c r="N22" i="2"/>
  <c r="M22" i="2"/>
  <c r="L22" i="2"/>
  <c r="AB21" i="2"/>
  <c r="AA21" i="2"/>
  <c r="Z21" i="2"/>
  <c r="Y21" i="2"/>
  <c r="X21" i="2"/>
  <c r="W21" i="2"/>
  <c r="N21" i="2"/>
  <c r="M21" i="2"/>
  <c r="L21" i="2"/>
  <c r="AB20" i="2"/>
  <c r="AA20" i="2"/>
  <c r="Z20" i="2"/>
  <c r="Y20" i="2"/>
  <c r="X20" i="2"/>
  <c r="W20" i="2"/>
  <c r="N20" i="2"/>
  <c r="M20" i="2"/>
  <c r="L20" i="2"/>
  <c r="AB19" i="2"/>
  <c r="AA19" i="2"/>
  <c r="Z19" i="2"/>
  <c r="Y19" i="2"/>
  <c r="X19" i="2"/>
  <c r="W19" i="2"/>
  <c r="N19" i="2"/>
  <c r="M19" i="2"/>
  <c r="L19" i="2"/>
  <c r="N18" i="2"/>
  <c r="M18" i="2"/>
  <c r="L18" i="2"/>
  <c r="N17" i="2"/>
  <c r="M17" i="2"/>
  <c r="L17" i="2"/>
  <c r="AB16" i="2"/>
  <c r="AA16" i="2"/>
  <c r="Z16" i="2"/>
  <c r="Y16" i="2"/>
  <c r="X16" i="2"/>
  <c r="W16" i="2"/>
  <c r="N16" i="2"/>
  <c r="M16" i="2"/>
  <c r="L16" i="2"/>
  <c r="AB15" i="2"/>
  <c r="AA15" i="2"/>
  <c r="Z15" i="2"/>
  <c r="Y15" i="2"/>
  <c r="X15" i="2"/>
  <c r="W15" i="2"/>
  <c r="N15" i="2"/>
  <c r="M15" i="2"/>
  <c r="L15" i="2"/>
  <c r="AB14" i="2"/>
  <c r="AA14" i="2"/>
  <c r="Z14" i="2"/>
  <c r="Y14" i="2"/>
  <c r="X14" i="2"/>
  <c r="W14" i="2"/>
  <c r="N14" i="2"/>
  <c r="M14" i="2"/>
  <c r="L14" i="2"/>
  <c r="N13" i="2"/>
  <c r="M13" i="2"/>
  <c r="L13" i="2"/>
  <c r="N12" i="2"/>
  <c r="M12" i="2"/>
  <c r="L12" i="2"/>
  <c r="AB11" i="2"/>
  <c r="AA11" i="2"/>
  <c r="Z11" i="2"/>
  <c r="Y11" i="2"/>
  <c r="X11" i="2"/>
  <c r="W11" i="2"/>
  <c r="N11" i="2"/>
  <c r="M11" i="2"/>
  <c r="L11" i="2"/>
  <c r="AB10" i="2"/>
  <c r="AA10" i="2"/>
  <c r="Z10" i="2"/>
  <c r="Y10" i="2"/>
  <c r="X10" i="2"/>
  <c r="W10" i="2"/>
  <c r="N10" i="2"/>
  <c r="M10" i="2"/>
  <c r="L10" i="2"/>
  <c r="AB9" i="2"/>
  <c r="AA9" i="2"/>
  <c r="Z9" i="2"/>
  <c r="Y9" i="2"/>
  <c r="X9" i="2"/>
  <c r="W9" i="2"/>
  <c r="N9" i="2"/>
  <c r="M9" i="2"/>
  <c r="L9" i="2"/>
  <c r="AB8" i="2"/>
  <c r="Z8" i="2"/>
  <c r="Y8" i="2"/>
  <c r="X8" i="2"/>
  <c r="W8" i="2"/>
  <c r="N8" i="2"/>
  <c r="M8" i="2"/>
  <c r="L8" i="2"/>
  <c r="N7" i="2"/>
  <c r="M7" i="2"/>
  <c r="L7" i="2"/>
  <c r="N6" i="2"/>
  <c r="M6" i="2"/>
  <c r="L6" i="2"/>
  <c r="AB5" i="2"/>
  <c r="AA5" i="2"/>
  <c r="Z5" i="2"/>
  <c r="Y5" i="2"/>
  <c r="X5" i="2"/>
  <c r="W5" i="2"/>
  <c r="N5" i="2"/>
  <c r="M5" i="2"/>
  <c r="L5" i="2"/>
  <c r="AB4" i="2"/>
  <c r="AA4" i="2"/>
  <c r="Z4" i="2"/>
  <c r="Y4" i="2"/>
  <c r="X4" i="2"/>
  <c r="W4" i="2"/>
  <c r="N4" i="2"/>
  <c r="M4" i="2"/>
  <c r="L4" i="2"/>
  <c r="AB3" i="2"/>
  <c r="Z3" i="2"/>
  <c r="Y3" i="2"/>
  <c r="X3" i="2"/>
  <c r="W3" i="2"/>
  <c r="N3" i="2"/>
  <c r="M3" i="2"/>
  <c r="L3" i="2"/>
  <c r="AB2" i="2"/>
  <c r="AA2" i="2"/>
  <c r="Z2" i="2"/>
  <c r="Y2" i="2"/>
  <c r="X2" i="2"/>
  <c r="W2" i="2"/>
  <c r="P1" i="2"/>
  <c r="O1" i="2"/>
  <c r="N1" i="2"/>
  <c r="M1" i="2"/>
  <c r="L1" i="2"/>
  <c r="N96" i="1"/>
  <c r="A90" i="3" s="1"/>
  <c r="M96" i="1"/>
  <c r="L96" i="1"/>
  <c r="N95" i="1"/>
  <c r="A89" i="3" s="1"/>
  <c r="M95" i="1"/>
  <c r="L95" i="1"/>
  <c r="N94" i="1"/>
  <c r="A88" i="3" s="1"/>
  <c r="M94" i="1"/>
  <c r="L94" i="1"/>
  <c r="N93" i="1"/>
  <c r="A87" i="3" s="1"/>
  <c r="M93" i="1"/>
  <c r="L93" i="1"/>
  <c r="N92" i="1"/>
  <c r="A86" i="3" s="1"/>
  <c r="M92" i="1"/>
  <c r="L92" i="1"/>
  <c r="N91" i="1"/>
  <c r="A85" i="3" s="1"/>
  <c r="M91" i="1"/>
  <c r="L91" i="1"/>
  <c r="N90" i="1"/>
  <c r="A84" i="3" s="1"/>
  <c r="M90" i="1"/>
  <c r="L90" i="1"/>
  <c r="N89" i="1"/>
  <c r="A83" i="3" s="1"/>
  <c r="M89" i="1"/>
  <c r="L89" i="1"/>
  <c r="N88" i="1"/>
  <c r="A82" i="3" s="1"/>
  <c r="M88" i="1"/>
  <c r="L88" i="1"/>
  <c r="N87" i="1"/>
  <c r="A81" i="3" s="1"/>
  <c r="M87" i="1"/>
  <c r="L87" i="1"/>
  <c r="N86" i="1"/>
  <c r="A80" i="3" s="1"/>
  <c r="M86" i="1"/>
  <c r="L86" i="1"/>
  <c r="N85" i="1"/>
  <c r="A79" i="3" s="1"/>
  <c r="M85" i="1"/>
  <c r="L85" i="1"/>
  <c r="N84" i="1"/>
  <c r="A78" i="3" s="1"/>
  <c r="M84" i="1"/>
  <c r="L84" i="1"/>
  <c r="N83" i="1"/>
  <c r="A77" i="3" s="1"/>
  <c r="M83" i="1"/>
  <c r="L83" i="1"/>
  <c r="N82" i="1"/>
  <c r="A76" i="3" s="1"/>
  <c r="M82" i="1"/>
  <c r="L82" i="1"/>
  <c r="N81" i="1"/>
  <c r="A75" i="3" s="1"/>
  <c r="M81" i="1"/>
  <c r="L81" i="1"/>
  <c r="N80" i="1"/>
  <c r="A54" i="3" s="1"/>
  <c r="M80" i="1"/>
  <c r="L80" i="1"/>
  <c r="N79" i="1"/>
  <c r="A53" i="3" s="1"/>
  <c r="M79" i="1"/>
  <c r="L79" i="1"/>
  <c r="N78" i="1"/>
  <c r="M78" i="1"/>
  <c r="L78" i="1"/>
  <c r="N77" i="1"/>
  <c r="A51" i="3" s="1"/>
  <c r="M77" i="1"/>
  <c r="L77" i="1"/>
  <c r="N76" i="1"/>
  <c r="A50" i="3" s="1"/>
  <c r="M76" i="1"/>
  <c r="L76" i="1"/>
  <c r="N75" i="1"/>
  <c r="A49" i="3" s="1"/>
  <c r="M75" i="1"/>
  <c r="L75" i="1"/>
  <c r="N74" i="1"/>
  <c r="A48" i="3" s="1"/>
  <c r="M74" i="1"/>
  <c r="L74" i="1"/>
  <c r="N73" i="1"/>
  <c r="A47" i="3" s="1"/>
  <c r="M73" i="1"/>
  <c r="L73" i="1"/>
  <c r="N72" i="1"/>
  <c r="A46" i="3" s="1"/>
  <c r="M72" i="1"/>
  <c r="L72" i="1"/>
  <c r="N71" i="1"/>
  <c r="A45" i="3" s="1"/>
  <c r="M71" i="1"/>
  <c r="L71" i="1"/>
  <c r="N70" i="1"/>
  <c r="A44" i="3" s="1"/>
  <c r="M70" i="1"/>
  <c r="L70" i="1"/>
  <c r="N69" i="1"/>
  <c r="A43" i="3" s="1"/>
  <c r="M69" i="1"/>
  <c r="L69" i="1"/>
  <c r="N68" i="1"/>
  <c r="A42" i="3" s="1"/>
  <c r="M68" i="1"/>
  <c r="L68" i="1"/>
  <c r="N67" i="1"/>
  <c r="A41" i="3" s="1"/>
  <c r="M67" i="1"/>
  <c r="L67" i="1"/>
  <c r="N66" i="1"/>
  <c r="A40" i="3" s="1"/>
  <c r="M66" i="1"/>
  <c r="L66" i="1"/>
  <c r="N65" i="1"/>
  <c r="A39" i="3" s="1"/>
  <c r="M65" i="1"/>
  <c r="L65" i="1"/>
  <c r="N63" i="1"/>
  <c r="A17" i="3" s="1"/>
  <c r="M63" i="1"/>
  <c r="L63" i="1"/>
  <c r="N62" i="1"/>
  <c r="A16" i="3" s="1"/>
  <c r="M62" i="1"/>
  <c r="L62" i="1"/>
  <c r="N61" i="1"/>
  <c r="A15" i="3" s="1"/>
  <c r="M61" i="1"/>
  <c r="L61" i="1"/>
  <c r="N60" i="1"/>
  <c r="A14" i="3" s="1"/>
  <c r="M60" i="1"/>
  <c r="L60" i="1"/>
  <c r="N59" i="1"/>
  <c r="A13" i="3" s="1"/>
  <c r="M59" i="1"/>
  <c r="L59" i="1"/>
  <c r="N57" i="1"/>
  <c r="A11" i="3" s="1"/>
  <c r="M57" i="1"/>
  <c r="L57" i="1"/>
  <c r="N56" i="1"/>
  <c r="A10" i="3" s="1"/>
  <c r="M56" i="1"/>
  <c r="L56" i="1"/>
  <c r="N55" i="1"/>
  <c r="A9" i="3" s="1"/>
  <c r="M55" i="1"/>
  <c r="L55" i="1"/>
  <c r="N54" i="1"/>
  <c r="A8" i="3" s="1"/>
  <c r="M54" i="1"/>
  <c r="L54" i="1"/>
  <c r="N53" i="1"/>
  <c r="A7" i="3" s="1"/>
  <c r="M53" i="1"/>
  <c r="L53" i="1"/>
  <c r="N52" i="1"/>
  <c r="A6" i="3" s="1"/>
  <c r="M52" i="1"/>
  <c r="L52" i="1"/>
  <c r="N51" i="1"/>
  <c r="A5" i="3" s="1"/>
  <c r="M51" i="1"/>
  <c r="L51" i="1"/>
  <c r="N50" i="1"/>
  <c r="A4" i="3" s="1"/>
  <c r="M50" i="1"/>
  <c r="L50" i="1"/>
  <c r="N49" i="1"/>
  <c r="A3" i="3" s="1"/>
  <c r="M49" i="1"/>
  <c r="L49" i="1"/>
  <c r="N47" i="1"/>
  <c r="M47" i="1"/>
  <c r="L47" i="1"/>
  <c r="N46" i="1"/>
  <c r="M46" i="1"/>
  <c r="L46" i="1"/>
  <c r="N45" i="1"/>
  <c r="M45" i="1"/>
  <c r="L45" i="1"/>
  <c r="N44" i="1"/>
  <c r="M44" i="1"/>
  <c r="L44" i="1"/>
  <c r="N42" i="1"/>
  <c r="M42" i="1"/>
  <c r="L42" i="1"/>
  <c r="N41" i="1"/>
  <c r="M41" i="1"/>
  <c r="L41" i="1"/>
  <c r="N40" i="1"/>
  <c r="M40" i="1"/>
  <c r="L40" i="1"/>
  <c r="N39" i="1"/>
  <c r="M39" i="1"/>
  <c r="L39" i="1"/>
  <c r="N37" i="1"/>
  <c r="M37" i="1"/>
  <c r="L37" i="1"/>
  <c r="N36" i="1"/>
  <c r="M36" i="1"/>
  <c r="L36" i="1"/>
  <c r="N35" i="1"/>
  <c r="M35" i="1"/>
  <c r="L35" i="1"/>
  <c r="N34" i="1"/>
  <c r="M34" i="1"/>
  <c r="L34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6" i="1"/>
  <c r="M26" i="1"/>
  <c r="L26" i="1"/>
  <c r="AB25" i="1"/>
  <c r="AA25" i="1"/>
  <c r="Z25" i="1"/>
  <c r="Y25" i="1"/>
  <c r="X25" i="1"/>
  <c r="W25" i="1"/>
  <c r="N25" i="1"/>
  <c r="M25" i="1"/>
  <c r="L25" i="1"/>
  <c r="AB24" i="1"/>
  <c r="AA24" i="1"/>
  <c r="Z24" i="1"/>
  <c r="Y24" i="1"/>
  <c r="X24" i="1"/>
  <c r="W24" i="1"/>
  <c r="N24" i="1"/>
  <c r="M24" i="1"/>
  <c r="L24" i="1"/>
  <c r="AB23" i="1"/>
  <c r="AA23" i="1"/>
  <c r="Z23" i="1"/>
  <c r="Y23" i="1"/>
  <c r="X23" i="1"/>
  <c r="W23" i="1"/>
  <c r="N23" i="1"/>
  <c r="M23" i="1"/>
  <c r="L23" i="1"/>
  <c r="N22" i="1"/>
  <c r="M22" i="1"/>
  <c r="L22" i="1"/>
  <c r="N21" i="1"/>
  <c r="M21" i="1"/>
  <c r="L21" i="1"/>
  <c r="AB20" i="1"/>
  <c r="AA20" i="1"/>
  <c r="Z20" i="1"/>
  <c r="Y20" i="1"/>
  <c r="X20" i="1"/>
  <c r="W20" i="1"/>
  <c r="N20" i="1"/>
  <c r="M20" i="1"/>
  <c r="L20" i="1"/>
  <c r="AB19" i="1"/>
  <c r="AA19" i="1"/>
  <c r="Z19" i="1"/>
  <c r="Y19" i="1"/>
  <c r="X19" i="1"/>
  <c r="W19" i="1"/>
  <c r="N19" i="1"/>
  <c r="M19" i="1"/>
  <c r="L19" i="1"/>
  <c r="AB18" i="1"/>
  <c r="AA18" i="1"/>
  <c r="Z18" i="1"/>
  <c r="Y18" i="1"/>
  <c r="X18" i="1"/>
  <c r="W18" i="1"/>
  <c r="N18" i="1"/>
  <c r="M18" i="1"/>
  <c r="L18" i="1"/>
  <c r="N17" i="1"/>
  <c r="M17" i="1"/>
  <c r="L17" i="1"/>
  <c r="N16" i="1"/>
  <c r="M16" i="1"/>
  <c r="L16" i="1"/>
  <c r="AB15" i="1"/>
  <c r="AA15" i="1"/>
  <c r="Z15" i="1"/>
  <c r="Y15" i="1"/>
  <c r="X15" i="1"/>
  <c r="W15" i="1"/>
  <c r="N15" i="1"/>
  <c r="M15" i="1"/>
  <c r="L15" i="1"/>
  <c r="AB14" i="1"/>
  <c r="AA14" i="1"/>
  <c r="Z14" i="1"/>
  <c r="Y14" i="1"/>
  <c r="X14" i="1"/>
  <c r="W14" i="1"/>
  <c r="N14" i="1"/>
  <c r="M14" i="1"/>
  <c r="L14" i="1"/>
  <c r="AB13" i="1"/>
  <c r="AA13" i="1"/>
  <c r="Z13" i="1"/>
  <c r="Y13" i="1"/>
  <c r="X13" i="1"/>
  <c r="W13" i="1"/>
  <c r="N13" i="1"/>
  <c r="M13" i="1"/>
  <c r="L13" i="1"/>
  <c r="N12" i="1"/>
  <c r="M12" i="1"/>
  <c r="L12" i="1"/>
  <c r="N11" i="1"/>
  <c r="M11" i="1"/>
  <c r="L11" i="1"/>
  <c r="AB10" i="1"/>
  <c r="AA10" i="1"/>
  <c r="Z10" i="1"/>
  <c r="Y10" i="1"/>
  <c r="X10" i="1"/>
  <c r="W10" i="1"/>
  <c r="N10" i="1"/>
  <c r="M10" i="1"/>
  <c r="L10" i="1"/>
  <c r="AB9" i="1"/>
  <c r="AA9" i="1"/>
  <c r="Z9" i="1"/>
  <c r="Y9" i="1"/>
  <c r="X9" i="1"/>
  <c r="W9" i="1"/>
  <c r="N9" i="1"/>
  <c r="M9" i="1"/>
  <c r="L9" i="1"/>
  <c r="AB8" i="1"/>
  <c r="AA8" i="1"/>
  <c r="Z8" i="1"/>
  <c r="Y8" i="1"/>
  <c r="X8" i="1"/>
  <c r="W8" i="1"/>
  <c r="N8" i="1"/>
  <c r="M8" i="1"/>
  <c r="L8" i="1"/>
  <c r="N7" i="1"/>
  <c r="M7" i="1"/>
  <c r="L7" i="1"/>
  <c r="N6" i="1"/>
  <c r="M6" i="1"/>
  <c r="L6" i="1"/>
  <c r="AB5" i="1"/>
  <c r="AA5" i="1"/>
  <c r="Z5" i="1"/>
  <c r="Y5" i="1"/>
  <c r="X5" i="1"/>
  <c r="W5" i="1"/>
  <c r="N5" i="1"/>
  <c r="M5" i="1"/>
  <c r="L5" i="1"/>
  <c r="AB4" i="1"/>
  <c r="AA4" i="1"/>
  <c r="Z4" i="1"/>
  <c r="Y4" i="1"/>
  <c r="X4" i="1"/>
  <c r="W4" i="1"/>
  <c r="N4" i="1"/>
  <c r="M4" i="1"/>
  <c r="L4" i="1"/>
  <c r="AB3" i="1"/>
  <c r="AA3" i="1"/>
  <c r="Z3" i="1"/>
  <c r="Y3" i="1"/>
  <c r="X3" i="1"/>
  <c r="W3" i="1"/>
  <c r="N3" i="1"/>
  <c r="M3" i="1"/>
  <c r="L3" i="1"/>
  <c r="AB2" i="1"/>
  <c r="Z2" i="1"/>
  <c r="Y2" i="1"/>
  <c r="X2" i="1"/>
  <c r="W2" i="1"/>
  <c r="P1" i="1"/>
  <c r="O1" i="1"/>
  <c r="N1" i="1"/>
  <c r="M1" i="1"/>
  <c r="L1" i="1"/>
  <c r="B12" i="5" l="1"/>
  <c r="B14" i="6"/>
  <c r="B13" i="6" s="1"/>
  <c r="B12" i="6"/>
  <c r="B15" i="6"/>
  <c r="P3" i="5"/>
  <c r="H365" i="5"/>
  <c r="O32" i="5" s="1"/>
  <c r="I349" i="5"/>
  <c r="H321" i="5"/>
  <c r="O69" i="5" s="1"/>
  <c r="I305" i="5"/>
  <c r="H278" i="5"/>
  <c r="O63" i="5" s="1"/>
  <c r="I260" i="5"/>
  <c r="H234" i="5"/>
  <c r="O57" i="5" s="1"/>
  <c r="I219" i="5"/>
  <c r="H192" i="5"/>
  <c r="O53" i="5" s="1"/>
  <c r="I175" i="5"/>
  <c r="H149" i="5"/>
  <c r="O47" i="5" s="1"/>
  <c r="I133" i="5"/>
  <c r="H106" i="5"/>
  <c r="O41" i="5" s="1"/>
  <c r="I91" i="5"/>
  <c r="I75" i="5"/>
  <c r="H54" i="5"/>
  <c r="O5" i="5" s="1"/>
  <c r="H24" i="5"/>
  <c r="O4" i="5" s="1"/>
  <c r="H34" i="5"/>
  <c r="O21" i="5" s="1"/>
  <c r="H342" i="5"/>
  <c r="O72" i="5" s="1"/>
  <c r="I239" i="5"/>
  <c r="I198" i="5"/>
  <c r="H170" i="5"/>
  <c r="O50" i="5" s="1"/>
  <c r="H127" i="5"/>
  <c r="O44" i="5" s="1"/>
  <c r="I377" i="5"/>
  <c r="H349" i="5"/>
  <c r="O73" i="5" s="1"/>
  <c r="I332" i="5"/>
  <c r="H305" i="5"/>
  <c r="O67" i="5" s="1"/>
  <c r="I289" i="5"/>
  <c r="H260" i="5"/>
  <c r="O61" i="5" s="1"/>
  <c r="I244" i="5"/>
  <c r="H219" i="5"/>
  <c r="O31" i="5" s="1"/>
  <c r="I203" i="5"/>
  <c r="H175" i="5"/>
  <c r="O51" i="5" s="1"/>
  <c r="I160" i="5"/>
  <c r="H133" i="5"/>
  <c r="O45" i="5" s="1"/>
  <c r="I116" i="5"/>
  <c r="H91" i="5"/>
  <c r="O39" i="5" s="1"/>
  <c r="I85" i="5"/>
  <c r="H75" i="5"/>
  <c r="O30" i="5" s="1"/>
  <c r="I39" i="5"/>
  <c r="I59" i="5"/>
  <c r="I371" i="5"/>
  <c r="H214" i="5"/>
  <c r="O27" i="5" s="1"/>
  <c r="I154" i="5"/>
  <c r="I111" i="5"/>
  <c r="I64" i="5"/>
  <c r="H59" i="5"/>
  <c r="H377" i="5"/>
  <c r="O74" i="5" s="1"/>
  <c r="I359" i="5"/>
  <c r="H332" i="5"/>
  <c r="O18" i="5" s="1"/>
  <c r="I315" i="5"/>
  <c r="H289" i="5"/>
  <c r="O16" i="5" s="1"/>
  <c r="I273" i="5"/>
  <c r="H244" i="5"/>
  <c r="O14" i="5" s="1"/>
  <c r="I229" i="5"/>
  <c r="H203" i="5"/>
  <c r="O55" i="5" s="1"/>
  <c r="I186" i="5"/>
  <c r="H160" i="5"/>
  <c r="O49" i="5" s="1"/>
  <c r="I144" i="5"/>
  <c r="H116" i="5"/>
  <c r="O43" i="5" s="1"/>
  <c r="I101" i="5"/>
  <c r="H85" i="5"/>
  <c r="O38" i="5" s="1"/>
  <c r="I80" i="5"/>
  <c r="H39" i="5"/>
  <c r="O22" i="5" s="1"/>
  <c r="I34" i="5"/>
  <c r="I29" i="5"/>
  <c r="H29" i="5"/>
  <c r="O20" i="5" s="1"/>
  <c r="I326" i="5"/>
  <c r="H300" i="5"/>
  <c r="O66" i="5" s="1"/>
  <c r="I284" i="5"/>
  <c r="H255" i="5"/>
  <c r="O60" i="5" s="1"/>
  <c r="H359" i="5"/>
  <c r="O28" i="5" s="1"/>
  <c r="I342" i="5"/>
  <c r="H315" i="5"/>
  <c r="O68" i="5" s="1"/>
  <c r="I300" i="5"/>
  <c r="H273" i="5"/>
  <c r="O62" i="5" s="1"/>
  <c r="I255" i="5"/>
  <c r="H229" i="5"/>
  <c r="O56" i="5" s="1"/>
  <c r="I214" i="5"/>
  <c r="H186" i="5"/>
  <c r="O13" i="5" s="1"/>
  <c r="I170" i="5"/>
  <c r="H144" i="5"/>
  <c r="O11" i="5" s="1"/>
  <c r="I127" i="5"/>
  <c r="H101" i="5"/>
  <c r="O9" i="5" s="1"/>
  <c r="H371" i="5"/>
  <c r="O36" i="5" s="1"/>
  <c r="I354" i="5"/>
  <c r="H326" i="5"/>
  <c r="O70" i="5" s="1"/>
  <c r="I310" i="5"/>
  <c r="H284" i="5"/>
  <c r="O64" i="5" s="1"/>
  <c r="I266" i="5"/>
  <c r="H239" i="5"/>
  <c r="O58" i="5" s="1"/>
  <c r="I224" i="5"/>
  <c r="H198" i="5"/>
  <c r="O54" i="5" s="1"/>
  <c r="I180" i="5"/>
  <c r="H154" i="5"/>
  <c r="O48" i="5" s="1"/>
  <c r="I139" i="5"/>
  <c r="H111" i="5"/>
  <c r="O42" i="5" s="1"/>
  <c r="I96" i="5"/>
  <c r="I69" i="5"/>
  <c r="H64" i="5"/>
  <c r="O6" i="5" s="1"/>
  <c r="I44" i="5"/>
  <c r="H18" i="5"/>
  <c r="O3" i="5" s="1"/>
  <c r="H354" i="5"/>
  <c r="O8" i="5" s="1"/>
  <c r="I337" i="5"/>
  <c r="H310" i="5"/>
  <c r="O17" i="5" s="1"/>
  <c r="I294" i="5"/>
  <c r="H266" i="5"/>
  <c r="O15" i="5" s="1"/>
  <c r="I249" i="5"/>
  <c r="H224" i="5"/>
  <c r="O35" i="5" s="1"/>
  <c r="I209" i="5"/>
  <c r="H180" i="5"/>
  <c r="O52" i="5" s="1"/>
  <c r="I165" i="5"/>
  <c r="H139" i="5"/>
  <c r="O46" i="5" s="1"/>
  <c r="I122" i="5"/>
  <c r="H96" i="5"/>
  <c r="O40" i="5" s="1"/>
  <c r="H69" i="5"/>
  <c r="O26" i="5" s="1"/>
  <c r="I49" i="5"/>
  <c r="H44" i="5"/>
  <c r="O23" i="5" s="1"/>
  <c r="I365" i="5"/>
  <c r="H337" i="5"/>
  <c r="O71" i="5" s="1"/>
  <c r="I321" i="5"/>
  <c r="H294" i="5"/>
  <c r="O65" i="5" s="1"/>
  <c r="I278" i="5"/>
  <c r="H249" i="5"/>
  <c r="O59" i="5" s="1"/>
  <c r="I234" i="5"/>
  <c r="H209" i="5"/>
  <c r="O7" i="5" s="1"/>
  <c r="I192" i="5"/>
  <c r="H165" i="5"/>
  <c r="O12" i="5" s="1"/>
  <c r="I149" i="5"/>
  <c r="H122" i="5"/>
  <c r="O10" i="5" s="1"/>
  <c r="I106" i="5"/>
  <c r="I54" i="5"/>
  <c r="H49" i="5"/>
  <c r="O24" i="5" s="1"/>
  <c r="I24" i="5"/>
  <c r="H80" i="5"/>
  <c r="O34" i="5" s="1"/>
  <c r="B14" i="4"/>
  <c r="B13" i="4" s="1"/>
  <c r="B15" i="2"/>
  <c r="B14" i="2"/>
  <c r="B12" i="2"/>
  <c r="B15" i="1"/>
  <c r="B12" i="1"/>
  <c r="B14" i="1"/>
  <c r="J59" i="5" l="1"/>
  <c r="H435" i="6"/>
  <c r="O23" i="6" s="1"/>
  <c r="I420" i="6"/>
  <c r="H395" i="6"/>
  <c r="O86" i="6" s="1"/>
  <c r="I378" i="6"/>
  <c r="H351" i="6"/>
  <c r="O80" i="6" s="1"/>
  <c r="I335" i="6"/>
  <c r="H309" i="6"/>
  <c r="O77" i="6" s="1"/>
  <c r="I292" i="6"/>
  <c r="H266" i="6"/>
  <c r="O71" i="6" s="1"/>
  <c r="I251" i="6"/>
  <c r="H226" i="6"/>
  <c r="O68" i="6" s="1"/>
  <c r="I210" i="6"/>
  <c r="H183" i="6"/>
  <c r="O62" i="6" s="1"/>
  <c r="I168" i="6"/>
  <c r="H142" i="6"/>
  <c r="O9" i="6" s="1"/>
  <c r="I127" i="6"/>
  <c r="H100" i="6"/>
  <c r="O7" i="6" s="1"/>
  <c r="H41" i="6"/>
  <c r="O50" i="6" s="1"/>
  <c r="I446" i="6"/>
  <c r="H420" i="6"/>
  <c r="O36" i="6" s="1"/>
  <c r="I405" i="6"/>
  <c r="H378" i="6"/>
  <c r="O84" i="6" s="1"/>
  <c r="I362" i="6"/>
  <c r="H335" i="6"/>
  <c r="O35" i="6" s="1"/>
  <c r="I319" i="6"/>
  <c r="H292" i="6"/>
  <c r="O75" i="6" s="1"/>
  <c r="I276" i="6"/>
  <c r="H251" i="6"/>
  <c r="O34" i="6" s="1"/>
  <c r="I236" i="6"/>
  <c r="H210" i="6"/>
  <c r="O66" i="6" s="1"/>
  <c r="I195" i="6"/>
  <c r="H168" i="6"/>
  <c r="O60" i="6" s="1"/>
  <c r="I153" i="6"/>
  <c r="H127" i="6"/>
  <c r="O31" i="6" s="1"/>
  <c r="I110" i="6"/>
  <c r="I46" i="6"/>
  <c r="H446" i="6"/>
  <c r="O25" i="6" s="1"/>
  <c r="I430" i="6"/>
  <c r="H405" i="6"/>
  <c r="O88" i="6" s="1"/>
  <c r="I389" i="6"/>
  <c r="H362" i="6"/>
  <c r="O82" i="6" s="1"/>
  <c r="I346" i="6"/>
  <c r="H319" i="6"/>
  <c r="O79" i="6" s="1"/>
  <c r="I304" i="6"/>
  <c r="H276" i="6"/>
  <c r="O73" i="6" s="1"/>
  <c r="I261" i="6"/>
  <c r="H236" i="6"/>
  <c r="O70" i="6" s="1"/>
  <c r="I221" i="6"/>
  <c r="H195" i="6"/>
  <c r="O64" i="6" s="1"/>
  <c r="I178" i="6"/>
  <c r="H153" i="6"/>
  <c r="O38" i="6" s="1"/>
  <c r="I137" i="6"/>
  <c r="H110" i="6"/>
  <c r="O28" i="6" s="1"/>
  <c r="I94" i="6"/>
  <c r="H46" i="6"/>
  <c r="O51" i="6" s="1"/>
  <c r="I23" i="6"/>
  <c r="H430" i="6"/>
  <c r="O46" i="6" s="1"/>
  <c r="I415" i="6"/>
  <c r="H389" i="6"/>
  <c r="O20" i="6" s="1"/>
  <c r="I373" i="6"/>
  <c r="H346" i="6"/>
  <c r="O45" i="6" s="1"/>
  <c r="I330" i="6"/>
  <c r="H304" i="6"/>
  <c r="O16" i="6" s="1"/>
  <c r="I287" i="6"/>
  <c r="H261" i="6"/>
  <c r="O44" i="6" s="1"/>
  <c r="I246" i="6"/>
  <c r="H221" i="6"/>
  <c r="O12" i="6" s="1"/>
  <c r="I205" i="6"/>
  <c r="H178" i="6"/>
  <c r="O10" i="6" s="1"/>
  <c r="I163" i="6"/>
  <c r="H137" i="6"/>
  <c r="I122" i="6"/>
  <c r="H94" i="6"/>
  <c r="O6" i="6" s="1"/>
  <c r="I440" i="6"/>
  <c r="H415" i="6"/>
  <c r="O22" i="6" s="1"/>
  <c r="I400" i="6"/>
  <c r="H373" i="6"/>
  <c r="O83" i="6" s="1"/>
  <c r="I357" i="6"/>
  <c r="H330" i="6"/>
  <c r="O18" i="6" s="1"/>
  <c r="I314" i="6"/>
  <c r="H287" i="6"/>
  <c r="O74" i="6" s="1"/>
  <c r="I271" i="6"/>
  <c r="H246" i="6"/>
  <c r="O14" i="6" s="1"/>
  <c r="I231" i="6"/>
  <c r="H205" i="6"/>
  <c r="O65" i="6" s="1"/>
  <c r="I188" i="6"/>
  <c r="H163" i="6"/>
  <c r="O59" i="6" s="1"/>
  <c r="I147" i="6"/>
  <c r="H122" i="6"/>
  <c r="O30" i="6" s="1"/>
  <c r="I105" i="6"/>
  <c r="I83" i="6"/>
  <c r="H77" i="6"/>
  <c r="O56" i="6" s="1"/>
  <c r="I72" i="6"/>
  <c r="H440" i="6"/>
  <c r="O24" i="6" s="1"/>
  <c r="I425" i="6"/>
  <c r="H400" i="6"/>
  <c r="O87" i="6" s="1"/>
  <c r="I384" i="6"/>
  <c r="H357" i="6"/>
  <c r="O81" i="6" s="1"/>
  <c r="I341" i="6"/>
  <c r="H314" i="6"/>
  <c r="O78" i="6" s="1"/>
  <c r="I298" i="6"/>
  <c r="H271" i="6"/>
  <c r="O72" i="6" s="1"/>
  <c r="I256" i="6"/>
  <c r="H231" i="6"/>
  <c r="O69" i="6" s="1"/>
  <c r="I216" i="6"/>
  <c r="H188" i="6"/>
  <c r="O63" i="6" s="1"/>
  <c r="I173" i="6"/>
  <c r="H147" i="6"/>
  <c r="O33" i="6" s="1"/>
  <c r="I132" i="6"/>
  <c r="H105" i="6"/>
  <c r="O27" i="6" s="1"/>
  <c r="I89" i="6"/>
  <c r="H83" i="6"/>
  <c r="O57" i="6" s="1"/>
  <c r="H72" i="6"/>
  <c r="O55" i="6" s="1"/>
  <c r="H425" i="6"/>
  <c r="O41" i="6" s="1"/>
  <c r="I410" i="6"/>
  <c r="H384" i="6"/>
  <c r="O85" i="6" s="1"/>
  <c r="I367" i="6"/>
  <c r="H341" i="6"/>
  <c r="O40" i="6" s="1"/>
  <c r="I325" i="6"/>
  <c r="H298" i="6"/>
  <c r="O76" i="6" s="1"/>
  <c r="I281" i="6"/>
  <c r="H256" i="6"/>
  <c r="O39" i="6" s="1"/>
  <c r="I241" i="6"/>
  <c r="H216" i="6"/>
  <c r="O67" i="6" s="1"/>
  <c r="I200" i="6"/>
  <c r="H173" i="6"/>
  <c r="O61" i="6" s="1"/>
  <c r="I158" i="6"/>
  <c r="H132" i="6"/>
  <c r="O8" i="6" s="1"/>
  <c r="I115" i="6"/>
  <c r="H89" i="6"/>
  <c r="O58" i="6" s="1"/>
  <c r="I435" i="6"/>
  <c r="H410" i="6"/>
  <c r="O21" i="6" s="1"/>
  <c r="I395" i="6"/>
  <c r="H367" i="6"/>
  <c r="O19" i="6" s="1"/>
  <c r="I351" i="6"/>
  <c r="H325" i="6"/>
  <c r="O17" i="6" s="1"/>
  <c r="I309" i="6"/>
  <c r="H281" i="6"/>
  <c r="O15" i="6" s="1"/>
  <c r="I266" i="6"/>
  <c r="H241" i="6"/>
  <c r="O13" i="6" s="1"/>
  <c r="I226" i="6"/>
  <c r="H200" i="6"/>
  <c r="O11" i="6" s="1"/>
  <c r="I183" i="6"/>
  <c r="H158" i="6"/>
  <c r="O43" i="6" s="1"/>
  <c r="I142" i="6"/>
  <c r="H115" i="6"/>
  <c r="O29" i="6" s="1"/>
  <c r="I100" i="6"/>
  <c r="H51" i="6"/>
  <c r="O52" i="6" s="1"/>
  <c r="I41" i="6"/>
  <c r="H28" i="6"/>
  <c r="O48" i="6" s="1"/>
  <c r="H18" i="6"/>
  <c r="O3" i="6" s="1"/>
  <c r="I61" i="6"/>
  <c r="H61" i="6"/>
  <c r="O53" i="6" s="1"/>
  <c r="I56" i="6"/>
  <c r="I51" i="6"/>
  <c r="H56" i="6"/>
  <c r="O5" i="6" s="1"/>
  <c r="I67" i="6"/>
  <c r="I77" i="6"/>
  <c r="H67" i="6"/>
  <c r="O54" i="6" s="1"/>
  <c r="H23" i="6"/>
  <c r="O4" i="6" s="1"/>
  <c r="I35" i="6"/>
  <c r="H35" i="6"/>
  <c r="O49" i="6" s="1"/>
  <c r="I28" i="6"/>
  <c r="I18" i="6"/>
  <c r="J101" i="5"/>
  <c r="P9" i="5"/>
  <c r="J249" i="5"/>
  <c r="P59" i="5"/>
  <c r="K58" i="3" s="1"/>
  <c r="P4" i="5"/>
  <c r="J24" i="5"/>
  <c r="P7" i="5"/>
  <c r="J209" i="5"/>
  <c r="O2" i="5"/>
  <c r="Q2" i="5" s="1"/>
  <c r="Q35" i="5" s="1"/>
  <c r="P52" i="5"/>
  <c r="K33" i="3" s="1"/>
  <c r="J180" i="5"/>
  <c r="J354" i="5"/>
  <c r="P8" i="5"/>
  <c r="J284" i="5"/>
  <c r="P64" i="5"/>
  <c r="K63" i="3" s="1"/>
  <c r="J64" i="5"/>
  <c r="P6" i="5"/>
  <c r="J85" i="5"/>
  <c r="P38" i="5"/>
  <c r="K19" i="3" s="1"/>
  <c r="J244" i="5"/>
  <c r="P14" i="5"/>
  <c r="J91" i="5"/>
  <c r="P39" i="5"/>
  <c r="K20" i="3" s="1"/>
  <c r="P61" i="5"/>
  <c r="K60" i="3" s="1"/>
  <c r="J260" i="5"/>
  <c r="P57" i="5"/>
  <c r="K56" i="3" s="1"/>
  <c r="J234" i="5"/>
  <c r="P23" i="5"/>
  <c r="J44" i="5"/>
  <c r="J111" i="5"/>
  <c r="P42" i="5"/>
  <c r="K23" i="3" s="1"/>
  <c r="P70" i="5"/>
  <c r="K69" i="3" s="1"/>
  <c r="J326" i="5"/>
  <c r="J289" i="5"/>
  <c r="P16" i="5"/>
  <c r="J239" i="5"/>
  <c r="P58" i="5"/>
  <c r="K57" i="3" s="1"/>
  <c r="P45" i="5"/>
  <c r="K26" i="3" s="1"/>
  <c r="J133" i="5"/>
  <c r="P67" i="5"/>
  <c r="K66" i="3" s="1"/>
  <c r="J305" i="5"/>
  <c r="J106" i="5"/>
  <c r="P41" i="5"/>
  <c r="K22" i="3" s="1"/>
  <c r="J278" i="5"/>
  <c r="P63" i="5"/>
  <c r="K62" i="3" s="1"/>
  <c r="J69" i="5"/>
  <c r="P26" i="5"/>
  <c r="J127" i="5"/>
  <c r="P44" i="5"/>
  <c r="K25" i="3" s="1"/>
  <c r="J300" i="5"/>
  <c r="P66" i="5"/>
  <c r="K65" i="3" s="1"/>
  <c r="J144" i="5"/>
  <c r="P11" i="5"/>
  <c r="J315" i="5"/>
  <c r="P68" i="5"/>
  <c r="K67" i="3" s="1"/>
  <c r="P65" i="5"/>
  <c r="K64" i="3" s="1"/>
  <c r="J294" i="5"/>
  <c r="P15" i="5"/>
  <c r="J266" i="5"/>
  <c r="J371" i="5"/>
  <c r="P36" i="5"/>
  <c r="J160" i="5"/>
  <c r="P49" i="5"/>
  <c r="K30" i="3" s="1"/>
  <c r="J332" i="5"/>
  <c r="P18" i="5"/>
  <c r="P51" i="5"/>
  <c r="K32" i="3" s="1"/>
  <c r="J175" i="5"/>
  <c r="P73" i="5"/>
  <c r="K72" i="3" s="1"/>
  <c r="J349" i="5"/>
  <c r="J186" i="5"/>
  <c r="P13" i="5"/>
  <c r="P24" i="5"/>
  <c r="J49" i="5"/>
  <c r="P62" i="5"/>
  <c r="K61" i="3" s="1"/>
  <c r="J273" i="5"/>
  <c r="P54" i="5"/>
  <c r="K35" i="3" s="1"/>
  <c r="J198" i="5"/>
  <c r="J54" i="5"/>
  <c r="P5" i="5"/>
  <c r="P48" i="5"/>
  <c r="K29" i="3" s="1"/>
  <c r="J154" i="5"/>
  <c r="J122" i="5"/>
  <c r="P10" i="5"/>
  <c r="P40" i="5"/>
  <c r="K21" i="3" s="1"/>
  <c r="J96" i="5"/>
  <c r="J29" i="5"/>
  <c r="P20" i="5"/>
  <c r="P47" i="5"/>
  <c r="K28" i="3" s="1"/>
  <c r="J149" i="5"/>
  <c r="J342" i="5"/>
  <c r="P72" i="5"/>
  <c r="K71" i="3" s="1"/>
  <c r="P12" i="5"/>
  <c r="J165" i="5"/>
  <c r="J310" i="5"/>
  <c r="P17" i="5"/>
  <c r="J39" i="5"/>
  <c r="P22" i="5"/>
  <c r="J203" i="5"/>
  <c r="P55" i="5"/>
  <c r="K36" i="3" s="1"/>
  <c r="J377" i="5"/>
  <c r="P74" i="5"/>
  <c r="J219" i="5"/>
  <c r="P31" i="5"/>
  <c r="Q24" i="5"/>
  <c r="S24" i="5" s="1"/>
  <c r="P60" i="5"/>
  <c r="K59" i="3" s="1"/>
  <c r="J255" i="5"/>
  <c r="P35" i="5"/>
  <c r="J224" i="5"/>
  <c r="J116" i="5"/>
  <c r="P43" i="5"/>
  <c r="K24" i="3" s="1"/>
  <c r="J321" i="5"/>
  <c r="P69" i="5"/>
  <c r="K68" i="3" s="1"/>
  <c r="J170" i="5"/>
  <c r="P50" i="5"/>
  <c r="K31" i="3" s="1"/>
  <c r="J34" i="5"/>
  <c r="P21" i="5"/>
  <c r="J359" i="5"/>
  <c r="P28" i="5"/>
  <c r="P71" i="5"/>
  <c r="K70" i="3" s="1"/>
  <c r="J337" i="5"/>
  <c r="P46" i="5"/>
  <c r="K27" i="3" s="1"/>
  <c r="J139" i="5"/>
  <c r="P53" i="5"/>
  <c r="K34" i="3" s="1"/>
  <c r="J192" i="5"/>
  <c r="P32" i="5"/>
  <c r="J365" i="5"/>
  <c r="P27" i="5"/>
  <c r="J214" i="5"/>
  <c r="J80" i="5"/>
  <c r="P34" i="5"/>
  <c r="J229" i="5"/>
  <c r="P56" i="5"/>
  <c r="K55" i="3" s="1"/>
  <c r="P30" i="5"/>
  <c r="J75" i="5"/>
  <c r="J18" i="5"/>
  <c r="H492" i="4"/>
  <c r="O41" i="4" s="1"/>
  <c r="I475" i="4"/>
  <c r="H449" i="4"/>
  <c r="O97" i="4" s="1"/>
  <c r="I433" i="4"/>
  <c r="H408" i="4"/>
  <c r="O91" i="4" s="1"/>
  <c r="I393" i="4"/>
  <c r="H367" i="4"/>
  <c r="O85" i="4" s="1"/>
  <c r="I350" i="4"/>
  <c r="H324" i="4"/>
  <c r="O81" i="4" s="1"/>
  <c r="I309" i="4"/>
  <c r="H284" i="4"/>
  <c r="O75" i="4" s="1"/>
  <c r="I269" i="4"/>
  <c r="H243" i="4"/>
  <c r="O69" i="4" s="1"/>
  <c r="I228" i="4"/>
  <c r="H202" i="4"/>
  <c r="O7" i="4" s="1"/>
  <c r="I186" i="4"/>
  <c r="H161" i="4"/>
  <c r="O14" i="4" s="1"/>
  <c r="I145" i="4"/>
  <c r="H119" i="4"/>
  <c r="O12" i="4" s="1"/>
  <c r="I104" i="4"/>
  <c r="I99" i="4"/>
  <c r="I64" i="4"/>
  <c r="H38" i="4"/>
  <c r="O29" i="4" s="1"/>
  <c r="I28" i="4"/>
  <c r="H23" i="4"/>
  <c r="O4" i="4" s="1"/>
  <c r="I428" i="4"/>
  <c r="I387" i="4"/>
  <c r="I503" i="4"/>
  <c r="H475" i="4"/>
  <c r="O101" i="4" s="1"/>
  <c r="I459" i="4"/>
  <c r="H433" i="4"/>
  <c r="O95" i="4" s="1"/>
  <c r="I418" i="4"/>
  <c r="H393" i="4"/>
  <c r="O89" i="4" s="1"/>
  <c r="I377" i="4"/>
  <c r="H350" i="4"/>
  <c r="O40" i="4" s="1"/>
  <c r="I334" i="4"/>
  <c r="H309" i="4"/>
  <c r="O79" i="4" s="1"/>
  <c r="I294" i="4"/>
  <c r="H269" i="4"/>
  <c r="O73" i="4" s="1"/>
  <c r="I253" i="4"/>
  <c r="H228" i="4"/>
  <c r="O67" i="4" s="1"/>
  <c r="I212" i="4"/>
  <c r="H186" i="4"/>
  <c r="O63" i="4" s="1"/>
  <c r="I171" i="4"/>
  <c r="H145" i="4"/>
  <c r="O57" i="4" s="1"/>
  <c r="I129" i="4"/>
  <c r="H104" i="4"/>
  <c r="O51" i="4" s="1"/>
  <c r="H99" i="4"/>
  <c r="O11" i="4" s="1"/>
  <c r="H64" i="4"/>
  <c r="O6" i="4" s="1"/>
  <c r="I43" i="4"/>
  <c r="H28" i="4"/>
  <c r="O27" i="4" s="1"/>
  <c r="H486" i="4"/>
  <c r="O36" i="4" s="1"/>
  <c r="H444" i="4"/>
  <c r="O96" i="4" s="1"/>
  <c r="H362" i="4"/>
  <c r="O84" i="4" s="1"/>
  <c r="H503" i="4"/>
  <c r="O10" i="4" s="1"/>
  <c r="I486" i="4"/>
  <c r="H459" i="4"/>
  <c r="O25" i="4" s="1"/>
  <c r="I444" i="4"/>
  <c r="H418" i="4"/>
  <c r="O23" i="4" s="1"/>
  <c r="I403" i="4"/>
  <c r="H377" i="4"/>
  <c r="O21" i="4" s="1"/>
  <c r="I362" i="4"/>
  <c r="H334" i="4"/>
  <c r="O83" i="4" s="1"/>
  <c r="I319" i="4"/>
  <c r="H294" i="4"/>
  <c r="O77" i="4" s="1"/>
  <c r="I279" i="4"/>
  <c r="H253" i="4"/>
  <c r="O71" i="4" s="1"/>
  <c r="I238" i="4"/>
  <c r="H212" i="4"/>
  <c r="O39" i="4" s="1"/>
  <c r="I197" i="4"/>
  <c r="H171" i="4"/>
  <c r="O61" i="4" s="1"/>
  <c r="I155" i="4"/>
  <c r="H129" i="4"/>
  <c r="O55" i="4" s="1"/>
  <c r="I114" i="4"/>
  <c r="I84" i="4"/>
  <c r="H43" i="4"/>
  <c r="O30" i="4" s="1"/>
  <c r="I18" i="4"/>
  <c r="I497" i="4"/>
  <c r="H470" i="4"/>
  <c r="O100" i="4" s="1"/>
  <c r="I454" i="4"/>
  <c r="H428" i="4"/>
  <c r="O94" i="4" s="1"/>
  <c r="I413" i="4"/>
  <c r="H387" i="4"/>
  <c r="O88" i="4" s="1"/>
  <c r="I372" i="4"/>
  <c r="H345" i="4"/>
  <c r="O35" i="4" s="1"/>
  <c r="I329" i="4"/>
  <c r="H304" i="4"/>
  <c r="O78" i="4" s="1"/>
  <c r="I289" i="4"/>
  <c r="H264" i="4"/>
  <c r="O72" i="4" s="1"/>
  <c r="I248" i="4"/>
  <c r="H222" i="4"/>
  <c r="O66" i="4" s="1"/>
  <c r="I207" i="4"/>
  <c r="H181" i="4"/>
  <c r="O15" i="4" s="1"/>
  <c r="I166" i="4"/>
  <c r="H140" i="4"/>
  <c r="O13" i="4" s="1"/>
  <c r="I124" i="4"/>
  <c r="I94" i="4"/>
  <c r="H89" i="4"/>
  <c r="O49" i="4" s="1"/>
  <c r="I69" i="4"/>
  <c r="H497" i="4"/>
  <c r="O46" i="4" s="1"/>
  <c r="I480" i="4"/>
  <c r="H454" i="4"/>
  <c r="O98" i="4" s="1"/>
  <c r="I438" i="4"/>
  <c r="H413" i="4"/>
  <c r="O92" i="4" s="1"/>
  <c r="I398" i="4"/>
  <c r="H372" i="4"/>
  <c r="O86" i="4" s="1"/>
  <c r="I356" i="4"/>
  <c r="H329" i="4"/>
  <c r="O82" i="4" s="1"/>
  <c r="I314" i="4"/>
  <c r="H289" i="4"/>
  <c r="O76" i="4" s="1"/>
  <c r="I274" i="4"/>
  <c r="H248" i="4"/>
  <c r="O70" i="4" s="1"/>
  <c r="I233" i="4"/>
  <c r="H207" i="4"/>
  <c r="O34" i="4" s="1"/>
  <c r="I192" i="4"/>
  <c r="H166" i="4"/>
  <c r="O60" i="4" s="1"/>
  <c r="I150" i="4"/>
  <c r="H124" i="4"/>
  <c r="O54" i="4" s="1"/>
  <c r="I109" i="4"/>
  <c r="H94" i="4"/>
  <c r="O50" i="4" s="1"/>
  <c r="I74" i="4"/>
  <c r="H69" i="4"/>
  <c r="O33" i="4" s="1"/>
  <c r="I58" i="4"/>
  <c r="H480" i="4"/>
  <c r="O9" i="4" s="1"/>
  <c r="I465" i="4"/>
  <c r="H438" i="4"/>
  <c r="O24" i="4" s="1"/>
  <c r="I423" i="4"/>
  <c r="H398" i="4"/>
  <c r="O22" i="4" s="1"/>
  <c r="I382" i="4"/>
  <c r="H356" i="4"/>
  <c r="O45" i="4" s="1"/>
  <c r="I339" i="4"/>
  <c r="H314" i="4"/>
  <c r="O80" i="4" s="1"/>
  <c r="I299" i="4"/>
  <c r="H274" i="4"/>
  <c r="O74" i="4" s="1"/>
  <c r="I259" i="4"/>
  <c r="H233" i="4"/>
  <c r="O68" i="4" s="1"/>
  <c r="I217" i="4"/>
  <c r="H192" i="4"/>
  <c r="O64" i="4" s="1"/>
  <c r="I176" i="4"/>
  <c r="H150" i="4"/>
  <c r="O58" i="4" s="1"/>
  <c r="I134" i="4"/>
  <c r="H109" i="4"/>
  <c r="O52" i="4" s="1"/>
  <c r="I79" i="4"/>
  <c r="H74" i="4"/>
  <c r="O38" i="4" s="1"/>
  <c r="I492" i="4"/>
  <c r="H465" i="4"/>
  <c r="O99" i="4" s="1"/>
  <c r="I449" i="4"/>
  <c r="H423" i="4"/>
  <c r="O93" i="4" s="1"/>
  <c r="I408" i="4"/>
  <c r="H382" i="4"/>
  <c r="O87" i="4" s="1"/>
  <c r="I367" i="4"/>
  <c r="H339" i="4"/>
  <c r="O8" i="4" s="1"/>
  <c r="I324" i="4"/>
  <c r="H299" i="4"/>
  <c r="O19" i="4" s="1"/>
  <c r="I284" i="4"/>
  <c r="H259" i="4"/>
  <c r="O17" i="4" s="1"/>
  <c r="I243" i="4"/>
  <c r="H217" i="4"/>
  <c r="O44" i="4" s="1"/>
  <c r="I202" i="4"/>
  <c r="H176" i="4"/>
  <c r="O62" i="4" s="1"/>
  <c r="I161" i="4"/>
  <c r="H134" i="4"/>
  <c r="O56" i="4" s="1"/>
  <c r="I119" i="4"/>
  <c r="H79" i="4"/>
  <c r="O43" i="4" s="1"/>
  <c r="I38" i="4"/>
  <c r="I23" i="4"/>
  <c r="I470" i="4"/>
  <c r="H403" i="4"/>
  <c r="O90" i="4" s="1"/>
  <c r="I345" i="4"/>
  <c r="H238" i="4"/>
  <c r="O16" i="4" s="1"/>
  <c r="I89" i="4"/>
  <c r="I222" i="4"/>
  <c r="H114" i="4"/>
  <c r="O53" i="4" s="1"/>
  <c r="I48" i="4"/>
  <c r="H18" i="4"/>
  <c r="O3" i="4" s="1"/>
  <c r="H319" i="4"/>
  <c r="O20" i="4" s="1"/>
  <c r="H58" i="4"/>
  <c r="H48" i="4"/>
  <c r="O31" i="4" s="1"/>
  <c r="I304" i="4"/>
  <c r="H197" i="4"/>
  <c r="O65" i="4" s="1"/>
  <c r="H84" i="4"/>
  <c r="O48" i="4" s="1"/>
  <c r="I53" i="4"/>
  <c r="I181" i="4"/>
  <c r="H53" i="4"/>
  <c r="O5" i="4" s="1"/>
  <c r="H279" i="4"/>
  <c r="O18" i="4" s="1"/>
  <c r="I264" i="4"/>
  <c r="H155" i="4"/>
  <c r="O59" i="4" s="1"/>
  <c r="I33" i="4"/>
  <c r="I140" i="4"/>
  <c r="H33" i="4"/>
  <c r="O28" i="4" s="1"/>
  <c r="H516" i="2"/>
  <c r="O46" i="2" s="1"/>
  <c r="I500" i="2"/>
  <c r="H471" i="2"/>
  <c r="O92" i="2" s="1"/>
  <c r="I456" i="2"/>
  <c r="H430" i="2"/>
  <c r="O86" i="2" s="1"/>
  <c r="I414" i="2"/>
  <c r="H387" i="2"/>
  <c r="O45" i="2" s="1"/>
  <c r="I371" i="2"/>
  <c r="H345" i="2"/>
  <c r="O77" i="2" s="1"/>
  <c r="I328" i="2"/>
  <c r="H301" i="2"/>
  <c r="O70" i="2" s="1"/>
  <c r="I285" i="2"/>
  <c r="H256" i="2"/>
  <c r="O44" i="2" s="1"/>
  <c r="I240" i="2"/>
  <c r="H214" i="2"/>
  <c r="O61" i="2" s="1"/>
  <c r="I198" i="2"/>
  <c r="H170" i="2"/>
  <c r="O55" i="2" s="1"/>
  <c r="I153" i="2"/>
  <c r="H124" i="2"/>
  <c r="O38" i="2" s="1"/>
  <c r="I107" i="2"/>
  <c r="I87" i="2"/>
  <c r="I60" i="2"/>
  <c r="I53" i="2"/>
  <c r="H424" i="2"/>
  <c r="O85" i="2" s="1"/>
  <c r="I366" i="2"/>
  <c r="H250" i="2"/>
  <c r="O39" i="2" s="1"/>
  <c r="H118" i="2"/>
  <c r="O33" i="2" s="1"/>
  <c r="I528" i="2"/>
  <c r="H500" i="2"/>
  <c r="O23" i="2" s="1"/>
  <c r="I483" i="2"/>
  <c r="H456" i="2"/>
  <c r="O90" i="2" s="1"/>
  <c r="I441" i="2"/>
  <c r="H414" i="2"/>
  <c r="O19" i="2" s="1"/>
  <c r="I398" i="2"/>
  <c r="H371" i="2"/>
  <c r="O18" i="2" s="1"/>
  <c r="I355" i="2"/>
  <c r="H328" i="2"/>
  <c r="O75" i="2" s="1"/>
  <c r="I311" i="2"/>
  <c r="H285" i="2"/>
  <c r="O13" i="2" s="1"/>
  <c r="I268" i="2"/>
  <c r="H240" i="2"/>
  <c r="O12" i="2" s="1"/>
  <c r="I225" i="2"/>
  <c r="H198" i="2"/>
  <c r="O59" i="2" s="1"/>
  <c r="I181" i="2"/>
  <c r="H153" i="2"/>
  <c r="O52" i="2" s="1"/>
  <c r="I136" i="2"/>
  <c r="H107" i="2"/>
  <c r="H87" i="2"/>
  <c r="O30" i="2" s="1"/>
  <c r="I76" i="2"/>
  <c r="I65" i="2"/>
  <c r="H60" i="2"/>
  <c r="O3" i="2" s="1"/>
  <c r="H53" i="2"/>
  <c r="I46" i="2"/>
  <c r="H511" i="2"/>
  <c r="O41" i="2" s="1"/>
  <c r="I451" i="2"/>
  <c r="I322" i="2"/>
  <c r="H209" i="2"/>
  <c r="O60" i="2" s="1"/>
  <c r="H164" i="2"/>
  <c r="O54" i="2" s="1"/>
  <c r="I102" i="2"/>
  <c r="H528" i="2"/>
  <c r="O25" i="2" s="1"/>
  <c r="I511" i="2"/>
  <c r="H483" i="2"/>
  <c r="O94" i="2" s="1"/>
  <c r="I466" i="2"/>
  <c r="H441" i="2"/>
  <c r="O20" i="2" s="1"/>
  <c r="I424" i="2"/>
  <c r="H398" i="2"/>
  <c r="O81" i="2" s="1"/>
  <c r="I381" i="2"/>
  <c r="H355" i="2"/>
  <c r="O79" i="2" s="1"/>
  <c r="I339" i="2"/>
  <c r="H311" i="2"/>
  <c r="O72" i="2" s="1"/>
  <c r="I296" i="2"/>
  <c r="H268" i="2"/>
  <c r="O65" i="2" s="1"/>
  <c r="I250" i="2"/>
  <c r="H225" i="2"/>
  <c r="O63" i="2" s="1"/>
  <c r="I209" i="2"/>
  <c r="H181" i="2"/>
  <c r="O56" i="2" s="1"/>
  <c r="I164" i="2"/>
  <c r="H136" i="2"/>
  <c r="O50" i="2" s="1"/>
  <c r="I118" i="2"/>
  <c r="H76" i="2"/>
  <c r="O28" i="2" s="1"/>
  <c r="H65" i="2"/>
  <c r="O4" i="2" s="1"/>
  <c r="H46" i="2"/>
  <c r="I32" i="2"/>
  <c r="I18" i="2"/>
  <c r="I495" i="2"/>
  <c r="H381" i="2"/>
  <c r="O40" i="2" s="1"/>
  <c r="H296" i="2"/>
  <c r="O69" i="2" s="1"/>
  <c r="I235" i="2"/>
  <c r="I192" i="2"/>
  <c r="I522" i="2"/>
  <c r="H495" i="2"/>
  <c r="O22" i="2" s="1"/>
  <c r="I477" i="2"/>
  <c r="H451" i="2"/>
  <c r="O89" i="2" s="1"/>
  <c r="I436" i="2"/>
  <c r="H409" i="2"/>
  <c r="O83" i="2" s="1"/>
  <c r="I392" i="2"/>
  <c r="H366" i="2"/>
  <c r="O17" i="2" s="1"/>
  <c r="I350" i="2"/>
  <c r="H322" i="2"/>
  <c r="O74" i="2" s="1"/>
  <c r="I306" i="2"/>
  <c r="H279" i="2"/>
  <c r="O67" i="2" s="1"/>
  <c r="I262" i="2"/>
  <c r="H235" i="2"/>
  <c r="O11" i="2" s="1"/>
  <c r="I220" i="2"/>
  <c r="H192" i="2"/>
  <c r="O58" i="2" s="1"/>
  <c r="I176" i="2"/>
  <c r="H148" i="2"/>
  <c r="O7" i="2" s="1"/>
  <c r="I130" i="2"/>
  <c r="H102" i="2"/>
  <c r="I92" i="2"/>
  <c r="H522" i="2"/>
  <c r="O24" i="2" s="1"/>
  <c r="I505" i="2"/>
  <c r="H477" i="2"/>
  <c r="O93" i="2" s="1"/>
  <c r="I461" i="2"/>
  <c r="H436" i="2"/>
  <c r="O87" i="2" s="1"/>
  <c r="I419" i="2"/>
  <c r="H392" i="2"/>
  <c r="O80" i="2" s="1"/>
  <c r="I376" i="2"/>
  <c r="H350" i="2"/>
  <c r="O78" i="2" s="1"/>
  <c r="I333" i="2"/>
  <c r="H306" i="2"/>
  <c r="O14" i="2" s="1"/>
  <c r="I290" i="2"/>
  <c r="H262" i="2"/>
  <c r="O64" i="2" s="1"/>
  <c r="I245" i="2"/>
  <c r="H220" i="2"/>
  <c r="O62" i="2" s="1"/>
  <c r="I204" i="2"/>
  <c r="H176" i="2"/>
  <c r="O8" i="2" s="1"/>
  <c r="I158" i="2"/>
  <c r="H130" i="2"/>
  <c r="O43" i="2" s="1"/>
  <c r="I112" i="2"/>
  <c r="H92" i="2"/>
  <c r="O31" i="2" s="1"/>
  <c r="H82" i="2"/>
  <c r="O29" i="2" s="1"/>
  <c r="I516" i="2"/>
  <c r="H489" i="2"/>
  <c r="O95" i="2" s="1"/>
  <c r="I471" i="2"/>
  <c r="H446" i="2"/>
  <c r="O88" i="2" s="1"/>
  <c r="I430" i="2"/>
  <c r="H404" i="2"/>
  <c r="O82" i="2" s="1"/>
  <c r="I387" i="2"/>
  <c r="H360" i="2"/>
  <c r="O16" i="2" s="1"/>
  <c r="I345" i="2"/>
  <c r="H317" i="2"/>
  <c r="O73" i="2" s="1"/>
  <c r="I301" i="2"/>
  <c r="H273" i="2"/>
  <c r="O66" i="2" s="1"/>
  <c r="I256" i="2"/>
  <c r="H230" i="2"/>
  <c r="O10" i="2" s="1"/>
  <c r="I214" i="2"/>
  <c r="H186" i="2"/>
  <c r="O57" i="2" s="1"/>
  <c r="I170" i="2"/>
  <c r="H142" i="2"/>
  <c r="O51" i="2" s="1"/>
  <c r="I124" i="2"/>
  <c r="H97" i="2"/>
  <c r="O5" i="2" s="1"/>
  <c r="H466" i="2"/>
  <c r="O21" i="2" s="1"/>
  <c r="I409" i="2"/>
  <c r="H339" i="2"/>
  <c r="O76" i="2" s="1"/>
  <c r="I279" i="2"/>
  <c r="I148" i="2"/>
  <c r="I404" i="2"/>
  <c r="H290" i="2"/>
  <c r="O68" i="2" s="1"/>
  <c r="I82" i="2"/>
  <c r="I25" i="2"/>
  <c r="H39" i="2"/>
  <c r="H505" i="2"/>
  <c r="O36" i="2" s="1"/>
  <c r="I273" i="2"/>
  <c r="H158" i="2"/>
  <c r="O53" i="2" s="1"/>
  <c r="H25" i="2"/>
  <c r="H245" i="2"/>
  <c r="O34" i="2" s="1"/>
  <c r="H18" i="2"/>
  <c r="I489" i="2"/>
  <c r="H376" i="2"/>
  <c r="O35" i="2" s="1"/>
  <c r="I142" i="2"/>
  <c r="I39" i="2"/>
  <c r="I360" i="2"/>
  <c r="H461" i="2"/>
  <c r="O91" i="2" s="1"/>
  <c r="I230" i="2"/>
  <c r="H112" i="2"/>
  <c r="O6" i="2" s="1"/>
  <c r="I70" i="2"/>
  <c r="I446" i="2"/>
  <c r="H333" i="2"/>
  <c r="O15" i="2" s="1"/>
  <c r="I97" i="2"/>
  <c r="H70" i="2"/>
  <c r="O27" i="2" s="1"/>
  <c r="I317" i="2"/>
  <c r="H204" i="2"/>
  <c r="O9" i="2" s="1"/>
  <c r="H32" i="2"/>
  <c r="H419" i="2"/>
  <c r="O84" i="2" s="1"/>
  <c r="I186" i="2"/>
  <c r="H507" i="1"/>
  <c r="O47" i="1" s="1"/>
  <c r="I491" i="1"/>
  <c r="H465" i="1"/>
  <c r="O94" i="1" s="1"/>
  <c r="I446" i="1"/>
  <c r="H421" i="1"/>
  <c r="O88" i="1" s="1"/>
  <c r="I406" i="1"/>
  <c r="H380" i="1"/>
  <c r="O81" i="1" s="1"/>
  <c r="I364" i="1"/>
  <c r="H338" i="1"/>
  <c r="O79" i="1" s="1"/>
  <c r="I322" i="1"/>
  <c r="H297" i="1"/>
  <c r="O14" i="1" s="1"/>
  <c r="I281" i="1"/>
  <c r="H256" i="1"/>
  <c r="O66" i="1" s="1"/>
  <c r="I241" i="1"/>
  <c r="H215" i="1"/>
  <c r="O63" i="1" s="1"/>
  <c r="I199" i="1"/>
  <c r="H174" i="1"/>
  <c r="O56" i="1" s="1"/>
  <c r="I159" i="1"/>
  <c r="H133" i="1"/>
  <c r="O49" i="1" s="1"/>
  <c r="I118" i="1"/>
  <c r="H70" i="1"/>
  <c r="O28" i="1" s="1"/>
  <c r="I39" i="1"/>
  <c r="I518" i="1"/>
  <c r="H491" i="1"/>
  <c r="O24" i="1" s="1"/>
  <c r="I476" i="1"/>
  <c r="H446" i="1"/>
  <c r="O92" i="1" s="1"/>
  <c r="I431" i="1"/>
  <c r="H406" i="1"/>
  <c r="O85" i="1" s="1"/>
  <c r="I391" i="1"/>
  <c r="H364" i="1"/>
  <c r="O36" i="1" s="1"/>
  <c r="I348" i="1"/>
  <c r="H322" i="1"/>
  <c r="O15" i="1" s="1"/>
  <c r="I307" i="1"/>
  <c r="H281" i="1"/>
  <c r="O70" i="1" s="1"/>
  <c r="I266" i="1"/>
  <c r="H241" i="1"/>
  <c r="O40" i="1" s="1"/>
  <c r="I225" i="1"/>
  <c r="H199" i="1"/>
  <c r="O9" i="1" s="1"/>
  <c r="I184" i="1"/>
  <c r="H159" i="1"/>
  <c r="O53" i="1" s="1"/>
  <c r="I143" i="1"/>
  <c r="H118" i="1"/>
  <c r="O34" i="1" s="1"/>
  <c r="I102" i="1"/>
  <c r="I81" i="1"/>
  <c r="I53" i="1"/>
  <c r="H39" i="1"/>
  <c r="I25" i="1"/>
  <c r="H518" i="1"/>
  <c r="O26" i="1" s="1"/>
  <c r="I502" i="1"/>
  <c r="H476" i="1"/>
  <c r="O96" i="1" s="1"/>
  <c r="I460" i="1"/>
  <c r="H431" i="1"/>
  <c r="O89" i="1" s="1"/>
  <c r="I416" i="1"/>
  <c r="H391" i="1"/>
  <c r="O83" i="1" s="1"/>
  <c r="I374" i="1"/>
  <c r="H348" i="1"/>
  <c r="O16" i="1" s="1"/>
  <c r="I333" i="1"/>
  <c r="H307" i="1"/>
  <c r="O74" i="1" s="1"/>
  <c r="I292" i="1"/>
  <c r="H266" i="1"/>
  <c r="O68" i="1" s="1"/>
  <c r="I251" i="1"/>
  <c r="H225" i="1"/>
  <c r="O11" i="1" s="1"/>
  <c r="I210" i="1"/>
  <c r="H184" i="1"/>
  <c r="O57" i="1" s="1"/>
  <c r="I169" i="1"/>
  <c r="H143" i="1"/>
  <c r="O51" i="1" s="1"/>
  <c r="I128" i="1"/>
  <c r="H102" i="1"/>
  <c r="I96" i="1"/>
  <c r="I86" i="1"/>
  <c r="H81" i="1"/>
  <c r="O30" i="1" s="1"/>
  <c r="H53" i="1"/>
  <c r="H25" i="1"/>
  <c r="H513" i="1"/>
  <c r="O25" i="1" s="1"/>
  <c r="I497" i="1"/>
  <c r="H470" i="1"/>
  <c r="O95" i="1" s="1"/>
  <c r="I453" i="1"/>
  <c r="H426" i="1"/>
  <c r="O20" i="1" s="1"/>
  <c r="I411" i="1"/>
  <c r="H386" i="1"/>
  <c r="O82" i="1" s="1"/>
  <c r="I369" i="1"/>
  <c r="H343" i="1"/>
  <c r="O80" i="1" s="1"/>
  <c r="I328" i="1"/>
  <c r="H302" i="1"/>
  <c r="O73" i="1" s="1"/>
  <c r="I286" i="1"/>
  <c r="H261" i="1"/>
  <c r="O67" i="1" s="1"/>
  <c r="I246" i="1"/>
  <c r="H220" i="1"/>
  <c r="O10" i="1" s="1"/>
  <c r="I205" i="1"/>
  <c r="H179" i="1"/>
  <c r="O8" i="1" s="1"/>
  <c r="I164" i="1"/>
  <c r="H138" i="1"/>
  <c r="O50" i="1" s="1"/>
  <c r="I123" i="1"/>
  <c r="I76" i="1"/>
  <c r="H60" i="1"/>
  <c r="O3" i="1" s="1"/>
  <c r="H32" i="1"/>
  <c r="H18" i="1"/>
  <c r="H497" i="1"/>
  <c r="O37" i="1" s="1"/>
  <c r="I481" i="1"/>
  <c r="H453" i="1"/>
  <c r="O21" i="1" s="1"/>
  <c r="I436" i="1"/>
  <c r="H411" i="1"/>
  <c r="O86" i="1" s="1"/>
  <c r="I396" i="1"/>
  <c r="H481" i="1"/>
  <c r="O22" i="1" s="1"/>
  <c r="H441" i="1"/>
  <c r="O91" i="1" s="1"/>
  <c r="I401" i="1"/>
  <c r="H369" i="1"/>
  <c r="O41" i="1" s="1"/>
  <c r="I312" i="1"/>
  <c r="H286" i="1"/>
  <c r="O71" i="1" s="1"/>
  <c r="I230" i="1"/>
  <c r="H205" i="1"/>
  <c r="O61" i="1" s="1"/>
  <c r="I148" i="1"/>
  <c r="H123" i="1"/>
  <c r="O39" i="1" s="1"/>
  <c r="I65" i="1"/>
  <c r="I426" i="1"/>
  <c r="H460" i="1"/>
  <c r="O93" i="1" s="1"/>
  <c r="H246" i="1"/>
  <c r="O45" i="1" s="1"/>
  <c r="I189" i="1"/>
  <c r="I380" i="1"/>
  <c r="I297" i="1"/>
  <c r="H271" i="1"/>
  <c r="O13" i="1" s="1"/>
  <c r="H189" i="1"/>
  <c r="O59" i="1" s="1"/>
  <c r="I133" i="1"/>
  <c r="I317" i="1"/>
  <c r="H210" i="1"/>
  <c r="O62" i="1" s="1"/>
  <c r="I153" i="1"/>
  <c r="I70" i="1"/>
  <c r="I513" i="1"/>
  <c r="H436" i="1"/>
  <c r="O90" i="1" s="1"/>
  <c r="H401" i="1"/>
  <c r="O19" i="1" s="1"/>
  <c r="I338" i="1"/>
  <c r="H312" i="1"/>
  <c r="O75" i="1" s="1"/>
  <c r="I256" i="1"/>
  <c r="H230" i="1"/>
  <c r="O12" i="1" s="1"/>
  <c r="I174" i="1"/>
  <c r="H148" i="1"/>
  <c r="O52" i="1" s="1"/>
  <c r="H65" i="1"/>
  <c r="O4" i="1" s="1"/>
  <c r="H502" i="1"/>
  <c r="O42" i="1" s="1"/>
  <c r="H359" i="1"/>
  <c r="O18" i="1" s="1"/>
  <c r="I302" i="1"/>
  <c r="I220" i="1"/>
  <c r="H96" i="1"/>
  <c r="O5" i="1" s="1"/>
  <c r="I91" i="1"/>
  <c r="H46" i="1"/>
  <c r="I386" i="1"/>
  <c r="H107" i="1"/>
  <c r="I486" i="1"/>
  <c r="I507" i="1"/>
  <c r="I470" i="1"/>
  <c r="H396" i="1"/>
  <c r="O84" i="1" s="1"/>
  <c r="I359" i="1"/>
  <c r="H333" i="1"/>
  <c r="O78" i="1" s="1"/>
  <c r="I276" i="1"/>
  <c r="H251" i="1"/>
  <c r="O65" i="1" s="1"/>
  <c r="I194" i="1"/>
  <c r="H169" i="1"/>
  <c r="O55" i="1" s="1"/>
  <c r="I112" i="1"/>
  <c r="I46" i="1"/>
  <c r="I465" i="1"/>
  <c r="H276" i="1"/>
  <c r="O69" i="1" s="1"/>
  <c r="H194" i="1"/>
  <c r="O60" i="1" s="1"/>
  <c r="I138" i="1"/>
  <c r="I354" i="1"/>
  <c r="H328" i="1"/>
  <c r="O77" i="1" s="1"/>
  <c r="I271" i="1"/>
  <c r="H164" i="1"/>
  <c r="O54" i="1" s="1"/>
  <c r="I107" i="1"/>
  <c r="H86" i="1"/>
  <c r="O31" i="1" s="1"/>
  <c r="I32" i="1"/>
  <c r="I236" i="1"/>
  <c r="H128" i="1"/>
  <c r="O44" i="1" s="1"/>
  <c r="I60" i="1"/>
  <c r="H112" i="1"/>
  <c r="O6" i="1" s="1"/>
  <c r="H354" i="1"/>
  <c r="O17" i="1" s="1"/>
  <c r="H486" i="1"/>
  <c r="O23" i="1" s="1"/>
  <c r="I441" i="1"/>
  <c r="I343" i="1"/>
  <c r="H317" i="1"/>
  <c r="O76" i="1" s="1"/>
  <c r="I261" i="1"/>
  <c r="H236" i="1"/>
  <c r="O35" i="1" s="1"/>
  <c r="I179" i="1"/>
  <c r="H153" i="1"/>
  <c r="O7" i="1" s="1"/>
  <c r="H76" i="1"/>
  <c r="O29" i="1" s="1"/>
  <c r="I18" i="1"/>
  <c r="I421" i="1"/>
  <c r="H91" i="1"/>
  <c r="O32" i="1" s="1"/>
  <c r="H416" i="1"/>
  <c r="O87" i="1" s="1"/>
  <c r="I215" i="1"/>
  <c r="H374" i="1"/>
  <c r="O46" i="1" s="1"/>
  <c r="H292" i="1"/>
  <c r="O72" i="1" s="1"/>
  <c r="Q61" i="5" l="1"/>
  <c r="L60" i="3" s="1"/>
  <c r="J137" i="6"/>
  <c r="J46" i="1"/>
  <c r="Q10" i="5"/>
  <c r="P63" i="6"/>
  <c r="M65" i="3" s="1"/>
  <c r="J188" i="6"/>
  <c r="Q31" i="5"/>
  <c r="Q71" i="5"/>
  <c r="Q64" i="5"/>
  <c r="L63" i="3" s="1"/>
  <c r="Q4" i="5"/>
  <c r="Q21" i="5"/>
  <c r="S21" i="5" s="1"/>
  <c r="Q49" i="5"/>
  <c r="L30" i="3" s="1"/>
  <c r="Q16" i="5"/>
  <c r="J61" i="6"/>
  <c r="P53" i="6"/>
  <c r="J147" i="6"/>
  <c r="P33" i="6"/>
  <c r="J314" i="6"/>
  <c r="P78" i="6"/>
  <c r="K98" i="3" s="1"/>
  <c r="J122" i="6"/>
  <c r="P30" i="6"/>
  <c r="J287" i="6"/>
  <c r="P74" i="6"/>
  <c r="K94" i="3" s="1"/>
  <c r="J23" i="6"/>
  <c r="P4" i="6"/>
  <c r="J221" i="6"/>
  <c r="P12" i="6"/>
  <c r="J389" i="6"/>
  <c r="P20" i="6"/>
  <c r="J127" i="6"/>
  <c r="P31" i="6"/>
  <c r="P75" i="6"/>
  <c r="K95" i="3" s="1"/>
  <c r="J292" i="6"/>
  <c r="J58" i="4"/>
  <c r="Q12" i="5"/>
  <c r="Q54" i="5"/>
  <c r="L35" i="3" s="1"/>
  <c r="Q51" i="5"/>
  <c r="L32" i="3" s="1"/>
  <c r="O2" i="6"/>
  <c r="Q2" i="6" s="1"/>
  <c r="Q57" i="6" s="1"/>
  <c r="P62" i="6"/>
  <c r="M64" i="3" s="1"/>
  <c r="J183" i="6"/>
  <c r="J351" i="6"/>
  <c r="P80" i="6"/>
  <c r="K100" i="3" s="1"/>
  <c r="J158" i="6"/>
  <c r="P43" i="6"/>
  <c r="P17" i="6"/>
  <c r="J325" i="6"/>
  <c r="J89" i="6"/>
  <c r="P58" i="6"/>
  <c r="P39" i="6"/>
  <c r="J256" i="6"/>
  <c r="P41" i="6"/>
  <c r="J425" i="6"/>
  <c r="J195" i="6"/>
  <c r="P64" i="6"/>
  <c r="M66" i="3" s="1"/>
  <c r="J362" i="6"/>
  <c r="P82" i="6"/>
  <c r="K102" i="3" s="1"/>
  <c r="J94" i="6"/>
  <c r="P6" i="6"/>
  <c r="J168" i="6"/>
  <c r="P60" i="6"/>
  <c r="M62" i="3" s="1"/>
  <c r="J335" i="6"/>
  <c r="P35" i="6"/>
  <c r="J405" i="6"/>
  <c r="P88" i="6"/>
  <c r="K108" i="3" s="1"/>
  <c r="P84" i="6"/>
  <c r="K104" i="3" s="1"/>
  <c r="J378" i="6"/>
  <c r="J77" i="6"/>
  <c r="P56" i="6"/>
  <c r="J357" i="6"/>
  <c r="P81" i="6"/>
  <c r="K101" i="3" s="1"/>
  <c r="P50" i="6"/>
  <c r="J41" i="6"/>
  <c r="J200" i="6"/>
  <c r="P11" i="6"/>
  <c r="P19" i="6"/>
  <c r="J367" i="6"/>
  <c r="P55" i="6"/>
  <c r="J72" i="6"/>
  <c r="Q60" i="5"/>
  <c r="L59" i="3" s="1"/>
  <c r="Q11" i="5"/>
  <c r="Q9" i="5"/>
  <c r="Q36" i="5"/>
  <c r="Q69" i="5"/>
  <c r="L68" i="3" s="1"/>
  <c r="P48" i="6"/>
  <c r="J28" i="6"/>
  <c r="P52" i="6"/>
  <c r="J51" i="6"/>
  <c r="J100" i="6"/>
  <c r="P7" i="6"/>
  <c r="J266" i="6"/>
  <c r="P71" i="6"/>
  <c r="K91" i="3" s="1"/>
  <c r="J435" i="6"/>
  <c r="P23" i="6"/>
  <c r="P13" i="6"/>
  <c r="J241" i="6"/>
  <c r="P21" i="6"/>
  <c r="J410" i="6"/>
  <c r="J173" i="6"/>
  <c r="P61" i="6"/>
  <c r="M63" i="3" s="1"/>
  <c r="P40" i="6"/>
  <c r="J341" i="6"/>
  <c r="P57" i="6"/>
  <c r="J83" i="6"/>
  <c r="J110" i="6"/>
  <c r="P28" i="6"/>
  <c r="J276" i="6"/>
  <c r="P73" i="6"/>
  <c r="K93" i="3" s="1"/>
  <c r="J446" i="6"/>
  <c r="P25" i="6"/>
  <c r="J163" i="6"/>
  <c r="P59" i="6"/>
  <c r="M61" i="3" s="1"/>
  <c r="J261" i="6"/>
  <c r="P44" i="6"/>
  <c r="P86" i="6"/>
  <c r="K106" i="3" s="1"/>
  <c r="J395" i="6"/>
  <c r="J298" i="6"/>
  <c r="P76" i="6"/>
  <c r="K96" i="3" s="1"/>
  <c r="Q83" i="6"/>
  <c r="Q20" i="5"/>
  <c r="S20" i="5" s="1"/>
  <c r="P3" i="6"/>
  <c r="J18" i="6"/>
  <c r="Q78" i="6"/>
  <c r="J231" i="6"/>
  <c r="P69" i="6"/>
  <c r="M71" i="3" s="1"/>
  <c r="J400" i="6"/>
  <c r="P87" i="6"/>
  <c r="K107" i="3" s="1"/>
  <c r="J205" i="6"/>
  <c r="P65" i="6"/>
  <c r="M67" i="3" s="1"/>
  <c r="J373" i="6"/>
  <c r="P83" i="6"/>
  <c r="K103" i="3" s="1"/>
  <c r="J304" i="6"/>
  <c r="P16" i="6"/>
  <c r="P66" i="6"/>
  <c r="M68" i="3" s="1"/>
  <c r="J210" i="6"/>
  <c r="Q47" i="5"/>
  <c r="L28" i="3" s="1"/>
  <c r="Q66" i="5"/>
  <c r="L65" i="3" s="1"/>
  <c r="Q49" i="6"/>
  <c r="P5" i="6"/>
  <c r="J56" i="6"/>
  <c r="Q63" i="6"/>
  <c r="P27" i="6"/>
  <c r="J105" i="6"/>
  <c r="J271" i="6"/>
  <c r="P72" i="6"/>
  <c r="K92" i="3" s="1"/>
  <c r="J440" i="6"/>
  <c r="P24" i="6"/>
  <c r="J246" i="6"/>
  <c r="P14" i="6"/>
  <c r="J415" i="6"/>
  <c r="P22" i="6"/>
  <c r="J178" i="6"/>
  <c r="P10" i="6"/>
  <c r="J346" i="6"/>
  <c r="P45" i="6"/>
  <c r="Q31" i="6"/>
  <c r="S31" i="6" s="1"/>
  <c r="J251" i="6"/>
  <c r="P34" i="6"/>
  <c r="J420" i="6"/>
  <c r="P36" i="6"/>
  <c r="Q40" i="6"/>
  <c r="J330" i="6"/>
  <c r="P18" i="6"/>
  <c r="J430" i="6"/>
  <c r="P46" i="6"/>
  <c r="Q15" i="5"/>
  <c r="Q6" i="5"/>
  <c r="P54" i="6"/>
  <c r="J67" i="6"/>
  <c r="P68" i="6"/>
  <c r="M70" i="3" s="1"/>
  <c r="J226" i="6"/>
  <c r="P8" i="6"/>
  <c r="J132" i="6"/>
  <c r="J236" i="6"/>
  <c r="P70" i="6"/>
  <c r="M72" i="3" s="1"/>
  <c r="P51" i="6"/>
  <c r="J46" i="6"/>
  <c r="Q44" i="5"/>
  <c r="L25" i="3" s="1"/>
  <c r="Q18" i="5"/>
  <c r="Q72" i="5"/>
  <c r="L71" i="3" s="1"/>
  <c r="J35" i="6"/>
  <c r="P49" i="6"/>
  <c r="J142" i="6"/>
  <c r="P9" i="6"/>
  <c r="P77" i="6"/>
  <c r="K97" i="3" s="1"/>
  <c r="J309" i="6"/>
  <c r="P29" i="6"/>
  <c r="J115" i="6"/>
  <c r="J281" i="6"/>
  <c r="P15" i="6"/>
  <c r="J216" i="6"/>
  <c r="P67" i="6"/>
  <c r="M69" i="3" s="1"/>
  <c r="P85" i="6"/>
  <c r="K105" i="3" s="1"/>
  <c r="J384" i="6"/>
  <c r="J153" i="6"/>
  <c r="P38" i="6"/>
  <c r="J319" i="6"/>
  <c r="P79" i="6"/>
  <c r="K99" i="3" s="1"/>
  <c r="J46" i="2"/>
  <c r="J39" i="2"/>
  <c r="Q68" i="5"/>
  <c r="Q40" i="5"/>
  <c r="L21" i="3" s="1"/>
  <c r="Q57" i="5"/>
  <c r="L56" i="3" s="1"/>
  <c r="Q52" i="5"/>
  <c r="L33" i="3" s="1"/>
  <c r="Q65" i="5"/>
  <c r="Q28" i="5"/>
  <c r="Q53" i="5"/>
  <c r="L34" i="3" s="1"/>
  <c r="Q58" i="5"/>
  <c r="L57" i="3" s="1"/>
  <c r="Q14" i="5"/>
  <c r="Q50" i="5"/>
  <c r="L31" i="3" s="1"/>
  <c r="Q38" i="5"/>
  <c r="L19" i="3" s="1"/>
  <c r="Q3" i="5"/>
  <c r="Q43" i="5"/>
  <c r="L24" i="3" s="1"/>
  <c r="Q30" i="5"/>
  <c r="Q70" i="5"/>
  <c r="L69" i="3" s="1"/>
  <c r="Q34" i="5"/>
  <c r="Q73" i="5"/>
  <c r="Q42" i="5"/>
  <c r="L23" i="3" s="1"/>
  <c r="Q59" i="5"/>
  <c r="L58" i="3" s="1"/>
  <c r="Q74" i="5"/>
  <c r="Q46" i="5"/>
  <c r="L27" i="3" s="1"/>
  <c r="Q45" i="5"/>
  <c r="Q26" i="5"/>
  <c r="Q56" i="5"/>
  <c r="L55" i="3" s="1"/>
  <c r="Q67" i="5"/>
  <c r="L66" i="3" s="1"/>
  <c r="Q48" i="5"/>
  <c r="Q13" i="5"/>
  <c r="Q41" i="5"/>
  <c r="L22" i="3" s="1"/>
  <c r="Q5" i="5"/>
  <c r="Q55" i="5"/>
  <c r="L36" i="3" s="1"/>
  <c r="Q62" i="5"/>
  <c r="Q27" i="5"/>
  <c r="Q63" i="5"/>
  <c r="L62" i="3" s="1"/>
  <c r="Q23" i="5"/>
  <c r="S23" i="5" s="1"/>
  <c r="Q8" i="5"/>
  <c r="Q39" i="5"/>
  <c r="L20" i="3" s="1"/>
  <c r="Q22" i="5"/>
  <c r="S22" i="5" s="1"/>
  <c r="Q17" i="5"/>
  <c r="Q32" i="5"/>
  <c r="Q7" i="5"/>
  <c r="P54" i="4"/>
  <c r="B25" i="3" s="1"/>
  <c r="J124" i="4"/>
  <c r="P76" i="4"/>
  <c r="B65" i="3" s="1"/>
  <c r="J289" i="4"/>
  <c r="J454" i="4"/>
  <c r="P98" i="4"/>
  <c r="B105" i="3" s="1"/>
  <c r="J155" i="4"/>
  <c r="P59" i="4"/>
  <c r="B30" i="3" s="1"/>
  <c r="J319" i="4"/>
  <c r="P20" i="4"/>
  <c r="J486" i="4"/>
  <c r="P36" i="4"/>
  <c r="J253" i="4"/>
  <c r="P71" i="4"/>
  <c r="B60" i="3" s="1"/>
  <c r="J418" i="4"/>
  <c r="P23" i="4"/>
  <c r="J28" i="4"/>
  <c r="P27" i="4"/>
  <c r="P63" i="4"/>
  <c r="B34" i="3" s="1"/>
  <c r="J186" i="4"/>
  <c r="P40" i="4"/>
  <c r="J350" i="4"/>
  <c r="P100" i="4"/>
  <c r="B107" i="3" s="1"/>
  <c r="J470" i="4"/>
  <c r="J202" i="4"/>
  <c r="P7" i="4"/>
  <c r="J367" i="4"/>
  <c r="P85" i="4"/>
  <c r="B92" i="3" s="1"/>
  <c r="J79" i="4"/>
  <c r="P43" i="4"/>
  <c r="J259" i="4"/>
  <c r="P17" i="4"/>
  <c r="P93" i="4"/>
  <c r="B100" i="3" s="1"/>
  <c r="J423" i="4"/>
  <c r="J109" i="4"/>
  <c r="P52" i="4"/>
  <c r="B23" i="3" s="1"/>
  <c r="J274" i="4"/>
  <c r="P74" i="4"/>
  <c r="B63" i="3" s="1"/>
  <c r="J438" i="4"/>
  <c r="P24" i="4"/>
  <c r="P31" i="4"/>
  <c r="J48" i="4"/>
  <c r="P4" i="4"/>
  <c r="J23" i="4"/>
  <c r="J166" i="4"/>
  <c r="P60" i="4"/>
  <c r="B31" i="3" s="1"/>
  <c r="J329" i="4"/>
  <c r="P82" i="4"/>
  <c r="B71" i="3" s="1"/>
  <c r="J497" i="4"/>
  <c r="P46" i="4"/>
  <c r="J197" i="4"/>
  <c r="P65" i="4"/>
  <c r="B36" i="3" s="1"/>
  <c r="J362" i="4"/>
  <c r="P84" i="4"/>
  <c r="B91" i="3" s="1"/>
  <c r="J129" i="4"/>
  <c r="P55" i="4"/>
  <c r="B26" i="3" s="1"/>
  <c r="J294" i="4"/>
  <c r="P77" i="4"/>
  <c r="B66" i="3" s="1"/>
  <c r="J459" i="4"/>
  <c r="P25" i="4"/>
  <c r="J64" i="4"/>
  <c r="P6" i="4"/>
  <c r="P67" i="4"/>
  <c r="B56" i="3" s="1"/>
  <c r="J228" i="4"/>
  <c r="P89" i="4"/>
  <c r="B96" i="3" s="1"/>
  <c r="J393" i="4"/>
  <c r="J38" i="4"/>
  <c r="P29" i="4"/>
  <c r="J243" i="4"/>
  <c r="P69" i="4"/>
  <c r="B58" i="3" s="1"/>
  <c r="J408" i="4"/>
  <c r="P91" i="4"/>
  <c r="B98" i="3" s="1"/>
  <c r="P56" i="4"/>
  <c r="B27" i="3" s="1"/>
  <c r="J134" i="4"/>
  <c r="P19" i="4"/>
  <c r="J299" i="4"/>
  <c r="P99" i="4"/>
  <c r="B106" i="3" s="1"/>
  <c r="J465" i="4"/>
  <c r="J150" i="4"/>
  <c r="P58" i="4"/>
  <c r="B29" i="3" s="1"/>
  <c r="P80" i="4"/>
  <c r="B69" i="3" s="1"/>
  <c r="J314" i="4"/>
  <c r="J480" i="4"/>
  <c r="P9" i="4"/>
  <c r="J18" i="4"/>
  <c r="P3" i="4"/>
  <c r="J99" i="4"/>
  <c r="P11" i="4"/>
  <c r="J207" i="4"/>
  <c r="P34" i="4"/>
  <c r="J372" i="4"/>
  <c r="P86" i="4"/>
  <c r="B93" i="3" s="1"/>
  <c r="J238" i="4"/>
  <c r="P16" i="4"/>
  <c r="J403" i="4"/>
  <c r="P90" i="4"/>
  <c r="B97" i="3" s="1"/>
  <c r="J171" i="4"/>
  <c r="P61" i="4"/>
  <c r="B32" i="3" s="1"/>
  <c r="J334" i="4"/>
  <c r="P83" i="4"/>
  <c r="B72" i="3" s="1"/>
  <c r="J503" i="4"/>
  <c r="P10" i="4"/>
  <c r="P51" i="4"/>
  <c r="B22" i="3" s="1"/>
  <c r="J104" i="4"/>
  <c r="P73" i="4"/>
  <c r="B62" i="3" s="1"/>
  <c r="J269" i="4"/>
  <c r="P95" i="4"/>
  <c r="B102" i="3" s="1"/>
  <c r="J433" i="4"/>
  <c r="J181" i="4"/>
  <c r="P15" i="4"/>
  <c r="J304" i="4"/>
  <c r="P78" i="4"/>
  <c r="B67" i="3" s="1"/>
  <c r="J89" i="4"/>
  <c r="P49" i="4"/>
  <c r="B20" i="3" s="1"/>
  <c r="J119" i="4"/>
  <c r="P12" i="4"/>
  <c r="P75" i="4"/>
  <c r="B64" i="3" s="1"/>
  <c r="J284" i="4"/>
  <c r="P97" i="4"/>
  <c r="B104" i="3" s="1"/>
  <c r="J449" i="4"/>
  <c r="P62" i="4"/>
  <c r="B33" i="3" s="1"/>
  <c r="J176" i="4"/>
  <c r="J339" i="4"/>
  <c r="P8" i="4"/>
  <c r="P64" i="4"/>
  <c r="B35" i="3" s="1"/>
  <c r="J192" i="4"/>
  <c r="J356" i="4"/>
  <c r="P45" i="4"/>
  <c r="P33" i="4"/>
  <c r="J69" i="4"/>
  <c r="J84" i="4"/>
  <c r="P48" i="4"/>
  <c r="B19" i="3" s="1"/>
  <c r="J387" i="4"/>
  <c r="P88" i="4"/>
  <c r="B95" i="3" s="1"/>
  <c r="P13" i="4"/>
  <c r="J140" i="4"/>
  <c r="J222" i="4"/>
  <c r="P66" i="4"/>
  <c r="B55" i="3" s="1"/>
  <c r="P72" i="4"/>
  <c r="B61" i="3" s="1"/>
  <c r="J264" i="4"/>
  <c r="P70" i="4"/>
  <c r="B59" i="3" s="1"/>
  <c r="J248" i="4"/>
  <c r="P92" i="4"/>
  <c r="B99" i="3" s="1"/>
  <c r="J413" i="4"/>
  <c r="J114" i="4"/>
  <c r="P53" i="4"/>
  <c r="B24" i="3" s="1"/>
  <c r="J279" i="4"/>
  <c r="P18" i="4"/>
  <c r="J444" i="4"/>
  <c r="P96" i="4"/>
  <c r="B103" i="3" s="1"/>
  <c r="J43" i="4"/>
  <c r="P30" i="4"/>
  <c r="J212" i="4"/>
  <c r="P39" i="4"/>
  <c r="J377" i="4"/>
  <c r="P21" i="4"/>
  <c r="J428" i="4"/>
  <c r="P94" i="4"/>
  <c r="B101" i="3" s="1"/>
  <c r="J145" i="4"/>
  <c r="P57" i="4"/>
  <c r="B28" i="3" s="1"/>
  <c r="P79" i="4"/>
  <c r="B68" i="3" s="1"/>
  <c r="J309" i="4"/>
  <c r="J475" i="4"/>
  <c r="P101" i="4"/>
  <c r="B108" i="3" s="1"/>
  <c r="O2" i="4"/>
  <c r="Q2" i="4" s="1"/>
  <c r="Q48" i="4" s="1"/>
  <c r="C19" i="3" s="1"/>
  <c r="J53" i="4"/>
  <c r="P5" i="4"/>
  <c r="P28" i="4"/>
  <c r="J33" i="4"/>
  <c r="P35" i="4"/>
  <c r="J345" i="4"/>
  <c r="J161" i="4"/>
  <c r="P14" i="4"/>
  <c r="P81" i="4"/>
  <c r="B70" i="3" s="1"/>
  <c r="J324" i="4"/>
  <c r="J492" i="4"/>
  <c r="P41" i="4"/>
  <c r="P44" i="4"/>
  <c r="J217" i="4"/>
  <c r="J382" i="4"/>
  <c r="P87" i="4"/>
  <c r="B94" i="3" s="1"/>
  <c r="P38" i="4"/>
  <c r="J74" i="4"/>
  <c r="J233" i="4"/>
  <c r="P68" i="4"/>
  <c r="B57" i="3" s="1"/>
  <c r="P22" i="4"/>
  <c r="J398" i="4"/>
  <c r="P50" i="4"/>
  <c r="B21" i="3" s="1"/>
  <c r="J94" i="4"/>
  <c r="J18" i="2"/>
  <c r="J18" i="1"/>
  <c r="P77" i="2"/>
  <c r="K52" i="3" s="1"/>
  <c r="J345" i="2"/>
  <c r="J306" i="2"/>
  <c r="P14" i="2"/>
  <c r="P29" i="2"/>
  <c r="J82" i="2"/>
  <c r="P53" i="2"/>
  <c r="K8" i="3" s="1"/>
  <c r="J158" i="2"/>
  <c r="J333" i="2"/>
  <c r="P15" i="2"/>
  <c r="J505" i="2"/>
  <c r="P36" i="2"/>
  <c r="J220" i="2"/>
  <c r="P62" i="2"/>
  <c r="K17" i="3" s="1"/>
  <c r="P80" i="2"/>
  <c r="K75" i="3" s="1"/>
  <c r="J392" i="2"/>
  <c r="J235" i="2"/>
  <c r="P11" i="2"/>
  <c r="J322" i="2"/>
  <c r="P74" i="2"/>
  <c r="K49" i="3" s="1"/>
  <c r="J268" i="2"/>
  <c r="P65" i="2"/>
  <c r="K40" i="3" s="1"/>
  <c r="J441" i="2"/>
  <c r="P20" i="2"/>
  <c r="J198" i="2"/>
  <c r="P59" i="2"/>
  <c r="K14" i="3" s="1"/>
  <c r="J371" i="2"/>
  <c r="P18" i="2"/>
  <c r="P10" i="2"/>
  <c r="J230" i="2"/>
  <c r="P38" i="2"/>
  <c r="J124" i="2"/>
  <c r="P70" i="2"/>
  <c r="K45" i="3" s="1"/>
  <c r="J301" i="2"/>
  <c r="J471" i="2"/>
  <c r="P92" i="2"/>
  <c r="K87" i="3" s="1"/>
  <c r="J118" i="2"/>
  <c r="P33" i="2"/>
  <c r="P69" i="2"/>
  <c r="K44" i="3" s="1"/>
  <c r="J296" i="2"/>
  <c r="J466" i="2"/>
  <c r="P21" i="2"/>
  <c r="P89" i="2"/>
  <c r="K84" i="3" s="1"/>
  <c r="J451" i="2"/>
  <c r="J53" i="2"/>
  <c r="J404" i="2"/>
  <c r="P82" i="2"/>
  <c r="K77" i="3" s="1"/>
  <c r="J204" i="2"/>
  <c r="P9" i="2"/>
  <c r="J376" i="2"/>
  <c r="P35" i="2"/>
  <c r="J92" i="2"/>
  <c r="P31" i="2"/>
  <c r="J262" i="2"/>
  <c r="P64" i="2"/>
  <c r="K39" i="3" s="1"/>
  <c r="P87" i="2"/>
  <c r="K82" i="3" s="1"/>
  <c r="J436" i="2"/>
  <c r="J136" i="2"/>
  <c r="P50" i="2"/>
  <c r="K5" i="3" s="1"/>
  <c r="J311" i="2"/>
  <c r="P72" i="2"/>
  <c r="K47" i="3" s="1"/>
  <c r="J483" i="2"/>
  <c r="P94" i="2"/>
  <c r="K89" i="3" s="1"/>
  <c r="J60" i="2"/>
  <c r="P3" i="2"/>
  <c r="P12" i="2"/>
  <c r="J240" i="2"/>
  <c r="J414" i="2"/>
  <c r="P19" i="2"/>
  <c r="J148" i="2"/>
  <c r="P7" i="2"/>
  <c r="J495" i="2"/>
  <c r="P22" i="2"/>
  <c r="J164" i="2"/>
  <c r="P54" i="2"/>
  <c r="K9" i="3" s="1"/>
  <c r="J339" i="2"/>
  <c r="P76" i="2"/>
  <c r="K51" i="3" s="1"/>
  <c r="J511" i="2"/>
  <c r="P41" i="2"/>
  <c r="J87" i="2"/>
  <c r="P30" i="2"/>
  <c r="P93" i="2"/>
  <c r="K88" i="3" s="1"/>
  <c r="J477" i="2"/>
  <c r="J181" i="2"/>
  <c r="P56" i="2"/>
  <c r="K11" i="3" s="1"/>
  <c r="J355" i="2"/>
  <c r="P79" i="2"/>
  <c r="K54" i="3" s="1"/>
  <c r="J528" i="2"/>
  <c r="P25" i="2"/>
  <c r="J107" i="2"/>
  <c r="P13" i="2"/>
  <c r="J285" i="2"/>
  <c r="P90" i="2"/>
  <c r="K85" i="3" s="1"/>
  <c r="J456" i="2"/>
  <c r="P16" i="2"/>
  <c r="J360" i="2"/>
  <c r="J170" i="2"/>
  <c r="P55" i="2"/>
  <c r="K10" i="3" s="1"/>
  <c r="P5" i="2"/>
  <c r="J97" i="2"/>
  <c r="J279" i="2"/>
  <c r="P67" i="2"/>
  <c r="K42" i="3" s="1"/>
  <c r="P84" i="2"/>
  <c r="K79" i="3" s="1"/>
  <c r="J419" i="2"/>
  <c r="J142" i="2"/>
  <c r="P51" i="2"/>
  <c r="K6" i="3" s="1"/>
  <c r="P61" i="2"/>
  <c r="K16" i="3" s="1"/>
  <c r="J214" i="2"/>
  <c r="J387" i="2"/>
  <c r="P45" i="2"/>
  <c r="J32" i="2"/>
  <c r="J209" i="2"/>
  <c r="P60" i="2"/>
  <c r="K15" i="3" s="1"/>
  <c r="J381" i="2"/>
  <c r="P40" i="2"/>
  <c r="J102" i="2"/>
  <c r="O2" i="2"/>
  <c r="Q2" i="2" s="1"/>
  <c r="Q27" i="2" s="1"/>
  <c r="P73" i="2"/>
  <c r="K48" i="3" s="1"/>
  <c r="J317" i="2"/>
  <c r="J516" i="2"/>
  <c r="P46" i="2"/>
  <c r="J245" i="2"/>
  <c r="P34" i="2"/>
  <c r="J186" i="2"/>
  <c r="P57" i="2"/>
  <c r="K12" i="3" s="1"/>
  <c r="P88" i="2"/>
  <c r="K83" i="3" s="1"/>
  <c r="J446" i="2"/>
  <c r="P83" i="2"/>
  <c r="K78" i="3" s="1"/>
  <c r="J409" i="2"/>
  <c r="J112" i="2"/>
  <c r="P6" i="2"/>
  <c r="P68" i="2"/>
  <c r="K43" i="3" s="1"/>
  <c r="J290" i="2"/>
  <c r="J461" i="2"/>
  <c r="P91" i="2"/>
  <c r="K86" i="3" s="1"/>
  <c r="P8" i="2"/>
  <c r="J176" i="2"/>
  <c r="J350" i="2"/>
  <c r="P78" i="2"/>
  <c r="K53" i="3" s="1"/>
  <c r="J522" i="2"/>
  <c r="P24" i="2"/>
  <c r="J65" i="2"/>
  <c r="P4" i="2"/>
  <c r="J225" i="2"/>
  <c r="P63" i="2"/>
  <c r="K18" i="3" s="1"/>
  <c r="J398" i="2"/>
  <c r="P81" i="2"/>
  <c r="K76" i="3" s="1"/>
  <c r="J153" i="2"/>
  <c r="P52" i="2"/>
  <c r="K7" i="3" s="1"/>
  <c r="J328" i="2"/>
  <c r="P75" i="2"/>
  <c r="K50" i="3" s="1"/>
  <c r="J500" i="2"/>
  <c r="P23" i="2"/>
  <c r="J273" i="2"/>
  <c r="P66" i="2"/>
  <c r="K41" i="3" s="1"/>
  <c r="J130" i="2"/>
  <c r="P43" i="2"/>
  <c r="J107" i="1"/>
  <c r="J25" i="1"/>
  <c r="J70" i="2"/>
  <c r="P27" i="2"/>
  <c r="P95" i="2"/>
  <c r="K90" i="3" s="1"/>
  <c r="J489" i="2"/>
  <c r="J25" i="2"/>
  <c r="P44" i="2"/>
  <c r="J256" i="2"/>
  <c r="P86" i="2"/>
  <c r="K81" i="3" s="1"/>
  <c r="J430" i="2"/>
  <c r="P58" i="2"/>
  <c r="K13" i="3" s="1"/>
  <c r="J192" i="2"/>
  <c r="J250" i="2"/>
  <c r="P39" i="2"/>
  <c r="J424" i="2"/>
  <c r="P85" i="2"/>
  <c r="K80" i="3" s="1"/>
  <c r="J76" i="2"/>
  <c r="P28" i="2"/>
  <c r="J366" i="2"/>
  <c r="P17" i="2"/>
  <c r="P91" i="1"/>
  <c r="B85" i="3" s="1"/>
  <c r="J441" i="1"/>
  <c r="J513" i="1"/>
  <c r="P25" i="1"/>
  <c r="J297" i="1"/>
  <c r="P14" i="1"/>
  <c r="J148" i="1"/>
  <c r="P52" i="1"/>
  <c r="B6" i="3" s="1"/>
  <c r="P9" i="1"/>
  <c r="J199" i="1"/>
  <c r="P36" i="1"/>
  <c r="J364" i="1"/>
  <c r="J465" i="1"/>
  <c r="P94" i="1"/>
  <c r="B88" i="3" s="1"/>
  <c r="J359" i="1"/>
  <c r="P18" i="1"/>
  <c r="J91" i="1"/>
  <c r="P32" i="1"/>
  <c r="J174" i="1"/>
  <c r="P56" i="1"/>
  <c r="B10" i="3" s="1"/>
  <c r="P28" i="1"/>
  <c r="J70" i="1"/>
  <c r="J380" i="1"/>
  <c r="P81" i="1"/>
  <c r="B75" i="3" s="1"/>
  <c r="J396" i="1"/>
  <c r="P84" i="1"/>
  <c r="B78" i="3" s="1"/>
  <c r="O2" i="1"/>
  <c r="Q2" i="1" s="1"/>
  <c r="Q17" i="1" s="1"/>
  <c r="J246" i="1"/>
  <c r="P45" i="1"/>
  <c r="P86" i="1"/>
  <c r="B80" i="3" s="1"/>
  <c r="J411" i="1"/>
  <c r="J210" i="1"/>
  <c r="P62" i="1"/>
  <c r="B16" i="3" s="1"/>
  <c r="J374" i="1"/>
  <c r="P46" i="1"/>
  <c r="J184" i="1"/>
  <c r="P57" i="1"/>
  <c r="B11" i="3" s="1"/>
  <c r="J348" i="1"/>
  <c r="P16" i="1"/>
  <c r="J518" i="1"/>
  <c r="P26" i="1"/>
  <c r="J153" i="1"/>
  <c r="P7" i="1"/>
  <c r="J189" i="1"/>
  <c r="P59" i="1"/>
  <c r="B13" i="3" s="1"/>
  <c r="P12" i="1"/>
  <c r="J230" i="1"/>
  <c r="P29" i="1"/>
  <c r="J76" i="1"/>
  <c r="Q20" i="1"/>
  <c r="J86" i="1"/>
  <c r="P31" i="1"/>
  <c r="J39" i="1"/>
  <c r="P40" i="1"/>
  <c r="J241" i="1"/>
  <c r="P85" i="1"/>
  <c r="B79" i="3" s="1"/>
  <c r="J406" i="1"/>
  <c r="J271" i="1"/>
  <c r="P13" i="1"/>
  <c r="P6" i="1"/>
  <c r="J112" i="1"/>
  <c r="P95" i="1"/>
  <c r="B89" i="3" s="1"/>
  <c r="J470" i="1"/>
  <c r="P10" i="1"/>
  <c r="J220" i="1"/>
  <c r="J256" i="1"/>
  <c r="P66" i="1"/>
  <c r="B40" i="3" s="1"/>
  <c r="Q45" i="1"/>
  <c r="P90" i="1"/>
  <c r="B84" i="3" s="1"/>
  <c r="J436" i="1"/>
  <c r="P39" i="1"/>
  <c r="J123" i="1"/>
  <c r="P71" i="1"/>
  <c r="B45" i="3" s="1"/>
  <c r="J286" i="1"/>
  <c r="P21" i="1"/>
  <c r="J453" i="1"/>
  <c r="J96" i="1"/>
  <c r="P5" i="1"/>
  <c r="P65" i="1"/>
  <c r="B39" i="3" s="1"/>
  <c r="J251" i="1"/>
  <c r="J416" i="1"/>
  <c r="P87" i="1"/>
  <c r="B81" i="3" s="1"/>
  <c r="J53" i="1"/>
  <c r="J225" i="1"/>
  <c r="P11" i="1"/>
  <c r="J391" i="1"/>
  <c r="P83" i="1"/>
  <c r="B77" i="3" s="1"/>
  <c r="J302" i="1"/>
  <c r="P73" i="1"/>
  <c r="B47" i="3" s="1"/>
  <c r="J317" i="1"/>
  <c r="P76" i="1"/>
  <c r="B50" i="3" s="1"/>
  <c r="P75" i="1"/>
  <c r="B49" i="3" s="1"/>
  <c r="J312" i="1"/>
  <c r="J81" i="1"/>
  <c r="P30" i="1"/>
  <c r="R40" i="1"/>
  <c r="P34" i="1"/>
  <c r="J118" i="1"/>
  <c r="P70" i="1"/>
  <c r="B44" i="3" s="1"/>
  <c r="J281" i="1"/>
  <c r="P92" i="1"/>
  <c r="B86" i="3" s="1"/>
  <c r="J446" i="1"/>
  <c r="Q7" i="1"/>
  <c r="P63" i="1"/>
  <c r="B17" i="3" s="1"/>
  <c r="J215" i="1"/>
  <c r="P67" i="1"/>
  <c r="B41" i="3" s="1"/>
  <c r="J261" i="1"/>
  <c r="J354" i="1"/>
  <c r="P17" i="1"/>
  <c r="J194" i="1"/>
  <c r="P60" i="1"/>
  <c r="B14" i="3" s="1"/>
  <c r="J486" i="1"/>
  <c r="P23" i="1"/>
  <c r="P79" i="1"/>
  <c r="B53" i="3" s="1"/>
  <c r="J338" i="1"/>
  <c r="P49" i="1"/>
  <c r="B3" i="3" s="1"/>
  <c r="J133" i="1"/>
  <c r="J426" i="1"/>
  <c r="P20" i="1"/>
  <c r="J481" i="1"/>
  <c r="P22" i="1"/>
  <c r="P54" i="1"/>
  <c r="B8" i="3" s="1"/>
  <c r="J164" i="1"/>
  <c r="P77" i="1"/>
  <c r="B51" i="3" s="1"/>
  <c r="J328" i="1"/>
  <c r="J497" i="1"/>
  <c r="P37" i="1"/>
  <c r="J128" i="1"/>
  <c r="P44" i="1"/>
  <c r="J292" i="1"/>
  <c r="P72" i="1"/>
  <c r="B46" i="3" s="1"/>
  <c r="J460" i="1"/>
  <c r="P93" i="1"/>
  <c r="B87" i="3" s="1"/>
  <c r="J102" i="1"/>
  <c r="J266" i="1"/>
  <c r="P68" i="1"/>
  <c r="B42" i="3" s="1"/>
  <c r="J431" i="1"/>
  <c r="P89" i="1"/>
  <c r="B83" i="3" s="1"/>
  <c r="Q49" i="1"/>
  <c r="C3" i="3" s="1"/>
  <c r="Q14" i="1"/>
  <c r="P8" i="1"/>
  <c r="J179" i="1"/>
  <c r="J236" i="1"/>
  <c r="P35" i="1"/>
  <c r="P50" i="1"/>
  <c r="B4" i="3" s="1"/>
  <c r="J138" i="1"/>
  <c r="Q19" i="1"/>
  <c r="P4" i="1"/>
  <c r="J65" i="1"/>
  <c r="J401" i="1"/>
  <c r="P19" i="1"/>
  <c r="Q70" i="1"/>
  <c r="C44" i="3" s="1"/>
  <c r="P53" i="1"/>
  <c r="B7" i="3" s="1"/>
  <c r="J159" i="1"/>
  <c r="P15" i="1"/>
  <c r="J322" i="1"/>
  <c r="P24" i="1"/>
  <c r="J491" i="1"/>
  <c r="Q35" i="1"/>
  <c r="P3" i="1"/>
  <c r="J60" i="1"/>
  <c r="J507" i="1"/>
  <c r="P47" i="1"/>
  <c r="P88" i="1"/>
  <c r="B82" i="3" s="1"/>
  <c r="J421" i="1"/>
  <c r="P80" i="1"/>
  <c r="B54" i="3" s="1"/>
  <c r="J343" i="1"/>
  <c r="J32" i="1"/>
  <c r="J276" i="1"/>
  <c r="P69" i="1"/>
  <c r="B43" i="3" s="1"/>
  <c r="P82" i="1"/>
  <c r="B76" i="3" s="1"/>
  <c r="J386" i="1"/>
  <c r="Q13" i="1"/>
  <c r="Q39" i="1"/>
  <c r="P61" i="1"/>
  <c r="B15" i="3" s="1"/>
  <c r="J205" i="1"/>
  <c r="P41" i="1"/>
  <c r="J369" i="1"/>
  <c r="J169" i="1"/>
  <c r="P55" i="1"/>
  <c r="B9" i="3" s="1"/>
  <c r="P78" i="1"/>
  <c r="B52" i="3" s="1"/>
  <c r="J333" i="1"/>
  <c r="J502" i="1"/>
  <c r="P42" i="1"/>
  <c r="J143" i="1"/>
  <c r="P51" i="1"/>
  <c r="B5" i="3" s="1"/>
  <c r="J307" i="1"/>
  <c r="P74" i="1"/>
  <c r="B48" i="3" s="1"/>
  <c r="J476" i="1"/>
  <c r="P96" i="1"/>
  <c r="B90" i="3" s="1"/>
  <c r="Q56" i="1"/>
  <c r="C10" i="3" s="1"/>
  <c r="L64" i="3" l="1"/>
  <c r="S65" i="5"/>
  <c r="L67" i="3"/>
  <c r="S68" i="5"/>
  <c r="N65" i="3"/>
  <c r="R66" i="5"/>
  <c r="L70" i="3"/>
  <c r="S71" i="5"/>
  <c r="Q59" i="4"/>
  <c r="C30" i="3" s="1"/>
  <c r="L61" i="3"/>
  <c r="S62" i="5"/>
  <c r="R81" i="5"/>
  <c r="L98" i="3"/>
  <c r="R86" i="5"/>
  <c r="T86" i="5" s="1"/>
  <c r="L103" i="3"/>
  <c r="Q14" i="6"/>
  <c r="Q18" i="6"/>
  <c r="R47" i="5"/>
  <c r="L29" i="3"/>
  <c r="M28" i="3" s="1"/>
  <c r="N31" i="3"/>
  <c r="M31" i="3"/>
  <c r="Q74" i="6"/>
  <c r="Q52" i="6"/>
  <c r="Q50" i="6"/>
  <c r="Q73" i="6"/>
  <c r="Q12" i="6"/>
  <c r="Q10" i="6"/>
  <c r="Q77" i="6"/>
  <c r="Q51" i="6"/>
  <c r="Q76" i="6"/>
  <c r="L72" i="3"/>
  <c r="Q30" i="6"/>
  <c r="S30" i="6" s="1"/>
  <c r="Q24" i="6"/>
  <c r="Q75" i="6"/>
  <c r="Q81" i="6"/>
  <c r="Q56" i="6"/>
  <c r="Q45" i="6"/>
  <c r="Q22" i="6"/>
  <c r="Q66" i="6"/>
  <c r="Q9" i="6"/>
  <c r="Q16" i="6"/>
  <c r="Q8" i="6"/>
  <c r="P55" i="3"/>
  <c r="O55" i="3"/>
  <c r="M34" i="3"/>
  <c r="N34" i="3"/>
  <c r="Q28" i="6"/>
  <c r="S28" i="6" s="1"/>
  <c r="Q72" i="6"/>
  <c r="R44" i="5"/>
  <c r="L26" i="3"/>
  <c r="M25" i="3" s="1"/>
  <c r="Q23" i="6"/>
  <c r="Q19" i="6"/>
  <c r="Q34" i="6"/>
  <c r="Q80" i="6"/>
  <c r="Q54" i="6"/>
  <c r="Q71" i="6"/>
  <c r="Q46" i="6"/>
  <c r="Q58" i="6"/>
  <c r="Q86" i="6"/>
  <c r="Q79" i="6"/>
  <c r="Q67" i="6"/>
  <c r="Q61" i="6"/>
  <c r="Q62" i="6"/>
  <c r="Q35" i="6"/>
  <c r="Q87" i="6"/>
  <c r="Q36" i="6"/>
  <c r="Q17" i="6"/>
  <c r="Q82" i="6"/>
  <c r="Q48" i="6"/>
  <c r="Q41" i="6"/>
  <c r="Q85" i="6"/>
  <c r="Q21" i="6"/>
  <c r="Q59" i="6"/>
  <c r="Q64" i="6"/>
  <c r="Q39" i="6"/>
  <c r="Q84" i="6"/>
  <c r="M22" i="3"/>
  <c r="N22" i="3"/>
  <c r="Q7" i="6"/>
  <c r="Q44" i="6"/>
  <c r="Q55" i="6"/>
  <c r="Q15" i="6"/>
  <c r="Q68" i="6"/>
  <c r="Q38" i="6"/>
  <c r="Q5" i="6"/>
  <c r="Q88" i="6"/>
  <c r="Q60" i="6"/>
  <c r="Q69" i="6"/>
  <c r="Q4" i="6"/>
  <c r="Q3" i="6"/>
  <c r="Q43" i="6"/>
  <c r="Q65" i="6"/>
  <c r="Q13" i="6"/>
  <c r="Q27" i="6"/>
  <c r="S27" i="6" s="1"/>
  <c r="P58" i="3"/>
  <c r="O58" i="3"/>
  <c r="N19" i="3"/>
  <c r="M19" i="3"/>
  <c r="Q6" i="6"/>
  <c r="Q53" i="6"/>
  <c r="Q33" i="6"/>
  <c r="Q29" i="6"/>
  <c r="S29" i="6" s="1"/>
  <c r="Q20" i="6"/>
  <c r="Q25" i="6"/>
  <c r="Q11" i="6"/>
  <c r="Q70" i="6"/>
  <c r="Q23" i="4"/>
  <c r="Q60" i="4"/>
  <c r="C31" i="3" s="1"/>
  <c r="Q71" i="4"/>
  <c r="C60" i="3" s="1"/>
  <c r="Q44" i="4"/>
  <c r="S38" i="5"/>
  <c r="R38" i="5"/>
  <c r="Q6" i="4"/>
  <c r="Q73" i="4"/>
  <c r="C62" i="3" s="1"/>
  <c r="S44" i="5"/>
  <c r="Q13" i="4"/>
  <c r="S53" i="5"/>
  <c r="R53" i="5"/>
  <c r="S26" i="5"/>
  <c r="R26" i="5"/>
  <c r="Q30" i="4"/>
  <c r="S30" i="4" s="1"/>
  <c r="Q75" i="4"/>
  <c r="C64" i="3" s="1"/>
  <c r="Q57" i="4"/>
  <c r="C28" i="3" s="1"/>
  <c r="S47" i="5"/>
  <c r="T47" i="5" s="1"/>
  <c r="Q98" i="4"/>
  <c r="C105" i="3" s="1"/>
  <c r="S34" i="5"/>
  <c r="R34" i="5"/>
  <c r="Q64" i="4"/>
  <c r="C35" i="3" s="1"/>
  <c r="R50" i="5"/>
  <c r="S50" i="5"/>
  <c r="Q89" i="4"/>
  <c r="C96" i="3" s="1"/>
  <c r="S41" i="5"/>
  <c r="R41" i="5"/>
  <c r="Q33" i="4"/>
  <c r="Q58" i="4"/>
  <c r="C29" i="3" s="1"/>
  <c r="R56" i="5"/>
  <c r="S56" i="5"/>
  <c r="Q45" i="4"/>
  <c r="Q97" i="4"/>
  <c r="S30" i="5"/>
  <c r="R30" i="5"/>
  <c r="Q12" i="4"/>
  <c r="Q96" i="4"/>
  <c r="C103" i="3" s="1"/>
  <c r="S74" i="5"/>
  <c r="Q67" i="4"/>
  <c r="C56" i="3" s="1"/>
  <c r="Q9" i="4"/>
  <c r="Q95" i="4"/>
  <c r="C102" i="3" s="1"/>
  <c r="S59" i="5"/>
  <c r="R59" i="5"/>
  <c r="Q4" i="4"/>
  <c r="Q72" i="4"/>
  <c r="C61" i="3" s="1"/>
  <c r="Q34" i="4"/>
  <c r="Q31" i="4"/>
  <c r="S31" i="4" s="1"/>
  <c r="Q28" i="4"/>
  <c r="S28" i="4" s="1"/>
  <c r="Q27" i="4"/>
  <c r="S27" i="4" s="1"/>
  <c r="Q82" i="4"/>
  <c r="C71" i="3" s="1"/>
  <c r="Q79" i="4"/>
  <c r="C68" i="3" s="1"/>
  <c r="Q15" i="4"/>
  <c r="Q87" i="4"/>
  <c r="C94" i="3" s="1"/>
  <c r="Q29" i="4"/>
  <c r="S29" i="4" s="1"/>
  <c r="Q78" i="4"/>
  <c r="C67" i="3" s="1"/>
  <c r="Q38" i="4"/>
  <c r="Q8" i="4"/>
  <c r="S96" i="4"/>
  <c r="Q62" i="4"/>
  <c r="C33" i="3" s="1"/>
  <c r="Q91" i="4"/>
  <c r="C98" i="3" s="1"/>
  <c r="Q21" i="4"/>
  <c r="Q76" i="4"/>
  <c r="C65" i="3" s="1"/>
  <c r="Q51" i="4"/>
  <c r="C22" i="3" s="1"/>
  <c r="Q92" i="4"/>
  <c r="C99" i="3" s="1"/>
  <c r="Q90" i="4"/>
  <c r="C97" i="3" s="1"/>
  <c r="Q54" i="4"/>
  <c r="C25" i="3" s="1"/>
  <c r="Q10" i="4"/>
  <c r="Q70" i="4"/>
  <c r="C59" i="3" s="1"/>
  <c r="Q20" i="4"/>
  <c r="Q18" i="4"/>
  <c r="Q3" i="4"/>
  <c r="Q88" i="4"/>
  <c r="C95" i="3" s="1"/>
  <c r="Q65" i="4"/>
  <c r="C36" i="3" s="1"/>
  <c r="Q36" i="4"/>
  <c r="Q24" i="4"/>
  <c r="Q83" i="4"/>
  <c r="C72" i="3" s="1"/>
  <c r="Q50" i="4"/>
  <c r="C21" i="3" s="1"/>
  <c r="Q5" i="4"/>
  <c r="Q25" i="4"/>
  <c r="Q99" i="4"/>
  <c r="C106" i="3" s="1"/>
  <c r="Q69" i="4"/>
  <c r="C58" i="3" s="1"/>
  <c r="Q77" i="4"/>
  <c r="Q81" i="4"/>
  <c r="C70" i="3" s="1"/>
  <c r="Q55" i="4"/>
  <c r="C26" i="3" s="1"/>
  <c r="Q80" i="4"/>
  <c r="C69" i="3" s="1"/>
  <c r="Q49" i="4"/>
  <c r="Q56" i="4"/>
  <c r="C27" i="3" s="1"/>
  <c r="Q40" i="4"/>
  <c r="Q66" i="4"/>
  <c r="C55" i="3" s="1"/>
  <c r="Q53" i="4"/>
  <c r="C24" i="3" s="1"/>
  <c r="Q74" i="4"/>
  <c r="C63" i="3" s="1"/>
  <c r="Q85" i="4"/>
  <c r="C92" i="3" s="1"/>
  <c r="Q61" i="4"/>
  <c r="C32" i="3" s="1"/>
  <c r="Q11" i="4"/>
  <c r="Q22" i="4"/>
  <c r="Q43" i="4"/>
  <c r="Q93" i="4"/>
  <c r="C100" i="3" s="1"/>
  <c r="Q39" i="4"/>
  <c r="Q41" i="4"/>
  <c r="Q19" i="4"/>
  <c r="Q14" i="4"/>
  <c r="Q94" i="4"/>
  <c r="C101" i="3" s="1"/>
  <c r="Q17" i="4"/>
  <c r="Q86" i="4"/>
  <c r="C93" i="3" s="1"/>
  <c r="Q16" i="4"/>
  <c r="Q63" i="4"/>
  <c r="C34" i="3" s="1"/>
  <c r="D34" i="3" s="1"/>
  <c r="Q46" i="4"/>
  <c r="Q101" i="4"/>
  <c r="C108" i="3" s="1"/>
  <c r="Q35" i="4"/>
  <c r="Q84" i="4"/>
  <c r="C91" i="3" s="1"/>
  <c r="Q52" i="4"/>
  <c r="C23" i="3" s="1"/>
  <c r="Q7" i="4"/>
  <c r="Q100" i="4"/>
  <c r="C107" i="3" s="1"/>
  <c r="Q68" i="4"/>
  <c r="C57" i="3" s="1"/>
  <c r="Q77" i="2"/>
  <c r="L52" i="3" s="1"/>
  <c r="Q35" i="2"/>
  <c r="Q14" i="2"/>
  <c r="Q59" i="2"/>
  <c r="L14" i="3" s="1"/>
  <c r="Q87" i="2"/>
  <c r="L82" i="3" s="1"/>
  <c r="Q75" i="2"/>
  <c r="L50" i="3" s="1"/>
  <c r="Q72" i="2"/>
  <c r="L47" i="3" s="1"/>
  <c r="Q30" i="2"/>
  <c r="Q46" i="2"/>
  <c r="Q57" i="2"/>
  <c r="L12" i="3" s="1"/>
  <c r="Q52" i="2"/>
  <c r="L7" i="3" s="1"/>
  <c r="Q6" i="2"/>
  <c r="Q36" i="2"/>
  <c r="Q81" i="2"/>
  <c r="L76" i="3" s="1"/>
  <c r="Q91" i="2"/>
  <c r="L86" i="3" s="1"/>
  <c r="Q55" i="2"/>
  <c r="L10" i="3" s="1"/>
  <c r="Q93" i="2"/>
  <c r="L88" i="3" s="1"/>
  <c r="Q18" i="2"/>
  <c r="Q45" i="2"/>
  <c r="Q63" i="2"/>
  <c r="L18" i="3" s="1"/>
  <c r="Q64" i="2"/>
  <c r="L39" i="3" s="1"/>
  <c r="Q56" i="2"/>
  <c r="L11" i="3" s="1"/>
  <c r="Q62" i="2"/>
  <c r="L17" i="3" s="1"/>
  <c r="Q60" i="2"/>
  <c r="L15" i="3" s="1"/>
  <c r="Q58" i="2"/>
  <c r="L13" i="3" s="1"/>
  <c r="Q33" i="2"/>
  <c r="Q23" i="2"/>
  <c r="Q9" i="2"/>
  <c r="Q39" i="2"/>
  <c r="Q50" i="2"/>
  <c r="L5" i="3" s="1"/>
  <c r="Q15" i="2"/>
  <c r="Q40" i="2"/>
  <c r="Q69" i="2"/>
  <c r="L44" i="3" s="1"/>
  <c r="Q3" i="1"/>
  <c r="Q84" i="2"/>
  <c r="L79" i="3" s="1"/>
  <c r="Q79" i="2"/>
  <c r="L54" i="3" s="1"/>
  <c r="Q53" i="2"/>
  <c r="L8" i="3" s="1"/>
  <c r="Q83" i="2"/>
  <c r="L78" i="3" s="1"/>
  <c r="Q70" i="2"/>
  <c r="L45" i="3" s="1"/>
  <c r="Q11" i="2"/>
  <c r="Q31" i="2"/>
  <c r="Q17" i="2"/>
  <c r="Q21" i="2"/>
  <c r="Q38" i="2"/>
  <c r="Q24" i="2"/>
  <c r="Q50" i="1"/>
  <c r="C4" i="3" s="1"/>
  <c r="Q60" i="1"/>
  <c r="C14" i="3" s="1"/>
  <c r="Q85" i="1"/>
  <c r="Q71" i="1"/>
  <c r="Q94" i="2"/>
  <c r="L89" i="3" s="1"/>
  <c r="Q51" i="2"/>
  <c r="Q13" i="2"/>
  <c r="Q28" i="2"/>
  <c r="Q72" i="1"/>
  <c r="Q34" i="1"/>
  <c r="Q21" i="1"/>
  <c r="Q22" i="2"/>
  <c r="Q16" i="2"/>
  <c r="Q89" i="2"/>
  <c r="L84" i="3" s="1"/>
  <c r="Q61" i="2"/>
  <c r="Q78" i="2"/>
  <c r="L53" i="3" s="1"/>
  <c r="Q68" i="2"/>
  <c r="L43" i="3" s="1"/>
  <c r="Q88" i="2"/>
  <c r="L83" i="3" s="1"/>
  <c r="Q77" i="1"/>
  <c r="C51" i="3" s="1"/>
  <c r="Q65" i="1"/>
  <c r="C39" i="3" s="1"/>
  <c r="Q80" i="1"/>
  <c r="C54" i="3" s="1"/>
  <c r="Q87" i="1"/>
  <c r="C81" i="3" s="1"/>
  <c r="Q69" i="1"/>
  <c r="C43" i="3" s="1"/>
  <c r="Q19" i="2"/>
  <c r="Q43" i="2"/>
  <c r="Q29" i="2"/>
  <c r="Q82" i="2"/>
  <c r="L77" i="3" s="1"/>
  <c r="Q3" i="2"/>
  <c r="Q74" i="2"/>
  <c r="L49" i="3" s="1"/>
  <c r="Q86" i="2"/>
  <c r="L81" i="3" s="1"/>
  <c r="Q67" i="2"/>
  <c r="Q95" i="2"/>
  <c r="L90" i="3" s="1"/>
  <c r="Q8" i="2"/>
  <c r="Q34" i="2"/>
  <c r="Q85" i="2"/>
  <c r="L80" i="3" s="1"/>
  <c r="Q20" i="2"/>
  <c r="Q66" i="2"/>
  <c r="L41" i="3" s="1"/>
  <c r="Q63" i="1"/>
  <c r="C17" i="3" s="1"/>
  <c r="Q75" i="1"/>
  <c r="C49" i="3" s="1"/>
  <c r="Q37" i="1"/>
  <c r="Q15" i="1"/>
  <c r="Q12" i="2"/>
  <c r="Q4" i="2"/>
  <c r="Q54" i="2"/>
  <c r="Q10" i="2"/>
  <c r="Q25" i="2"/>
  <c r="Q92" i="2"/>
  <c r="L87" i="3" s="1"/>
  <c r="Q7" i="2"/>
  <c r="Q76" i="2"/>
  <c r="L51" i="3" s="1"/>
  <c r="Q44" i="2"/>
  <c r="Q80" i="2"/>
  <c r="L75" i="3" s="1"/>
  <c r="Q41" i="2"/>
  <c r="Q73" i="2"/>
  <c r="Q90" i="2"/>
  <c r="L85" i="3" s="1"/>
  <c r="Q65" i="2"/>
  <c r="L40" i="3" s="1"/>
  <c r="Q5" i="2"/>
  <c r="Q95" i="1"/>
  <c r="C89" i="3" s="1"/>
  <c r="Q54" i="1"/>
  <c r="C8" i="3" s="1"/>
  <c r="Q10" i="1"/>
  <c r="Q52" i="1"/>
  <c r="C6" i="3" s="1"/>
  <c r="Q91" i="1"/>
  <c r="C85" i="3" s="1"/>
  <c r="Q32" i="1"/>
  <c r="S32" i="1" s="1"/>
  <c r="Q6" i="1"/>
  <c r="Q92" i="1"/>
  <c r="C86" i="3" s="1"/>
  <c r="Q8" i="1"/>
  <c r="R42" i="1"/>
  <c r="Q94" i="1"/>
  <c r="C88" i="3" s="1"/>
  <c r="Q73" i="1"/>
  <c r="C47" i="3" s="1"/>
  <c r="Q81" i="1"/>
  <c r="C75" i="3" s="1"/>
  <c r="Q24" i="1"/>
  <c r="Q22" i="1"/>
  <c r="Q78" i="1"/>
  <c r="C52" i="3" s="1"/>
  <c r="Q4" i="1"/>
  <c r="Q55" i="1"/>
  <c r="C9" i="3" s="1"/>
  <c r="Q74" i="1"/>
  <c r="C48" i="3" s="1"/>
  <c r="Q44" i="1"/>
  <c r="Q66" i="1"/>
  <c r="C40" i="3" s="1"/>
  <c r="Q9" i="1"/>
  <c r="Q12" i="1"/>
  <c r="Q30" i="1"/>
  <c r="S30" i="1" s="1"/>
  <c r="Q16" i="1"/>
  <c r="Q67" i="1"/>
  <c r="C41" i="3" s="1"/>
  <c r="Q53" i="1"/>
  <c r="C7" i="3" s="1"/>
  <c r="Q86" i="1"/>
  <c r="C80" i="3" s="1"/>
  <c r="Q61" i="1"/>
  <c r="C15" i="3" s="1"/>
  <c r="Q46" i="1"/>
  <c r="Q23" i="1"/>
  <c r="Q31" i="1"/>
  <c r="S31" i="1" s="1"/>
  <c r="Q90" i="1"/>
  <c r="C84" i="3" s="1"/>
  <c r="Q96" i="1"/>
  <c r="C90" i="3" s="1"/>
  <c r="Q88" i="1"/>
  <c r="C82" i="3" s="1"/>
  <c r="Q62" i="1"/>
  <c r="C16" i="3" s="1"/>
  <c r="Q36" i="1"/>
  <c r="Q29" i="1"/>
  <c r="S29" i="1" s="1"/>
  <c r="Q26" i="1"/>
  <c r="Q47" i="1"/>
  <c r="Q51" i="1"/>
  <c r="C5" i="3" s="1"/>
  <c r="Q76" i="1"/>
  <c r="C50" i="3" s="1"/>
  <c r="Q18" i="1"/>
  <c r="Q89" i="1"/>
  <c r="C83" i="3" s="1"/>
  <c r="Q93" i="1"/>
  <c r="C87" i="3" s="1"/>
  <c r="Q28" i="1"/>
  <c r="S28" i="1" s="1"/>
  <c r="Q83" i="1"/>
  <c r="C77" i="3" s="1"/>
  <c r="Q5" i="1"/>
  <c r="Q57" i="1"/>
  <c r="C11" i="3" s="1"/>
  <c r="Q79" i="1"/>
  <c r="C53" i="3" s="1"/>
  <c r="Q25" i="1"/>
  <c r="Q59" i="1"/>
  <c r="C13" i="3" s="1"/>
  <c r="Q41" i="1"/>
  <c r="Q68" i="1"/>
  <c r="C42" i="3" s="1"/>
  <c r="Q11" i="1"/>
  <c r="Q84" i="1"/>
  <c r="C78" i="3" s="1"/>
  <c r="Q82" i="1"/>
  <c r="C76" i="3" s="1"/>
  <c r="R90" i="5" l="1"/>
  <c r="L107" i="3"/>
  <c r="M97" i="3"/>
  <c r="R68" i="5"/>
  <c r="N67" i="3"/>
  <c r="N71" i="3"/>
  <c r="R72" i="5"/>
  <c r="L104" i="3"/>
  <c r="M103" i="3" s="1"/>
  <c r="R87" i="5"/>
  <c r="R85" i="5"/>
  <c r="L102" i="3"/>
  <c r="R82" i="5"/>
  <c r="L99" i="3"/>
  <c r="N97" i="3" s="1"/>
  <c r="R74" i="5"/>
  <c r="L91" i="3"/>
  <c r="L92" i="3"/>
  <c r="R75" i="5"/>
  <c r="L97" i="3"/>
  <c r="R80" i="5"/>
  <c r="T80" i="5" s="1"/>
  <c r="T44" i="5"/>
  <c r="N62" i="3"/>
  <c r="R63" i="5"/>
  <c r="N70" i="3"/>
  <c r="P70" i="3" s="1"/>
  <c r="R71" i="5"/>
  <c r="T71" i="5" s="1"/>
  <c r="L105" i="3"/>
  <c r="R88" i="5"/>
  <c r="R65" i="5"/>
  <c r="N64" i="3"/>
  <c r="P64" i="3" s="1"/>
  <c r="R89" i="5"/>
  <c r="T89" i="5" s="1"/>
  <c r="L106" i="3"/>
  <c r="L101" i="3"/>
  <c r="R84" i="5"/>
  <c r="N61" i="3"/>
  <c r="R62" i="5"/>
  <c r="R70" i="5"/>
  <c r="N69" i="3"/>
  <c r="L93" i="3"/>
  <c r="R76" i="5"/>
  <c r="T56" i="5"/>
  <c r="R73" i="5"/>
  <c r="N72" i="3"/>
  <c r="L108" i="3"/>
  <c r="R91" i="5"/>
  <c r="O22" i="3"/>
  <c r="N66" i="3"/>
  <c r="R67" i="5"/>
  <c r="R64" i="5"/>
  <c r="N63" i="3"/>
  <c r="L100" i="3"/>
  <c r="M100" i="3" s="1"/>
  <c r="R83" i="5"/>
  <c r="T83" i="5" s="1"/>
  <c r="O34" i="3"/>
  <c r="R78" i="5"/>
  <c r="L95" i="3"/>
  <c r="L96" i="3"/>
  <c r="R79" i="5"/>
  <c r="R77" i="5"/>
  <c r="T77" i="5" s="1"/>
  <c r="L94" i="3"/>
  <c r="D25" i="3"/>
  <c r="N68" i="3"/>
  <c r="R69" i="5"/>
  <c r="N25" i="3"/>
  <c r="O25" i="3" s="1"/>
  <c r="Q58" i="3"/>
  <c r="R96" i="4"/>
  <c r="T96" i="4" s="1"/>
  <c r="C104" i="3"/>
  <c r="E103" i="3" s="1"/>
  <c r="E70" i="3"/>
  <c r="D70" i="3"/>
  <c r="D94" i="3"/>
  <c r="E94" i="3"/>
  <c r="E61" i="3"/>
  <c r="D61" i="3"/>
  <c r="T50" i="5"/>
  <c r="O31" i="3"/>
  <c r="E58" i="3"/>
  <c r="D58" i="3"/>
  <c r="E34" i="3"/>
  <c r="F34" i="3" s="1"/>
  <c r="E106" i="3"/>
  <c r="D106" i="3"/>
  <c r="R57" i="4"/>
  <c r="E22" i="3"/>
  <c r="E25" i="3"/>
  <c r="F25" i="3" s="1"/>
  <c r="D22" i="3"/>
  <c r="S57" i="4"/>
  <c r="T65" i="5"/>
  <c r="E28" i="3"/>
  <c r="D28" i="3"/>
  <c r="N28" i="3"/>
  <c r="O28" i="3" s="1"/>
  <c r="Q55" i="3"/>
  <c r="S75" i="4"/>
  <c r="C66" i="3"/>
  <c r="E64" i="3" s="1"/>
  <c r="E100" i="3"/>
  <c r="D100" i="3"/>
  <c r="S33" i="6"/>
  <c r="R33" i="6"/>
  <c r="E31" i="3"/>
  <c r="D31" i="3"/>
  <c r="E91" i="3"/>
  <c r="D91" i="3"/>
  <c r="P11" i="3"/>
  <c r="R38" i="6"/>
  <c r="S38" i="6"/>
  <c r="E55" i="3"/>
  <c r="D55" i="3"/>
  <c r="E97" i="3"/>
  <c r="D97" i="3"/>
  <c r="S48" i="4"/>
  <c r="C20" i="3"/>
  <c r="E67" i="3"/>
  <c r="D67" i="3"/>
  <c r="T30" i="5"/>
  <c r="T41" i="5"/>
  <c r="T62" i="5"/>
  <c r="O19" i="3"/>
  <c r="S43" i="6"/>
  <c r="R43" i="6"/>
  <c r="T38" i="5"/>
  <c r="S33" i="4"/>
  <c r="R75" i="4"/>
  <c r="T68" i="5"/>
  <c r="T26" i="5"/>
  <c r="T34" i="5"/>
  <c r="T74" i="5"/>
  <c r="T53" i="5"/>
  <c r="S60" i="4"/>
  <c r="T59" i="5"/>
  <c r="S43" i="4"/>
  <c r="R43" i="4"/>
  <c r="R99" i="4"/>
  <c r="S99" i="4"/>
  <c r="R33" i="4"/>
  <c r="S84" i="4"/>
  <c r="R84" i="4"/>
  <c r="S78" i="4"/>
  <c r="R78" i="4"/>
  <c r="S81" i="4"/>
  <c r="R81" i="4"/>
  <c r="R60" i="4"/>
  <c r="S51" i="4"/>
  <c r="R51" i="4"/>
  <c r="S87" i="4"/>
  <c r="R87" i="4"/>
  <c r="R48" i="4"/>
  <c r="T48" i="4" s="1"/>
  <c r="R38" i="4"/>
  <c r="S38" i="4"/>
  <c r="T57" i="4"/>
  <c r="S72" i="4"/>
  <c r="R72" i="4"/>
  <c r="R63" i="4"/>
  <c r="S63" i="4"/>
  <c r="T63" i="4" s="1"/>
  <c r="S54" i="4"/>
  <c r="R54" i="4"/>
  <c r="R93" i="4"/>
  <c r="S93" i="4"/>
  <c r="R66" i="4"/>
  <c r="S66" i="4"/>
  <c r="R69" i="4"/>
  <c r="S69" i="4"/>
  <c r="T69" i="4" s="1"/>
  <c r="S90" i="4"/>
  <c r="R90" i="4"/>
  <c r="D3" i="3"/>
  <c r="E3" i="3"/>
  <c r="S77" i="1"/>
  <c r="S48" i="2"/>
  <c r="L6" i="3"/>
  <c r="N3" i="3" s="1"/>
  <c r="E87" i="3"/>
  <c r="D87" i="3"/>
  <c r="P51" i="3"/>
  <c r="O51" i="3"/>
  <c r="R39" i="1"/>
  <c r="E15" i="3"/>
  <c r="D15" i="3"/>
  <c r="N83" i="3"/>
  <c r="M83" i="3"/>
  <c r="E39" i="3"/>
  <c r="D39" i="3"/>
  <c r="E51" i="3"/>
  <c r="D51" i="3"/>
  <c r="S34" i="1"/>
  <c r="N87" i="3"/>
  <c r="M87" i="3"/>
  <c r="S33" i="2"/>
  <c r="E83" i="3"/>
  <c r="D83" i="3"/>
  <c r="P43" i="3"/>
  <c r="O43" i="3"/>
  <c r="R69" i="1"/>
  <c r="C46" i="3"/>
  <c r="S69" i="1"/>
  <c r="C45" i="3"/>
  <c r="N79" i="3"/>
  <c r="M79" i="3"/>
  <c r="E7" i="3"/>
  <c r="D7" i="3"/>
  <c r="E75" i="3"/>
  <c r="D75" i="3"/>
  <c r="R72" i="2"/>
  <c r="L48" i="3"/>
  <c r="R56" i="2"/>
  <c r="T56" i="2" s="1"/>
  <c r="S84" i="2"/>
  <c r="R85" i="1"/>
  <c r="C79" i="3"/>
  <c r="N11" i="3"/>
  <c r="M11" i="3"/>
  <c r="E47" i="3"/>
  <c r="D47" i="3"/>
  <c r="S38" i="2"/>
  <c r="R52" i="2"/>
  <c r="L9" i="3"/>
  <c r="N7" i="3" s="1"/>
  <c r="S56" i="2"/>
  <c r="S64" i="2"/>
  <c r="L42" i="3"/>
  <c r="P39" i="3" s="1"/>
  <c r="R60" i="2"/>
  <c r="L16" i="3"/>
  <c r="N15" i="3" s="1"/>
  <c r="R84" i="2"/>
  <c r="E11" i="3"/>
  <c r="D11" i="3"/>
  <c r="R77" i="1"/>
  <c r="N75" i="3"/>
  <c r="M75" i="3"/>
  <c r="S60" i="2"/>
  <c r="T60" i="2" s="1"/>
  <c r="R64" i="2"/>
  <c r="S43" i="2"/>
  <c r="R43" i="2"/>
  <c r="R49" i="1"/>
  <c r="R65" i="1"/>
  <c r="S88" i="2"/>
  <c r="R88" i="2"/>
  <c r="S72" i="2"/>
  <c r="T72" i="2" s="1"/>
  <c r="R68" i="2"/>
  <c r="S68" i="2"/>
  <c r="S85" i="1"/>
  <c r="S76" i="2"/>
  <c r="R76" i="2"/>
  <c r="S52" i="2"/>
  <c r="R38" i="2"/>
  <c r="S80" i="2"/>
  <c r="R80" i="2"/>
  <c r="R33" i="2"/>
  <c r="R48" i="2"/>
  <c r="S65" i="1"/>
  <c r="S92" i="2"/>
  <c r="R92" i="2"/>
  <c r="S49" i="1"/>
  <c r="R73" i="1"/>
  <c r="S73" i="1"/>
  <c r="R34" i="1"/>
  <c r="R44" i="1"/>
  <c r="S44" i="1"/>
  <c r="S93" i="1"/>
  <c r="R93" i="1"/>
  <c r="S61" i="1"/>
  <c r="R61" i="1"/>
  <c r="R89" i="1"/>
  <c r="S89" i="1"/>
  <c r="S39" i="1"/>
  <c r="S57" i="1"/>
  <c r="R57" i="1"/>
  <c r="S53" i="1"/>
  <c r="R53" i="1"/>
  <c r="S81" i="1"/>
  <c r="R81" i="1"/>
  <c r="N94" i="3" l="1"/>
  <c r="M94" i="3"/>
  <c r="O61" i="3"/>
  <c r="P61" i="3"/>
  <c r="M91" i="3"/>
  <c r="N91" i="3"/>
  <c r="N100" i="3"/>
  <c r="O100" i="3" s="1"/>
  <c r="T44" i="1"/>
  <c r="T69" i="1"/>
  <c r="T33" i="4"/>
  <c r="T38" i="6"/>
  <c r="T33" i="6"/>
  <c r="T75" i="4"/>
  <c r="O70" i="3"/>
  <c r="Q70" i="3" s="1"/>
  <c r="N103" i="3"/>
  <c r="O103" i="3" s="1"/>
  <c r="N106" i="3"/>
  <c r="O106" i="3" s="1"/>
  <c r="M106" i="3"/>
  <c r="P83" i="3" s="1"/>
  <c r="O64" i="3"/>
  <c r="Q64" i="3" s="1"/>
  <c r="T39" i="1"/>
  <c r="F31" i="3"/>
  <c r="O97" i="3"/>
  <c r="F106" i="3"/>
  <c r="F100" i="3"/>
  <c r="F70" i="3"/>
  <c r="G83" i="3"/>
  <c r="F91" i="3"/>
  <c r="G47" i="3"/>
  <c r="D103" i="3"/>
  <c r="F103" i="3" s="1"/>
  <c r="P67" i="3"/>
  <c r="O67" i="3"/>
  <c r="F55" i="3"/>
  <c r="F61" i="3"/>
  <c r="T60" i="4"/>
  <c r="D19" i="3"/>
  <c r="G11" i="3" s="1"/>
  <c r="E19" i="3"/>
  <c r="F19" i="3" s="1"/>
  <c r="F94" i="3"/>
  <c r="T43" i="6"/>
  <c r="F22" i="3"/>
  <c r="F58" i="3"/>
  <c r="R47" i="3"/>
  <c r="F97" i="3"/>
  <c r="D64" i="3"/>
  <c r="F64" i="3" s="1"/>
  <c r="F67" i="3"/>
  <c r="F28" i="3"/>
  <c r="F3" i="3"/>
  <c r="T68" i="2"/>
  <c r="R43" i="3"/>
  <c r="T38" i="4"/>
  <c r="T66" i="4"/>
  <c r="T43" i="4"/>
  <c r="T93" i="4"/>
  <c r="T99" i="4"/>
  <c r="T90" i="4"/>
  <c r="T81" i="4"/>
  <c r="T84" i="4"/>
  <c r="T54" i="4"/>
  <c r="T78" i="4"/>
  <c r="T87" i="4"/>
  <c r="T72" i="4"/>
  <c r="T51" i="4"/>
  <c r="E43" i="3"/>
  <c r="G75" i="3"/>
  <c r="P79" i="3"/>
  <c r="G39" i="3"/>
  <c r="P75" i="3"/>
  <c r="G7" i="3"/>
  <c r="G3" i="3"/>
  <c r="O39" i="3"/>
  <c r="Q39" i="3" s="1"/>
  <c r="Q51" i="3"/>
  <c r="T52" i="2"/>
  <c r="T64" i="2"/>
  <c r="O11" i="3"/>
  <c r="D43" i="3"/>
  <c r="T89" i="1"/>
  <c r="F87" i="3"/>
  <c r="T77" i="1"/>
  <c r="T34" i="1"/>
  <c r="T73" i="1"/>
  <c r="O83" i="3"/>
  <c r="T84" i="2"/>
  <c r="T85" i="1"/>
  <c r="F15" i="3"/>
  <c r="M3" i="3"/>
  <c r="Q43" i="3"/>
  <c r="O75" i="3"/>
  <c r="O87" i="3"/>
  <c r="F83" i="3"/>
  <c r="T38" i="2"/>
  <c r="M7" i="3"/>
  <c r="F75" i="3"/>
  <c r="F39" i="3"/>
  <c r="D79" i="3"/>
  <c r="G79" i="3" s="1"/>
  <c r="E79" i="3"/>
  <c r="F7" i="3"/>
  <c r="T76" i="2"/>
  <c r="T48" i="2"/>
  <c r="O79" i="3"/>
  <c r="T33" i="2"/>
  <c r="F47" i="3"/>
  <c r="P47" i="3"/>
  <c r="O47" i="3"/>
  <c r="M15" i="3"/>
  <c r="O15" i="3" s="1"/>
  <c r="T88" i="2"/>
  <c r="F11" i="3"/>
  <c r="F51" i="3"/>
  <c r="T43" i="2"/>
  <c r="T65" i="1"/>
  <c r="T49" i="1"/>
  <c r="T80" i="2"/>
  <c r="T92" i="2"/>
  <c r="T81" i="1"/>
  <c r="T53" i="1"/>
  <c r="T61" i="1"/>
  <c r="T57" i="1"/>
  <c r="T93" i="1"/>
  <c r="O91" i="3" l="1"/>
  <c r="O94" i="3"/>
  <c r="Q61" i="3"/>
  <c r="Q67" i="3"/>
  <c r="F79" i="3"/>
  <c r="F43" i="3"/>
  <c r="G43" i="3"/>
  <c r="O7" i="3"/>
  <c r="P7" i="3"/>
  <c r="O3" i="3"/>
  <c r="P3" i="3"/>
  <c r="R39" i="3"/>
  <c r="Q47" i="3"/>
</calcChain>
</file>

<file path=xl/sharedStrings.xml><?xml version="1.0" encoding="utf-8"?>
<sst xmlns="http://schemas.openxmlformats.org/spreadsheetml/2006/main" count="3192" uniqueCount="236">
  <si>
    <t>Date of Creation</t>
  </si>
  <si>
    <t>References</t>
  </si>
  <si>
    <t>Blank Correction</t>
  </si>
  <si>
    <t>µM C</t>
  </si>
  <si>
    <t>Sample Name</t>
  </si>
  <si>
    <t>Vial</t>
  </si>
  <si>
    <t>Inj. No.</t>
  </si>
  <si>
    <t>Area</t>
  </si>
  <si>
    <t>Excluded</t>
  </si>
  <si>
    <t>System</t>
  </si>
  <si>
    <t>Ace</t>
  </si>
  <si>
    <t>Catalyst</t>
  </si>
  <si>
    <t>Inj. Vol. (µl)</t>
  </si>
  <si>
    <t>Filter</t>
  </si>
  <si>
    <t>Analyst</t>
  </si>
  <si>
    <t>Halide Scr.</t>
  </si>
  <si>
    <t>Comments</t>
  </si>
  <si>
    <t>MgCl2</t>
  </si>
  <si>
    <t>Column #</t>
  </si>
  <si>
    <t>Stds</t>
  </si>
  <si>
    <t>r</t>
  </si>
  <si>
    <t>Standard Slope</t>
  </si>
  <si>
    <t>Adjust</t>
  </si>
  <si>
    <t>Flow Rate (ml/min)</t>
  </si>
  <si>
    <t>Actual</t>
  </si>
  <si>
    <t>Slope Intercept</t>
  </si>
  <si>
    <t>Furnace (ºC)</t>
  </si>
  <si>
    <t>Sample ID</t>
  </si>
  <si>
    <t>Ave</t>
  </si>
  <si>
    <t>Sd</t>
  </si>
  <si>
    <t>CV</t>
  </si>
  <si>
    <t>Z01</t>
  </si>
  <si>
    <t>SW</t>
  </si>
  <si>
    <t>Z02</t>
  </si>
  <si>
    <t>AE2213 SDOM A TOC-5 (Vial Broken)</t>
  </si>
  <si>
    <t>B01</t>
  </si>
  <si>
    <t>Untitled</t>
  </si>
  <si>
    <t>AE2213 SDOM B DOC-5 (Vial Broken)</t>
  </si>
  <si>
    <t>C01</t>
  </si>
  <si>
    <t>Nano 8/16/2022</t>
  </si>
  <si>
    <t>C02</t>
  </si>
  <si>
    <t>C03</t>
  </si>
  <si>
    <t>C04</t>
  </si>
  <si>
    <t>C05</t>
  </si>
  <si>
    <t>D01</t>
  </si>
  <si>
    <t>GPW 05-21 SRW</t>
  </si>
  <si>
    <t>E01</t>
  </si>
  <si>
    <t>AE2213 SRW</t>
  </si>
  <si>
    <t>F01</t>
  </si>
  <si>
    <t>AE2213 DRW</t>
  </si>
  <si>
    <t>X01</t>
  </si>
  <si>
    <t>AE2213 SDOM A TOC-0</t>
  </si>
  <si>
    <t>X02</t>
  </si>
  <si>
    <t>X03</t>
  </si>
  <si>
    <t>AE2213 SDOM B TOC-0</t>
  </si>
  <si>
    <t>X04</t>
  </si>
  <si>
    <t>B02</t>
  </si>
  <si>
    <t>X05</t>
  </si>
  <si>
    <t>AE2213 SDOM A DOC-0</t>
  </si>
  <si>
    <t>X06</t>
  </si>
  <si>
    <t>X07</t>
  </si>
  <si>
    <t>AE2213 SDOM B DOC-0</t>
  </si>
  <si>
    <t>X08</t>
  </si>
  <si>
    <t>X09</t>
  </si>
  <si>
    <t>AE2213 SDOM A TOC-5</t>
  </si>
  <si>
    <t>X11</t>
  </si>
  <si>
    <t>AE2213 SDOM B TOC-5</t>
  </si>
  <si>
    <t>X12</t>
  </si>
  <si>
    <t>X13</t>
  </si>
  <si>
    <t>AE2213 SDOM A DOC-5</t>
  </si>
  <si>
    <t>X14</t>
  </si>
  <si>
    <t>X15</t>
  </si>
  <si>
    <t>AE2213 SDOM B DOC-5</t>
  </si>
  <si>
    <t>D02</t>
  </si>
  <si>
    <t>E02</t>
  </si>
  <si>
    <t>F02</t>
  </si>
  <si>
    <t>X17</t>
  </si>
  <si>
    <t>AE2213 SDOM C TOC-0</t>
  </si>
  <si>
    <t>X18</t>
  </si>
  <si>
    <t>X19</t>
  </si>
  <si>
    <t>AE2213 SDOM D TOC-0</t>
  </si>
  <si>
    <t>X20</t>
  </si>
  <si>
    <t>B03</t>
  </si>
  <si>
    <t>X21</t>
  </si>
  <si>
    <t>AE2213 SDOM C DOC-0</t>
  </si>
  <si>
    <t>X22</t>
  </si>
  <si>
    <t>X23</t>
  </si>
  <si>
    <t>AE2213 SDOM D DOC-0</t>
  </si>
  <si>
    <t>X24</t>
  </si>
  <si>
    <t>X25</t>
  </si>
  <si>
    <t>AE2213 SDOM C TOC-5</t>
  </si>
  <si>
    <t>X26</t>
  </si>
  <si>
    <t>X27</t>
  </si>
  <si>
    <t>AE2213 SDOM D TOC-5</t>
  </si>
  <si>
    <t>X28</t>
  </si>
  <si>
    <t>X29</t>
  </si>
  <si>
    <t>AE2213 SDOM C DOC-5</t>
  </si>
  <si>
    <t>X30</t>
  </si>
  <si>
    <t>X31</t>
  </si>
  <si>
    <t>AE2213 SDOM D DOC-5</t>
  </si>
  <si>
    <t>X32</t>
  </si>
  <si>
    <t>D03</t>
  </si>
  <si>
    <t>E03</t>
  </si>
  <si>
    <t>F03</t>
  </si>
  <si>
    <t>X33</t>
  </si>
  <si>
    <t>AE2213 SDOM E TOC-0</t>
  </si>
  <si>
    <t>X34</t>
  </si>
  <si>
    <t>X35</t>
  </si>
  <si>
    <t>AE2213 SDOM F TOC-0</t>
  </si>
  <si>
    <t>X36</t>
  </si>
  <si>
    <t>B04</t>
  </si>
  <si>
    <t>X37</t>
  </si>
  <si>
    <t>AE2213 SDOM E DOC-0</t>
  </si>
  <si>
    <t>X38</t>
  </si>
  <si>
    <t>X39</t>
  </si>
  <si>
    <t>AE2213 SDOM F DOC-0</t>
  </si>
  <si>
    <t>X40</t>
  </si>
  <si>
    <t>X41</t>
  </si>
  <si>
    <t>AE2213 SDOM E TOC-5</t>
  </si>
  <si>
    <t>X42</t>
  </si>
  <si>
    <t>X43</t>
  </si>
  <si>
    <t>AE2213 SDOM F TOC-5</t>
  </si>
  <si>
    <t>X44</t>
  </si>
  <si>
    <t>X45</t>
  </si>
  <si>
    <t>AE2213 SDOM E DOC-5</t>
  </si>
  <si>
    <t>X46</t>
  </si>
  <si>
    <t>X47</t>
  </si>
  <si>
    <t>AE2213 SDOM F DOC-5</t>
  </si>
  <si>
    <t>X48</t>
  </si>
  <si>
    <t>D04</t>
  </si>
  <si>
    <t>E04</t>
  </si>
  <si>
    <t>F04</t>
  </si>
  <si>
    <t>Chewie</t>
  </si>
  <si>
    <t>AE2213 SDOM G TOC-0 (Vial Broken)</t>
  </si>
  <si>
    <t>AE2213 SDOM J DOC-0 (Vial Broken)</t>
  </si>
  <si>
    <t>AE2213 SDOM H TOC-0</t>
  </si>
  <si>
    <t>AE2213 SDOM G DOC-0</t>
  </si>
  <si>
    <t>AE2213 SDOM H DOC-0</t>
  </si>
  <si>
    <t>AE2213 SDOM G TOC-6</t>
  </si>
  <si>
    <t>X10</t>
  </si>
  <si>
    <t>AE2213 SDOM H TOC-6</t>
  </si>
  <si>
    <t>AE2213 SDOM G DOC-6</t>
  </si>
  <si>
    <t>AE2213 SDOM H DOC-6</t>
  </si>
  <si>
    <t>X16</t>
  </si>
  <si>
    <t>AE2213 SDOM I TOC-0</t>
  </si>
  <si>
    <t>AE2213 SDOM J TOC-0</t>
  </si>
  <si>
    <t>AE2213 SDOM I DOC-0</t>
  </si>
  <si>
    <t>AE2213 SDOM J DOC-0</t>
  </si>
  <si>
    <t>AE2213 SDOM I TOC-6</t>
  </si>
  <si>
    <t>AE2213 SDOM J TOC-6</t>
  </si>
  <si>
    <t>AE2213 SDOM I DOC-6</t>
  </si>
  <si>
    <t>AE2213 SDOM J DOC-6</t>
  </si>
  <si>
    <t>AE2213 SDOM K TOC-0</t>
  </si>
  <si>
    <t>AE2213 SDOM L TOC-0</t>
  </si>
  <si>
    <t>AE2213 SDOM K DOC-0</t>
  </si>
  <si>
    <t>AE2213 SDOM L DOC-0</t>
  </si>
  <si>
    <t>AE2213 SDOM K TOC-6</t>
  </si>
  <si>
    <t>AE2213 SDOM L TOC-6</t>
  </si>
  <si>
    <t>AE2213 SDOM K DOC-6</t>
  </si>
  <si>
    <t>AE2213 SDOM L DOC-6</t>
  </si>
  <si>
    <t>B05</t>
  </si>
  <si>
    <t>µMC</t>
  </si>
  <si>
    <t>Stdev</t>
  </si>
  <si>
    <t>200m</t>
  </si>
  <si>
    <t>10m</t>
  </si>
  <si>
    <t>TOC</t>
  </si>
  <si>
    <t>DOC</t>
  </si>
  <si>
    <t>∆ (T0-T5)</t>
  </si>
  <si>
    <t>∆ (T0-T6)</t>
  </si>
  <si>
    <t>200m CONTROL</t>
  </si>
  <si>
    <t>10m CONTROL</t>
  </si>
  <si>
    <t>200m +SDOM (~10µMC)</t>
  </si>
  <si>
    <t>100m +SDOM (~10µMC)</t>
  </si>
  <si>
    <t>200m +SDOM PPL Altered (~10µMC)</t>
  </si>
  <si>
    <t>10m +SDOM PPL Altered (~10µMC)</t>
  </si>
  <si>
    <t>Nano 11/30/2022</t>
  </si>
  <si>
    <t>AE2213 SDOM A/B Par-0</t>
  </si>
  <si>
    <t>B06</t>
  </si>
  <si>
    <t>AE2213 SDOM A/B Par-5</t>
  </si>
  <si>
    <t>AE2213 SDOM A/B Par-6</t>
  </si>
  <si>
    <t>AE2213 SDOM A/B Par-7</t>
  </si>
  <si>
    <t>AE2213 SDOM A/B Par-8</t>
  </si>
  <si>
    <t>AE2213 SDOM A/B Par-9</t>
  </si>
  <si>
    <t>AE2213 SDOM C/D Par-0</t>
  </si>
  <si>
    <t>AE2213 SDOM C/D Par-5</t>
  </si>
  <si>
    <t>AE2213 SDOM C/D Par-6</t>
  </si>
  <si>
    <t>AE2213 SDOM C/D Par-7</t>
  </si>
  <si>
    <t>AE2213 SDOM C/D Par-8</t>
  </si>
  <si>
    <t>AE2213 SDOM C/D Par-9</t>
  </si>
  <si>
    <t>AE2213 SDOM E/F Par-0</t>
  </si>
  <si>
    <t>AE2213 SDOM E/F Par-5</t>
  </si>
  <si>
    <t>AE2213 SDOM E/F Par-6</t>
  </si>
  <si>
    <t>AE2213 SDOM E/F Par-7</t>
  </si>
  <si>
    <t>X49</t>
  </si>
  <si>
    <t>AE2213 SDOM E/F Par-8</t>
  </si>
  <si>
    <t>X50</t>
  </si>
  <si>
    <t>X51</t>
  </si>
  <si>
    <t>X52</t>
  </si>
  <si>
    <t>AE2213 SDOM E/F Par-9</t>
  </si>
  <si>
    <t>X53</t>
  </si>
  <si>
    <t>X54</t>
  </si>
  <si>
    <t>AE2213 SDOM GH Par-0</t>
  </si>
  <si>
    <t>AE2213 SDOM GH Par-6</t>
  </si>
  <si>
    <t>AE2213 SDOM GH Par-7</t>
  </si>
  <si>
    <t>AE2213 SDOM GH Par-8</t>
  </si>
  <si>
    <t>AE2213 SDOM GH Par-9</t>
  </si>
  <si>
    <t>AE2213 SDOM GH Par-10</t>
  </si>
  <si>
    <t>AE2213 SDOM IJ Par-0</t>
  </si>
  <si>
    <t>AE2213 SDOM IJ Par-6</t>
  </si>
  <si>
    <t>AE2213 SDOM IJ Par-7</t>
  </si>
  <si>
    <t>AE2213 SDOM IJ Par-8</t>
  </si>
  <si>
    <t>AE2213 SDOM IJ Par-9</t>
  </si>
  <si>
    <t>AE2213 SDOM IJ Par-10</t>
  </si>
  <si>
    <t>AE2213 SDOM KL Par-0</t>
  </si>
  <si>
    <t>Contaminated vial</t>
  </si>
  <si>
    <t>PAR</t>
  </si>
  <si>
    <t>Milliq 20221205</t>
  </si>
  <si>
    <t>Glucose 1 20221205</t>
  </si>
  <si>
    <t>Glucose 2 20221205</t>
  </si>
  <si>
    <t>Glutamic acid 1 20221205</t>
  </si>
  <si>
    <t>Glutamic acid 2 20221205</t>
  </si>
  <si>
    <t>Milliq 20221202</t>
  </si>
  <si>
    <t>Filtered Milliq 20221202</t>
  </si>
  <si>
    <t>Glucose 1 20221202</t>
  </si>
  <si>
    <t>Glucose 2 20221202</t>
  </si>
  <si>
    <t>Glutamic acid 1 20221202</t>
  </si>
  <si>
    <t>Glutamic acid 2 20221202</t>
  </si>
  <si>
    <t>AE2213 SDOM KL Par-6</t>
  </si>
  <si>
    <t>AE2213 SDOM KL Par-7</t>
  </si>
  <si>
    <t>AE2213 SDOM KL Par-8</t>
  </si>
  <si>
    <t>AE2213 SDOM KL Par-9</t>
  </si>
  <si>
    <t>AE2213 SDOM KL Par-10</t>
  </si>
  <si>
    <t>RR</t>
  </si>
  <si>
    <t>excluded</t>
  </si>
  <si>
    <t xml:space="preserve"> ∆ (T0-T9)	</t>
  </si>
  <si>
    <t xml:space="preserve"> ∆ (T0-T10)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</si>
</sst>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C66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D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7">
    <xf numFmtId="0" fontId="0" fillId="0" borderId="0" xfId="0"/>
    <xf numFmtId="0" fontId="0" fillId="2" borderId="0" xfId="0" applyFill="1"/>
    <xf numFmtId="22" fontId="0" fillId="2" borderId="1" xfId="0" applyNumberFormat="1" applyFill="1" applyBorder="1"/>
    <xf numFmtId="0" fontId="0" fillId="2" borderId="1" xfId="0" applyFill="1" applyBorder="1"/>
    <xf numFmtId="22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0" fillId="2" borderId="1" xfId="0" applyNumberFormat="1" applyFill="1" applyBorder="1"/>
    <xf numFmtId="2" fontId="1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/>
    <xf numFmtId="2" fontId="2" fillId="0" borderId="0" xfId="0" applyNumberFormat="1" applyFont="1"/>
    <xf numFmtId="2" fontId="1" fillId="2" borderId="0" xfId="0" applyNumberFormat="1" applyFont="1" applyFill="1"/>
    <xf numFmtId="2" fontId="4" fillId="3" borderId="0" xfId="1" applyNumberFormat="1"/>
    <xf numFmtId="0" fontId="2" fillId="0" borderId="0" xfId="0" applyFont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2" fontId="0" fillId="0" borderId="0" xfId="2" applyNumberFormat="1" applyFont="1" applyFill="1"/>
    <xf numFmtId="2" fontId="0" fillId="0" borderId="0" xfId="0" applyNumberFormat="1" applyFont="1" applyFill="1"/>
    <xf numFmtId="2" fontId="0" fillId="0" borderId="0" xfId="3" applyNumberFormat="1" applyFont="1" applyFill="1"/>
    <xf numFmtId="2" fontId="0" fillId="0" borderId="0" xfId="1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3627-3264-AF40-94AE-865B1BE0815C}">
  <dimension ref="A1:W108"/>
  <sheetViews>
    <sheetView tabSelected="1" topLeftCell="B36" zoomScale="80" zoomScaleNormal="80" workbookViewId="0">
      <selection activeCell="M91" sqref="M91"/>
    </sheetView>
  </sheetViews>
  <sheetFormatPr baseColWidth="10" defaultRowHeight="16" x14ac:dyDescent="0.2"/>
  <cols>
    <col min="1" max="1" width="32.1640625" bestFit="1" customWidth="1"/>
    <col min="4" max="4" width="10.83203125" style="32"/>
    <col min="7" max="7" width="14.33203125" customWidth="1"/>
    <col min="8" max="8" width="4.83203125" bestFit="1" customWidth="1"/>
    <col min="9" max="9" width="14.33203125" customWidth="1"/>
    <col min="10" max="10" width="32.1640625" bestFit="1" customWidth="1"/>
    <col min="13" max="13" width="10.83203125" style="32"/>
    <col min="15" max="15" width="10.83203125" style="32"/>
    <col min="20" max="20" width="2.6640625" customWidth="1"/>
    <col min="21" max="21" width="32.83203125" bestFit="1" customWidth="1"/>
    <col min="22" max="22" width="8.6640625" customWidth="1"/>
    <col min="23" max="23" width="31.83203125" bestFit="1" customWidth="1"/>
  </cols>
  <sheetData>
    <row r="1" spans="1:23" ht="21" x14ac:dyDescent="0.25">
      <c r="A1" s="36" t="s">
        <v>163</v>
      </c>
      <c r="B1" s="36"/>
      <c r="C1" s="36"/>
      <c r="D1" s="36"/>
      <c r="E1" s="36"/>
      <c r="F1" s="36"/>
      <c r="G1" s="34" t="s">
        <v>169</v>
      </c>
      <c r="H1" s="34"/>
      <c r="J1" s="36" t="s">
        <v>164</v>
      </c>
      <c r="K1" s="36"/>
      <c r="L1" s="36"/>
      <c r="M1" s="36"/>
      <c r="N1" s="36"/>
      <c r="O1" s="36"/>
      <c r="P1" s="34" t="s">
        <v>170</v>
      </c>
      <c r="Q1" s="34"/>
      <c r="U1" s="25" t="s">
        <v>169</v>
      </c>
      <c r="V1" s="17"/>
      <c r="W1" s="26" t="s">
        <v>170</v>
      </c>
    </row>
    <row r="2" spans="1:23" x14ac:dyDescent="0.2">
      <c r="A2" s="12" t="s">
        <v>169</v>
      </c>
      <c r="B2" s="11" t="s">
        <v>162</v>
      </c>
      <c r="C2" s="11" t="s">
        <v>161</v>
      </c>
      <c r="D2" s="27" t="s">
        <v>28</v>
      </c>
      <c r="E2" s="11" t="s">
        <v>29</v>
      </c>
      <c r="F2" s="11" t="s">
        <v>30</v>
      </c>
      <c r="G2" s="34" t="s">
        <v>167</v>
      </c>
      <c r="H2" s="34"/>
      <c r="J2" s="12" t="s">
        <v>170</v>
      </c>
      <c r="K2" s="11" t="s">
        <v>162</v>
      </c>
      <c r="L2" s="11" t="s">
        <v>161</v>
      </c>
      <c r="M2" s="27" t="s">
        <v>28</v>
      </c>
      <c r="N2" s="11" t="s">
        <v>29</v>
      </c>
      <c r="O2" s="27" t="s">
        <v>30</v>
      </c>
      <c r="P2" s="34" t="s">
        <v>168</v>
      </c>
      <c r="Q2" s="34"/>
      <c r="U2" s="21" t="s">
        <v>167</v>
      </c>
      <c r="V2" s="18"/>
      <c r="W2" s="23" t="s">
        <v>168</v>
      </c>
    </row>
    <row r="3" spans="1:23" x14ac:dyDescent="0.2">
      <c r="A3" t="str">
        <f>AE2213_SDOM200m_DOC!N49</f>
        <v>AE2213 SDOM A TOC-0</v>
      </c>
      <c r="B3" s="6">
        <f>AE2213_SDOM200m_DOC!P49</f>
        <v>0.71400132109764625</v>
      </c>
      <c r="C3" s="6">
        <f>AE2213_SDOM200m_DOC!Q49</f>
        <v>58.388730506822604</v>
      </c>
      <c r="D3" s="28">
        <f>AVERAGE(C3:C6)</f>
        <v>58.444286062378161</v>
      </c>
      <c r="E3" s="6">
        <f>STDEV(C3:C6)</f>
        <v>0.43458201762548138</v>
      </c>
      <c r="F3" s="6">
        <f>E3/D3*100</f>
        <v>0.74358341405975548</v>
      </c>
      <c r="G3" s="13">
        <f>D3-D11</f>
        <v>-1.0643274853801188</v>
      </c>
      <c r="H3" s="12" t="s">
        <v>165</v>
      </c>
      <c r="I3" s="12"/>
      <c r="J3" t="str">
        <f>AE2213_SDOM10m_DOC!N48</f>
        <v>AE2213 SDOM G TOC-0 (Vial Broken)</v>
      </c>
      <c r="K3" s="6"/>
      <c r="L3" s="6"/>
      <c r="M3" s="28">
        <f>AVERAGE(L3:L6)</f>
        <v>71.21644177911044</v>
      </c>
      <c r="N3" s="6">
        <f>STDEV(L3:L6)</f>
        <v>0.13410645850090733</v>
      </c>
      <c r="O3" s="29">
        <f>N3/M3*100</f>
        <v>0.18830828268121097</v>
      </c>
      <c r="P3" s="13">
        <f>M3-M11</f>
        <v>-1.4102011494253048</v>
      </c>
      <c r="Q3" s="12" t="s">
        <v>165</v>
      </c>
      <c r="U3" s="22">
        <v>-1.0643274853801188</v>
      </c>
      <c r="V3" s="19" t="s">
        <v>165</v>
      </c>
      <c r="W3" s="24">
        <v>-1.4102011494253048</v>
      </c>
    </row>
    <row r="4" spans="1:23" x14ac:dyDescent="0.2">
      <c r="A4" t="str">
        <f>AE2213_SDOM200m_DOC!N50</f>
        <v>AE2213 SDOM A TOC-0</v>
      </c>
      <c r="B4" s="6">
        <f>AE2213_SDOM200m_DOC!P50</f>
        <v>0.52677854899758725</v>
      </c>
      <c r="C4" s="6">
        <f>AE2213_SDOM200m_DOC!Q50</f>
        <v>57.853642787524358</v>
      </c>
      <c r="D4" s="29"/>
      <c r="E4" s="6"/>
      <c r="F4" s="6"/>
      <c r="G4" s="12"/>
      <c r="H4" s="12"/>
      <c r="I4" s="12"/>
      <c r="J4" t="str">
        <f>AE2213_SDOM10m_DOC!N49</f>
        <v>AE2213 SDOM G TOC-0 (Vial Broken)</v>
      </c>
      <c r="K4" s="6"/>
      <c r="L4" s="6"/>
      <c r="M4" s="29"/>
      <c r="N4" s="6"/>
      <c r="O4" s="29"/>
      <c r="P4" s="12"/>
      <c r="Q4" s="12"/>
      <c r="U4" s="22">
        <v>-1.0177875243664687</v>
      </c>
      <c r="V4" s="19" t="s">
        <v>166</v>
      </c>
      <c r="W4" s="24">
        <v>-0.51939655172415655</v>
      </c>
    </row>
    <row r="5" spans="1:23" x14ac:dyDescent="0.2">
      <c r="A5" t="str">
        <f>AE2213_SDOM200m_DOC!N51</f>
        <v>AE2213 SDOM B TOC-0</v>
      </c>
      <c r="B5" s="6">
        <f>AE2213_SDOM200m_DOC!P51</f>
        <v>0.9397162255649989</v>
      </c>
      <c r="C5" s="6">
        <f>AE2213_SDOM200m_DOC!Q51</f>
        <v>58.821479044834305</v>
      </c>
      <c r="D5" s="29"/>
      <c r="E5" s="6"/>
      <c r="F5" s="6"/>
      <c r="G5" s="12"/>
      <c r="H5" s="12"/>
      <c r="I5" s="12"/>
      <c r="J5" t="str">
        <f>AE2213_SDOM10m_DOC!N50</f>
        <v>AE2213 SDOM H TOC-0</v>
      </c>
      <c r="K5" s="6">
        <f>AE2213_SDOM10m_DOC!P50</f>
        <v>1.403196551742494</v>
      </c>
      <c r="L5" s="6">
        <f>AE2213_SDOM10m_DOC!Q50</f>
        <v>71.311269365317344</v>
      </c>
      <c r="M5" s="29"/>
      <c r="N5" s="6"/>
      <c r="O5" s="29"/>
      <c r="P5" s="12"/>
      <c r="Q5" s="12"/>
      <c r="U5" s="21"/>
      <c r="V5" s="19"/>
      <c r="W5" s="23"/>
    </row>
    <row r="6" spans="1:23" x14ac:dyDescent="0.2">
      <c r="A6" t="str">
        <f>AE2213_SDOM200m_DOC!N52</f>
        <v>AE2213 SDOM B TOC-0</v>
      </c>
      <c r="B6" s="6">
        <f>AE2213_SDOM200m_DOC!P52</f>
        <v>0.96229043052436902</v>
      </c>
      <c r="C6" s="6">
        <f>AE2213_SDOM200m_DOC!Q52</f>
        <v>58.713291910331378</v>
      </c>
      <c r="D6" s="29"/>
      <c r="E6" s="6"/>
      <c r="F6" s="6"/>
      <c r="G6" s="12"/>
      <c r="H6" s="12"/>
      <c r="I6" s="12"/>
      <c r="J6" t="str">
        <f>AE2213_SDOM10m_DOC!N51</f>
        <v>AE2213 SDOM H TOC-0</v>
      </c>
      <c r="K6" s="6">
        <f>AE2213_SDOM10m_DOC!P51</f>
        <v>0.86899516461009729</v>
      </c>
      <c r="L6" s="6">
        <f>AE2213_SDOM10m_DOC!Q51</f>
        <v>71.121614192903536</v>
      </c>
      <c r="M6" s="29"/>
      <c r="N6" s="6"/>
      <c r="O6" s="29"/>
      <c r="P6" s="12"/>
      <c r="Q6" s="12"/>
      <c r="U6" s="25" t="s">
        <v>234</v>
      </c>
      <c r="V6" s="19"/>
      <c r="W6" s="26" t="s">
        <v>235</v>
      </c>
    </row>
    <row r="7" spans="1:23" x14ac:dyDescent="0.2">
      <c r="A7" t="str">
        <f>AE2213_SDOM200m_DOC!N53</f>
        <v>AE2213 SDOM A DOC-0</v>
      </c>
      <c r="B7" s="6">
        <f>AE2213_SDOM200m_DOC!P53</f>
        <v>0.68135556711877188</v>
      </c>
      <c r="C7" s="6">
        <f>AE2213_SDOM200m_DOC!Q53</f>
        <v>58.239607699805063</v>
      </c>
      <c r="D7" s="29">
        <f>AVERAGE(C7:C10)</f>
        <v>58.54150828460039</v>
      </c>
      <c r="E7" s="6">
        <f>STDEV(C7:C10)</f>
        <v>0.20532305874166712</v>
      </c>
      <c r="F7" s="6">
        <f>E7/D7*100</f>
        <v>0.35073072894447149</v>
      </c>
      <c r="G7" s="13">
        <f>D7-D15</f>
        <v>-1.0177875243664687</v>
      </c>
      <c r="H7" s="12" t="s">
        <v>166</v>
      </c>
      <c r="I7" s="12"/>
      <c r="J7" t="str">
        <f>AE2213_SDOM10m_DOC!N52</f>
        <v>AE2213 SDOM G DOC-0</v>
      </c>
      <c r="K7" s="6">
        <f>AE2213_SDOM10m_DOC!P52</f>
        <v>0.70056033289344799</v>
      </c>
      <c r="L7" s="6">
        <f>AE2213_SDOM10m_DOC!Q52</f>
        <v>71.857246376811588</v>
      </c>
      <c r="M7" s="29">
        <f>AVERAGE(L7:L10)</f>
        <v>71.889573963018478</v>
      </c>
      <c r="N7" s="6">
        <f>STDEV(L7:L10)</f>
        <v>0.66409935961406019</v>
      </c>
      <c r="O7" s="29">
        <f>N7/M7*100</f>
        <v>0.92377701383470012</v>
      </c>
      <c r="P7" s="13">
        <f>M7-M15</f>
        <v>-0.51939655172415655</v>
      </c>
      <c r="Q7" s="12" t="s">
        <v>166</v>
      </c>
      <c r="U7" s="22">
        <v>2.7650735530787998</v>
      </c>
      <c r="V7" s="19" t="s">
        <v>215</v>
      </c>
      <c r="W7" s="24">
        <v>5.6360669853329881</v>
      </c>
    </row>
    <row r="8" spans="1:23" x14ac:dyDescent="0.2">
      <c r="A8" t="str">
        <f>AE2213_SDOM200m_DOC!N54</f>
        <v>AE2213 SDOM A DOC-0</v>
      </c>
      <c r="B8" s="6">
        <f>AE2213_SDOM200m_DOC!P54</f>
        <v>0.45210200671897705</v>
      </c>
      <c r="C8" s="6">
        <f>AE2213_SDOM200m_DOC!Q54</f>
        <v>58.593408869395702</v>
      </c>
      <c r="D8" s="29"/>
      <c r="E8" s="6"/>
      <c r="F8" s="6"/>
      <c r="J8" t="str">
        <f>AE2213_SDOM10m_DOC!N53</f>
        <v>AE2213 SDOM G DOC-0</v>
      </c>
      <c r="K8" s="6">
        <f>AE2213_SDOM10m_DOC!P53</f>
        <v>0.79227530476559682</v>
      </c>
      <c r="L8" s="6">
        <f>AE2213_SDOM10m_DOC!Q53</f>
        <v>72.575637181409277</v>
      </c>
      <c r="M8" s="29"/>
      <c r="N8" s="6"/>
      <c r="O8" s="29"/>
      <c r="U8" s="21"/>
      <c r="V8" s="18"/>
      <c r="W8" s="23"/>
    </row>
    <row r="9" spans="1:23" x14ac:dyDescent="0.2">
      <c r="A9" t="str">
        <f>AE2213_SDOM200m_DOC!N55</f>
        <v>AE2213 SDOM B DOC-0</v>
      </c>
      <c r="B9" s="6">
        <f>AE2213_SDOM200m_DOC!P55</f>
        <v>0.79703976783161812</v>
      </c>
      <c r="C9" s="6">
        <f>AE2213_SDOM200m_DOC!Q55</f>
        <v>58.640192495126705</v>
      </c>
      <c r="D9" s="29"/>
      <c r="E9" s="6"/>
      <c r="F9" s="6"/>
      <c r="J9" t="str">
        <f>AE2213_SDOM10m_DOC!N54</f>
        <v>AE2213 SDOM H DOC-0</v>
      </c>
      <c r="K9" s="6">
        <f>AE2213_SDOM10m_DOC!P54</f>
        <v>0.46793222032901166</v>
      </c>
      <c r="L9" s="6">
        <f>AE2213_SDOM10m_DOC!Q54</f>
        <v>70.998050974512751</v>
      </c>
      <c r="M9" s="29"/>
      <c r="N9" s="6"/>
      <c r="O9" s="29"/>
      <c r="U9" s="25" t="s">
        <v>171</v>
      </c>
      <c r="V9" s="17"/>
      <c r="W9" s="26" t="s">
        <v>172</v>
      </c>
    </row>
    <row r="10" spans="1:23" x14ac:dyDescent="0.2">
      <c r="A10" t="str">
        <f>AE2213_SDOM200m_DOC!N56</f>
        <v>AE2213 SDOM B DOC-0</v>
      </c>
      <c r="B10" s="6">
        <f>AE2213_SDOM200m_DOC!P56</f>
        <v>0.79258645600536914</v>
      </c>
      <c r="C10" s="6">
        <f>AE2213_SDOM200m_DOC!Q56</f>
        <v>58.692824074074075</v>
      </c>
      <c r="D10" s="29"/>
      <c r="E10" s="6"/>
      <c r="F10" s="6"/>
      <c r="G10" s="33" t="s">
        <v>234</v>
      </c>
      <c r="H10" s="33"/>
      <c r="J10" t="str">
        <f>AE2213_SDOM10m_DOC!N55</f>
        <v>AE2213 SDOM H DOC-0</v>
      </c>
      <c r="K10" s="6">
        <f>AE2213_SDOM10m_DOC!P55</f>
        <v>0.92488122021272257</v>
      </c>
      <c r="L10" s="6">
        <f>AE2213_SDOM10m_DOC!Q55</f>
        <v>72.127361319340309</v>
      </c>
      <c r="M10" s="29"/>
      <c r="N10" s="6"/>
      <c r="O10" s="29"/>
      <c r="P10" s="33" t="s">
        <v>235</v>
      </c>
      <c r="Q10" s="33"/>
      <c r="U10" s="21" t="s">
        <v>167</v>
      </c>
      <c r="V10" s="18"/>
      <c r="W10" s="23" t="s">
        <v>168</v>
      </c>
    </row>
    <row r="11" spans="1:23" x14ac:dyDescent="0.2">
      <c r="A11" t="str">
        <f>AE2213_SDOM200m_DOC!N57</f>
        <v>AE2213 SDOM A TOC-5</v>
      </c>
      <c r="B11" s="6">
        <f>AE2213_SDOM200m_DOC!P57</f>
        <v>1.0998544910614987</v>
      </c>
      <c r="C11" s="6">
        <f>AE2213_SDOM200m_DOC!Q57</f>
        <v>59.35071881091617</v>
      </c>
      <c r="D11" s="30">
        <f>AVERAGE(C11:C14)</f>
        <v>59.50861354775828</v>
      </c>
      <c r="E11" s="6">
        <f>STDEV(C11:C14)</f>
        <v>0.45662742026409625</v>
      </c>
      <c r="F11" s="6">
        <f>E11/D11*100</f>
        <v>0.76732995954885197</v>
      </c>
      <c r="G11" s="13">
        <f>D19-D34</f>
        <v>2.7650735530787998</v>
      </c>
      <c r="H11" s="12" t="s">
        <v>215</v>
      </c>
      <c r="J11" t="str">
        <f>AE2213_SDOM10m_DOC!N56</f>
        <v>AE2213 SDOM G TOC-6</v>
      </c>
      <c r="K11" s="6">
        <f>AE2213_SDOM10m_DOC!P56</f>
        <v>1.2969196561585141</v>
      </c>
      <c r="L11" s="6">
        <f>AE2213_SDOM10m_DOC!Q56</f>
        <v>73.908970514742634</v>
      </c>
      <c r="M11" s="30">
        <f>AVERAGE(L11:L14)</f>
        <v>72.626642928535745</v>
      </c>
      <c r="N11" s="6">
        <f>STDEV(L11:L14)</f>
        <v>1.1731563059885524</v>
      </c>
      <c r="O11" s="29">
        <f>N11/M11*100</f>
        <v>1.6153249808654</v>
      </c>
      <c r="P11" s="13">
        <f>M19-M34</f>
        <v>5.6360669853329881</v>
      </c>
      <c r="Q11" s="12" t="s">
        <v>215</v>
      </c>
      <c r="U11" s="22">
        <v>-1.5219298245614112</v>
      </c>
      <c r="V11" s="19" t="s">
        <v>165</v>
      </c>
      <c r="W11" s="24">
        <v>0.11206896551723844</v>
      </c>
    </row>
    <row r="12" spans="1:23" x14ac:dyDescent="0.2">
      <c r="A12" t="str">
        <f>AE2213_SDOM200m_DOC!N58</f>
        <v>AE2213 SDOM A TOC-5 (Vial Broken)</v>
      </c>
      <c r="B12" s="6"/>
      <c r="C12" s="6"/>
      <c r="D12" s="29"/>
      <c r="E12" s="6"/>
      <c r="F12" s="6"/>
      <c r="J12" t="str">
        <f>AE2213_SDOM10m_DOC!N57</f>
        <v>AE2213 SDOM G TOC-6</v>
      </c>
      <c r="K12" s="6">
        <f>AE2213_SDOM10m_DOC!P57</f>
        <v>0.13873687016750474</v>
      </c>
      <c r="L12" s="6">
        <f>AE2213_SDOM10m_DOC!Q57</f>
        <v>71.167591204397809</v>
      </c>
      <c r="M12" s="29"/>
      <c r="N12" s="6"/>
      <c r="O12" s="29"/>
      <c r="U12" s="22">
        <v>-1.9049707602339083</v>
      </c>
      <c r="V12" s="19" t="s">
        <v>166</v>
      </c>
      <c r="W12" s="24">
        <v>9.4827586206889691E-2</v>
      </c>
    </row>
    <row r="13" spans="1:23" x14ac:dyDescent="0.2">
      <c r="A13" t="str">
        <f>AE2213_SDOM200m_DOC!N59</f>
        <v>AE2213 SDOM B TOC-5</v>
      </c>
      <c r="B13" s="6">
        <f>AE2213_SDOM200m_DOC!P59</f>
        <v>0.21847799816634536</v>
      </c>
      <c r="C13" s="6">
        <f>AE2213_SDOM200m_DOC!Q59</f>
        <v>59.151888401559454</v>
      </c>
      <c r="D13" s="29"/>
      <c r="E13" s="6"/>
      <c r="F13" s="6"/>
      <c r="J13" t="str">
        <f>AE2213_SDOM10m_DOC!N58</f>
        <v>AE2213 SDOM H TOC-6</v>
      </c>
      <c r="K13" s="6">
        <f>AE2213_SDOM10m_DOC!P58</f>
        <v>0.45374100074713519</v>
      </c>
      <c r="L13" s="6">
        <f>AE2213_SDOM10m_DOC!Q58</f>
        <v>73.127361319340338</v>
      </c>
      <c r="M13" s="29"/>
      <c r="N13" s="6"/>
      <c r="O13" s="29"/>
      <c r="U13" s="21"/>
      <c r="V13" s="19"/>
      <c r="W13" s="23"/>
    </row>
    <row r="14" spans="1:23" x14ac:dyDescent="0.2">
      <c r="A14" t="str">
        <f>AE2213_SDOM200m_DOC!N60</f>
        <v>AE2213 SDOM B TOC-5</v>
      </c>
      <c r="B14" s="6">
        <f>AE2213_SDOM200m_DOC!P60</f>
        <v>1.1250434598265096</v>
      </c>
      <c r="C14" s="6">
        <f>AE2213_SDOM200m_DOC!Q60</f>
        <v>60.023233430799223</v>
      </c>
      <c r="D14" s="29"/>
      <c r="E14" s="6"/>
      <c r="F14" s="6"/>
      <c r="J14" t="str">
        <f>AE2213_SDOM10m_DOC!N59</f>
        <v>AE2213 SDOM H TOC-6</v>
      </c>
      <c r="K14" s="6">
        <f>AE2213_SDOM10m_DOC!P59</f>
        <v>1.2202565144908455</v>
      </c>
      <c r="L14" s="6">
        <f>AE2213_SDOM10m_DOC!Q59</f>
        <v>72.302648675662169</v>
      </c>
      <c r="M14" s="29"/>
      <c r="N14" s="6"/>
      <c r="O14" s="29"/>
      <c r="U14" s="25" t="s">
        <v>234</v>
      </c>
      <c r="V14" s="19"/>
      <c r="W14" s="26" t="s">
        <v>235</v>
      </c>
    </row>
    <row r="15" spans="1:23" x14ac:dyDescent="0.2">
      <c r="A15" t="str">
        <f>AE2213_SDOM200m_DOC!N61</f>
        <v>AE2213 SDOM A DOC-5</v>
      </c>
      <c r="B15" s="6">
        <f>AE2213_SDOM200m_DOC!P61</f>
        <v>0.44765499364050382</v>
      </c>
      <c r="C15" s="6">
        <f>AE2213_SDOM200m_DOC!Q61</f>
        <v>59.224987816764127</v>
      </c>
      <c r="D15" s="30">
        <f>AVERAGE(C15:C18)</f>
        <v>59.559295808966858</v>
      </c>
      <c r="E15" s="6">
        <f>STDEV(C15:C18)</f>
        <v>0.29219778743707109</v>
      </c>
      <c r="F15" s="6">
        <f>E15/D15*100</f>
        <v>0.49059980221102562</v>
      </c>
      <c r="J15" t="str">
        <f>AE2213_SDOM10m_DOC!N60</f>
        <v>AE2213 SDOM G DOC-6</v>
      </c>
      <c r="K15" s="6">
        <f>AE2213_SDOM10m_DOC!P60</f>
        <v>0.70953739960816997</v>
      </c>
      <c r="L15" s="6">
        <f>AE2213_SDOM10m_DOC!Q60</f>
        <v>71.000924537731137</v>
      </c>
      <c r="M15" s="30">
        <f>AVERAGE(L15:L18)</f>
        <v>72.408970514742634</v>
      </c>
      <c r="N15" s="6">
        <f>STDEV(L15:L18)</f>
        <v>1.6252330950639193</v>
      </c>
      <c r="O15" s="29">
        <f>N15/M15*100</f>
        <v>2.2445189919293469</v>
      </c>
      <c r="U15" s="22">
        <v>4.5559691271942953</v>
      </c>
      <c r="V15" s="19" t="s">
        <v>215</v>
      </c>
      <c r="W15" s="24">
        <v>8.848907854532456</v>
      </c>
    </row>
    <row r="16" spans="1:23" x14ac:dyDescent="0.2">
      <c r="A16" t="str">
        <f>AE2213_SDOM200m_DOC!N62</f>
        <v>AE2213 SDOM A DOC-5</v>
      </c>
      <c r="B16" s="6">
        <f>AE2213_SDOM200m_DOC!P62</f>
        <v>0.93910190250974912</v>
      </c>
      <c r="C16" s="6">
        <f>AE2213_SDOM200m_DOC!Q62</f>
        <v>59.765923489278755</v>
      </c>
      <c r="D16" s="29"/>
      <c r="E16" s="6"/>
      <c r="F16" s="6"/>
      <c r="J16" t="str">
        <f>AE2213_SDOM10m_DOC!N61</f>
        <v>AE2213 SDOM G DOC-6</v>
      </c>
      <c r="K16" s="6">
        <f>AE2213_SDOM10m_DOC!P61</f>
        <v>0.78397735393211743</v>
      </c>
      <c r="L16" s="6">
        <f>AE2213_SDOM10m_DOC!Q61</f>
        <v>71.018165917041486</v>
      </c>
      <c r="M16" s="29"/>
      <c r="N16" s="6"/>
      <c r="O16" s="29"/>
      <c r="U16" s="21"/>
      <c r="V16" s="18"/>
      <c r="W16" s="23"/>
    </row>
    <row r="17" spans="1:23" x14ac:dyDescent="0.2">
      <c r="A17" t="str">
        <f>AE2213_SDOM200m_DOC!N63</f>
        <v>AE2213 SDOM B DOC-5</v>
      </c>
      <c r="B17" s="6">
        <f>AE2213_SDOM200m_DOC!P63</f>
        <v>0.95357507691369991</v>
      </c>
      <c r="C17" s="6">
        <f>AE2213_SDOM200m_DOC!Q63</f>
        <v>59.6869761208577</v>
      </c>
      <c r="D17" s="29"/>
      <c r="E17" s="6"/>
      <c r="F17" s="6"/>
      <c r="J17" t="str">
        <f>AE2213_SDOM10m_DOC!N62</f>
        <v>AE2213 SDOM H DOC-6</v>
      </c>
      <c r="K17" s="6">
        <f>AE2213_SDOM10m_DOC!P62</f>
        <v>0.83362559282514448</v>
      </c>
      <c r="L17" s="6">
        <f>AE2213_SDOM10m_DOC!Q62</f>
        <v>74.021039480259873</v>
      </c>
      <c r="M17" s="29"/>
      <c r="N17" s="6"/>
      <c r="O17" s="29"/>
      <c r="U17" s="25" t="s">
        <v>173</v>
      </c>
      <c r="V17" s="17"/>
      <c r="W17" s="26" t="s">
        <v>174</v>
      </c>
    </row>
    <row r="18" spans="1:23" ht="17" customHeight="1" x14ac:dyDescent="0.2">
      <c r="A18" t="str">
        <f>AE2213_SDOM200m_DOC!N64</f>
        <v>AE2213 SDOM B DOC-5 (Vial Broken)</v>
      </c>
      <c r="B18" s="6"/>
      <c r="C18" s="6"/>
      <c r="D18" s="29"/>
      <c r="E18" s="6"/>
      <c r="F18" s="6"/>
      <c r="J18" t="str">
        <f>AE2213_SDOM10m_DOC!N63</f>
        <v>AE2213 SDOM H DOC-6</v>
      </c>
      <c r="K18" s="6">
        <f>AE2213_SDOM10m_DOC!P63</f>
        <v>0.8489227511941515</v>
      </c>
      <c r="L18" s="6">
        <f>AE2213_SDOM10m_DOC!Q63</f>
        <v>73.595752123938027</v>
      </c>
      <c r="M18" s="29"/>
      <c r="N18" s="6"/>
      <c r="O18" s="29"/>
      <c r="U18" s="21" t="s">
        <v>167</v>
      </c>
      <c r="V18" s="20"/>
      <c r="W18" s="23" t="s">
        <v>168</v>
      </c>
    </row>
    <row r="19" spans="1:23" ht="17" customHeight="1" x14ac:dyDescent="0.2">
      <c r="A19" t="str">
        <f>AE2213_ParSDOM200m_DOC!N48</f>
        <v>AE2213 SDOM A/B Par-0</v>
      </c>
      <c r="B19" s="6">
        <f>AE2213_ParSDOM200m_DOC!P48</f>
        <v>0.35317890724522377</v>
      </c>
      <c r="C19" s="6">
        <f>AE2213_ParSDOM200m_DOC!Q48</f>
        <v>59.299858901328399</v>
      </c>
      <c r="D19" s="28">
        <f>AVERAGE(C19:C21)</f>
        <v>58.622433184162958</v>
      </c>
      <c r="E19" s="6">
        <f>STDEV(C19:C21)</f>
        <v>0.69214274755145988</v>
      </c>
      <c r="F19" s="6">
        <f>E19/D19*100</f>
        <v>1.1806789823566117</v>
      </c>
      <c r="J19" t="str">
        <f>AE2213_ParSDOM10m_DOC!N38</f>
        <v>AE2213 SDOM GH Par-0</v>
      </c>
      <c r="K19" s="6">
        <f>AE2213_ParSDOM10m_DOC!P38</f>
        <v>0.84250362797373113</v>
      </c>
      <c r="L19" s="6">
        <f>AE2213_ParSDOM10m_DOC!Q38</f>
        <v>72.156020409990518</v>
      </c>
      <c r="M19" s="28">
        <f>AVERAGE(L19:L21)</f>
        <v>72.397566137933367</v>
      </c>
      <c r="N19" s="6">
        <f>STDEV(L19:L21)</f>
        <v>0.39343566330820268</v>
      </c>
      <c r="O19" s="29">
        <f>N19/M19*100</f>
        <v>0.54343769313822066</v>
      </c>
      <c r="U19" s="22">
        <v>-0.70321637426900452</v>
      </c>
      <c r="V19" s="19" t="s">
        <v>165</v>
      </c>
      <c r="W19" s="24">
        <v>-1.6235632183908137</v>
      </c>
    </row>
    <row r="20" spans="1:23" ht="17" customHeight="1" x14ac:dyDescent="0.2">
      <c r="A20" t="str">
        <f>AE2213_ParSDOM200m_DOC!N49</f>
        <v>AE2213 SDOM A/B Par-0</v>
      </c>
      <c r="B20" s="6">
        <f>AE2213_ParSDOM200m_DOC!P49</f>
        <v>0.35171669986488746</v>
      </c>
      <c r="C20" s="6">
        <f>AE2213_ParSDOM200m_DOC!Q49</f>
        <v>58.650983693315524</v>
      </c>
      <c r="D20" s="29"/>
      <c r="E20" s="6"/>
      <c r="F20" s="6"/>
      <c r="J20" t="str">
        <f>AE2213_ParSDOM10m_DOC!N39</f>
        <v>AE2213 SDOM GH Par-0</v>
      </c>
      <c r="K20" s="6">
        <f>AE2213_ParSDOM10m_DOC!P39</f>
        <v>1.1394757677890703</v>
      </c>
      <c r="L20" s="6">
        <f>AE2213_ParSDOM10m_DOC!Q39</f>
        <v>72.185122304923397</v>
      </c>
      <c r="M20" s="29"/>
      <c r="N20" s="6"/>
      <c r="O20" s="29"/>
      <c r="U20" s="22">
        <v>-1.3837719298245759</v>
      </c>
      <c r="V20" s="19" t="s">
        <v>166</v>
      </c>
      <c r="W20" s="24">
        <v>-0.43534482758620641</v>
      </c>
    </row>
    <row r="21" spans="1:23" ht="17" customHeight="1" x14ac:dyDescent="0.2">
      <c r="A21" t="str">
        <f>AE2213_ParSDOM200m_DOC!N50</f>
        <v>AE2213 SDOM A/B Par-0</v>
      </c>
      <c r="B21" s="6">
        <f>AE2213_ParSDOM200m_DOC!P50</f>
        <v>0.19652243804489086</v>
      </c>
      <c r="C21" s="6">
        <f>AE2213_ParSDOM200m_DOC!Q50</f>
        <v>57.916456957844971</v>
      </c>
      <c r="D21" s="29"/>
      <c r="E21" s="6"/>
      <c r="F21" s="6"/>
      <c r="J21" t="str">
        <f>AE2213_ParSDOM10m_DOC!N40</f>
        <v>AE2213 SDOM GH Par-0</v>
      </c>
      <c r="K21" s="6">
        <f>AE2213_ParSDOM10m_DOC!P40</f>
        <v>0.72789069467729861</v>
      </c>
      <c r="L21" s="6">
        <f>AE2213_ParSDOM10m_DOC!Q40</f>
        <v>72.851555698886173</v>
      </c>
      <c r="M21" s="29"/>
      <c r="N21" s="6"/>
      <c r="O21" s="29"/>
      <c r="U21" s="21"/>
      <c r="V21" s="19"/>
      <c r="W21" s="23"/>
    </row>
    <row r="22" spans="1:23" ht="17" customHeight="1" x14ac:dyDescent="0.2">
      <c r="A22" t="str">
        <f>AE2213_ParSDOM200m_DOC!N51</f>
        <v>AE2213 SDOM A/B Par-5</v>
      </c>
      <c r="B22" s="6">
        <f>AE2213_ParSDOM200m_DOC!P51</f>
        <v>0.15514496313344878</v>
      </c>
      <c r="C22" s="6">
        <f>AE2213_ParSDOM200m_DOC!Q51</f>
        <v>59.162297357229669</v>
      </c>
      <c r="D22" s="30">
        <f>AVERAGE(C22:C24)</f>
        <v>58.32308542153303</v>
      </c>
      <c r="E22" s="6">
        <f>STDEV(C22:C24)</f>
        <v>1.053799974389541</v>
      </c>
      <c r="F22" s="6">
        <f>E22/D22*100</f>
        <v>1.8068316632653241</v>
      </c>
      <c r="J22" t="str">
        <f>AE2213_ParSDOM10m_DOC!N41</f>
        <v>AE2213 SDOM GH Par-6</v>
      </c>
      <c r="K22" s="6">
        <f>AE2213_ParSDOM10m_DOC!P41</f>
        <v>1.4068501366690556</v>
      </c>
      <c r="L22" s="6">
        <f>AE2213_ParSDOM10m_DOC!Q41</f>
        <v>71.850450513195355</v>
      </c>
      <c r="M22" s="30">
        <f>AVERAGE(L22:L24)</f>
        <v>71.555551311208902</v>
      </c>
      <c r="N22" s="6">
        <f>STDEV(L22:L24)</f>
        <v>0.9180267982673731</v>
      </c>
      <c r="O22" s="29">
        <f>N22/M22*100</f>
        <v>1.2829567817522602</v>
      </c>
      <c r="U22" s="25" t="s">
        <v>234</v>
      </c>
      <c r="V22" s="19"/>
      <c r="W22" s="26" t="s">
        <v>235</v>
      </c>
    </row>
    <row r="23" spans="1:23" ht="17" customHeight="1" x14ac:dyDescent="0.2">
      <c r="A23" t="str">
        <f>AE2213_ParSDOM200m_DOC!N52</f>
        <v>AE2213 SDOM A/B Par-5</v>
      </c>
      <c r="B23" s="6">
        <f>AE2213_ParSDOM200m_DOC!P52</f>
        <v>0.58896712328974854</v>
      </c>
      <c r="C23" s="6">
        <f>AE2213_ParSDOM200m_DOC!Q52</f>
        <v>57.140402209061584</v>
      </c>
      <c r="D23" s="29"/>
      <c r="E23" s="6"/>
      <c r="F23" s="6"/>
      <c r="J23" t="str">
        <f>AE2213_ParSDOM10m_DOC!N42</f>
        <v>AE2213 SDOM GH Par-6</v>
      </c>
      <c r="K23" s="6">
        <f>AE2213_ParSDOM10m_DOC!P42</f>
        <v>0.8268421456585483</v>
      </c>
      <c r="L23" s="6">
        <f>AE2213_ParSDOM10m_DOC!Q42</f>
        <v>72.289889126681743</v>
      </c>
      <c r="M23" s="29"/>
      <c r="N23" s="6"/>
      <c r="O23" s="29"/>
      <c r="U23" s="22">
        <v>3.721083026217741</v>
      </c>
      <c r="V23" s="19" t="s">
        <v>215</v>
      </c>
      <c r="W23" s="24">
        <v>7.3982715339049037</v>
      </c>
    </row>
    <row r="24" spans="1:23" ht="17" customHeight="1" x14ac:dyDescent="0.2">
      <c r="A24" t="str">
        <f>AE2213_ParSDOM200m_DOC!N53</f>
        <v>AE2213 SDOM A/B Par-5</v>
      </c>
      <c r="B24" s="6">
        <f>AE2213_ParSDOM200m_DOC!P53</f>
        <v>0.52002723013375018</v>
      </c>
      <c r="C24" s="6">
        <f>AE2213_ParSDOM200m_DOC!Q53</f>
        <v>58.666556698307836</v>
      </c>
      <c r="D24" s="29"/>
      <c r="E24" s="6"/>
      <c r="F24" s="6"/>
      <c r="J24" t="str">
        <f>AE2213_ParSDOM10m_DOC!N43</f>
        <v>AE2213 SDOM GH Par-6</v>
      </c>
      <c r="K24" s="6">
        <f>AE2213_ParSDOM10m_DOC!P43</f>
        <v>0.18341121521468184</v>
      </c>
      <c r="L24" s="6">
        <f>AE2213_ParSDOM10m_DOC!Q43</f>
        <v>70.52631429374965</v>
      </c>
      <c r="M24" s="29"/>
      <c r="N24" s="6"/>
      <c r="O24" s="29"/>
    </row>
    <row r="25" spans="1:23" ht="17" customHeight="1" x14ac:dyDescent="0.2">
      <c r="A25" t="str">
        <f>AE2213_ParSDOM200m_DOC!N54</f>
        <v>AE2213 SDOM A/B Par-6</v>
      </c>
      <c r="B25" s="6">
        <f>AE2213_ParSDOM200m_DOC!P54</f>
        <v>0.95797189686631723</v>
      </c>
      <c r="C25" s="6">
        <f>AE2213_ParSDOM200m_DOC!Q54</f>
        <v>57.719198894609065</v>
      </c>
      <c r="D25" s="29">
        <f>AVERAGE(C25:C27)</f>
        <v>57.06167201715602</v>
      </c>
      <c r="E25" s="6">
        <f>STDEV(C25:C27)</f>
        <v>1.0567938965897203</v>
      </c>
      <c r="F25" s="6">
        <f>E25/D25*100</f>
        <v>1.8520205581637832</v>
      </c>
      <c r="J25" t="str">
        <f>AE2213_ParSDOM10m_DOC!N44</f>
        <v>AE2213 SDOM GH Par-7</v>
      </c>
      <c r="K25" s="6">
        <f>AE2213_ParSDOM10m_DOC!P44</f>
        <v>0.59923762665499147</v>
      </c>
      <c r="L25" s="6">
        <f>AE2213_ParSDOM10m_DOC!Q44</f>
        <v>66.958421974979487</v>
      </c>
      <c r="M25" s="29">
        <f>AVERAGE(L25:L27)</f>
        <v>67.425992420234309</v>
      </c>
      <c r="N25" s="6">
        <f>STDEV(L25:L27)</f>
        <v>0.51618208598090387</v>
      </c>
      <c r="O25" s="29">
        <f>N25/M25*100</f>
        <v>0.76555356095285199</v>
      </c>
    </row>
    <row r="26" spans="1:23" ht="17" customHeight="1" x14ac:dyDescent="0.2">
      <c r="A26" t="str">
        <f>AE2213_ParSDOM200m_DOC!N55</f>
        <v>AE2213 SDOM A/B Par-6</v>
      </c>
      <c r="B26" s="6">
        <f>AE2213_ParSDOM200m_DOC!P55</f>
        <v>0.63288189025260866</v>
      </c>
      <c r="C26" s="6">
        <f>AE2213_ParSDOM200m_DOC!Q55</f>
        <v>55.842651793035863</v>
      </c>
      <c r="D26" s="29"/>
      <c r="E26" s="6"/>
      <c r="F26" s="6"/>
      <c r="J26" t="str">
        <f>AE2213_ParSDOM10m_DOC!N45</f>
        <v>AE2213 SDOM GH Par-7</v>
      </c>
      <c r="K26" s="6">
        <f>AE2213_ParSDOM10m_DOC!P45</f>
        <v>1.336014716842129</v>
      </c>
      <c r="L26" s="6">
        <f>AE2213_ParSDOM10m_DOC!Q45</f>
        <v>67.339656798600117</v>
      </c>
      <c r="M26" s="29"/>
      <c r="N26" s="6"/>
      <c r="O26" s="29"/>
    </row>
    <row r="27" spans="1:23" ht="17" customHeight="1" x14ac:dyDescent="0.2">
      <c r="A27" t="str">
        <f>AE2213_ParSDOM200m_DOC!N56</f>
        <v>AE2213 SDOM A/B Par-6</v>
      </c>
      <c r="B27" s="6">
        <f>AE2213_ParSDOM200m_DOC!P56</f>
        <v>0.54629589513305998</v>
      </c>
      <c r="C27" s="6">
        <f>AE2213_ParSDOM200m_DOC!Q56</f>
        <v>57.623165363823155</v>
      </c>
      <c r="D27" s="29"/>
      <c r="E27" s="6"/>
      <c r="F27" s="6"/>
      <c r="J27" t="str">
        <f>AE2213_ParSDOM10m_DOC!N46</f>
        <v>AE2213 SDOM GH Par-7</v>
      </c>
      <c r="K27" s="6">
        <f>AE2213_ParSDOM10m_DOC!P46</f>
        <v>0.47169315136024587</v>
      </c>
      <c r="L27" s="6">
        <f>AE2213_ParSDOM10m_DOC!Q46</f>
        <v>67.979898487123307</v>
      </c>
      <c r="M27" s="29"/>
      <c r="N27" s="6"/>
      <c r="O27" s="29"/>
    </row>
    <row r="28" spans="1:23" ht="17" customHeight="1" x14ac:dyDescent="0.2">
      <c r="A28" t="str">
        <f>AE2213_ParSDOM200m_DOC!N57</f>
        <v>AE2213 SDOM A/B Par-7</v>
      </c>
      <c r="B28" s="6">
        <f>AE2213_ParSDOM200m_DOC!P57</f>
        <v>0.38283417314429269</v>
      </c>
      <c r="C28" s="6">
        <f>AE2213_ParSDOM200m_DOC!Q57</f>
        <v>57.867142442035991</v>
      </c>
      <c r="D28" s="29">
        <f>AVERAGE(C28:C30)</f>
        <v>57.264121082056029</v>
      </c>
      <c r="E28" s="6">
        <f>STDEV(C28:C30)</f>
        <v>0.79608852429342503</v>
      </c>
      <c r="F28" s="6">
        <f>E28/D28*100</f>
        <v>1.3902047377146998</v>
      </c>
      <c r="J28" t="str">
        <f>AE2213_ParSDOM10m_DOC!N47</f>
        <v>AE2213 SDOM GH Par-8</v>
      </c>
      <c r="K28" s="6">
        <f>AE2213_ParSDOM10m_DOC!P47</f>
        <v>1.2316704471138309</v>
      </c>
      <c r="L28" s="6">
        <f>AE2213_ParSDOM10m_DOC!Q47</f>
        <v>68.052653224455483</v>
      </c>
      <c r="M28" s="29">
        <f>AVERAGE(L28:L30)</f>
        <v>67.717011369563025</v>
      </c>
      <c r="N28" s="6">
        <f>STDEV(L28:L30)</f>
        <v>0.49812153139907644</v>
      </c>
      <c r="O28" s="29">
        <f>N28/M28*100</f>
        <v>0.73559290542312483</v>
      </c>
    </row>
    <row r="29" spans="1:23" ht="17" customHeight="1" x14ac:dyDescent="0.2">
      <c r="A29" t="str">
        <f>AE2213_ParSDOM200m_DOC!N58</f>
        <v>AE2213 SDOM A/B Par-7</v>
      </c>
      <c r="B29" s="6">
        <f>AE2213_ParSDOM200m_DOC!P58</f>
        <v>0.67712731801555748</v>
      </c>
      <c r="C29" s="6">
        <f>AE2213_ParSDOM200m_DOC!Q58</f>
        <v>57.563468844685971</v>
      </c>
      <c r="D29" s="29"/>
      <c r="E29" s="6"/>
      <c r="F29" s="6"/>
      <c r="J29" t="str">
        <f>AE2213_ParSDOM10m_DOC!N48</f>
        <v>AE2213 SDOM GH Par-8</v>
      </c>
      <c r="K29" s="6">
        <f>AE2213_ParSDOM10m_DOC!P48</f>
        <v>0.82235899686026526</v>
      </c>
      <c r="L29" s="6">
        <f>AE2213_ParSDOM10m_DOC!Q48</f>
        <v>67.144674102549871</v>
      </c>
      <c r="M29" s="29"/>
      <c r="N29" s="6"/>
      <c r="O29" s="29"/>
    </row>
    <row r="30" spans="1:23" ht="17" customHeight="1" x14ac:dyDescent="0.2">
      <c r="A30" t="str">
        <f>AE2213_ParSDOM200m_DOC!N59</f>
        <v>AE2213 SDOM A/B Par-7</v>
      </c>
      <c r="B30" s="6">
        <f>AE2213_ParSDOM200m_DOC!P59</f>
        <v>0.60496330712682922</v>
      </c>
      <c r="C30" s="6">
        <f>AE2213_ParSDOM200m_DOC!Q59</f>
        <v>56.361751959446146</v>
      </c>
      <c r="D30" s="29"/>
      <c r="E30" s="6"/>
      <c r="F30" s="6"/>
      <c r="J30" t="str">
        <f>AE2213_ParSDOM10m_DOC!N49</f>
        <v>AE2213 SDOM GH Par-8</v>
      </c>
      <c r="K30" s="6">
        <f>AE2213_ParSDOM10m_DOC!P49</f>
        <v>0.94633079969812606</v>
      </c>
      <c r="L30" s="6">
        <f>AE2213_ParSDOM10m_DOC!Q49</f>
        <v>67.953706781683721</v>
      </c>
      <c r="M30" s="29"/>
      <c r="N30" s="6"/>
      <c r="O30" s="29"/>
    </row>
    <row r="31" spans="1:23" ht="17" customHeight="1" x14ac:dyDescent="0.2">
      <c r="A31" t="str">
        <f>AE2213_ParSDOM200m_DOC!N60</f>
        <v>AE2213 SDOM A/B Par-8</v>
      </c>
      <c r="B31" s="6">
        <f>AE2213_ParSDOM200m_DOC!P60</f>
        <v>0.65398895806630719</v>
      </c>
      <c r="C31" s="6">
        <f>AE2213_ParSDOM200m_DOC!Q60</f>
        <v>56.177471400370507</v>
      </c>
      <c r="D31" s="29">
        <f>AVERAGE(C31:C33)</f>
        <v>56.601403202938911</v>
      </c>
      <c r="E31" s="6">
        <f>STDEV(C31:C33)</f>
        <v>0.77051556259348786</v>
      </c>
      <c r="F31" s="6">
        <f>E31/D31*100</f>
        <v>1.3613011674478779</v>
      </c>
      <c r="J31" t="str">
        <f>AE2213_ParSDOM10m_DOC!N50</f>
        <v>AE2213 SDOM GH Par-9</v>
      </c>
      <c r="K31" s="6">
        <f>AE2213_ParSDOM10m_DOC!P50</f>
        <v>1.0147885428105121</v>
      </c>
      <c r="L31" s="6">
        <f>AE2213_ParSDOM10m_DOC!Q50</f>
        <v>67.537549684143642</v>
      </c>
      <c r="M31" s="29">
        <f>AVERAGE(L31:L33)</f>
        <v>66.606289046291735</v>
      </c>
      <c r="N31" s="6">
        <f>STDEV(L31:L33)</f>
        <v>0.8444365022074386</v>
      </c>
      <c r="O31" s="29">
        <f>N31/M31*100</f>
        <v>1.267802957196055</v>
      </c>
    </row>
    <row r="32" spans="1:23" ht="17" customHeight="1" x14ac:dyDescent="0.2">
      <c r="A32" t="str">
        <f>AE2213_ParSDOM200m_DOC!N61</f>
        <v>AE2213 SDOM A/B Par-8</v>
      </c>
      <c r="B32" s="6">
        <f>AE2213_ParSDOM200m_DOC!P61</f>
        <v>1.0849348710167843</v>
      </c>
      <c r="C32" s="6">
        <f>AE2213_ParSDOM200m_DOC!Q61</f>
        <v>57.490794821388533</v>
      </c>
      <c r="D32" s="29"/>
      <c r="E32" s="6"/>
      <c r="F32" s="6"/>
      <c r="J32" t="str">
        <f>AE2213_ParSDOM10m_DOC!N51</f>
        <v>AE2213 SDOM GH Par-9</v>
      </c>
      <c r="K32" s="6">
        <f>AE2213_ParSDOM10m_DOC!P51</f>
        <v>0.71200984235004239</v>
      </c>
      <c r="L32" s="6">
        <f>AE2213_ParSDOM10m_DOC!Q51</f>
        <v>66.390935023788472</v>
      </c>
      <c r="M32" s="29"/>
      <c r="N32" s="6"/>
      <c r="O32" s="29"/>
    </row>
    <row r="33" spans="1:19" ht="17" customHeight="1" x14ac:dyDescent="0.2">
      <c r="A33" t="str">
        <f>AE2213_ParSDOM200m_DOC!N62</f>
        <v>AE2213 SDOM A/B Par-8</v>
      </c>
      <c r="B33" s="6">
        <f>AE2213_ParSDOM200m_DOC!P62</f>
        <v>0.74532462632005592</v>
      </c>
      <c r="C33" s="6">
        <f>AE2213_ParSDOM200m_DOC!Q62</f>
        <v>56.135943387057686</v>
      </c>
      <c r="D33" s="29"/>
      <c r="E33" s="6"/>
      <c r="F33" s="6"/>
      <c r="J33" t="str">
        <f>AE2213_ParSDOM10m_DOC!N52</f>
        <v>AE2213 SDOM GH Par-9</v>
      </c>
      <c r="K33" s="6">
        <f>AE2213_ParSDOM10m_DOC!P52</f>
        <v>0.56474924658249182</v>
      </c>
      <c r="L33" s="6">
        <f>AE2213_ParSDOM10m_DOC!Q52</f>
        <v>65.890382430943063</v>
      </c>
      <c r="M33" s="29"/>
      <c r="N33" s="6"/>
      <c r="O33" s="29"/>
    </row>
    <row r="34" spans="1:19" ht="17" customHeight="1" x14ac:dyDescent="0.2">
      <c r="A34" t="str">
        <f>AE2213_ParSDOM200m_DOC!N63</f>
        <v>AE2213 SDOM A/B Par-9</v>
      </c>
      <c r="B34" s="6">
        <f>AE2213_ParSDOM200m_DOC!P63</f>
        <v>1.0497349017268955</v>
      </c>
      <c r="C34" s="6">
        <f>AE2213_ParSDOM200m_DOC!Q63</f>
        <v>55.533787194021741</v>
      </c>
      <c r="D34" s="29">
        <f>AVERAGE(C34:C36)</f>
        <v>55.857359631084158</v>
      </c>
      <c r="E34" s="6">
        <f>STDEV(C34:C36)</f>
        <v>0.29301966772849852</v>
      </c>
      <c r="F34" s="6">
        <f>E34/D34*100</f>
        <v>0.52458560458957937</v>
      </c>
      <c r="J34" t="str">
        <f>AE2213_ParSDOM10m_DOC!N53</f>
        <v>AE2213 SDOM GH Par-10</v>
      </c>
      <c r="K34" s="6">
        <f>AE2213_ParSDOM10m_DOC!P53</f>
        <v>0.42469826215917234</v>
      </c>
      <c r="L34" s="6">
        <f>AE2213_ParSDOM10m_DOC!Q53</f>
        <v>64.938750466638126</v>
      </c>
      <c r="M34" s="29">
        <f>AVERAGE(L34:L36)</f>
        <v>66.761499152600379</v>
      </c>
      <c r="N34" s="6">
        <f>STDEV(L34:L36)</f>
        <v>1.6256536624640623</v>
      </c>
      <c r="O34" s="29">
        <f>N34/M34*100</f>
        <v>2.435016713372804</v>
      </c>
    </row>
    <row r="35" spans="1:19" ht="17" customHeight="1" x14ac:dyDescent="0.2">
      <c r="A35" t="str">
        <f>AE2213_ParSDOM200m_DOC!N64</f>
        <v>AE2213 SDOM A/B Par-9</v>
      </c>
      <c r="B35" s="6">
        <f>AE2213_ParSDOM200m_DOC!P64</f>
        <v>0.98277671643003728</v>
      </c>
      <c r="C35" s="6">
        <f>AE2213_ParSDOM200m_DOC!Q64</f>
        <v>55.933494322157664</v>
      </c>
      <c r="D35" s="29"/>
      <c r="E35" s="6"/>
      <c r="F35" s="6"/>
      <c r="J35" t="str">
        <f>AE2213_ParSDOM10m_DOC!N54</f>
        <v>AE2213 SDOM GH Par-10</v>
      </c>
      <c r="K35" s="6">
        <f>AE2213_ParSDOM10m_DOC!P54</f>
        <v>0.39906752697272874</v>
      </c>
      <c r="L35" s="6">
        <f>AE2213_ParSDOM10m_DOC!Q54</f>
        <v>67.284363198227652</v>
      </c>
      <c r="M35" s="29"/>
      <c r="N35" s="6"/>
      <c r="O35" s="29"/>
    </row>
    <row r="36" spans="1:19" ht="17" customHeight="1" x14ac:dyDescent="0.2">
      <c r="A36" t="str">
        <f>AE2213_ParSDOM200m_DOC!N65</f>
        <v>AE2213 SDOM A/B Par-9</v>
      </c>
      <c r="B36" s="6">
        <f>AE2213_ParSDOM200m_DOC!P65</f>
        <v>1.0741517117414683</v>
      </c>
      <c r="C36" s="6">
        <f>AE2213_ParSDOM200m_DOC!Q65</f>
        <v>56.104797377073062</v>
      </c>
      <c r="D36" s="29"/>
      <c r="E36" s="6"/>
      <c r="F36" s="6"/>
      <c r="J36" t="str">
        <f>AE2213_ParSDOM10m_DOC!N55</f>
        <v>AE2213 SDOM GH Par-10</v>
      </c>
      <c r="K36" s="6">
        <f>AE2213_ParSDOM10m_DOC!P55</f>
        <v>1.0397932348938674</v>
      </c>
      <c r="L36" s="6">
        <f>AE2213_ParSDOM10m_DOC!Q55</f>
        <v>68.061383792935359</v>
      </c>
      <c r="M36" s="29"/>
      <c r="N36" s="6"/>
      <c r="O36" s="29"/>
    </row>
    <row r="37" spans="1:19" x14ac:dyDescent="0.2">
      <c r="B37" s="6"/>
      <c r="C37" s="6"/>
      <c r="D37" s="29"/>
      <c r="E37" s="6"/>
      <c r="F37" s="6"/>
      <c r="G37" s="35" t="s">
        <v>171</v>
      </c>
      <c r="H37" s="35"/>
      <c r="K37" s="6"/>
      <c r="L37" s="6"/>
      <c r="M37" s="33" t="s">
        <v>232</v>
      </c>
      <c r="N37" s="33"/>
      <c r="O37" s="29"/>
      <c r="P37" s="6"/>
      <c r="Q37" s="6"/>
      <c r="R37" s="34" t="s">
        <v>172</v>
      </c>
      <c r="S37" s="34"/>
    </row>
    <row r="38" spans="1:19" x14ac:dyDescent="0.2">
      <c r="A38" s="12" t="s">
        <v>171</v>
      </c>
      <c r="B38" s="11" t="s">
        <v>162</v>
      </c>
      <c r="C38" s="11" t="s">
        <v>161</v>
      </c>
      <c r="D38" s="27" t="s">
        <v>28</v>
      </c>
      <c r="E38" s="11" t="s">
        <v>29</v>
      </c>
      <c r="F38" s="11" t="s">
        <v>30</v>
      </c>
      <c r="G38" s="34" t="s">
        <v>167</v>
      </c>
      <c r="H38" s="34"/>
      <c r="I38" s="12"/>
      <c r="J38" s="12" t="s">
        <v>172</v>
      </c>
      <c r="K38" s="11" t="s">
        <v>162</v>
      </c>
      <c r="L38" s="11" t="s">
        <v>161</v>
      </c>
      <c r="O38" s="27" t="s">
        <v>28</v>
      </c>
      <c r="P38" s="11" t="s">
        <v>29</v>
      </c>
      <c r="Q38" s="11" t="s">
        <v>30</v>
      </c>
      <c r="R38" s="16" t="s">
        <v>168</v>
      </c>
      <c r="S38" s="16"/>
    </row>
    <row r="39" spans="1:19" x14ac:dyDescent="0.2">
      <c r="A39" t="str">
        <f>AE2213_SDOM200m_DOC!N65</f>
        <v>AE2213 SDOM C TOC-0</v>
      </c>
      <c r="B39" s="6">
        <f>AE2213_SDOM200m_DOC!P65</f>
        <v>1.0969121998906783</v>
      </c>
      <c r="C39" s="6">
        <f>AE2213_SDOM200m_DOC!Q65</f>
        <v>60.833174951267054</v>
      </c>
      <c r="D39" s="28">
        <f>AVERAGE(C39:C42)</f>
        <v>61.817824074074061</v>
      </c>
      <c r="E39" s="6">
        <f>STDEV(C39:C42)</f>
        <v>1.474800342751055</v>
      </c>
      <c r="F39" s="6">
        <f>E39/D39*100</f>
        <v>2.3857202430545845</v>
      </c>
      <c r="G39" s="13">
        <f>D39-D47</f>
        <v>-1.5219298245614112</v>
      </c>
      <c r="H39" s="12" t="s">
        <v>165</v>
      </c>
      <c r="I39" s="12"/>
      <c r="J39" t="str">
        <f>AE2213_SDOM10m_DOC!N64</f>
        <v>AE2213 SDOM I TOC-0</v>
      </c>
      <c r="K39" s="6">
        <f>AE2213_SDOM10m_DOC!P64</f>
        <v>0.29377880273866647</v>
      </c>
      <c r="L39" s="6">
        <f>AE2213_SDOM10m_DOC!Q64</f>
        <v>75.406096951524248</v>
      </c>
      <c r="O39" s="28">
        <f>AVERAGE(L39:L42)</f>
        <v>75.977936031984001</v>
      </c>
      <c r="P39" s="6">
        <f>STDEV(L39:L42)</f>
        <v>0.4555179326388335</v>
      </c>
      <c r="Q39" s="6">
        <f>P39/O39*100</f>
        <v>0.59953975644597235</v>
      </c>
      <c r="R39" s="13">
        <f>O39-O47</f>
        <v>0.11206896551723844</v>
      </c>
      <c r="S39" s="12" t="s">
        <v>165</v>
      </c>
    </row>
    <row r="40" spans="1:19" x14ac:dyDescent="0.2">
      <c r="A40" t="str">
        <f>AE2213_SDOM200m_DOC!N66</f>
        <v>AE2213 SDOM C TOC-0</v>
      </c>
      <c r="B40" s="6">
        <f>AE2213_SDOM200m_DOC!P66</f>
        <v>0.34255481034678475</v>
      </c>
      <c r="C40" s="6">
        <f>AE2213_SDOM200m_DOC!Q66</f>
        <v>60.859490740740732</v>
      </c>
      <c r="D40" s="29"/>
      <c r="E40" s="6"/>
      <c r="F40" s="6"/>
      <c r="G40" s="12"/>
      <c r="H40" s="12"/>
      <c r="I40" s="12"/>
      <c r="J40" t="str">
        <f>AE2213_SDOM10m_DOC!N65</f>
        <v>AE2213 SDOM I TOC-0</v>
      </c>
      <c r="K40" s="6">
        <f>AE2213_SDOM10m_DOC!P65</f>
        <v>1.4532191908472851</v>
      </c>
      <c r="L40" s="6">
        <f>AE2213_SDOM10m_DOC!Q65</f>
        <v>76.460694652673652</v>
      </c>
      <c r="O40" s="29"/>
      <c r="P40" s="6"/>
      <c r="Q40" s="6"/>
      <c r="R40" s="12"/>
      <c r="S40" s="12"/>
    </row>
    <row r="41" spans="1:19" x14ac:dyDescent="0.2">
      <c r="A41" t="str">
        <f>AE2213_SDOM200m_DOC!N67</f>
        <v>AE2213 SDOM D TOC-0</v>
      </c>
      <c r="B41" s="6">
        <f>AE2213_SDOM200m_DOC!P67</f>
        <v>1.1697404874772472</v>
      </c>
      <c r="C41" s="6">
        <f>AE2213_SDOM200m_DOC!Q67</f>
        <v>61.616800682261193</v>
      </c>
      <c r="D41" s="29"/>
      <c r="E41" s="6"/>
      <c r="F41" s="6"/>
      <c r="G41" s="12"/>
      <c r="H41" s="12"/>
      <c r="I41" s="12"/>
      <c r="J41" t="str">
        <f>AE2213_SDOM10m_DOC!N66</f>
        <v>AE2213 SDOM J TOC-0</v>
      </c>
      <c r="K41" s="6">
        <f>AE2213_SDOM10m_DOC!P66</f>
        <v>0.71218584663181894</v>
      </c>
      <c r="L41" s="6">
        <f>AE2213_SDOM10m_DOC!Q66</f>
        <v>76.193453273363318</v>
      </c>
      <c r="O41" s="29"/>
      <c r="P41" s="6"/>
      <c r="Q41" s="6"/>
      <c r="R41" s="12"/>
      <c r="S41" s="12"/>
    </row>
    <row r="42" spans="1:19" x14ac:dyDescent="0.2">
      <c r="A42" t="str">
        <f>AE2213_SDOM200m_DOC!N68</f>
        <v>AE2213 SDOM D TOC-0</v>
      </c>
      <c r="B42" s="6">
        <f>AE2213_SDOM200m_DOC!P68</f>
        <v>0.52428947165397921</v>
      </c>
      <c r="C42" s="10">
        <f>AE2213_SDOM200m_DOC!Q68</f>
        <v>63.96182992202727</v>
      </c>
      <c r="D42" s="29"/>
      <c r="E42" s="6"/>
      <c r="F42" s="6"/>
      <c r="G42" s="12"/>
      <c r="H42" s="12"/>
      <c r="I42" s="12"/>
      <c r="J42" t="str">
        <f>AE2213_SDOM10m_DOC!N67</f>
        <v>AE2213 SDOM J TOC-0</v>
      </c>
      <c r="K42" s="6">
        <f>AE2213_SDOM10m_DOC!P67</f>
        <v>0.38796296164914118</v>
      </c>
      <c r="L42" s="6">
        <f>AE2213_SDOM10m_DOC!Q67</f>
        <v>75.851499250374815</v>
      </c>
      <c r="O42" s="29"/>
      <c r="P42" s="6"/>
      <c r="Q42" s="6"/>
      <c r="R42" s="12"/>
      <c r="S42" s="12"/>
    </row>
    <row r="43" spans="1:19" x14ac:dyDescent="0.2">
      <c r="A43" t="str">
        <f>AE2213_SDOM200m_DOC!N69</f>
        <v>AE2213 SDOM C DOC-0</v>
      </c>
      <c r="B43" s="6">
        <f>AE2213_SDOM200m_DOC!P69</f>
        <v>1.1505281349134642</v>
      </c>
      <c r="C43" s="6">
        <f>AE2213_SDOM200m_DOC!Q69</f>
        <v>61.561245126705657</v>
      </c>
      <c r="D43" s="29">
        <f>AVERAGE(C43:C46)</f>
        <v>61.526157407407403</v>
      </c>
      <c r="E43" s="6">
        <f>STDEV(C43:C46)</f>
        <v>0.60861339837918138</v>
      </c>
      <c r="F43" s="6">
        <f>E43/D43*100</f>
        <v>0.98919455403192103</v>
      </c>
      <c r="G43" s="13">
        <f>D43-D51</f>
        <v>-1.9049707602339083</v>
      </c>
      <c r="H43" s="12" t="s">
        <v>166</v>
      </c>
      <c r="I43" s="12"/>
      <c r="J43" t="str">
        <f>AE2213_SDOM10m_DOC!N68</f>
        <v>AE2213 SDOM I DOC-0</v>
      </c>
      <c r="K43" s="6">
        <f>AE2213_SDOM10m_DOC!P68</f>
        <v>0.95896535191589638</v>
      </c>
      <c r="L43" s="6">
        <f>AE2213_SDOM10m_DOC!Q68</f>
        <v>75.906096951524248</v>
      </c>
      <c r="O43" s="29">
        <f>AVERAGE(L43:L46)</f>
        <v>75.917591204397795</v>
      </c>
      <c r="P43" s="6">
        <f>STDEV(L43:L46)</f>
        <v>0.13255819074335309</v>
      </c>
      <c r="Q43" s="6">
        <f>P43/O43*100</f>
        <v>0.17460800407438928</v>
      </c>
      <c r="R43" s="13">
        <f>O43-O51</f>
        <v>9.4827586206889691E-2</v>
      </c>
      <c r="S43" s="12" t="s">
        <v>166</v>
      </c>
    </row>
    <row r="44" spans="1:19" x14ac:dyDescent="0.2">
      <c r="A44" t="str">
        <f>AE2213_SDOM200m_DOC!N70</f>
        <v>AE2213 SDOM C DOC-0</v>
      </c>
      <c r="B44" s="6">
        <f>AE2213_SDOM200m_DOC!P70</f>
        <v>0.25103663195182835</v>
      </c>
      <c r="C44" s="6">
        <f>AE2213_SDOM200m_DOC!Q70</f>
        <v>61.920894249512664</v>
      </c>
      <c r="D44" s="29"/>
      <c r="E44" s="6"/>
      <c r="F44" s="6"/>
      <c r="J44" t="str">
        <f>AE2213_SDOM10m_DOC!N69</f>
        <v>AE2213 SDOM I DOC-0</v>
      </c>
      <c r="K44" s="6">
        <f>AE2213_SDOM10m_DOC!P69</f>
        <v>1.1500465275186793</v>
      </c>
      <c r="L44" s="6">
        <f>AE2213_SDOM10m_DOC!Q69</f>
        <v>76.05552223888057</v>
      </c>
      <c r="O44" s="29"/>
      <c r="P44" s="6"/>
      <c r="Q44" s="6"/>
    </row>
    <row r="45" spans="1:19" x14ac:dyDescent="0.2">
      <c r="A45" t="str">
        <f>AE2213_SDOM200m_DOC!N71</f>
        <v>AE2213 SDOM D DOC-0</v>
      </c>
      <c r="B45" s="6">
        <f>AE2213_SDOM200m_DOC!P71</f>
        <v>0.64175125255422494</v>
      </c>
      <c r="C45" s="6">
        <f>AE2213_SDOM200m_DOC!Q71</f>
        <v>61.967677875243652</v>
      </c>
      <c r="D45" s="29"/>
      <c r="E45" s="6"/>
      <c r="F45" s="6"/>
      <c r="J45" t="str">
        <f>AE2213_SDOM10m_DOC!N70</f>
        <v>AE2213 SDOM J DOC-0</v>
      </c>
      <c r="K45" s="6">
        <f>AE2213_SDOM10m_DOC!P70</f>
        <v>0.31336335356817485</v>
      </c>
      <c r="L45" s="6">
        <f>AE2213_SDOM10m_DOC!Q70</f>
        <v>75.791154422788594</v>
      </c>
      <c r="O45" s="29"/>
      <c r="P45" s="6"/>
      <c r="Q45" s="6"/>
    </row>
    <row r="46" spans="1:19" x14ac:dyDescent="0.2">
      <c r="A46" t="str">
        <f>AE2213_SDOM200m_DOC!N72</f>
        <v>AE2213 SDOM D DOC-0</v>
      </c>
      <c r="B46" s="6">
        <f>AE2213_SDOM200m_DOC!P72</f>
        <v>0.93107881862507114</v>
      </c>
      <c r="C46" s="6">
        <f>AE2213_SDOM200m_DOC!Q72</f>
        <v>60.654812378167641</v>
      </c>
      <c r="D46" s="29"/>
      <c r="E46" s="6"/>
      <c r="F46" s="6"/>
      <c r="G46" s="33" t="s">
        <v>234</v>
      </c>
      <c r="H46" s="33"/>
      <c r="J46" t="str">
        <f>AE2213_SDOM10m_DOC!N71</f>
        <v>AE2213 SDOM J DOC-0 (Vial Broken)</v>
      </c>
      <c r="K46" s="6"/>
      <c r="L46" s="6"/>
      <c r="O46" s="29"/>
      <c r="P46" s="6"/>
      <c r="Q46" s="6"/>
      <c r="R46" s="33" t="s">
        <v>235</v>
      </c>
      <c r="S46" s="33"/>
    </row>
    <row r="47" spans="1:19" x14ac:dyDescent="0.2">
      <c r="A47" t="str">
        <f>AE2213_SDOM200m_DOC!N73</f>
        <v>AE2213 SDOM C TOC-5</v>
      </c>
      <c r="B47" s="6">
        <f>AE2213_SDOM200m_DOC!P73</f>
        <v>0.97720768097127109</v>
      </c>
      <c r="C47" s="6">
        <f>AE2213_SDOM200m_DOC!Q73</f>
        <v>63.865338693957106</v>
      </c>
      <c r="D47" s="31">
        <f>AVERAGE(C47:C50)</f>
        <v>63.339753898635472</v>
      </c>
      <c r="E47" s="6">
        <f>STDEV(C47:C50)</f>
        <v>0.58698602826675972</v>
      </c>
      <c r="F47" s="6">
        <f>E47/D47*100</f>
        <v>0.92672609559887342</v>
      </c>
      <c r="G47" s="13">
        <f>D55-D70</f>
        <v>4.5559691271942953</v>
      </c>
      <c r="H47" s="12" t="s">
        <v>215</v>
      </c>
      <c r="J47" t="str">
        <f>AE2213_SDOM10m_DOC!N72</f>
        <v>AE2213 SDOM I TOC-6</v>
      </c>
      <c r="K47" s="6">
        <f>AE2213_SDOM10m_DOC!P72</f>
        <v>0.94648472430004271</v>
      </c>
      <c r="L47" s="6">
        <f>AE2213_SDOM10m_DOC!Q72</f>
        <v>75.862993503248362</v>
      </c>
      <c r="O47" s="30">
        <f>AVERAGE(L47:L50)</f>
        <v>75.865867066466762</v>
      </c>
      <c r="P47" s="6">
        <f>STDEV(L47:L50)</f>
        <v>0.40121638716992153</v>
      </c>
      <c r="Q47" s="6">
        <f>P47/O47*100</f>
        <v>0.52884966940193578</v>
      </c>
      <c r="R47" s="13">
        <f>O55-O70</f>
        <v>8.848907854532456</v>
      </c>
      <c r="S47" s="12" t="s">
        <v>215</v>
      </c>
    </row>
    <row r="48" spans="1:19" x14ac:dyDescent="0.2">
      <c r="A48" t="str">
        <f>AE2213_SDOM200m_DOC!N74</f>
        <v>AE2213 SDOM C TOC-5</v>
      </c>
      <c r="B48" s="6">
        <f>AE2213_SDOM200m_DOC!P74</f>
        <v>0.15959127542684579</v>
      </c>
      <c r="C48" s="6">
        <f>AE2213_SDOM200m_DOC!Q74</f>
        <v>63.780543372319677</v>
      </c>
      <c r="D48" s="29"/>
      <c r="E48" s="6"/>
      <c r="F48" s="6"/>
      <c r="J48" t="str">
        <f>AE2213_SDOM10m_DOC!N73</f>
        <v>AE2213 SDOM I TOC-6</v>
      </c>
      <c r="K48" s="6">
        <f>AE2213_SDOM10m_DOC!P73</f>
        <v>0.81514535517259323</v>
      </c>
      <c r="L48" s="6">
        <f>AE2213_SDOM10m_DOC!Q73</f>
        <v>76.357246376811588</v>
      </c>
      <c r="O48" s="29"/>
      <c r="P48" s="6"/>
      <c r="Q48" s="6"/>
    </row>
    <row r="49" spans="1:18" x14ac:dyDescent="0.2">
      <c r="A49" t="str">
        <f>AE2213_SDOM200m_DOC!N75</f>
        <v>AE2213 SDOM D TOC-5</v>
      </c>
      <c r="B49" s="6">
        <f>AE2213_SDOM200m_DOC!P75</f>
        <v>0.33681621489194624</v>
      </c>
      <c r="C49" s="6">
        <f>AE2213_SDOM200m_DOC!Q75</f>
        <v>63.075865009746586</v>
      </c>
      <c r="D49" s="29"/>
      <c r="E49" s="6"/>
      <c r="F49" s="6"/>
      <c r="J49" t="str">
        <f>AE2213_SDOM10m_DOC!N74</f>
        <v>AE2213 SDOM J TOC-6</v>
      </c>
      <c r="K49" s="6">
        <f>AE2213_SDOM10m_DOC!P74</f>
        <v>0.50554299694467864</v>
      </c>
      <c r="L49" s="6">
        <f>AE2213_SDOM10m_DOC!Q74</f>
        <v>75.374487756121937</v>
      </c>
      <c r="O49" s="29"/>
      <c r="P49" s="6"/>
      <c r="Q49" s="6"/>
    </row>
    <row r="50" spans="1:18" x14ac:dyDescent="0.2">
      <c r="A50" t="str">
        <f>AE2213_SDOM200m_DOC!N76</f>
        <v>AE2213 SDOM D TOC-5</v>
      </c>
      <c r="B50" s="6">
        <f>AE2213_SDOM200m_DOC!P76</f>
        <v>0.45261231202476954</v>
      </c>
      <c r="C50" s="6">
        <f>AE2213_SDOM200m_DOC!Q76</f>
        <v>62.637268518518518</v>
      </c>
      <c r="D50" s="29"/>
      <c r="E50" s="6"/>
      <c r="F50" s="6"/>
      <c r="J50" t="str">
        <f>AE2213_SDOM10m_DOC!N75</f>
        <v>AE2213 SDOM J TOC-6</v>
      </c>
      <c r="K50" s="6">
        <f>AE2213_SDOM10m_DOC!P75</f>
        <v>1.0537125540918693</v>
      </c>
      <c r="L50" s="6">
        <f>AE2213_SDOM10m_DOC!Q75</f>
        <v>75.868740629685149</v>
      </c>
      <c r="O50" s="29"/>
      <c r="P50" s="6"/>
      <c r="Q50" s="6"/>
    </row>
    <row r="51" spans="1:18" x14ac:dyDescent="0.2">
      <c r="A51" t="str">
        <f>AE2213_SDOM200m_DOC!N77</f>
        <v>AE2213 SDOM C DOC-5</v>
      </c>
      <c r="B51" s="6">
        <f>AE2213_SDOM200m_DOC!P77</f>
        <v>0.27826980123924183</v>
      </c>
      <c r="C51" s="6">
        <f>AE2213_SDOM200m_DOC!Q77</f>
        <v>64.590484892787529</v>
      </c>
      <c r="D51" s="31">
        <f>AVERAGE(C51:C54)</f>
        <v>63.431128167641312</v>
      </c>
      <c r="E51" s="6">
        <f>STDEV(C51:C54)</f>
        <v>0.90401015630904491</v>
      </c>
      <c r="F51" s="6">
        <f>E51/D51*100</f>
        <v>1.4251837897630453</v>
      </c>
      <c r="J51" t="str">
        <f>AE2213_SDOM10m_DOC!N76</f>
        <v>AE2213 SDOM I DOC-6</v>
      </c>
      <c r="K51" s="6">
        <f>AE2213_SDOM10m_DOC!P76</f>
        <v>0.35084547674625804</v>
      </c>
      <c r="L51" s="6">
        <f>AE2213_SDOM10m_DOC!Q76</f>
        <v>74.541154422788594</v>
      </c>
      <c r="O51" s="30">
        <f>AVERAGE(L51:L54)</f>
        <v>75.822763618190905</v>
      </c>
      <c r="P51" s="6">
        <f>STDEV(L51:L54)</f>
        <v>1.026437425184183</v>
      </c>
      <c r="Q51" s="6">
        <f>P51/O51*100</f>
        <v>1.3537325417902952</v>
      </c>
    </row>
    <row r="52" spans="1:18" x14ac:dyDescent="0.2">
      <c r="A52" t="str">
        <f>AE2213_SDOM200m_DOC!N78</f>
        <v>AE2213 SDOM C DOC-5</v>
      </c>
      <c r="B52" s="6">
        <f>AE2213_SDOM200m_DOC!P78</f>
        <v>0.28197809242669303</v>
      </c>
      <c r="C52" s="6">
        <f>AE2213_SDOM200m_DOC!Q78</f>
        <v>63.678204191033124</v>
      </c>
      <c r="D52" s="29"/>
      <c r="E52" s="6"/>
      <c r="F52" s="6"/>
      <c r="J52" t="str">
        <f>AE2213_SDOM10m_DOC!N77</f>
        <v>AE2213 SDOM I DOC-6</v>
      </c>
      <c r="K52" s="6">
        <f>AE2213_SDOM10m_DOC!P77</f>
        <v>0.79779037395599472</v>
      </c>
      <c r="L52" s="6">
        <f>AE2213_SDOM10m_DOC!Q77</f>
        <v>75.454947526236893</v>
      </c>
      <c r="O52" s="29"/>
      <c r="P52" s="6"/>
      <c r="Q52" s="6"/>
    </row>
    <row r="53" spans="1:18" x14ac:dyDescent="0.2">
      <c r="A53" t="str">
        <f>AE2213_SDOM200m_DOC!N79</f>
        <v>AE2213 SDOM D DOC-5</v>
      </c>
      <c r="B53" s="6">
        <f>AE2213_SDOM200m_DOC!P79</f>
        <v>0.37589877247041203</v>
      </c>
      <c r="C53" s="6">
        <f>AE2213_SDOM200m_DOC!Q79</f>
        <v>62.558321150097456</v>
      </c>
      <c r="D53" s="29"/>
      <c r="E53" s="6"/>
      <c r="F53" s="6"/>
      <c r="J53" t="str">
        <f>AE2213_SDOM10m_DOC!N78</f>
        <v>AE2213 SDOM J DOC-6</v>
      </c>
      <c r="K53" s="6">
        <f>AE2213_SDOM10m_DOC!P78</f>
        <v>1.3968975731829185</v>
      </c>
      <c r="L53" s="6">
        <f>AE2213_SDOM10m_DOC!Q78</f>
        <v>76.753798100949524</v>
      </c>
      <c r="O53" s="29"/>
      <c r="P53" s="6"/>
      <c r="Q53" s="6"/>
    </row>
    <row r="54" spans="1:18" x14ac:dyDescent="0.2">
      <c r="A54" t="str">
        <f>AE2213_SDOM200m_DOC!N80</f>
        <v>AE2213 SDOM D DOC-5</v>
      </c>
      <c r="B54" s="6">
        <f>AE2213_SDOM200m_DOC!P80</f>
        <v>0.84056572233171944</v>
      </c>
      <c r="C54" s="6">
        <f>AE2213_SDOM200m_DOC!Q80</f>
        <v>62.897502436647166</v>
      </c>
      <c r="D54" s="29"/>
      <c r="E54" s="6"/>
      <c r="F54" s="6"/>
      <c r="G54" s="11"/>
      <c r="J54" t="str">
        <f>AE2213_SDOM10m_DOC!N79</f>
        <v>AE2213 SDOM J DOC-6</v>
      </c>
      <c r="K54" s="6">
        <f>AE2213_SDOM10m_DOC!P79</f>
        <v>0.85237364131898319</v>
      </c>
      <c r="L54" s="6">
        <f>AE2213_SDOM10m_DOC!Q79</f>
        <v>76.541154422788594</v>
      </c>
      <c r="O54" s="29"/>
      <c r="P54" s="6"/>
      <c r="Q54" s="6"/>
      <c r="R54" s="11"/>
    </row>
    <row r="55" spans="1:18" x14ac:dyDescent="0.2">
      <c r="A55" t="str">
        <f>AE2213_ParSDOM200m_DOC!N66</f>
        <v>AE2213 SDOM C/D Par-0</v>
      </c>
      <c r="B55" s="6">
        <f>AE2213_ParSDOM200m_DOC!P66</f>
        <v>0.11184771712005095</v>
      </c>
      <c r="C55" s="6">
        <f>AE2213_ParSDOM200m_DOC!Q66</f>
        <v>61.35549556031313</v>
      </c>
      <c r="D55" s="28">
        <f>AVERAGE(C55:C57)</f>
        <v>61.534585117724681</v>
      </c>
      <c r="E55" s="6">
        <f>STDEV(C55:C57)</f>
        <v>0.64571658214749594</v>
      </c>
      <c r="F55" s="6">
        <f>E55/D55*100</f>
        <v>1.0493555468232141</v>
      </c>
      <c r="G55" s="11"/>
      <c r="J55" t="str">
        <f>AE2213_ParSDOM10m_DOC!N56</f>
        <v>AE2213 SDOM IJ Par-0</v>
      </c>
      <c r="K55" s="6">
        <f>AE2213_ParSDOM10m_DOC!P56</f>
        <v>0.69254561487645871</v>
      </c>
      <c r="L55" s="6">
        <f>AE2213_ParSDOM10m_DOC!Q56</f>
        <v>77.13244444351173</v>
      </c>
      <c r="O55" s="28">
        <f>AVERAGE(L55:L57)</f>
        <v>76.837545241525277</v>
      </c>
      <c r="P55" s="6">
        <f>STDEV(L55:L57)</f>
        <v>0.44209344949594259</v>
      </c>
      <c r="Q55" s="6">
        <f>P55/O55*100</f>
        <v>0.57536123532616745</v>
      </c>
      <c r="R55" s="11"/>
    </row>
    <row r="56" spans="1:18" x14ac:dyDescent="0.2">
      <c r="A56" t="str">
        <f>AE2213_ParSDOM200m_DOC!N67</f>
        <v>AE2213 SDOM C/D Par-0</v>
      </c>
      <c r="B56" s="6">
        <f>AE2213_ParSDOM200m_DOC!P67</f>
        <v>1.119100381459369</v>
      </c>
      <c r="C56" s="6">
        <f>AE2213_ParSDOM200m_DOC!Q67</f>
        <v>62.250943347370885</v>
      </c>
      <c r="D56" s="29"/>
      <c r="E56" s="6"/>
      <c r="F56" s="6"/>
      <c r="G56" s="11"/>
      <c r="J56" t="str">
        <f>AE2213_ParSDOM10m_DOC!N57</f>
        <v>AE2213 SDOM IJ Par-0</v>
      </c>
      <c r="K56" s="6">
        <f>AE2213_ParSDOM10m_DOC!P57</f>
        <v>0.57668031851063861</v>
      </c>
      <c r="L56" s="6">
        <f>AE2213_ParSDOM10m_DOC!Q57</f>
        <v>77.050959137699678</v>
      </c>
      <c r="O56" s="29"/>
      <c r="P56" s="6"/>
      <c r="Q56" s="6"/>
      <c r="R56" s="11"/>
    </row>
    <row r="57" spans="1:18" x14ac:dyDescent="0.2">
      <c r="A57" t="str">
        <f>AE2213_ParSDOM200m_DOC!N68</f>
        <v>AE2213 SDOM C/D Par-0</v>
      </c>
      <c r="B57" s="6">
        <f>AE2213_ParSDOM200m_DOC!P68</f>
        <v>0.45618096142488579</v>
      </c>
      <c r="C57" s="6">
        <f>AE2213_ParSDOM200m_DOC!Q68</f>
        <v>60.997316445490036</v>
      </c>
      <c r="D57" s="29"/>
      <c r="E57" s="6"/>
      <c r="F57" s="6"/>
      <c r="G57" s="11"/>
      <c r="J57" t="str">
        <f>AE2213_ParSDOM10m_DOC!N58</f>
        <v>AE2213 SDOM IJ Par-0</v>
      </c>
      <c r="K57" s="6">
        <f>AE2213_ParSDOM10m_DOC!P58</f>
        <v>1.1564076559021306</v>
      </c>
      <c r="L57" s="6">
        <f>AE2213_ParSDOM10m_DOC!Q58</f>
        <v>76.32923214336445</v>
      </c>
      <c r="O57" s="29"/>
      <c r="P57" s="6"/>
      <c r="Q57" s="6"/>
      <c r="R57" s="11"/>
    </row>
    <row r="58" spans="1:18" x14ac:dyDescent="0.2">
      <c r="A58" t="str">
        <f>AE2213_ParSDOM200m_DOC!N69</f>
        <v>AE2213 SDOM C/D Par-5</v>
      </c>
      <c r="B58" s="6">
        <f>AE2213_ParSDOM200m_DOC!P69</f>
        <v>0.90815457722293313</v>
      </c>
      <c r="C58" s="6">
        <f>AE2213_ParSDOM200m_DOC!Q69</f>
        <v>60.641732831498977</v>
      </c>
      <c r="D58" s="28">
        <f>AVERAGE(C58:C60)</f>
        <v>60.639137330666927</v>
      </c>
      <c r="E58" s="6">
        <f>STDEV(C58:C60)</f>
        <v>0.13887748608598</v>
      </c>
      <c r="F58" s="6">
        <f>E58/D58*100</f>
        <v>0.22902285916218951</v>
      </c>
      <c r="G58" s="11"/>
      <c r="J58" t="str">
        <f>AE2213_ParSDOM10m_DOC!N59</f>
        <v>AE2213 SDOM IJ Par-6</v>
      </c>
      <c r="K58" s="6">
        <f>AE2213_ParSDOM10m_DOC!P59</f>
        <v>1.0443161370696599</v>
      </c>
      <c r="L58" s="6">
        <f>AE2213_ParSDOM10m_DOC!Q59</f>
        <v>76.527125028907989</v>
      </c>
      <c r="O58" s="30">
        <f>AVERAGE(L58:L60)</f>
        <v>75.28350405210989</v>
      </c>
      <c r="P58" s="6">
        <f>STDEV(L58:L60)</f>
        <v>1.0888361626901792</v>
      </c>
      <c r="Q58" s="6">
        <f>P58/O58*100</f>
        <v>1.4463144036660494</v>
      </c>
      <c r="R58" s="11"/>
    </row>
    <row r="59" spans="1:18" x14ac:dyDescent="0.2">
      <c r="A59" t="str">
        <f>AE2213_ParSDOM200m_DOC!N70</f>
        <v>AE2213 SDOM C/D Par-5</v>
      </c>
      <c r="B59" s="6">
        <f>AE2213_ParSDOM200m_DOC!P70</f>
        <v>7.4005917160340717E-2</v>
      </c>
      <c r="C59" s="6">
        <f>AE2213_ParSDOM200m_DOC!Q70</f>
        <v>60.776698874765657</v>
      </c>
      <c r="D59" s="29"/>
      <c r="E59" s="6"/>
      <c r="F59" s="6"/>
      <c r="G59" s="11"/>
      <c r="J59" t="str">
        <f>AE2213_ParSDOM10m_DOC!N60</f>
        <v>AE2213 SDOM IJ Par-6</v>
      </c>
      <c r="K59" s="6">
        <f>AE2213_ParSDOM10m_DOC!P60</f>
        <v>0.93206059637796612</v>
      </c>
      <c r="L59" s="6">
        <f>AE2213_ParSDOM10m_DOC!Q60</f>
        <v>74.821753985841653</v>
      </c>
      <c r="O59" s="29"/>
      <c r="P59" s="6"/>
      <c r="Q59" s="6"/>
      <c r="R59" s="11"/>
    </row>
    <row r="60" spans="1:18" x14ac:dyDescent="0.2">
      <c r="A60" t="str">
        <f>AE2213_ParSDOM200m_DOC!N71</f>
        <v>AE2213 SDOM C/D Par-5</v>
      </c>
      <c r="B60" s="6">
        <f>AE2213_ParSDOM200m_DOC!P71</f>
        <v>0.54401598374790772</v>
      </c>
      <c r="C60" s="6">
        <f>AE2213_ParSDOM200m_DOC!Q71</f>
        <v>60.498980285736152</v>
      </c>
      <c r="D60" s="29"/>
      <c r="E60" s="6"/>
      <c r="F60" s="6"/>
      <c r="G60" s="11"/>
      <c r="J60" t="str">
        <f>AE2213_ParSDOM10m_DOC!N61</f>
        <v>AE2213 SDOM IJ Par-6</v>
      </c>
      <c r="K60" s="6">
        <f>AE2213_ParSDOM10m_DOC!P61</f>
        <v>0.15146970198838114</v>
      </c>
      <c r="L60" s="6">
        <f>AE2213_ParSDOM10m_DOC!Q61</f>
        <v>74.501633141580044</v>
      </c>
      <c r="O60" s="29"/>
      <c r="P60" s="6"/>
      <c r="Q60" s="6"/>
      <c r="R60" s="11"/>
    </row>
    <row r="61" spans="1:18" x14ac:dyDescent="0.2">
      <c r="A61" t="str">
        <f>AE2213_ParSDOM200m_DOC!N72</f>
        <v>AE2213 SDOM C/D Par-6</v>
      </c>
      <c r="B61" s="6">
        <f>AE2213_ParSDOM200m_DOC!P72</f>
        <v>0.65027008818093623</v>
      </c>
      <c r="C61" s="6">
        <f>AE2213_ParSDOM200m_DOC!Q72</f>
        <v>60.527530794888712</v>
      </c>
      <c r="D61" s="29">
        <f>AVERAGE(C61:C63)</f>
        <v>60.331137898596829</v>
      </c>
      <c r="E61" s="6">
        <f>STDEV(C61:C63)</f>
        <v>0.4547709531350268</v>
      </c>
      <c r="F61" s="6">
        <f>E61/D61*100</f>
        <v>0.75379144000133924</v>
      </c>
      <c r="G61" s="11"/>
      <c r="J61" t="str">
        <f>AE2213_ParSDOM10m_DOC!N62</f>
        <v>AE2213 SDOM IJ Par-7</v>
      </c>
      <c r="K61" s="6">
        <f>AE2213_ParSDOM10m_DOC!P62</f>
        <v>0.61520056778833487</v>
      </c>
      <c r="L61" s="6">
        <f>AE2213_ParSDOM10m_DOC!Q62</f>
        <v>70.959932528249453</v>
      </c>
      <c r="M61" s="29">
        <f>AE2213_ParSDOMKL_DOC!P59</f>
        <v>0.60225537172889843</v>
      </c>
      <c r="N61" s="6">
        <f>AE2213_ParSDOMKL_DOC!Q59</f>
        <v>72.152391806059214</v>
      </c>
      <c r="O61" s="29">
        <f>AVERAGE(L61:L63,N61:N63)</f>
        <v>70.370731201365984</v>
      </c>
      <c r="P61" s="6">
        <f>STDEV(L61:L63,N61:N63)</f>
        <v>1.025597780488823</v>
      </c>
      <c r="Q61" s="6">
        <f>P61/O61*100</f>
        <v>1.4574209518358889</v>
      </c>
      <c r="R61" s="11"/>
    </row>
    <row r="62" spans="1:18" x14ac:dyDescent="0.2">
      <c r="A62" t="str">
        <f>AE2213_ParSDOM200m_DOC!N73</f>
        <v>AE2213 SDOM C/D Par-6</v>
      </c>
      <c r="B62" s="6">
        <f>AE2213_ParSDOM200m_DOC!P73</f>
        <v>0.88592926089276081</v>
      </c>
      <c r="C62" s="6">
        <f>AE2213_ParSDOM200m_DOC!Q73</f>
        <v>59.811172565242522</v>
      </c>
      <c r="D62" s="29"/>
      <c r="E62" s="6"/>
      <c r="F62" s="6"/>
      <c r="G62" s="11"/>
      <c r="J62" t="str">
        <f>AE2213_ParSDOM10m_DOC!N63</f>
        <v>AE2213 SDOM IJ Par-7</v>
      </c>
      <c r="K62" s="6">
        <f>AE2213_ParSDOM10m_DOC!P63</f>
        <v>0.61711801643811848</v>
      </c>
      <c r="L62" s="6">
        <f>AE2213_ParSDOM10m_DOC!Q63</f>
        <v>69.467005318193088</v>
      </c>
      <c r="M62" s="29">
        <f>AE2213_ParSDOMKL_DOC!P60</f>
        <v>1.3619839627663461</v>
      </c>
      <c r="N62" s="6">
        <f>AE2213_ParSDOMKL_DOC!Q60</f>
        <v>70.249647637381102</v>
      </c>
      <c r="O62" s="29"/>
      <c r="P62" s="6"/>
      <c r="Q62" s="6"/>
      <c r="R62" s="11"/>
    </row>
    <row r="63" spans="1:18" x14ac:dyDescent="0.2">
      <c r="A63" t="str">
        <f>AE2213_ParSDOM200m_DOC!N74</f>
        <v>AE2213 SDOM C/D Par-6</v>
      </c>
      <c r="B63" s="6">
        <f>AE2213_ParSDOM200m_DOC!P74</f>
        <v>0.84534071499300156</v>
      </c>
      <c r="C63" s="6">
        <f>AE2213_ParSDOM200m_DOC!Q74</f>
        <v>60.654710335659246</v>
      </c>
      <c r="D63" s="29"/>
      <c r="E63" s="6"/>
      <c r="F63" s="6"/>
      <c r="G63" s="11"/>
      <c r="J63" t="str">
        <f>AE2213_ParSDOM10m_DOC!N64</f>
        <v>AE2213 SDOM IJ Par-7</v>
      </c>
      <c r="K63" s="6">
        <f>AE2213_ParSDOM10m_DOC!P64</f>
        <v>1.2022534878669464</v>
      </c>
      <c r="L63" s="6">
        <f>AE2213_ParSDOM10m_DOC!Q64</f>
        <v>69.682359340696365</v>
      </c>
      <c r="M63" s="29">
        <f>AE2213_ParSDOMKL_DOC!P61</f>
        <v>0.70597244563102513</v>
      </c>
      <c r="N63" s="6">
        <f>AE2213_ParSDOMKL_DOC!Q61</f>
        <v>69.713050577616698</v>
      </c>
      <c r="O63" s="29"/>
      <c r="P63" s="6"/>
      <c r="Q63" s="6"/>
      <c r="R63" s="11"/>
    </row>
    <row r="64" spans="1:18" x14ac:dyDescent="0.2">
      <c r="A64" t="str">
        <f>AE2213_ParSDOM200m_DOC!N75</f>
        <v>AE2213 SDOM C/D Par-7</v>
      </c>
      <c r="B64" s="6">
        <f>AE2213_ParSDOM200m_DOC!P75</f>
        <v>0.80353285260060225</v>
      </c>
      <c r="C64" s="6">
        <f>AE2213_ParSDOM200m_DOC!Q75</f>
        <v>60.576845310697699</v>
      </c>
      <c r="D64" s="29">
        <f>AVERAGE(C64:C66)</f>
        <v>59.331004911312995</v>
      </c>
      <c r="E64" s="6">
        <f>STDEV(C64:C66)</f>
        <v>1.1050373368840529</v>
      </c>
      <c r="F64" s="6">
        <f>E64/D64*100</f>
        <v>1.8624955679342434</v>
      </c>
      <c r="G64" s="11"/>
      <c r="J64" t="str">
        <f>AE2213_ParSDOM10m_DOC!N65</f>
        <v>AE2213 SDOM IJ Par-8</v>
      </c>
      <c r="K64" s="6">
        <f>AE2213_ParSDOM10m_DOC!P65</f>
        <v>0.60797194901839458</v>
      </c>
      <c r="L64" s="10">
        <f>AE2213_ParSDOM10m_DOC!Q65</f>
        <v>66.903128374607022</v>
      </c>
      <c r="M64" s="29">
        <f>AE2213_ParSDOMKL_DOC!P62</f>
        <v>0.75705360246327336</v>
      </c>
      <c r="N64" s="10">
        <f>AE2213_ParSDOMKL_DOC!Q62</f>
        <v>68.503531799661275</v>
      </c>
      <c r="O64" s="29">
        <f>AVERAGE(L64:L66,N64:N66)</f>
        <v>68.740513209746737</v>
      </c>
      <c r="P64" s="6">
        <f>STDEV(L64:L66,N64:N66)</f>
        <v>1.4300723648337552</v>
      </c>
      <c r="Q64" s="6">
        <f>P64/O64*100</f>
        <v>2.080392330604516</v>
      </c>
      <c r="R64" s="11"/>
    </row>
    <row r="65" spans="1:18" x14ac:dyDescent="0.2">
      <c r="A65" t="str">
        <f>AE2213_ParSDOM200m_DOC!N76</f>
        <v>AE2213 SDOM C/D Par-7</v>
      </c>
      <c r="B65" s="6">
        <f>AE2213_ParSDOM200m_DOC!P76</f>
        <v>1.1201292735149611</v>
      </c>
      <c r="C65" s="6">
        <f>AE2213_ParSDOM200m_DOC!Q76</f>
        <v>58.946870788169392</v>
      </c>
      <c r="D65" s="29"/>
      <c r="E65" s="6"/>
      <c r="F65" s="6"/>
      <c r="G65" s="11"/>
      <c r="J65" t="str">
        <f>AE2213_ParSDOM10m_DOC!N66</f>
        <v>AE2213 SDOM IJ Par-8</v>
      </c>
      <c r="K65" s="6">
        <f>AE2213_ParSDOM10m_DOC!P66</f>
        <v>0.96972212727897455</v>
      </c>
      <c r="L65" s="10">
        <f>AE2213_ParSDOM10m_DOC!Q66</f>
        <v>68.556116006794184</v>
      </c>
      <c r="M65" s="29">
        <f>AE2213_ParSDOMKL_DOC!P63</f>
        <v>0.60645246956709198</v>
      </c>
      <c r="N65" s="10">
        <f>AE2213_ParSDOMKL_DOC!Q63</f>
        <v>67.697185947690983</v>
      </c>
      <c r="O65" s="29"/>
      <c r="P65" s="10"/>
      <c r="Q65" s="10"/>
      <c r="R65" s="11"/>
    </row>
    <row r="66" spans="1:18" x14ac:dyDescent="0.2">
      <c r="A66" t="str">
        <f>AE2213_ParSDOM200m_DOC!N77</f>
        <v>AE2213 SDOM C/D Par-7</v>
      </c>
      <c r="B66" s="6">
        <f>AE2213_ParSDOM200m_DOC!P77</f>
        <v>0.37593569508204688</v>
      </c>
      <c r="C66" s="6">
        <f>AE2213_ParSDOM200m_DOC!Q77</f>
        <v>58.469298635071922</v>
      </c>
      <c r="D66" s="29"/>
      <c r="E66" s="6"/>
      <c r="F66" s="6"/>
      <c r="G66" s="11"/>
      <c r="J66" t="str">
        <f>AE2213_ParSDOM10m_DOC!N67</f>
        <v>AE2213 SDOM IJ Par-8</v>
      </c>
      <c r="K66" s="6">
        <f>AE2213_ParSDOM10m_DOC!P67</f>
        <v>1.1917252625068433</v>
      </c>
      <c r="L66" s="10">
        <f>AE2213_ParSDOM10m_DOC!Q67</f>
        <v>70.060683974823704</v>
      </c>
      <c r="M66" s="29">
        <f>AE2213_ParSDOMKL_DOC!P64</f>
        <v>1.2967778271513857</v>
      </c>
      <c r="N66" s="10">
        <f>AE2213_ParSDOMKL_DOC!Q64</f>
        <v>70.722433154903243</v>
      </c>
      <c r="O66" s="29"/>
      <c r="P66" s="10"/>
      <c r="Q66" s="10"/>
      <c r="R66" s="11"/>
    </row>
    <row r="67" spans="1:18" x14ac:dyDescent="0.2">
      <c r="A67" t="str">
        <f>AE2213_ParSDOM200m_DOC!N78</f>
        <v>AE2213 SDOM C/D Par-8</v>
      </c>
      <c r="B67" s="6">
        <f>AE2213_ParSDOM200m_DOC!P78</f>
        <v>1.1039272551054309</v>
      </c>
      <c r="C67" s="6">
        <f>AE2213_ParSDOM200m_DOC!Q78</f>
        <v>56.779627593406438</v>
      </c>
      <c r="D67" s="29">
        <f>AVERAGE(C67:C69)</f>
        <v>57.64652487131162</v>
      </c>
      <c r="E67" s="6">
        <f>STDEV(C67:C69)</f>
        <v>0.79957856492584189</v>
      </c>
      <c r="F67" s="6">
        <f>E67/D67*100</f>
        <v>1.3870368885388966</v>
      </c>
      <c r="G67" s="11"/>
      <c r="J67" t="str">
        <f>AE2213_ParSDOM10m_DOC!N68</f>
        <v>AE2213 SDOM IJ Par-9</v>
      </c>
      <c r="K67" s="6">
        <f>AE2213_ParSDOM10m_DOC!P68</f>
        <v>0.86930921103471759</v>
      </c>
      <c r="L67" s="10">
        <f>AE2213_ParSDOM10m_DOC!Q68</f>
        <v>68.727817186898122</v>
      </c>
      <c r="M67" s="29">
        <f>AE2213_ParSDOMKL_DOC!P65</f>
        <v>1.2830715928176599</v>
      </c>
      <c r="N67" s="10">
        <f>AE2213_ParSDOMKL_DOC!Q65</f>
        <v>67.346222465358593</v>
      </c>
      <c r="O67" s="29">
        <f>AVERAGE(L67:L69,N67:N69)</f>
        <v>68.566433406674662</v>
      </c>
      <c r="P67" s="6">
        <f>STDEV(L67:L69,N67:N69)</f>
        <v>1.431287035727083</v>
      </c>
      <c r="Q67" s="6">
        <f>P67/O67*100</f>
        <v>2.0874456561536028</v>
      </c>
      <c r="R67" s="11"/>
    </row>
    <row r="68" spans="1:18" x14ac:dyDescent="0.2">
      <c r="A68" t="str">
        <f>AE2213_ParSDOM200m_DOC!N79</f>
        <v>AE2213 SDOM C/D Par-8</v>
      </c>
      <c r="B68" s="6">
        <f>AE2213_ParSDOM200m_DOC!P79</f>
        <v>0.96860877919059407</v>
      </c>
      <c r="C68" s="6">
        <f>AE2213_ParSDOM200m_DOC!Q79</f>
        <v>57.804850422066757</v>
      </c>
      <c r="D68" s="29"/>
      <c r="E68" s="6"/>
      <c r="F68" s="6"/>
      <c r="G68" s="11"/>
      <c r="J68" t="str">
        <f>AE2213_ParSDOM10m_DOC!N69</f>
        <v>AE2213 SDOM IJ Par-9</v>
      </c>
      <c r="K68" s="6">
        <f>AE2213_ParSDOM10m_DOC!P69</f>
        <v>0.24954768848244477</v>
      </c>
      <c r="L68" s="10">
        <f>AE2213_ParSDOM10m_DOC!Q69</f>
        <v>66.906038564100314</v>
      </c>
      <c r="M68" s="29">
        <f>AE2213_ParSDOMKL_DOC!P66</f>
        <v>1.056957708459781</v>
      </c>
      <c r="N68" s="10">
        <f>AE2213_ParSDOMKL_DOC!Q66</f>
        <v>68.016243658902241</v>
      </c>
      <c r="O68" s="29"/>
      <c r="P68" s="10"/>
      <c r="Q68" s="10"/>
      <c r="R68" s="11"/>
    </row>
    <row r="69" spans="1:18" x14ac:dyDescent="0.2">
      <c r="A69" t="str">
        <f>AE2213_ParSDOM200m_DOC!N80</f>
        <v>AE2213 SDOM C/D Par-8</v>
      </c>
      <c r="B69" s="6">
        <f>AE2213_ParSDOM200m_DOC!P80</f>
        <v>0.40017875912964407</v>
      </c>
      <c r="C69" s="6">
        <f>AE2213_ParSDOM200m_DOC!Q80</f>
        <v>58.355096598461671</v>
      </c>
      <c r="D69" s="29"/>
      <c r="E69" s="6"/>
      <c r="F69" s="6"/>
      <c r="G69" s="11"/>
      <c r="J69" t="str">
        <f>AE2213_ParSDOM10m_DOC!N70</f>
        <v>AE2213 SDOM IJ Par-9</v>
      </c>
      <c r="K69" s="6">
        <f>AE2213_ParSDOM10m_DOC!P70</f>
        <v>1.2252796367121166</v>
      </c>
      <c r="L69" s="10">
        <f>AE2213_ParSDOM10m_DOC!Q70</f>
        <v>69.798766920427852</v>
      </c>
      <c r="M69" s="29">
        <f>AE2213_ParSDOMKL_DOC!P67</f>
        <v>1.1234919291793739</v>
      </c>
      <c r="N69" s="10">
        <f>AE2213_ParSDOMKL_DOC!Q67</f>
        <v>70.603511644360879</v>
      </c>
      <c r="O69" s="29"/>
      <c r="P69" s="10"/>
      <c r="Q69" s="10"/>
      <c r="R69" s="11"/>
    </row>
    <row r="70" spans="1:18" x14ac:dyDescent="0.2">
      <c r="A70" t="str">
        <f>AE2213_ParSDOM200m_DOC!N81</f>
        <v>AE2213 SDOM C/D Par-9</v>
      </c>
      <c r="B70" s="6">
        <f>AE2213_ParSDOM200m_DOC!P81</f>
        <v>0.2779610533580591</v>
      </c>
      <c r="C70" s="6">
        <f>AE2213_ParSDOM200m_DOC!Q81</f>
        <v>56.571987526842321</v>
      </c>
      <c r="D70" s="29">
        <f>AVERAGE(C70:C72)</f>
        <v>56.978615990530386</v>
      </c>
      <c r="E70" s="6">
        <f>STDEV(C70:C72)</f>
        <v>0.35376336746924275</v>
      </c>
      <c r="F70" s="6">
        <f>E70/D70*100</f>
        <v>0.6208704113277107</v>
      </c>
      <c r="G70" s="11"/>
      <c r="J70" t="str">
        <f>AE2213_ParSDOM10m_DOC!N71</f>
        <v>AE2213 SDOM IJ Par-10</v>
      </c>
      <c r="K70" s="6">
        <f>AE2213_ParSDOM10m_DOC!P71</f>
        <v>0.95271265961378171</v>
      </c>
      <c r="L70" s="10">
        <f>AE2213_ParSDOM10m_DOC!Q71</f>
        <v>68.11085701432124</v>
      </c>
      <c r="M70" s="29">
        <f>AE2213_ParSDOMKL_DOC!P68</f>
        <v>0.40338154284997069</v>
      </c>
      <c r="N70" s="10">
        <f>AE2213_ParSDOMKL_DOC!Q68</f>
        <v>68.683364327798529</v>
      </c>
      <c r="O70" s="29">
        <f>AVERAGE(L70,L72,N70,N72)</f>
        <v>67.988637386992821</v>
      </c>
      <c r="P70" s="6">
        <f>STDEV(L70,L72,N70,N72)</f>
        <v>0.72637234511818549</v>
      </c>
      <c r="Q70" s="6">
        <f>P70/O70*100</f>
        <v>1.0683731473888176</v>
      </c>
      <c r="R70" s="11"/>
    </row>
    <row r="71" spans="1:18" x14ac:dyDescent="0.2">
      <c r="A71" t="str">
        <f>AE2213_ParSDOM200m_DOC!N82</f>
        <v>AE2213 SDOM C/D Par-9</v>
      </c>
      <c r="B71" s="6">
        <f>AE2213_ParSDOM200m_DOC!P82</f>
        <v>0.21484727493738442</v>
      </c>
      <c r="C71" s="6">
        <f>AE2213_ParSDOM200m_DOC!Q82</f>
        <v>57.148188711557751</v>
      </c>
      <c r="D71" s="29"/>
      <c r="E71" s="6"/>
      <c r="F71" s="6"/>
      <c r="G71" s="11"/>
      <c r="J71" t="str">
        <f>AE2213_ParSDOM10m_DOC!N72</f>
        <v>AE2213 SDOM IJ Par-10</v>
      </c>
      <c r="K71" s="6">
        <f>AE2213_ParSDOM10m_DOC!P72</f>
        <v>0.57270133594975459</v>
      </c>
      <c r="L71" s="15">
        <f>AE2213_ParSDOM10m_DOC!Q72</f>
        <v>75.627876475482211</v>
      </c>
      <c r="M71" s="29">
        <f>AE2213_ParSDOMKL_DOC!P69</f>
        <v>1.1302782964931293</v>
      </c>
      <c r="N71" s="15">
        <f>AE2213_ParSDOMKL_DOC!Q69</f>
        <v>74.449607326780324</v>
      </c>
      <c r="O71" s="29" t="s">
        <v>233</v>
      </c>
      <c r="P71" s="10"/>
      <c r="Q71" s="10"/>
      <c r="R71" s="11"/>
    </row>
    <row r="72" spans="1:18" x14ac:dyDescent="0.2">
      <c r="A72" t="str">
        <f>AE2213_ParSDOM200m_DOC!N83</f>
        <v>AE2213 SDOM C/D Par-9</v>
      </c>
      <c r="B72" s="6">
        <f>AE2213_ParSDOM200m_DOC!P83</f>
        <v>0.4115076327305115</v>
      </c>
      <c r="C72" s="6">
        <f>AE2213_ParSDOM200m_DOC!Q83</f>
        <v>57.215671733191087</v>
      </c>
      <c r="D72" s="29"/>
      <c r="E72" s="6"/>
      <c r="F72" s="6"/>
      <c r="G72" s="11"/>
      <c r="J72" t="str">
        <f>AE2213_ParSDOM10m_DOC!N73</f>
        <v>AE2213 SDOM IJ Par-10</v>
      </c>
      <c r="K72" s="6">
        <f>AE2213_ParSDOM10m_DOC!P73</f>
        <v>0.8005031530399711</v>
      </c>
      <c r="L72" s="10">
        <f>AE2213_ParSDOM10m_DOC!Q73</f>
        <v>66.967152543459349</v>
      </c>
      <c r="M72" s="29">
        <f>AE2213_ParSDOMKL_DOC!P70</f>
        <v>0.52967741658019329</v>
      </c>
      <c r="N72" s="10">
        <f>AE2213_ParSDOMKL_DOC!Q70</f>
        <v>68.193175662392122</v>
      </c>
      <c r="O72" s="29"/>
      <c r="P72" s="10"/>
      <c r="Q72" s="10"/>
      <c r="R72" s="11"/>
    </row>
    <row r="73" spans="1:18" x14ac:dyDescent="0.2">
      <c r="B73" s="6"/>
      <c r="C73" s="6"/>
      <c r="D73" s="29"/>
      <c r="E73" s="6"/>
      <c r="F73" s="6"/>
      <c r="G73" s="35" t="s">
        <v>173</v>
      </c>
      <c r="H73" s="35"/>
      <c r="K73" s="6"/>
      <c r="L73" s="6"/>
      <c r="M73" s="29"/>
      <c r="N73" s="6"/>
      <c r="O73" s="29"/>
      <c r="P73" s="34" t="s">
        <v>174</v>
      </c>
      <c r="Q73" s="34"/>
    </row>
    <row r="74" spans="1:18" x14ac:dyDescent="0.2">
      <c r="A74" s="12" t="s">
        <v>173</v>
      </c>
      <c r="B74" s="11" t="s">
        <v>162</v>
      </c>
      <c r="C74" s="11" t="s">
        <v>161</v>
      </c>
      <c r="D74" s="27" t="s">
        <v>28</v>
      </c>
      <c r="E74" s="11" t="s">
        <v>29</v>
      </c>
      <c r="F74" s="11" t="s">
        <v>30</v>
      </c>
      <c r="G74" s="34" t="s">
        <v>167</v>
      </c>
      <c r="H74" s="34"/>
      <c r="I74" s="12"/>
      <c r="J74" s="12" t="s">
        <v>174</v>
      </c>
      <c r="K74" s="11" t="s">
        <v>162</v>
      </c>
      <c r="L74" s="11" t="s">
        <v>161</v>
      </c>
      <c r="M74" s="27" t="s">
        <v>28</v>
      </c>
      <c r="N74" s="11" t="s">
        <v>29</v>
      </c>
      <c r="O74" s="27" t="s">
        <v>30</v>
      </c>
      <c r="P74" s="34" t="s">
        <v>168</v>
      </c>
      <c r="Q74" s="34"/>
    </row>
    <row r="75" spans="1:18" x14ac:dyDescent="0.2">
      <c r="A75" t="str">
        <f>AE2213_SDOM200m_DOC!N81</f>
        <v>AE2213 SDOM E TOC-0</v>
      </c>
      <c r="B75" s="6">
        <f>AE2213_SDOM200m_DOC!P81</f>
        <v>1.2959023423415932</v>
      </c>
      <c r="C75" s="6">
        <f>AE2213_SDOM200m_DOC!Q81</f>
        <v>65.543701267056534</v>
      </c>
      <c r="D75" s="28">
        <f>AVERAGE(C75:C78)</f>
        <v>65.206712962962968</v>
      </c>
      <c r="E75" s="6">
        <f>STDEV(C75:C78)</f>
        <v>0.30610534680009033</v>
      </c>
      <c r="F75" s="6">
        <f>E75/D75*100</f>
        <v>0.46943839505290869</v>
      </c>
      <c r="G75" s="13">
        <f>D75-D83</f>
        <v>-0.70321637426900452</v>
      </c>
      <c r="H75" s="12" t="s">
        <v>165</v>
      </c>
      <c r="I75" s="12"/>
      <c r="J75" t="str">
        <f>AE2213_SDOM10m_DOC!N80</f>
        <v>AE2213 SDOM K TOC-0</v>
      </c>
      <c r="K75" s="6">
        <f>AE2213_SDOM10m_DOC!P80</f>
        <v>0.3409625343953171</v>
      </c>
      <c r="L75" s="6">
        <f>AE2213_SDOM10m_DOC!Q80</f>
        <v>77.006671664167911</v>
      </c>
      <c r="M75" s="28">
        <f>AVERAGE(L75:L78)</f>
        <v>77.628798100949524</v>
      </c>
      <c r="N75" s="6">
        <f>STDEV(L75:L78)</f>
        <v>0.92907087999164328</v>
      </c>
      <c r="O75" s="29">
        <f>N75/M75*100</f>
        <v>1.1968121402362395</v>
      </c>
      <c r="P75" s="13">
        <f>M75-M83</f>
        <v>-1.6235632183908137</v>
      </c>
      <c r="Q75" s="12" t="s">
        <v>165</v>
      </c>
    </row>
    <row r="76" spans="1:18" x14ac:dyDescent="0.2">
      <c r="A76" t="str">
        <f>AE2213_SDOM200m_DOC!N82</f>
        <v>AE2213 SDOM E TOC-0</v>
      </c>
      <c r="B76" s="6">
        <f>AE2213_SDOM200m_DOC!P82</f>
        <v>0.47839867462680369</v>
      </c>
      <c r="C76" s="6">
        <f>AE2213_SDOM200m_DOC!Q82</f>
        <v>65.023233430799223</v>
      </c>
      <c r="D76" s="29"/>
      <c r="E76" s="6"/>
      <c r="F76" s="6"/>
      <c r="G76" s="12"/>
      <c r="H76" s="12"/>
      <c r="I76" s="12"/>
      <c r="J76" t="str">
        <f>AE2213_SDOM10m_DOC!N81</f>
        <v>AE2213 SDOM K TOC-0</v>
      </c>
      <c r="K76" s="6">
        <f>AE2213_SDOM10m_DOC!P81</f>
        <v>0.54045147081929656</v>
      </c>
      <c r="L76" s="6">
        <f>AE2213_SDOM10m_DOC!Q81</f>
        <v>77.371614192903536</v>
      </c>
      <c r="M76" s="29"/>
      <c r="N76" s="6"/>
      <c r="O76" s="29"/>
      <c r="P76" s="12"/>
      <c r="Q76" s="12"/>
    </row>
    <row r="77" spans="1:18" x14ac:dyDescent="0.2">
      <c r="A77" t="str">
        <f>AE2213_SDOM200m_DOC!N83</f>
        <v>AE2213 SDOM F TOC-0</v>
      </c>
      <c r="B77" s="6">
        <f>AE2213_SDOM200m_DOC!P83</f>
        <v>1.0628644915815286</v>
      </c>
      <c r="C77" s="6">
        <f>AE2213_SDOM200m_DOC!Q83</f>
        <v>64.882882553606237</v>
      </c>
      <c r="D77" s="29"/>
      <c r="E77" s="6"/>
      <c r="F77" s="6"/>
      <c r="G77" s="12"/>
      <c r="H77" s="12"/>
      <c r="I77" s="12"/>
      <c r="J77" t="str">
        <f>AE2213_SDOM10m_DOC!N82</f>
        <v>AE2213 SDOM L TOC-0</v>
      </c>
      <c r="K77" s="6">
        <f>AE2213_SDOM10m_DOC!P82</f>
        <v>1.0474403998323536</v>
      </c>
      <c r="L77" s="6">
        <f>AE2213_SDOM10m_DOC!Q82</f>
        <v>77.133108445777111</v>
      </c>
      <c r="M77" s="29"/>
      <c r="N77" s="6"/>
      <c r="O77" s="29"/>
      <c r="P77" s="12"/>
      <c r="Q77" s="12"/>
    </row>
    <row r="78" spans="1:18" x14ac:dyDescent="0.2">
      <c r="A78" t="str">
        <f>AE2213_SDOM200m_DOC!N84</f>
        <v>AE2213 SDOM F TOC-0</v>
      </c>
      <c r="B78" s="6">
        <f>AE2213_SDOM200m_DOC!P84</f>
        <v>0.31906199086794773</v>
      </c>
      <c r="C78" s="6">
        <f>AE2213_SDOM200m_DOC!Q84</f>
        <v>65.377034600389862</v>
      </c>
      <c r="D78" s="29"/>
      <c r="E78" s="6"/>
      <c r="F78" s="6"/>
      <c r="G78" s="12"/>
      <c r="H78" s="12"/>
      <c r="I78" s="12"/>
      <c r="J78" t="str">
        <f>AE2213_SDOM10m_DOC!N83</f>
        <v>AE2213 SDOM L TOC-0</v>
      </c>
      <c r="K78" s="6">
        <f>AE2213_SDOM10m_DOC!P83</f>
        <v>0.83353643977501968</v>
      </c>
      <c r="L78" s="6">
        <f>AE2213_SDOM10m_DOC!Q83</f>
        <v>79.003798100949524</v>
      </c>
      <c r="M78" s="29"/>
      <c r="N78" s="6"/>
      <c r="O78" s="29"/>
      <c r="P78" s="12"/>
      <c r="Q78" s="12"/>
    </row>
    <row r="79" spans="1:18" x14ac:dyDescent="0.2">
      <c r="A79" t="str">
        <f>AE2213_SDOM200m_DOC!N85</f>
        <v>AE2213 SDOM E DOC-0</v>
      </c>
      <c r="B79" s="6">
        <f>AE2213_SDOM200m_DOC!P85</f>
        <v>0.98605231553659101</v>
      </c>
      <c r="C79" s="6">
        <f>AE2213_SDOM200m_DOC!Q85</f>
        <v>65.657736354775835</v>
      </c>
      <c r="D79" s="29">
        <f>AVERAGE(C79:C82)</f>
        <v>65.184052144249506</v>
      </c>
      <c r="E79" s="6">
        <f>STDEV(C79:C82)</f>
        <v>0.45554642194699219</v>
      </c>
      <c r="F79" s="6">
        <f>E79/D79*100</f>
        <v>0.69886177210782718</v>
      </c>
      <c r="G79" s="13">
        <f>D79-D87</f>
        <v>-1.3837719298245759</v>
      </c>
      <c r="H79" s="12" t="s">
        <v>166</v>
      </c>
      <c r="I79" s="12"/>
      <c r="J79" t="str">
        <f>AE2213_SDOM10m_DOC!N84</f>
        <v>AE2213 SDOM K DOC-0</v>
      </c>
      <c r="K79" s="6">
        <f>AE2213_SDOM10m_DOC!P84</f>
        <v>1.4389667291918056</v>
      </c>
      <c r="L79" s="6">
        <f>AE2213_SDOM10m_DOC!Q84</f>
        <v>77.317016491754117</v>
      </c>
      <c r="M79" s="29">
        <f>AVERAGE(L79:L82)</f>
        <v>77.525349825087446</v>
      </c>
      <c r="N79" s="6">
        <f>STDEV(L79:L82)</f>
        <v>0.94989557480277953</v>
      </c>
      <c r="O79" s="29">
        <f>N79/M79*100</f>
        <v>1.2252709300195772</v>
      </c>
      <c r="P79" s="13">
        <f>M79-M87</f>
        <v>-0.43534482758620641</v>
      </c>
      <c r="Q79" s="12" t="s">
        <v>166</v>
      </c>
    </row>
    <row r="80" spans="1:18" x14ac:dyDescent="0.2">
      <c r="A80" t="str">
        <f>AE2213_SDOM200m_DOC!N86</f>
        <v>AE2213 SDOM E DOC-0</v>
      </c>
      <c r="B80" s="6">
        <f>AE2213_SDOM200m_DOC!P86</f>
        <v>1.1534114872368482</v>
      </c>
      <c r="C80" s="6">
        <f>AE2213_SDOM200m_DOC!Q86</f>
        <v>64.628496588693949</v>
      </c>
      <c r="D80" s="29"/>
      <c r="E80" s="6"/>
      <c r="F80" s="6"/>
      <c r="J80" t="str">
        <f>AE2213_SDOM10m_DOC!N85</f>
        <v>AE2213 SDOM K DOC-0</v>
      </c>
      <c r="K80" s="6">
        <f>AE2213_SDOM10m_DOC!P85</f>
        <v>0.92093554338474459</v>
      </c>
      <c r="L80" s="6">
        <f>AE2213_SDOM10m_DOC!Q85</f>
        <v>76.268165917041472</v>
      </c>
      <c r="M80" s="29"/>
      <c r="N80" s="6"/>
      <c r="O80" s="29"/>
    </row>
    <row r="81" spans="1:17" x14ac:dyDescent="0.2">
      <c r="A81" t="str">
        <f>AE2213_SDOM200m_DOC!N87</f>
        <v>AE2213 SDOM F DOC-0</v>
      </c>
      <c r="B81" s="6">
        <f>AE2213_SDOM200m_DOC!P87</f>
        <v>0.43633922063134384</v>
      </c>
      <c r="C81" s="6">
        <f>AE2213_SDOM200m_DOC!Q87</f>
        <v>65.432590155945405</v>
      </c>
      <c r="D81" s="29"/>
      <c r="E81" s="6"/>
      <c r="F81" s="6"/>
      <c r="J81" t="str">
        <f>AE2213_SDOM10m_DOC!N86</f>
        <v>AE2213 SDOM L DOC-0</v>
      </c>
      <c r="K81" s="6">
        <f>AE2213_SDOM10m_DOC!P86</f>
        <v>1.16648263086145</v>
      </c>
      <c r="L81" s="6">
        <f>AE2213_SDOM10m_DOC!Q86</f>
        <v>78.325637181409292</v>
      </c>
      <c r="M81" s="29"/>
      <c r="N81" s="6"/>
      <c r="O81" s="29"/>
    </row>
    <row r="82" spans="1:17" x14ac:dyDescent="0.2">
      <c r="A82" t="str">
        <f>AE2213_SDOM200m_DOC!N88</f>
        <v>AE2213 SDOM F DOC-0</v>
      </c>
      <c r="B82" s="6">
        <f>AE2213_SDOM200m_DOC!P88</f>
        <v>0.53594983755754788</v>
      </c>
      <c r="C82" s="6">
        <f>AE2213_SDOM200m_DOC!Q88</f>
        <v>65.017385477582849</v>
      </c>
      <c r="D82" s="29"/>
      <c r="E82" s="6"/>
      <c r="F82" s="6"/>
      <c r="G82" s="33" t="s">
        <v>234</v>
      </c>
      <c r="H82" s="33"/>
      <c r="J82" t="str">
        <f>AE2213_SDOM10m_DOC!N87</f>
        <v>AE2213 SDOM L DOC-0</v>
      </c>
      <c r="K82" s="6">
        <f>AE2213_SDOM10m_DOC!P87</f>
        <v>1.4466928266775263</v>
      </c>
      <c r="L82" s="6">
        <f>AE2213_SDOM10m_DOC!Q87</f>
        <v>78.190579710144917</v>
      </c>
      <c r="M82" s="29"/>
      <c r="N82" s="6"/>
      <c r="O82" s="29"/>
      <c r="P82" s="33" t="s">
        <v>235</v>
      </c>
      <c r="Q82" s="33"/>
    </row>
    <row r="83" spans="1:17" x14ac:dyDescent="0.2">
      <c r="A83" t="str">
        <f>AE2213_SDOM200m_DOC!N89</f>
        <v>AE2213 SDOM E TOC-5</v>
      </c>
      <c r="B83" s="6">
        <f>AE2213_SDOM200m_DOC!P89</f>
        <v>0.72234059214176094</v>
      </c>
      <c r="C83" s="6">
        <f>AE2213_SDOM200m_DOC!Q89</f>
        <v>66.903350389863547</v>
      </c>
      <c r="D83" s="31">
        <f>AVERAGE(C83:C86)</f>
        <v>65.909929337231972</v>
      </c>
      <c r="E83" s="6">
        <f>STDEV(C83:C86)</f>
        <v>1.0217318060067002</v>
      </c>
      <c r="F83" s="6">
        <f>E83/D83*100</f>
        <v>1.5501940546453179</v>
      </c>
      <c r="G83" s="13">
        <f>D91-D106</f>
        <v>3.721083026217741</v>
      </c>
      <c r="H83" s="12" t="s">
        <v>215</v>
      </c>
      <c r="J83" t="str">
        <f>AE2213_SDOM10m_DOC!N88</f>
        <v>AE2213 SDOM K TOC-6</v>
      </c>
      <c r="K83" s="6">
        <f>AE2213_SDOM10m_DOC!P88</f>
        <v>0.9849617370558752</v>
      </c>
      <c r="L83" s="6">
        <f>AE2213_SDOM10m_DOC!Q88</f>
        <v>78.449200399800091</v>
      </c>
      <c r="M83" s="31">
        <f>AVERAGE(L83:L86)</f>
        <v>79.252361319340338</v>
      </c>
      <c r="N83" s="6">
        <f>STDEV(L83:L86)</f>
        <v>0.60288470308092224</v>
      </c>
      <c r="O83" s="29">
        <f>N83/M83*100</f>
        <v>0.76071512954882436</v>
      </c>
      <c r="P83" s="13">
        <f>M91-M106</f>
        <v>7.3982715339049037</v>
      </c>
      <c r="Q83" s="12" t="s">
        <v>215</v>
      </c>
    </row>
    <row r="84" spans="1:17" x14ac:dyDescent="0.2">
      <c r="A84" t="str">
        <f>AE2213_SDOM200m_DOC!N90</f>
        <v>AE2213 SDOM E TOC-5</v>
      </c>
      <c r="B84" s="6">
        <f>AE2213_SDOM200m_DOC!P90</f>
        <v>0.8972416492803087</v>
      </c>
      <c r="C84" s="6">
        <f>AE2213_SDOM200m_DOC!Q90</f>
        <v>66.663584307992195</v>
      </c>
      <c r="D84" s="29"/>
      <c r="E84" s="6"/>
      <c r="F84" s="6"/>
      <c r="J84" t="str">
        <f>AE2213_SDOM10m_DOC!N89</f>
        <v>AE2213 SDOM K TOC-6</v>
      </c>
      <c r="K84" s="6">
        <f>AE2213_SDOM10m_DOC!P89</f>
        <v>1.4288083363382542</v>
      </c>
      <c r="L84" s="6">
        <f>AE2213_SDOM10m_DOC!Q89</f>
        <v>79.911844077961021</v>
      </c>
      <c r="M84" s="29"/>
      <c r="N84" s="6"/>
      <c r="O84" s="29"/>
    </row>
    <row r="85" spans="1:17" x14ac:dyDescent="0.2">
      <c r="A85" t="str">
        <f>AE2213_SDOM200m_DOC!N91</f>
        <v>AE2213 SDOM F TOC-5</v>
      </c>
      <c r="B85" s="6">
        <f>AE2213_SDOM200m_DOC!P91</f>
        <v>0.35922096893760147</v>
      </c>
      <c r="C85" s="6">
        <f>AE2213_SDOM200m_DOC!Q91</f>
        <v>64.877034600389862</v>
      </c>
      <c r="D85" s="29"/>
      <c r="E85" s="6"/>
      <c r="F85" s="6"/>
      <c r="J85" t="str">
        <f>AE2213_SDOM10m_DOC!N90</f>
        <v>AE2213 SDOM L TOC-6</v>
      </c>
      <c r="K85" s="6">
        <f>AE2213_SDOM10m_DOC!P90</f>
        <v>1.4115573154132959</v>
      </c>
      <c r="L85" s="6">
        <f>AE2213_SDOM10m_DOC!Q90</f>
        <v>79.331384307846079</v>
      </c>
      <c r="M85" s="29"/>
      <c r="N85" s="6"/>
      <c r="O85" s="29"/>
    </row>
    <row r="86" spans="1:17" x14ac:dyDescent="0.2">
      <c r="A86" t="str">
        <f>AE2213_SDOM200m_DOC!N92</f>
        <v>AE2213 SDOM F TOC-5</v>
      </c>
      <c r="B86" s="6">
        <f>AE2213_SDOM200m_DOC!P92</f>
        <v>0.39476932939737319</v>
      </c>
      <c r="C86" s="6">
        <f>AE2213_SDOM200m_DOC!Q92</f>
        <v>65.195748050682269</v>
      </c>
      <c r="D86" s="29"/>
      <c r="E86" s="6"/>
      <c r="F86" s="6"/>
      <c r="J86" t="str">
        <f>AE2213_SDOM10m_DOC!N91</f>
        <v>AE2213 SDOM L TOC-6</v>
      </c>
      <c r="K86" s="6">
        <f>AE2213_SDOM10m_DOC!P91</f>
        <v>0.94601349771119703</v>
      </c>
      <c r="L86" s="6">
        <f>AE2213_SDOM10m_DOC!Q91</f>
        <v>79.317016491754117</v>
      </c>
      <c r="M86" s="29"/>
      <c r="N86" s="6"/>
      <c r="O86" s="29"/>
    </row>
    <row r="87" spans="1:17" x14ac:dyDescent="0.2">
      <c r="A87" t="str">
        <f>AE2213_SDOM200m_DOC!N93</f>
        <v>AE2213 SDOM E DOC-5</v>
      </c>
      <c r="B87" s="6">
        <f>AE2213_SDOM200m_DOC!P93</f>
        <v>0.14920878154588305</v>
      </c>
      <c r="C87" s="6">
        <f>AE2213_SDOM200m_DOC!Q93</f>
        <v>67.137268518518525</v>
      </c>
      <c r="D87" s="31">
        <f>AVERAGE(C87:C90)</f>
        <v>66.567824074074082</v>
      </c>
      <c r="E87" s="6">
        <f>STDEV(C87:C90)</f>
        <v>1.004076636881136</v>
      </c>
      <c r="F87" s="6">
        <f>E87/D87*100</f>
        <v>1.5083512956106822</v>
      </c>
      <c r="J87" t="str">
        <f>AE2213_SDOM10m_DOC!N92</f>
        <v>AE2213 SDOM K DOC-6</v>
      </c>
      <c r="K87" s="6">
        <f>AE2213_SDOM10m_DOC!P92</f>
        <v>1.0533833717801491</v>
      </c>
      <c r="L87" s="6">
        <f>AE2213_SDOM10m_DOC!Q92</f>
        <v>77.41759120439778</v>
      </c>
      <c r="M87" s="28">
        <f>AVERAGE(L87:L90)</f>
        <v>77.960694652673652</v>
      </c>
      <c r="N87" s="6">
        <f>STDEV(L87:L90)</f>
        <v>0.4733681199872975</v>
      </c>
      <c r="O87" s="29">
        <f>N87/M87*100</f>
        <v>0.60718817616520993</v>
      </c>
    </row>
    <row r="88" spans="1:17" x14ac:dyDescent="0.2">
      <c r="A88" t="str">
        <f>AE2213_SDOM200m_DOC!N94</f>
        <v>AE2213 SDOM E DOC-5</v>
      </c>
      <c r="B88" s="6">
        <f>AE2213_SDOM200m_DOC!P94</f>
        <v>0.88262935297946554</v>
      </c>
      <c r="C88" s="6">
        <f>AE2213_SDOM200m_DOC!Q94</f>
        <v>67.581712962962968</v>
      </c>
      <c r="D88" s="29"/>
      <c r="E88" s="6"/>
      <c r="F88" s="6"/>
      <c r="J88" t="str">
        <f>AE2213_SDOM10m_DOC!N93</f>
        <v>AE2213 SDOM K DOC-6</v>
      </c>
      <c r="K88" s="6">
        <f>AE2213_SDOM10m_DOC!P93</f>
        <v>1.2251392213833099</v>
      </c>
      <c r="L88" s="6">
        <f>AE2213_SDOM10m_DOC!Q93</f>
        <v>78.029660169915047</v>
      </c>
      <c r="M88" s="29"/>
      <c r="N88" s="6"/>
      <c r="O88" s="29"/>
    </row>
    <row r="89" spans="1:17" x14ac:dyDescent="0.2">
      <c r="A89" t="str">
        <f>AE2213_SDOM200m_DOC!N95</f>
        <v>AE2213 SDOM F DOC-5</v>
      </c>
      <c r="B89" s="6">
        <f>AE2213_SDOM200m_DOC!P95</f>
        <v>0.57770556169659992</v>
      </c>
      <c r="C89" s="6">
        <f>AE2213_SDOM200m_DOC!Q95</f>
        <v>65.318555068226118</v>
      </c>
      <c r="D89" s="29"/>
      <c r="E89" s="6"/>
      <c r="F89" s="6"/>
      <c r="J89" t="str">
        <f>AE2213_SDOM10m_DOC!N94</f>
        <v>AE2213 SDOM L DOC-6</v>
      </c>
      <c r="K89" s="6">
        <f>AE2213_SDOM10m_DOC!P94</f>
        <v>0.73661930896607719</v>
      </c>
      <c r="L89" s="6">
        <f>AE2213_SDOM10m_DOC!Q94</f>
        <v>78.558395802098943</v>
      </c>
      <c r="M89" s="29"/>
      <c r="N89" s="6"/>
      <c r="O89" s="29"/>
    </row>
    <row r="90" spans="1:17" x14ac:dyDescent="0.2">
      <c r="A90" t="str">
        <f>AE2213_SDOM200m_DOC!N96</f>
        <v>AE2213 SDOM F DOC-5</v>
      </c>
      <c r="B90" s="6">
        <f>AE2213_SDOM200m_DOC!P96</f>
        <v>1.0161944066588613</v>
      </c>
      <c r="C90" s="6">
        <f>AE2213_SDOM200m_DOC!Q96</f>
        <v>66.233759746588703</v>
      </c>
      <c r="D90" s="29"/>
      <c r="E90" s="6"/>
      <c r="F90" s="6"/>
      <c r="J90" t="str">
        <f>AE2213_SDOM10m_DOC!N95</f>
        <v>AE2213 SDOM L DOC-6</v>
      </c>
      <c r="K90" s="6">
        <f>AE2213_SDOM10m_DOC!P95</f>
        <v>0.3062873328131222</v>
      </c>
      <c r="L90" s="6">
        <f>AE2213_SDOM10m_DOC!Q95</f>
        <v>77.837131434282838</v>
      </c>
      <c r="M90" s="29"/>
      <c r="N90" s="6"/>
      <c r="O90" s="29"/>
    </row>
    <row r="91" spans="1:17" x14ac:dyDescent="0.2">
      <c r="A91" t="str">
        <f>AE2213_ParSDOM200m_DOC!N84</f>
        <v>AE2213 SDOM E/F Par-0</v>
      </c>
      <c r="B91" s="6">
        <f>AE2213_ParSDOM200m_DOC!P84</f>
        <v>0.22247242685277688</v>
      </c>
      <c r="C91" s="6">
        <f>AE2213_ParSDOM200m_DOC!Q84</f>
        <v>63.330671693504279</v>
      </c>
      <c r="D91" s="28">
        <f>AVERAGE(C91:C93)</f>
        <v>64.914792367999667</v>
      </c>
      <c r="E91" s="6">
        <f>STDEV(C91:C93)</f>
        <v>1.7992125841652449</v>
      </c>
      <c r="F91" s="6">
        <f>E91/D91*100</f>
        <v>2.7716526827438224</v>
      </c>
      <c r="J91" t="str">
        <f>AE2213_ParSDOMKL_DOC!N71</f>
        <v>AE2213 SDOM KL Par-0</v>
      </c>
      <c r="K91" s="6">
        <f>AE2213_ParSDOMKL_DOC!P71</f>
        <v>0.70019289787175365</v>
      </c>
      <c r="L91" s="6">
        <f>AE2213_ParSDOMKL_DOC!Q71</f>
        <v>78.01145159375703</v>
      </c>
      <c r="M91" s="28">
        <f>AVERAGE(L91:L93)</f>
        <v>77.298889372051875</v>
      </c>
      <c r="N91" s="6">
        <f>STDEV(L91:L93)</f>
        <v>0.90345794507843102</v>
      </c>
      <c r="O91" s="29">
        <f>N91/M91*100</f>
        <v>1.1687851564463547</v>
      </c>
    </row>
    <row r="92" spans="1:17" x14ac:dyDescent="0.2">
      <c r="A92" t="str">
        <f>AE2213_ParSDOM200m_DOC!N85</f>
        <v>AE2213 SDOM E/F Par-0</v>
      </c>
      <c r="B92" s="6">
        <f>AE2213_ParSDOM200m_DOC!P85</f>
        <v>0.58248035143012811</v>
      </c>
      <c r="C92" s="6">
        <f>AE2213_ParSDOM200m_DOC!Q85</f>
        <v>64.542770582072293</v>
      </c>
      <c r="D92" s="29"/>
      <c r="E92" s="6"/>
      <c r="F92" s="6"/>
      <c r="J92" t="str">
        <f>AE2213_ParSDOMKL_DOC!N72</f>
        <v>AE2213 SDOM KL Par-0</v>
      </c>
      <c r="K92" s="6">
        <f>AE2213_ParSDOMKL_DOC!P72</f>
        <v>1.472195565771512</v>
      </c>
      <c r="L92" s="6">
        <f>AE2213_ParSDOMKL_DOC!Q72</f>
        <v>76.282738903921427</v>
      </c>
      <c r="M92" s="29"/>
      <c r="N92" s="6"/>
      <c r="O92" s="29"/>
    </row>
    <row r="93" spans="1:17" x14ac:dyDescent="0.2">
      <c r="A93" t="str">
        <f>AE2213_ParSDOM200m_DOC!N86</f>
        <v>AE2213 SDOM E/F Par-0</v>
      </c>
      <c r="B93" s="6">
        <f>AE2213_ParSDOM200m_DOC!P86</f>
        <v>0.34987312707117829</v>
      </c>
      <c r="C93" s="6">
        <f>AE2213_ParSDOM200m_DOC!Q86</f>
        <v>66.870934828422435</v>
      </c>
      <c r="D93" s="29"/>
      <c r="E93" s="6"/>
      <c r="F93" s="6"/>
      <c r="J93" t="str">
        <f>AE2213_ParSDOMKL_DOC!N73</f>
        <v>AE2213 SDOM KL Par-0</v>
      </c>
      <c r="K93" s="6">
        <f>AE2213_ParSDOMKL_DOC!P73</f>
        <v>1.2903879660956445</v>
      </c>
      <c r="L93" s="6">
        <f>AE2213_ParSDOMKL_DOC!Q73</f>
        <v>77.602477618477138</v>
      </c>
      <c r="M93" s="29"/>
      <c r="N93" s="6"/>
      <c r="O93" s="29"/>
    </row>
    <row r="94" spans="1:17" x14ac:dyDescent="0.2">
      <c r="A94" t="str">
        <f>AE2213_ParSDOM200m_DOC!N87</f>
        <v>AE2213 SDOM E/F Par-5</v>
      </c>
      <c r="B94" s="6">
        <f>AE2213_ParSDOM200m_DOC!P87</f>
        <v>0.46094077958818475</v>
      </c>
      <c r="C94" s="6">
        <f>AE2213_ParSDOM200m_DOC!Q87</f>
        <v>64.773770156124868</v>
      </c>
      <c r="D94" s="28">
        <f>AVERAGE(C94:C96)</f>
        <v>63.819491016873968</v>
      </c>
      <c r="E94" s="6">
        <f>STDEV(C94:C96)</f>
        <v>0.94616715465070023</v>
      </c>
      <c r="F94" s="6">
        <f>E94/D94*100</f>
        <v>1.482567691429147</v>
      </c>
      <c r="J94" t="str">
        <f>AE2213_ParSDOMKL_DOC!N74</f>
        <v>AE2213 SDOM KL Par-6</v>
      </c>
      <c r="K94" s="6">
        <f>AE2213_ParSDOMKL_DOC!P74</f>
        <v>1.2035884212190349</v>
      </c>
      <c r="L94" s="6">
        <f>AE2213_ParSDOMKL_DOC!Q74</f>
        <v>78.742383804895582</v>
      </c>
      <c r="M94" s="28">
        <f>AVERAGE(L94:L96)</f>
        <v>77.870292727584783</v>
      </c>
      <c r="N94" s="6">
        <f>STDEV(L94:L96)</f>
        <v>1.6094653816948716</v>
      </c>
      <c r="O94" s="29">
        <f>N94/M94*100</f>
        <v>2.0668541562124298</v>
      </c>
    </row>
    <row r="95" spans="1:17" x14ac:dyDescent="0.2">
      <c r="A95" t="str">
        <f>AE2213_ParSDOM200m_DOC!N88</f>
        <v>AE2213 SDOM E/F Par-5</v>
      </c>
      <c r="B95" s="6">
        <f>AE2213_ParSDOM200m_DOC!P88</f>
        <v>0.81480952446959498</v>
      </c>
      <c r="C95" s="6">
        <f>AE2213_ParSDOM200m_DOC!Q88</f>
        <v>62.881650049559383</v>
      </c>
      <c r="D95" s="29"/>
      <c r="E95" s="6"/>
      <c r="F95" s="6"/>
      <c r="J95" t="str">
        <f>AE2213_ParSDOMKL_DOC!N75</f>
        <v>AE2213 SDOM KL Par-6</v>
      </c>
      <c r="K95" s="6">
        <f>AE2213_ParSDOMKL_DOC!P75</f>
        <v>0.85763859320715441</v>
      </c>
      <c r="L95" s="6">
        <f>AE2213_ParSDOMKL_DOC!Q75</f>
        <v>76.012990111715553</v>
      </c>
      <c r="M95" s="29"/>
      <c r="N95" s="6"/>
      <c r="O95" s="29"/>
    </row>
    <row r="96" spans="1:17" x14ac:dyDescent="0.2">
      <c r="A96" t="str">
        <f>AE2213_ParSDOM200m_DOC!N89</f>
        <v>AE2213 SDOM E/F Par-5</v>
      </c>
      <c r="B96" s="6">
        <f>AE2213_ParSDOM200m_DOC!P89</f>
        <v>0.617494686001542</v>
      </c>
      <c r="C96" s="6">
        <f>AE2213_ParSDOM200m_DOC!Q89</f>
        <v>63.803052844937653</v>
      </c>
      <c r="D96" s="29"/>
      <c r="E96" s="6"/>
      <c r="F96" s="6"/>
      <c r="J96" t="str">
        <f>AE2213_ParSDOMKL_DOC!N76</f>
        <v>AE2213 SDOM KL Par-6</v>
      </c>
      <c r="K96" s="6">
        <f>AE2213_ParSDOMKL_DOC!P76</f>
        <v>1.4009534046821959</v>
      </c>
      <c r="L96" s="6">
        <f>AE2213_ParSDOMKL_DOC!Q76</f>
        <v>78.8555042661432</v>
      </c>
      <c r="M96" s="29"/>
      <c r="N96" s="6"/>
      <c r="O96" s="29"/>
    </row>
    <row r="97" spans="1:15" x14ac:dyDescent="0.2">
      <c r="A97" t="str">
        <f>AE2213_ParSDOM200m_DOC!N90</f>
        <v>AE2213 SDOM E/F Par-6</v>
      </c>
      <c r="B97" s="6">
        <f>AE2213_ParSDOM200m_DOC!P90</f>
        <v>0.72887375460369286</v>
      </c>
      <c r="C97" s="6">
        <f>AE2213_ParSDOM200m_DOC!Q90</f>
        <v>63.294334681855567</v>
      </c>
      <c r="D97" s="29">
        <f>AVERAGE(C97:C99)</f>
        <v>64.188052135025274</v>
      </c>
      <c r="E97" s="6">
        <f>STDEV(C97:C99)</f>
        <v>0.96259261127684104</v>
      </c>
      <c r="F97" s="6">
        <f>E97/D97*100</f>
        <v>1.4996445276948769</v>
      </c>
      <c r="J97" t="str">
        <f>AE2213_ParSDOMKL_DOC!N77</f>
        <v>AE2213 SDOM KL Par-7</v>
      </c>
      <c r="K97" s="6">
        <f>AE2213_ParSDOMKL_DOC!P77</f>
        <v>0.3214090195087122</v>
      </c>
      <c r="L97" s="6">
        <f>AE2213_ParSDOMKL_DOC!Q77</f>
        <v>71.288035461141419</v>
      </c>
      <c r="M97" s="29">
        <f>AVERAGE(L97:L99)</f>
        <v>71.928084566662207</v>
      </c>
      <c r="N97" s="6">
        <f>STDEV(L97:L99)</f>
        <v>1.1161418340326603</v>
      </c>
      <c r="O97" s="29">
        <f>N97/M97*100</f>
        <v>1.5517469160439434</v>
      </c>
    </row>
    <row r="98" spans="1:15" x14ac:dyDescent="0.2">
      <c r="A98" t="str">
        <f>AE2213_ParSDOM200m_DOC!N91</f>
        <v>AE2213 SDOM E/F Par-6</v>
      </c>
      <c r="B98" s="6">
        <f>AE2213_ParSDOM200m_DOC!P91</f>
        <v>0.71097775012511688</v>
      </c>
      <c r="C98" s="6">
        <f>AE2213_ParSDOM200m_DOC!Q91</f>
        <v>64.06260292814278</v>
      </c>
      <c r="D98" s="29"/>
      <c r="E98" s="6"/>
      <c r="F98" s="6"/>
      <c r="J98" t="str">
        <f>AE2213_ParSDOMKL_DOC!N78</f>
        <v>AE2213 SDOM KL Par-7</v>
      </c>
      <c r="K98" s="6">
        <f>AE2213_ParSDOMKL_DOC!P78</f>
        <v>1.0459760005880299</v>
      </c>
      <c r="L98" s="6">
        <f>AE2213_ParSDOMKL_DOC!Q78</f>
        <v>71.279333887199286</v>
      </c>
      <c r="M98" s="29"/>
      <c r="N98" s="6"/>
      <c r="O98" s="29"/>
    </row>
    <row r="99" spans="1:15" x14ac:dyDescent="0.2">
      <c r="A99" t="str">
        <f>AE2213_ParSDOM200m_DOC!N92</f>
        <v>AE2213 SDOM E/F Par-6</v>
      </c>
      <c r="B99" s="6">
        <f>AE2213_ParSDOM200m_DOC!P92</f>
        <v>0.73763841401331443</v>
      </c>
      <c r="C99" s="6">
        <f>AE2213_ParSDOM200m_DOC!Q92</f>
        <v>65.207218795077466</v>
      </c>
      <c r="D99" s="29"/>
      <c r="E99" s="6"/>
      <c r="F99" s="6"/>
      <c r="J99" t="str">
        <f>AE2213_ParSDOMKL_DOC!N79</f>
        <v>AE2213 SDOM KL Par-7</v>
      </c>
      <c r="K99" s="6">
        <f>AE2213_ParSDOMKL_DOC!P79</f>
        <v>0.99407627713178248</v>
      </c>
      <c r="L99" s="6">
        <f>AE2213_ParSDOMKL_DOC!Q79</f>
        <v>73.216884351645902</v>
      </c>
      <c r="M99" s="29"/>
      <c r="N99" s="6"/>
      <c r="O99" s="29"/>
    </row>
    <row r="100" spans="1:15" x14ac:dyDescent="0.2">
      <c r="A100" t="str">
        <f>AE2213_ParSDOM200m_DOC!N93</f>
        <v>AE2213 SDOM E/F Par-7</v>
      </c>
      <c r="B100" s="6">
        <f>AE2213_ParSDOM200m_DOC!P93</f>
        <v>1.0553607676506611</v>
      </c>
      <c r="C100" s="6">
        <f>AE2213_ParSDOM200m_DOC!Q93</f>
        <v>63.068526109467093</v>
      </c>
      <c r="D100" s="29">
        <f>AVERAGE(C100:C102)</f>
        <v>62.150583981864891</v>
      </c>
      <c r="E100" s="6">
        <f>STDEV(C100:C102)</f>
        <v>0.88121872022785386</v>
      </c>
      <c r="F100" s="6">
        <f>E100/D100*100</f>
        <v>1.4178768142950795</v>
      </c>
      <c r="J100" t="str">
        <f>AE2213_ParSDOMKL_DOC!N80</f>
        <v>AE2213 SDOM KL Par-8</v>
      </c>
      <c r="K100" s="6">
        <f>AE2213_ParSDOMKL_DOC!P80</f>
        <v>0.27917455557948873</v>
      </c>
      <c r="L100" s="6">
        <f>AE2213_ParSDOMKL_DOC!Q80</f>
        <v>71.264831263962407</v>
      </c>
      <c r="M100" s="29">
        <f>AVERAGE(L100:L102)</f>
        <v>71.208754454113162</v>
      </c>
      <c r="N100" s="6">
        <f>STDEV(L100:L102)</f>
        <v>0.71228602143714459</v>
      </c>
      <c r="O100" s="29">
        <f>N100/M100*100</f>
        <v>1.0002787254145007</v>
      </c>
    </row>
    <row r="101" spans="1:15" x14ac:dyDescent="0.2">
      <c r="A101" t="str">
        <f>AE2213_ParSDOM200m_DOC!N94</f>
        <v>AE2213 SDOM E/F Par-7</v>
      </c>
      <c r="B101" s="6">
        <f>AE2213_ParSDOM200m_DOC!P94</f>
        <v>0.627719609121692</v>
      </c>
      <c r="C101" s="6">
        <f>AE2213_ParSDOM200m_DOC!Q94</f>
        <v>61.311372046168259</v>
      </c>
      <c r="D101" s="29"/>
      <c r="E101" s="6"/>
      <c r="F101" s="6"/>
      <c r="J101" t="str">
        <f>AE2213_ParSDOMKL_DOC!N81</f>
        <v>AE2213 SDOM KL Par-8</v>
      </c>
      <c r="K101" s="6">
        <f>AE2213_ParSDOMKL_DOC!P81</f>
        <v>1.0676491999686231</v>
      </c>
      <c r="L101" s="6">
        <f>AE2213_ParSDOMKL_DOC!Q81</f>
        <v>70.470087510581621</v>
      </c>
      <c r="M101" s="29"/>
      <c r="N101" s="6"/>
      <c r="O101" s="29"/>
    </row>
    <row r="102" spans="1:15" x14ac:dyDescent="0.2">
      <c r="A102" t="str">
        <f>AE2213_ParSDOM200m_DOC!N95</f>
        <v>AE2213 SDOM E/F Par-7</v>
      </c>
      <c r="B102" s="6">
        <f>AE2213_ParSDOM200m_DOC!P95</f>
        <v>0.51921046347783251</v>
      </c>
      <c r="C102" s="6">
        <f>AE2213_ParSDOM200m_DOC!Q95</f>
        <v>62.071853789959327</v>
      </c>
      <c r="D102" s="29"/>
      <c r="E102" s="6"/>
      <c r="F102" s="6"/>
      <c r="J102" t="str">
        <f>AE2213_ParSDOMKL_DOC!N82</f>
        <v>AE2213 SDOM KL Par-8</v>
      </c>
      <c r="K102" s="6">
        <f>AE2213_ParSDOMKL_DOC!P82</f>
        <v>0.37125582451672995</v>
      </c>
      <c r="L102" s="6">
        <f>AE2213_ParSDOMKL_DOC!Q82</f>
        <v>71.891344587795459</v>
      </c>
      <c r="M102" s="29"/>
      <c r="N102" s="6"/>
      <c r="O102" s="29"/>
    </row>
    <row r="103" spans="1:15" x14ac:dyDescent="0.2">
      <c r="A103" t="str">
        <f>AE2213_ParSDOM200m_DOC!N96</f>
        <v>AE2213 SDOM E/F Par-8</v>
      </c>
      <c r="B103" s="6">
        <f>AE2213_ParSDOM200m_DOC!P96</f>
        <v>0.97887207142805555</v>
      </c>
      <c r="C103" s="6">
        <f>AE2213_ParSDOM200m_DOC!Q96</f>
        <v>61.272439533687489</v>
      </c>
      <c r="D103" s="29">
        <f>AVERAGE(C103:C105)</f>
        <v>60.826878557518654</v>
      </c>
      <c r="E103" s="6">
        <f>STDEV(C103:C105)</f>
        <v>0.4175799754420394</v>
      </c>
      <c r="F103" s="6">
        <f>E103/D103*100</f>
        <v>0.68650567864857726</v>
      </c>
      <c r="J103" t="str">
        <f>AE2213_ParSDOMKL_DOC!N83</f>
        <v>AE2213 SDOM KL Par-9</v>
      </c>
      <c r="K103" s="6">
        <f>AE2213_ParSDOMKL_DOC!P83</f>
        <v>0.75620298953946308</v>
      </c>
      <c r="L103" s="6">
        <f>AE2213_ParSDOMKL_DOC!Q83</f>
        <v>70.696328433076872</v>
      </c>
      <c r="M103" s="29">
        <f>AVERAGE(L103:L105)</f>
        <v>69.902551521245215</v>
      </c>
      <c r="N103" s="6">
        <f>STDEV(L103:L105)</f>
        <v>0.97525082291129739</v>
      </c>
      <c r="O103" s="29">
        <f>N103/M103*100</f>
        <v>1.3951576897946181</v>
      </c>
    </row>
    <row r="104" spans="1:15" x14ac:dyDescent="0.2">
      <c r="A104" t="str">
        <f>AE2213_ParSDOM200m_DOC!N97</f>
        <v>AE2213 SDOM E/F Par-8</v>
      </c>
      <c r="B104" s="6">
        <f>AE2213_ParSDOM200m_DOC!P97</f>
        <v>0.86399774602447355</v>
      </c>
      <c r="C104" s="6">
        <f>AE2213_ParSDOM200m_DOC!Q97</f>
        <v>60.76372137060541</v>
      </c>
      <c r="D104" s="29"/>
      <c r="E104" s="6"/>
      <c r="F104" s="6"/>
      <c r="J104" t="str">
        <f>AE2213_ParSDOMKL_DOC!N84</f>
        <v>AE2213 SDOM KL Par-9</v>
      </c>
      <c r="K104" s="6">
        <f>AE2213_ParSDOMKL_DOC!P84</f>
        <v>1.2003441992271651</v>
      </c>
      <c r="L104" s="6">
        <f>AE2213_ParSDOMKL_DOC!Q84</f>
        <v>68.813887936930414</v>
      </c>
      <c r="M104" s="29"/>
      <c r="N104" s="6"/>
      <c r="O104" s="29"/>
    </row>
    <row r="105" spans="1:15" x14ac:dyDescent="0.2">
      <c r="A105" t="str">
        <f>AE2213_ParSDOM200m_DOC!N98</f>
        <v>AE2213 SDOM E/F Par-8</v>
      </c>
      <c r="B105" s="6">
        <f>AE2213_ParSDOM200m_DOC!P98</f>
        <v>0.80413625657995746</v>
      </c>
      <c r="C105" s="6">
        <f>AE2213_ParSDOM200m_DOC!Q98</f>
        <v>60.444474768263071</v>
      </c>
      <c r="D105" s="29"/>
      <c r="E105" s="6"/>
      <c r="F105" s="6"/>
      <c r="J105" t="str">
        <f>AE2213_ParSDOMKL_DOC!N85</f>
        <v>AE2213 SDOM KL Par-9</v>
      </c>
      <c r="K105" s="6">
        <f>AE2213_ParSDOMKL_DOC!P85</f>
        <v>0.56197618260218418</v>
      </c>
      <c r="L105" s="6">
        <f>AE2213_ParSDOMKL_DOC!Q85</f>
        <v>70.197438193728345</v>
      </c>
      <c r="M105" s="29"/>
      <c r="N105" s="6"/>
      <c r="O105" s="29"/>
    </row>
    <row r="106" spans="1:15" x14ac:dyDescent="0.2">
      <c r="A106" t="str">
        <f>AE2213_ParSDOM200m_DOC!N99</f>
        <v>AE2213 SDOM E/F Par-9</v>
      </c>
      <c r="B106" s="6">
        <f>AE2213_ParSDOM200m_DOC!P99</f>
        <v>0.64652982753546406</v>
      </c>
      <c r="C106" s="6">
        <f>AE2213_ParSDOM200m_DOC!Q99</f>
        <v>64.218332978065874</v>
      </c>
      <c r="D106" s="29">
        <f>AVERAGE(C106:C108)</f>
        <v>61.193709341781926</v>
      </c>
      <c r="E106" s="6">
        <f>STDEV(C106:C108)</f>
        <v>2.626624186875103</v>
      </c>
      <c r="F106" s="6">
        <f>E106/D106*100</f>
        <v>4.2923107867260679</v>
      </c>
      <c r="J106" t="str">
        <f>AE2213_ParSDOMKL_DOC!N86</f>
        <v>AE2213 SDOM KL Par-10</v>
      </c>
      <c r="K106" s="6">
        <f>AE2213_ParSDOMKL_DOC!P86</f>
        <v>0.69574511735712519</v>
      </c>
      <c r="L106" s="6">
        <f>AE2213_ParSDOMKL_DOC!Q86</f>
        <v>69.301176077689448</v>
      </c>
      <c r="M106" s="29">
        <f>AVERAGE(L106:L108)</f>
        <v>69.900617838146971</v>
      </c>
      <c r="N106" s="6">
        <f>STDEV(L106:L108)</f>
        <v>0.5284158363535596</v>
      </c>
      <c r="O106" s="29">
        <f>N106/M106*100</f>
        <v>0.75595302687751986</v>
      </c>
    </row>
    <row r="107" spans="1:15" x14ac:dyDescent="0.2">
      <c r="A107" t="str">
        <f>AE2213_ParSDOM200m_DOC!N100</f>
        <v>AE2213 SDOM E/F Par-9</v>
      </c>
      <c r="B107" s="6">
        <f>AE2213_ParSDOM200m_DOC!P100</f>
        <v>0.46369477716975366</v>
      </c>
      <c r="C107" s="6">
        <f>AE2213_ParSDOM200m_DOC!Q100</f>
        <v>59.876060086043807</v>
      </c>
      <c r="D107" s="29"/>
      <c r="E107" s="6"/>
      <c r="F107" s="6"/>
      <c r="J107" t="str">
        <f>AE2213_ParSDOMKL_DOC!N87</f>
        <v>AE2213 SDOM KL Par-10</v>
      </c>
      <c r="K107" s="6">
        <f>AE2213_ParSDOMKL_DOC!P87</f>
        <v>1.0196942805776315</v>
      </c>
      <c r="L107" s="6">
        <f>AE2213_ParSDOMKL_DOC!Q87</f>
        <v>70.2989565563865</v>
      </c>
      <c r="M107" s="29"/>
      <c r="N107" s="6"/>
      <c r="O107" s="29"/>
    </row>
    <row r="108" spans="1:15" x14ac:dyDescent="0.2">
      <c r="A108" t="str">
        <f>AE2213_ParSDOM200m_DOC!N101</f>
        <v>AE2213 SDOM E/F Par-9</v>
      </c>
      <c r="B108" s="6">
        <f>AE2213_ParSDOM200m_DOC!P101</f>
        <v>0.29148294815733855</v>
      </c>
      <c r="C108" s="6">
        <f>AE2213_ParSDOM200m_DOC!Q101</f>
        <v>59.486734961236088</v>
      </c>
      <c r="D108" s="29"/>
      <c r="E108" s="6"/>
      <c r="F108" s="6"/>
      <c r="J108" t="str">
        <f>AE2213_ParSDOMKL_DOC!N88</f>
        <v>AE2213 SDOM KL Par-10</v>
      </c>
      <c r="K108" s="6">
        <f>AE2213_ParSDOMKL_DOC!P88</f>
        <v>0.87224327190190232</v>
      </c>
      <c r="L108" s="6">
        <f>AE2213_ParSDOMKL_DOC!Q88</f>
        <v>70.101720880364979</v>
      </c>
      <c r="M108" s="29"/>
      <c r="N108" s="6"/>
      <c r="O108" s="29"/>
    </row>
  </sheetData>
  <mergeCells count="20">
    <mergeCell ref="R37:S37"/>
    <mergeCell ref="M37:N37"/>
    <mergeCell ref="A1:F1"/>
    <mergeCell ref="J1:O1"/>
    <mergeCell ref="G1:H1"/>
    <mergeCell ref="G2:H2"/>
    <mergeCell ref="P2:Q2"/>
    <mergeCell ref="P1:Q1"/>
    <mergeCell ref="G74:H74"/>
    <mergeCell ref="G73:H73"/>
    <mergeCell ref="G38:H38"/>
    <mergeCell ref="G37:H37"/>
    <mergeCell ref="G10:H10"/>
    <mergeCell ref="P10:Q10"/>
    <mergeCell ref="G46:H46"/>
    <mergeCell ref="G82:H82"/>
    <mergeCell ref="R46:S46"/>
    <mergeCell ref="P82:Q82"/>
    <mergeCell ref="P74:Q74"/>
    <mergeCell ref="P73:Q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1B25-6875-3243-AE39-8B0C178D8AB0}">
  <dimension ref="A1:AB530"/>
  <sheetViews>
    <sheetView topLeftCell="A19" zoomScale="80" zoomScaleNormal="80" workbookViewId="0">
      <selection activeCell="R43" sqref="R43"/>
    </sheetView>
  </sheetViews>
  <sheetFormatPr baseColWidth="10" defaultRowHeight="16" x14ac:dyDescent="0.2"/>
  <cols>
    <col min="2" max="2" width="20.6640625" bestFit="1" customWidth="1"/>
    <col min="12" max="12" width="4.33203125" bestFit="1" customWidth="1"/>
    <col min="13" max="13" width="9.5" bestFit="1" customWidth="1"/>
    <col min="14" max="14" width="20.6640625" bestFit="1" customWidth="1"/>
  </cols>
  <sheetData>
    <row r="1" spans="1:28" x14ac:dyDescent="0.2">
      <c r="A1" s="1" t="s">
        <v>0</v>
      </c>
      <c r="B1" s="2">
        <v>44811.706192129626</v>
      </c>
      <c r="C1" s="1"/>
      <c r="D1" s="1" t="s">
        <v>1</v>
      </c>
      <c r="E1" s="3"/>
      <c r="L1" s="1" t="str">
        <f>AE2213_SDOM10m_DOC!C17</f>
        <v>Vial</v>
      </c>
      <c r="M1" s="1" t="str">
        <f>AE2213_SDOM10m_DOC!A17</f>
        <v>Sample ID</v>
      </c>
      <c r="N1" s="1" t="str">
        <f>AE2213_SDOM10m_DOC!B17</f>
        <v>Sample Name</v>
      </c>
      <c r="O1" s="1" t="str">
        <f>AE2213_SDOM10m_DOC!H17</f>
        <v>Ave</v>
      </c>
      <c r="P1" s="1" t="str">
        <f>AE2213_SDOM10m_DOC!I17</f>
        <v>Sd</v>
      </c>
      <c r="Q1" s="1" t="s">
        <v>2</v>
      </c>
      <c r="R1" s="1"/>
      <c r="S1" s="1"/>
      <c r="T1" s="1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AVERAGE(AE2213_SDOM10m_DOC!$O$3:$O$25)</f>
        <v>2.2548225887056468</v>
      </c>
      <c r="P2" s="5"/>
      <c r="Q2" s="5">
        <f>(O2)</f>
        <v>2.2548225887056468</v>
      </c>
      <c r="R2" s="5"/>
      <c r="S2" s="5"/>
      <c r="T2" s="5"/>
      <c r="U2" s="6"/>
      <c r="V2" s="6">
        <v>0</v>
      </c>
      <c r="W2" t="str">
        <f t="shared" ref="W2:AB16" si="0">B70</f>
        <v>Nano 8/16/2022</v>
      </c>
      <c r="X2">
        <f t="shared" si="0"/>
        <v>1</v>
      </c>
      <c r="Y2">
        <f t="shared" si="0"/>
        <v>1</v>
      </c>
      <c r="Z2">
        <f t="shared" si="0"/>
        <v>0.35809999999999997</v>
      </c>
      <c r="AA2">
        <f t="shared" si="0"/>
        <v>0.35809999999999997</v>
      </c>
      <c r="AB2">
        <f t="shared" si="0"/>
        <v>0</v>
      </c>
    </row>
    <row r="3" spans="1:28" x14ac:dyDescent="0.2">
      <c r="A3" s="1" t="s">
        <v>9</v>
      </c>
      <c r="B3" s="3" t="s">
        <v>132</v>
      </c>
      <c r="C3" s="1"/>
      <c r="D3" s="1" t="s">
        <v>11</v>
      </c>
      <c r="E3" s="3"/>
      <c r="L3" s="1">
        <f>AE2213_SDOM10m_DOC!C60</f>
        <v>0</v>
      </c>
      <c r="M3" s="1" t="str">
        <f>AE2213_SDOM10m_DOC!A60</f>
        <v>B01</v>
      </c>
      <c r="N3" s="1" t="str">
        <f>AE2213_SDOM10m_DOC!B60</f>
        <v>Untitled</v>
      </c>
      <c r="O3" s="5">
        <f>AE2213_SDOM10m_DOC!H60</f>
        <v>1.978735632183908</v>
      </c>
      <c r="P3" s="5">
        <f>AE2213_SDOM10m_DOC!I60</f>
        <v>0.19925234310953852</v>
      </c>
      <c r="Q3" s="5">
        <f t="shared" ref="Q3:Q36" si="1">(O3-Q$2)</f>
        <v>-0.27608695652173876</v>
      </c>
      <c r="R3" s="5"/>
      <c r="S3" s="5"/>
      <c r="T3" s="5"/>
      <c r="U3" s="6"/>
      <c r="V3" s="6">
        <v>0</v>
      </c>
      <c r="W3" t="str">
        <f t="shared" si="0"/>
        <v>Nano 8/16/2022</v>
      </c>
      <c r="X3">
        <f t="shared" si="0"/>
        <v>1</v>
      </c>
      <c r="Y3">
        <f t="shared" si="0"/>
        <v>2</v>
      </c>
      <c r="Z3">
        <f t="shared" si="0"/>
        <v>0</v>
      </c>
      <c r="AB3">
        <f t="shared" si="0"/>
        <v>1</v>
      </c>
    </row>
    <row r="4" spans="1:28" x14ac:dyDescent="0.2">
      <c r="A4" s="1"/>
      <c r="B4" s="1"/>
      <c r="C4" s="1"/>
      <c r="D4" s="1"/>
      <c r="E4" s="1"/>
      <c r="L4" s="1">
        <f>AE2213_SDOM10m_DOC!C65</f>
        <v>0</v>
      </c>
      <c r="M4" s="1" t="str">
        <f>AE2213_SDOM10m_DOC!A65</f>
        <v>B01</v>
      </c>
      <c r="N4" s="1" t="str">
        <f>AE2213_SDOM10m_DOC!B65</f>
        <v>Untitled</v>
      </c>
      <c r="O4" s="5">
        <f>AE2213_SDOM10m_DOC!H65</f>
        <v>2.3350574712643675</v>
      </c>
      <c r="P4" s="5">
        <f>AE2213_SDOM10m_DOC!I65</f>
        <v>0.68018570707986559</v>
      </c>
      <c r="Q4" s="5">
        <f t="shared" si="1"/>
        <v>8.0234882558720688E-2</v>
      </c>
      <c r="R4" s="5"/>
      <c r="S4" s="5"/>
      <c r="T4" s="5"/>
      <c r="U4" s="6"/>
      <c r="V4" s="6">
        <v>0</v>
      </c>
      <c r="W4" t="str">
        <f t="shared" si="0"/>
        <v>Nano 8/16/2022</v>
      </c>
      <c r="X4">
        <f t="shared" si="0"/>
        <v>1</v>
      </c>
      <c r="Y4">
        <f t="shared" si="0"/>
        <v>3</v>
      </c>
      <c r="Z4">
        <f t="shared" si="0"/>
        <v>0.16850000000000001</v>
      </c>
      <c r="AA4">
        <f t="shared" si="0"/>
        <v>0.16850000000000001</v>
      </c>
      <c r="AB4">
        <f t="shared" si="0"/>
        <v>0</v>
      </c>
    </row>
    <row r="5" spans="1:28" x14ac:dyDescent="0.2">
      <c r="A5" s="1" t="s">
        <v>12</v>
      </c>
      <c r="B5" s="3">
        <v>100</v>
      </c>
      <c r="C5" s="1"/>
      <c r="D5" s="1" t="s">
        <v>13</v>
      </c>
      <c r="E5" s="3"/>
      <c r="L5" s="1">
        <f>AE2213_SDOM10m_DOC!C97</f>
        <v>0</v>
      </c>
      <c r="M5" s="1" t="str">
        <f>AE2213_SDOM10m_DOC!A97</f>
        <v>B01</v>
      </c>
      <c r="N5" s="1" t="str">
        <f>AE2213_SDOM10m_DOC!B97</f>
        <v>Untitled</v>
      </c>
      <c r="O5" s="5">
        <f>AE2213_SDOM10m_DOC!H97</f>
        <v>2.5120689655172415</v>
      </c>
      <c r="P5" s="5">
        <f>AE2213_SDOM10m_DOC!I97</f>
        <v>0.43090256602054688</v>
      </c>
      <c r="Q5" s="5">
        <f t="shared" si="1"/>
        <v>0.25724637681159468</v>
      </c>
      <c r="R5" s="5"/>
      <c r="S5" s="5"/>
      <c r="T5" s="5"/>
      <c r="U5" s="6"/>
      <c r="V5" s="6">
        <v>0</v>
      </c>
      <c r="W5" t="str">
        <f t="shared" si="0"/>
        <v>Nano 8/16/2022</v>
      </c>
      <c r="X5">
        <f t="shared" si="0"/>
        <v>1</v>
      </c>
      <c r="Y5">
        <f t="shared" si="0"/>
        <v>4</v>
      </c>
      <c r="Z5">
        <f t="shared" si="0"/>
        <v>0.22919999999999999</v>
      </c>
      <c r="AA5">
        <f t="shared" si="0"/>
        <v>0.22919999999999999</v>
      </c>
      <c r="AB5">
        <f t="shared" si="0"/>
        <v>0</v>
      </c>
    </row>
    <row r="6" spans="1:28" x14ac:dyDescent="0.2">
      <c r="A6" s="1"/>
      <c r="B6" s="1"/>
      <c r="C6" s="1"/>
      <c r="D6" s="1"/>
      <c r="E6" s="1"/>
      <c r="L6" s="1">
        <f>AE2213_SDOM10m_DOC!C112</f>
        <v>0</v>
      </c>
      <c r="M6" s="1" t="str">
        <f>AE2213_SDOM10m_DOC!A112</f>
        <v>B01</v>
      </c>
      <c r="N6" s="1" t="str">
        <f>AE2213_SDOM10m_DOC!B112</f>
        <v>Untitled</v>
      </c>
      <c r="O6" s="5">
        <f>AE2213_SDOM10m_DOC!H112</f>
        <v>1.9873563218390804</v>
      </c>
      <c r="P6" s="5">
        <f>AE2213_SDOM10m_DOC!I112</f>
        <v>9.3056874259817679E-2</v>
      </c>
      <c r="Q6" s="5">
        <f t="shared" si="1"/>
        <v>-0.26746626686656638</v>
      </c>
      <c r="R6" s="5"/>
      <c r="S6" s="5"/>
      <c r="T6" s="5"/>
      <c r="U6" s="6"/>
      <c r="V6" s="6"/>
    </row>
    <row r="7" spans="1:28" x14ac:dyDescent="0.2">
      <c r="A7" s="1" t="s">
        <v>14</v>
      </c>
      <c r="B7" s="3"/>
      <c r="C7" s="1"/>
      <c r="D7" s="1" t="s">
        <v>15</v>
      </c>
      <c r="E7" s="3"/>
      <c r="L7" s="1">
        <f>AE2213_SDOM10m_DOC!C148</f>
        <v>0</v>
      </c>
      <c r="M7" s="1" t="str">
        <f>AE2213_SDOM10m_DOC!A148</f>
        <v>B02</v>
      </c>
      <c r="N7" s="1" t="str">
        <f>AE2213_SDOM10m_DOC!B148</f>
        <v>Untitled</v>
      </c>
      <c r="O7" s="5">
        <f>AE2213_SDOM10m_DOC!H148</f>
        <v>2.4212643678160917</v>
      </c>
      <c r="P7" s="5">
        <f>AE2213_SDOM10m_DOC!I148</f>
        <v>0.44245418464436925</v>
      </c>
      <c r="Q7" s="5">
        <f t="shared" si="1"/>
        <v>0.16644177911044489</v>
      </c>
      <c r="R7" s="5"/>
      <c r="S7" s="5"/>
      <c r="T7" s="5"/>
      <c r="U7" s="6"/>
      <c r="V7" s="6"/>
    </row>
    <row r="8" spans="1:28" x14ac:dyDescent="0.2">
      <c r="A8" s="1"/>
      <c r="B8" s="1"/>
      <c r="C8" s="1"/>
      <c r="D8" s="1"/>
      <c r="E8" s="1"/>
      <c r="L8" s="1">
        <f>AE2213_SDOM10m_DOC!C176</f>
        <v>0</v>
      </c>
      <c r="M8" s="1" t="str">
        <f>AE2213_SDOM10m_DOC!A176</f>
        <v>B02</v>
      </c>
      <c r="N8" s="1" t="str">
        <f>AE2213_SDOM10m_DOC!B176</f>
        <v>Untitled</v>
      </c>
      <c r="O8" s="5">
        <f>AE2213_SDOM10m_DOC!H176</f>
        <v>2.7456896551724137</v>
      </c>
      <c r="P8" s="5">
        <f>AE2213_SDOM10m_DOC!I176</f>
        <v>0.41690906544066675</v>
      </c>
      <c r="Q8" s="5">
        <f t="shared" si="1"/>
        <v>0.49086706646676692</v>
      </c>
      <c r="R8" s="5"/>
      <c r="S8" s="5"/>
      <c r="T8" s="5"/>
      <c r="U8" s="6"/>
      <c r="V8" s="6">
        <v>25.118414682074704</v>
      </c>
      <c r="W8">
        <f t="shared" si="0"/>
        <v>25</v>
      </c>
      <c r="X8">
        <f t="shared" si="0"/>
        <v>2</v>
      </c>
      <c r="Y8">
        <f t="shared" si="0"/>
        <v>1</v>
      </c>
      <c r="Z8">
        <f t="shared" si="0"/>
        <v>3.4689999999999999</v>
      </c>
      <c r="AB8">
        <f t="shared" si="0"/>
        <v>1</v>
      </c>
    </row>
    <row r="9" spans="1:28" x14ac:dyDescent="0.2">
      <c r="A9" s="1" t="s">
        <v>16</v>
      </c>
      <c r="B9" s="2"/>
      <c r="C9" s="1"/>
      <c r="D9" s="1" t="s">
        <v>17</v>
      </c>
      <c r="E9" s="3"/>
      <c r="L9" s="1">
        <f>AE2213_SDOM10m_DOC!C204</f>
        <v>0</v>
      </c>
      <c r="M9" s="1" t="str">
        <f>AE2213_SDOM10m_DOC!A204</f>
        <v>B02</v>
      </c>
      <c r="N9" s="1" t="str">
        <f>AE2213_SDOM10m_DOC!B204</f>
        <v>Untitled</v>
      </c>
      <c r="O9" s="5">
        <f>AE2213_SDOM10m_DOC!H204</f>
        <v>3.107471264367816</v>
      </c>
      <c r="P9" s="5">
        <f>AE2213_SDOM10m_DOC!I204</f>
        <v>0.7378748031534994</v>
      </c>
      <c r="Q9" s="5">
        <f t="shared" si="1"/>
        <v>0.85264867566216918</v>
      </c>
      <c r="R9" s="5"/>
      <c r="S9" s="5"/>
      <c r="T9" s="5"/>
      <c r="U9" s="6"/>
      <c r="V9" s="6">
        <v>25.118414682074704</v>
      </c>
      <c r="W9">
        <f t="shared" si="0"/>
        <v>25</v>
      </c>
      <c r="X9">
        <f t="shared" si="0"/>
        <v>2</v>
      </c>
      <c r="Y9">
        <f t="shared" si="0"/>
        <v>2</v>
      </c>
      <c r="Z9">
        <f t="shared" si="0"/>
        <v>3.0049999999999999</v>
      </c>
      <c r="AA9">
        <f t="shared" si="0"/>
        <v>3.0049999999999999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AE2213_SDOM10m_DOC!C230</f>
        <v>0</v>
      </c>
      <c r="M10" s="1" t="str">
        <f>AE2213_SDOM10m_DOC!A230</f>
        <v>B02</v>
      </c>
      <c r="N10" s="1" t="str">
        <f>AE2213_SDOM10m_DOC!B230</f>
        <v>Untitled</v>
      </c>
      <c r="O10" s="5">
        <f>AE2213_SDOM10m_DOC!H230</f>
        <v>2.6982758620689653</v>
      </c>
      <c r="P10" s="5">
        <f>AE2213_SDOM10m_DOC!I230</f>
        <v>0.14830593119329583</v>
      </c>
      <c r="Q10" s="5">
        <f t="shared" si="1"/>
        <v>0.44345327336331852</v>
      </c>
      <c r="R10" s="5"/>
      <c r="S10" s="5"/>
      <c r="T10" s="5"/>
      <c r="U10" s="6"/>
      <c r="V10" s="6">
        <v>25.118414682074704</v>
      </c>
      <c r="W10">
        <f t="shared" si="0"/>
        <v>25</v>
      </c>
      <c r="X10">
        <f t="shared" si="0"/>
        <v>2</v>
      </c>
      <c r="Y10">
        <f t="shared" si="0"/>
        <v>3</v>
      </c>
      <c r="Z10">
        <f t="shared" si="0"/>
        <v>3.1269999999999998</v>
      </c>
      <c r="AA10">
        <f t="shared" si="0"/>
        <v>3.1269999999999998</v>
      </c>
      <c r="AB10">
        <f t="shared" si="0"/>
        <v>0</v>
      </c>
    </row>
    <row r="11" spans="1:28" x14ac:dyDescent="0.2">
      <c r="A11" s="1" t="s">
        <v>18</v>
      </c>
      <c r="B11" s="3"/>
      <c r="C11" s="1"/>
      <c r="D11" s="1" t="s">
        <v>19</v>
      </c>
      <c r="E11" s="3"/>
      <c r="L11" s="1">
        <f>AE2213_SDOM10m_DOC!C235</f>
        <v>0</v>
      </c>
      <c r="M11" s="1" t="str">
        <f>AE2213_SDOM10m_DOC!A235</f>
        <v>B02</v>
      </c>
      <c r="N11" s="1" t="str">
        <f>AE2213_SDOM10m_DOC!B235</f>
        <v>Untitled</v>
      </c>
      <c r="O11" s="5">
        <f>AE2213_SDOM10m_DOC!H235</f>
        <v>2.0238505747126436</v>
      </c>
      <c r="P11" s="5">
        <f>AE2213_SDOM10m_DOC!I235</f>
        <v>0.26073323010505511</v>
      </c>
      <c r="Q11" s="5">
        <f t="shared" si="1"/>
        <v>-0.23097201399300316</v>
      </c>
      <c r="R11" s="5"/>
      <c r="S11" s="5"/>
      <c r="T11" s="5"/>
      <c r="U11" s="6"/>
      <c r="V11" s="6">
        <v>25.118414682074704</v>
      </c>
      <c r="W11">
        <f t="shared" si="0"/>
        <v>25</v>
      </c>
      <c r="X11">
        <f t="shared" si="0"/>
        <v>2</v>
      </c>
      <c r="Y11">
        <f t="shared" si="0"/>
        <v>4</v>
      </c>
      <c r="Z11">
        <f t="shared" si="0"/>
        <v>3.13</v>
      </c>
      <c r="AA11">
        <f t="shared" si="0"/>
        <v>3.13</v>
      </c>
      <c r="AB11">
        <f t="shared" si="0"/>
        <v>0</v>
      </c>
    </row>
    <row r="12" spans="1:28" x14ac:dyDescent="0.2">
      <c r="A12" s="1" t="s">
        <v>20</v>
      </c>
      <c r="B12" s="7">
        <f>CORREL(AE2213_SDOM10m_DOCArea, AE2213_SDOM10m_DOCConcentration)</f>
        <v>0.9996275533566219</v>
      </c>
      <c r="C12" s="1"/>
      <c r="D12" s="1"/>
      <c r="E12" s="1"/>
      <c r="G12" s="8"/>
      <c r="L12" s="1">
        <f>AE2213_SDOM10m_DOC!C240</f>
        <v>0</v>
      </c>
      <c r="M12" s="1" t="str">
        <f>AE2213_SDOM10m_DOC!A240</f>
        <v>B02</v>
      </c>
      <c r="N12" s="1" t="str">
        <f>AE2213_SDOM10m_DOC!B240</f>
        <v>Untitled</v>
      </c>
      <c r="O12" s="5">
        <f>AE2213_SDOM10m_DOC!H240</f>
        <v>1.9224137931034482</v>
      </c>
      <c r="P12" s="5">
        <f>AE2213_SDOM10m_DOC!I240</f>
        <v>0.16865515126305047</v>
      </c>
      <c r="Q12" s="5">
        <f t="shared" si="1"/>
        <v>-0.3324087956021986</v>
      </c>
      <c r="R12" s="5"/>
      <c r="S12" s="5"/>
      <c r="T12" s="5"/>
      <c r="U12" s="6"/>
      <c r="V12" s="6"/>
    </row>
    <row r="13" spans="1:28" x14ac:dyDescent="0.2">
      <c r="A13" s="1" t="s">
        <v>21</v>
      </c>
      <c r="B13" s="9">
        <v>0.11600000000000001</v>
      </c>
      <c r="C13" s="1" t="s">
        <v>22</v>
      </c>
      <c r="D13" s="1" t="s">
        <v>23</v>
      </c>
      <c r="E13" s="3"/>
      <c r="G13" s="8"/>
      <c r="L13" s="1">
        <f>AE2213_SDOM10m_DOC!C285</f>
        <v>0</v>
      </c>
      <c r="M13" s="1" t="str">
        <f>AE2213_SDOM10m_DOC!A285</f>
        <v>B03</v>
      </c>
      <c r="N13" s="1" t="str">
        <f>AE2213_SDOM10m_DOC!B285</f>
        <v>Untitled</v>
      </c>
      <c r="O13" s="5">
        <f>AE2213_SDOM10m_DOC!H285</f>
        <v>2.5660919540229887</v>
      </c>
      <c r="P13" s="5">
        <f>AE2213_SDOM10m_DOC!I285</f>
        <v>0.27742597288650778</v>
      </c>
      <c r="Q13" s="5">
        <f t="shared" si="1"/>
        <v>0.31126936531734195</v>
      </c>
      <c r="R13" s="5"/>
      <c r="S13" s="5"/>
      <c r="T13" s="5"/>
      <c r="U13" s="6"/>
      <c r="V13" s="6"/>
    </row>
    <row r="14" spans="1:28" x14ac:dyDescent="0.2">
      <c r="A14" s="1"/>
      <c r="B14" s="7">
        <f>SLOPE(AE2213_SDOM10m_DOCArea, AE2213_SDOM10m_DOCConcentration)</f>
        <v>0.11963892026905831</v>
      </c>
      <c r="C14" s="1" t="s">
        <v>24</v>
      </c>
      <c r="D14" s="1"/>
      <c r="E14" s="1"/>
      <c r="G14" s="8"/>
      <c r="L14" s="1">
        <f>AE2213_SDOM10m_DOC!C306</f>
        <v>0</v>
      </c>
      <c r="M14" s="1" t="str">
        <f>AE2213_SDOM10m_DOC!A306</f>
        <v>B03</v>
      </c>
      <c r="N14" s="1" t="str">
        <f>AE2213_SDOM10m_DOC!B306</f>
        <v>Untitled</v>
      </c>
      <c r="O14" s="5">
        <f>AE2213_SDOM10m_DOC!H306</f>
        <v>2.3939655172413792</v>
      </c>
      <c r="P14" s="5">
        <f>AE2213_SDOM10m_DOC!I306</f>
        <v>0.24945094285132974</v>
      </c>
      <c r="Q14" s="5">
        <f t="shared" si="1"/>
        <v>0.1391429285357324</v>
      </c>
      <c r="R14" s="5"/>
      <c r="S14" s="5"/>
      <c r="T14" s="5"/>
      <c r="U14" s="6"/>
      <c r="V14" s="6">
        <v>50.168855970185341</v>
      </c>
      <c r="W14">
        <f t="shared" si="0"/>
        <v>50</v>
      </c>
      <c r="X14">
        <f t="shared" si="0"/>
        <v>3</v>
      </c>
      <c r="Y14">
        <f t="shared" si="0"/>
        <v>1</v>
      </c>
      <c r="Z14">
        <f t="shared" si="0"/>
        <v>6.31</v>
      </c>
      <c r="AA14">
        <f t="shared" si="0"/>
        <v>6.31</v>
      </c>
      <c r="AB14">
        <f t="shared" si="0"/>
        <v>0</v>
      </c>
    </row>
    <row r="15" spans="1:28" x14ac:dyDescent="0.2">
      <c r="A15" s="1" t="s">
        <v>25</v>
      </c>
      <c r="B15" s="9">
        <f>INTERCEPT(AE2213_SDOM10m_DOCArea, AE2213_SDOM10m_DOCConcentration)</f>
        <v>0.19413515354678168</v>
      </c>
      <c r="C15" s="1"/>
      <c r="D15" s="1" t="s">
        <v>26</v>
      </c>
      <c r="E15" s="3"/>
      <c r="G15" s="8"/>
      <c r="L15" s="1">
        <f>AE2213_SDOM10m_DOC!C333</f>
        <v>0</v>
      </c>
      <c r="M15" s="1" t="str">
        <f>AE2213_SDOM10m_DOC!A333</f>
        <v>B03</v>
      </c>
      <c r="N15" s="1" t="str">
        <f>AE2213_SDOM10m_DOC!B333</f>
        <v>Untitled</v>
      </c>
      <c r="O15" s="5">
        <f>AE2213_SDOM10m_DOC!H333</f>
        <v>3.5428160919540228</v>
      </c>
      <c r="P15" s="5">
        <f>AE2213_SDOM10m_DOC!I333</f>
        <v>0.71252090386619571</v>
      </c>
      <c r="Q15" s="5">
        <f t="shared" si="1"/>
        <v>1.287993503248376</v>
      </c>
      <c r="R15" s="5"/>
      <c r="S15" s="5"/>
      <c r="T15" s="5"/>
      <c r="U15" s="6"/>
      <c r="V15" s="6">
        <v>50.168855970185341</v>
      </c>
      <c r="W15">
        <f t="shared" si="0"/>
        <v>50</v>
      </c>
      <c r="X15">
        <f t="shared" si="0"/>
        <v>3</v>
      </c>
      <c r="Y15">
        <f t="shared" si="0"/>
        <v>2</v>
      </c>
      <c r="Z15">
        <f t="shared" si="0"/>
        <v>6.1710000000000003</v>
      </c>
      <c r="AA15">
        <f t="shared" si="0"/>
        <v>6.1710000000000003</v>
      </c>
      <c r="AB15">
        <f t="shared" si="0"/>
        <v>0</v>
      </c>
    </row>
    <row r="16" spans="1:28" x14ac:dyDescent="0.2">
      <c r="L16" s="1">
        <f>AE2213_SDOM10m_DOC!C360</f>
        <v>0</v>
      </c>
      <c r="M16" s="1" t="str">
        <f>AE2213_SDOM10m_DOC!A360</f>
        <v>B03</v>
      </c>
      <c r="N16" s="1" t="str">
        <f>AE2213_SDOM10m_DOC!B360</f>
        <v>Untitled</v>
      </c>
      <c r="O16" s="5">
        <f>AE2213_SDOM10m_DOC!H360</f>
        <v>2.4939655172413793</v>
      </c>
      <c r="P16" s="5">
        <f>AE2213_SDOM10m_DOC!I360</f>
        <v>0.4202805034090652</v>
      </c>
      <c r="Q16" s="5">
        <f t="shared" si="1"/>
        <v>0.23914292853573249</v>
      </c>
      <c r="R16" s="5"/>
      <c r="S16" s="5"/>
      <c r="T16" s="5"/>
      <c r="U16" s="6"/>
      <c r="V16" s="6">
        <v>50.168855970185341</v>
      </c>
      <c r="W16">
        <f t="shared" si="0"/>
        <v>50</v>
      </c>
      <c r="X16">
        <f t="shared" si="0"/>
        <v>3</v>
      </c>
      <c r="Y16">
        <f t="shared" si="0"/>
        <v>3</v>
      </c>
      <c r="Z16">
        <f t="shared" si="0"/>
        <v>6.125</v>
      </c>
      <c r="AA16">
        <f t="shared" si="0"/>
        <v>6.125</v>
      </c>
      <c r="AB16">
        <f t="shared" si="0"/>
        <v>0</v>
      </c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1">
        <f>AE2213_SDOM10m_DOC!C366</f>
        <v>0</v>
      </c>
      <c r="M17" s="1" t="str">
        <f>AE2213_SDOM10m_DOC!A366</f>
        <v>B03</v>
      </c>
      <c r="N17" s="1" t="str">
        <f>AE2213_SDOM10m_DOC!B366</f>
        <v>Untitled</v>
      </c>
      <c r="O17" s="5">
        <f>AE2213_SDOM10m_DOC!H366</f>
        <v>2.5367816091954021</v>
      </c>
      <c r="P17" s="5">
        <f>AE2213_SDOM10m_DOC!I366</f>
        <v>0.8571798139551805</v>
      </c>
      <c r="Q17" s="5">
        <f t="shared" si="1"/>
        <v>0.2819590204897553</v>
      </c>
      <c r="R17" s="5"/>
      <c r="S17" s="5"/>
      <c r="T17" s="5"/>
      <c r="U17" s="6"/>
      <c r="V17" s="6"/>
    </row>
    <row r="18" spans="1:28" x14ac:dyDescent="0.2">
      <c r="A18" t="s">
        <v>31</v>
      </c>
      <c r="B18" t="s">
        <v>32</v>
      </c>
      <c r="C18">
        <v>61</v>
      </c>
      <c r="D18">
        <v>1</v>
      </c>
      <c r="E18">
        <v>6.7629999999999999</v>
      </c>
      <c r="F18">
        <v>6.7629999999999999</v>
      </c>
      <c r="G18">
        <v>0</v>
      </c>
      <c r="H18" s="6">
        <f>AVERAGE(F18:F22)/B$13</f>
        <v>54.939655172413786</v>
      </c>
      <c r="I18" s="6">
        <f>STDEV(F18:F22)/B$13</f>
        <v>1.8837439792366546</v>
      </c>
      <c r="J18" s="6">
        <f>I18/H18*100</f>
        <v>3.4287510056716139</v>
      </c>
      <c r="L18" s="1">
        <f>AE2213_SDOM10m_DOC!C371</f>
        <v>0</v>
      </c>
      <c r="M18" s="1" t="str">
        <f>AE2213_SDOM10m_DOC!A371</f>
        <v>B03</v>
      </c>
      <c r="N18" s="1" t="str">
        <f>AE2213_SDOM10m_DOC!B371</f>
        <v>Untitled</v>
      </c>
      <c r="O18" s="5">
        <f>AE2213_SDOM10m_DOC!H371</f>
        <v>1.6140804597701148</v>
      </c>
      <c r="P18" s="5">
        <f>AE2213_SDOM10m_DOC!I371</f>
        <v>0.22503522866852446</v>
      </c>
      <c r="Q18" s="5">
        <f t="shared" si="1"/>
        <v>-0.64074212893553195</v>
      </c>
      <c r="R18" s="5"/>
      <c r="S18" s="5"/>
      <c r="T18" s="5"/>
      <c r="U18" s="6"/>
      <c r="V18" s="6"/>
    </row>
    <row r="19" spans="1:28" x14ac:dyDescent="0.2">
      <c r="A19" t="s">
        <v>31</v>
      </c>
      <c r="B19" t="s">
        <v>32</v>
      </c>
      <c r="C19">
        <v>61</v>
      </c>
      <c r="D19">
        <v>2</v>
      </c>
      <c r="E19">
        <v>6.2649999999999997</v>
      </c>
      <c r="F19">
        <v>6.2649999999999997</v>
      </c>
      <c r="G19">
        <v>0</v>
      </c>
      <c r="H19" s="6"/>
      <c r="I19" s="6"/>
      <c r="J19" s="6"/>
      <c r="L19" s="1">
        <f>AE2213_SDOM10m_DOC!C414</f>
        <v>0</v>
      </c>
      <c r="M19" s="1" t="str">
        <f>AE2213_SDOM10m_DOC!A414</f>
        <v>B04</v>
      </c>
      <c r="N19" s="1" t="str">
        <f>AE2213_SDOM10m_DOC!B414</f>
        <v>Untitled</v>
      </c>
      <c r="O19" s="5">
        <f>AE2213_SDOM10m_DOC!H414</f>
        <v>2.4103448275862069</v>
      </c>
      <c r="P19" s="5">
        <f>AE2213_SDOM10m_DOC!I414</f>
        <v>0.4935305300248275</v>
      </c>
      <c r="Q19" s="5">
        <f t="shared" si="1"/>
        <v>0.15552223888056016</v>
      </c>
      <c r="R19" s="5"/>
      <c r="S19" s="5"/>
      <c r="T19" s="5"/>
      <c r="U19" s="6"/>
      <c r="V19" s="6">
        <v>75.123531403599117</v>
      </c>
      <c r="W19">
        <f t="shared" ref="W19:AB26" si="2">B87</f>
        <v>75</v>
      </c>
      <c r="X19">
        <f t="shared" si="2"/>
        <v>4</v>
      </c>
      <c r="Y19">
        <f t="shared" si="2"/>
        <v>1</v>
      </c>
      <c r="Z19">
        <f t="shared" si="2"/>
        <v>9.3339999999999996</v>
      </c>
      <c r="AA19">
        <f t="shared" si="2"/>
        <v>9.3339999999999996</v>
      </c>
      <c r="AB19">
        <f t="shared" si="2"/>
        <v>0</v>
      </c>
    </row>
    <row r="20" spans="1:28" x14ac:dyDescent="0.2">
      <c r="A20" t="s">
        <v>31</v>
      </c>
      <c r="B20" t="s">
        <v>32</v>
      </c>
      <c r="C20">
        <v>61</v>
      </c>
      <c r="D20">
        <v>3</v>
      </c>
      <c r="E20">
        <v>6.298</v>
      </c>
      <c r="F20">
        <v>6.298</v>
      </c>
      <c r="G20">
        <v>0</v>
      </c>
      <c r="H20" s="6"/>
      <c r="I20" s="6"/>
      <c r="J20" s="6"/>
      <c r="L20" s="1">
        <f>AE2213_SDOM10m_DOC!C441</f>
        <v>0</v>
      </c>
      <c r="M20" s="1" t="str">
        <f>AE2213_SDOM10m_DOC!A441</f>
        <v>B04</v>
      </c>
      <c r="N20" s="1" t="str">
        <f>AE2213_SDOM10m_DOC!B441</f>
        <v>Untitled</v>
      </c>
      <c r="O20" s="5">
        <f>AE2213_SDOM10m_DOC!H441</f>
        <v>1.7163793103448273</v>
      </c>
      <c r="P20" s="5">
        <f>AE2213_SDOM10m_DOC!I441</f>
        <v>0.50462265602158096</v>
      </c>
      <c r="Q20" s="5">
        <f t="shared" si="1"/>
        <v>-0.53844327836081951</v>
      </c>
      <c r="R20" s="5"/>
      <c r="S20" s="5"/>
      <c r="T20" s="5"/>
      <c r="U20" s="6"/>
      <c r="V20" s="6">
        <v>75.123531403599117</v>
      </c>
      <c r="W20">
        <f t="shared" si="2"/>
        <v>75</v>
      </c>
      <c r="X20">
        <f t="shared" si="2"/>
        <v>4</v>
      </c>
      <c r="Y20">
        <f t="shared" si="2"/>
        <v>2</v>
      </c>
      <c r="Z20">
        <f t="shared" si="2"/>
        <v>9.3979999999999997</v>
      </c>
      <c r="AA20">
        <f t="shared" si="2"/>
        <v>9.3979999999999997</v>
      </c>
      <c r="AB20">
        <f t="shared" si="2"/>
        <v>0</v>
      </c>
    </row>
    <row r="21" spans="1:28" x14ac:dyDescent="0.2">
      <c r="A21" t="s">
        <v>31</v>
      </c>
      <c r="B21" t="s">
        <v>32</v>
      </c>
      <c r="C21">
        <v>61</v>
      </c>
      <c r="D21">
        <v>4</v>
      </c>
      <c r="E21">
        <v>6.26</v>
      </c>
      <c r="F21">
        <v>6.26</v>
      </c>
      <c r="G21">
        <v>0</v>
      </c>
      <c r="H21" s="6"/>
      <c r="I21" s="6"/>
      <c r="J21" s="6"/>
      <c r="L21" s="1">
        <f>AE2213_SDOM10m_DOC!C466</f>
        <v>0</v>
      </c>
      <c r="M21" s="1" t="str">
        <f>AE2213_SDOM10m_DOC!A466</f>
        <v>B04</v>
      </c>
      <c r="N21" s="1" t="str">
        <f>AE2213_SDOM10m_DOC!B466</f>
        <v>Untitled</v>
      </c>
      <c r="O21" s="5">
        <f>AE2213_SDOM10m_DOC!H466</f>
        <v>1.9528735632183907</v>
      </c>
      <c r="P21" s="5">
        <f>AE2213_SDOM10m_DOC!I466</f>
        <v>0.4458108063622534</v>
      </c>
      <c r="Q21" s="5">
        <f t="shared" si="1"/>
        <v>-0.30194902548725611</v>
      </c>
      <c r="R21" s="5"/>
      <c r="S21" s="5"/>
      <c r="T21" s="5"/>
      <c r="U21" s="6"/>
      <c r="V21" s="6">
        <v>75.123531403599117</v>
      </c>
      <c r="W21">
        <f t="shared" si="2"/>
        <v>75</v>
      </c>
      <c r="X21">
        <f t="shared" si="2"/>
        <v>4</v>
      </c>
      <c r="Y21">
        <f t="shared" si="2"/>
        <v>3</v>
      </c>
      <c r="Z21">
        <f t="shared" si="2"/>
        <v>9.093</v>
      </c>
      <c r="AA21">
        <f t="shared" si="2"/>
        <v>9.093</v>
      </c>
      <c r="AB21">
        <f t="shared" si="2"/>
        <v>0</v>
      </c>
    </row>
    <row r="22" spans="1:28" x14ac:dyDescent="0.2">
      <c r="A22" t="s">
        <v>31</v>
      </c>
      <c r="B22" t="s">
        <v>32</v>
      </c>
      <c r="C22">
        <v>61</v>
      </c>
      <c r="D22">
        <v>5</v>
      </c>
      <c r="E22">
        <v>6.2789999999999999</v>
      </c>
      <c r="F22">
        <v>6.2789999999999999</v>
      </c>
      <c r="G22">
        <v>0</v>
      </c>
      <c r="H22" s="6"/>
      <c r="I22" s="6"/>
      <c r="J22" s="6"/>
      <c r="L22" s="1">
        <f>AE2213_SDOM10m_DOC!C495</f>
        <v>0</v>
      </c>
      <c r="M22" s="1" t="str">
        <f>AE2213_SDOM10m_DOC!A495</f>
        <v>B04</v>
      </c>
      <c r="N22" s="1" t="str">
        <f>AE2213_SDOM10m_DOC!B495</f>
        <v>Untitled</v>
      </c>
      <c r="O22" s="5">
        <f>AE2213_SDOM10m_DOC!H495</f>
        <v>1.5353448275862069</v>
      </c>
      <c r="P22" s="5">
        <f>AE2213_SDOM10m_DOC!I495</f>
        <v>0.42653078168977959</v>
      </c>
      <c r="Q22" s="5">
        <f t="shared" si="1"/>
        <v>-0.71947776111943984</v>
      </c>
      <c r="R22" s="5"/>
      <c r="S22" s="5"/>
      <c r="T22" s="5"/>
      <c r="U22" s="6"/>
      <c r="V22" s="6"/>
    </row>
    <row r="23" spans="1:28" x14ac:dyDescent="0.2">
      <c r="H23" s="6"/>
      <c r="I23" s="6"/>
      <c r="J23" s="6"/>
      <c r="L23" s="1">
        <f>AE2213_SDOM10m_DOC!C500</f>
        <v>0</v>
      </c>
      <c r="M23" s="1" t="str">
        <f>AE2213_SDOM10m_DOC!A500</f>
        <v>B04</v>
      </c>
      <c r="N23" s="1" t="str">
        <f>AE2213_SDOM10m_DOC!B500</f>
        <v>Untitled</v>
      </c>
      <c r="O23" s="5">
        <f>AE2213_SDOM10m_DOC!H500</f>
        <v>1.6629310344827584</v>
      </c>
      <c r="P23" s="5">
        <f>AE2213_SDOM10m_DOC!I500</f>
        <v>0.36213156273336022</v>
      </c>
      <c r="Q23" s="5">
        <f t="shared" si="1"/>
        <v>-0.59189155422288842</v>
      </c>
      <c r="R23" s="5"/>
      <c r="S23" s="5"/>
      <c r="T23" s="5"/>
      <c r="U23" s="6"/>
      <c r="V23" s="6"/>
    </row>
    <row r="24" spans="1:28" x14ac:dyDescent="0.2">
      <c r="H24" s="6"/>
      <c r="I24" s="6"/>
      <c r="J24" s="6"/>
      <c r="L24" s="1">
        <f>AE2213_SDOM10m_DOC!C522</f>
        <v>0</v>
      </c>
      <c r="M24" s="1" t="str">
        <f>AE2213_SDOM10m_DOC!A522</f>
        <v>B05</v>
      </c>
      <c r="N24" s="1" t="str">
        <f>AE2213_SDOM10m_DOC!B522</f>
        <v>Untitled</v>
      </c>
      <c r="O24" s="5">
        <f>AE2213_SDOM10m_DOC!H522</f>
        <v>2.2385057471264367</v>
      </c>
      <c r="P24" s="5">
        <f>AE2213_SDOM10m_DOC!I522</f>
        <v>0.39366672942543407</v>
      </c>
      <c r="Q24" s="5">
        <f t="shared" si="1"/>
        <v>-1.6316841579210095E-2</v>
      </c>
      <c r="R24" s="5"/>
      <c r="S24" s="5"/>
      <c r="T24" s="5"/>
      <c r="U24" s="6"/>
      <c r="V24" s="6">
        <v>100.00038658485146</v>
      </c>
      <c r="W24">
        <f t="shared" si="2"/>
        <v>100</v>
      </c>
      <c r="X24">
        <f t="shared" si="2"/>
        <v>5</v>
      </c>
      <c r="Y24">
        <f t="shared" si="2"/>
        <v>1</v>
      </c>
      <c r="Z24">
        <f t="shared" si="2"/>
        <v>12.2</v>
      </c>
      <c r="AA24">
        <f t="shared" si="2"/>
        <v>12.2</v>
      </c>
      <c r="AB24">
        <f t="shared" si="2"/>
        <v>0</v>
      </c>
    </row>
    <row r="25" spans="1:28" x14ac:dyDescent="0.2">
      <c r="A25" t="s">
        <v>33</v>
      </c>
      <c r="B25" t="s">
        <v>32</v>
      </c>
      <c r="C25">
        <v>62</v>
      </c>
      <c r="D25">
        <v>1</v>
      </c>
      <c r="E25">
        <v>6.5350000000000001</v>
      </c>
      <c r="F25">
        <v>6.5350000000000001</v>
      </c>
      <c r="G25">
        <v>0</v>
      </c>
      <c r="H25" s="6">
        <f>AVERAGE(F25:F29)/B$13</f>
        <v>55.394827586206901</v>
      </c>
      <c r="I25" s="6">
        <f>STDEV(F25:F29)/B$13</f>
        <v>0.66584434519885627</v>
      </c>
      <c r="J25" s="6">
        <f>I25/H25*100</f>
        <v>1.2019973239607102</v>
      </c>
      <c r="L25" s="1">
        <f>AE2213_SDOM10m_DOC!C528</f>
        <v>0</v>
      </c>
      <c r="M25" s="1" t="str">
        <f>AE2213_SDOM10m_DOC!A528</f>
        <v>B05</v>
      </c>
      <c r="N25" s="1" t="str">
        <f>AE2213_SDOM10m_DOC!B528</f>
        <v>Untitled</v>
      </c>
      <c r="O25" s="5">
        <f>AE2213_SDOM10m_DOC!H528</f>
        <v>1.4646551724137933</v>
      </c>
      <c r="P25" s="5">
        <f>AE2213_SDOM10m_DOC!I528</f>
        <v>0.43227150081421151</v>
      </c>
      <c r="Q25" s="5">
        <f t="shared" si="1"/>
        <v>-0.7901674162918535</v>
      </c>
      <c r="R25" s="5"/>
      <c r="S25" s="5"/>
      <c r="T25" s="5"/>
      <c r="U25" s="6"/>
      <c r="V25" s="6">
        <v>100.00038658485146</v>
      </c>
      <c r="W25">
        <f t="shared" si="2"/>
        <v>100</v>
      </c>
      <c r="X25">
        <f t="shared" si="2"/>
        <v>5</v>
      </c>
      <c r="Y25">
        <f t="shared" si="2"/>
        <v>2</v>
      </c>
      <c r="Z25">
        <f t="shared" si="2"/>
        <v>12</v>
      </c>
      <c r="AA25">
        <f t="shared" si="2"/>
        <v>12</v>
      </c>
      <c r="AB25">
        <f t="shared" si="2"/>
        <v>0</v>
      </c>
    </row>
    <row r="26" spans="1:28" x14ac:dyDescent="0.2">
      <c r="A26" t="s">
        <v>33</v>
      </c>
      <c r="B26" t="s">
        <v>32</v>
      </c>
      <c r="C26">
        <v>62</v>
      </c>
      <c r="D26">
        <v>2</v>
      </c>
      <c r="E26">
        <v>6.4720000000000004</v>
      </c>
      <c r="F26">
        <v>6.4720000000000004</v>
      </c>
      <c r="G26">
        <v>0</v>
      </c>
      <c r="H26" s="6"/>
      <c r="I26" s="6"/>
      <c r="J26" s="6"/>
      <c r="L26" s="1"/>
      <c r="M26" s="1"/>
      <c r="N26" s="1"/>
      <c r="O26" s="5"/>
      <c r="P26" s="5"/>
      <c r="Q26" s="5"/>
      <c r="R26" s="5"/>
      <c r="S26" s="5"/>
      <c r="T26" s="5"/>
      <c r="U26" s="6"/>
      <c r="V26" s="6">
        <v>100.00038658485146</v>
      </c>
      <c r="W26">
        <f t="shared" si="2"/>
        <v>100</v>
      </c>
      <c r="X26">
        <f t="shared" si="2"/>
        <v>5</v>
      </c>
      <c r="Y26">
        <f t="shared" si="2"/>
        <v>3</v>
      </c>
      <c r="Z26">
        <f t="shared" si="2"/>
        <v>12.14</v>
      </c>
      <c r="AA26">
        <f t="shared" si="2"/>
        <v>12.14</v>
      </c>
      <c r="AB26">
        <f t="shared" si="2"/>
        <v>0</v>
      </c>
    </row>
    <row r="27" spans="1:28" x14ac:dyDescent="0.2">
      <c r="A27" t="s">
        <v>33</v>
      </c>
      <c r="B27" t="s">
        <v>32</v>
      </c>
      <c r="C27">
        <v>62</v>
      </c>
      <c r="D27">
        <v>3</v>
      </c>
      <c r="E27">
        <v>6.3460000000000001</v>
      </c>
      <c r="F27">
        <v>6.3460000000000001</v>
      </c>
      <c r="G27">
        <v>0</v>
      </c>
      <c r="H27" s="6"/>
      <c r="I27" s="6"/>
      <c r="J27" s="6"/>
      <c r="L27" s="1">
        <f>AE2213_SDOM10m_DOC!C70</f>
        <v>1</v>
      </c>
      <c r="M27" s="1" t="str">
        <f>AE2213_SDOM10m_DOC!A70</f>
        <v>C01</v>
      </c>
      <c r="N27" s="1" t="str">
        <f>AE2213_SDOM10m_DOC!B70</f>
        <v>Nano 8/16/2022</v>
      </c>
      <c r="O27" s="5">
        <f>AE2213_SDOM10m_DOC!H70</f>
        <v>2.1718390804597698</v>
      </c>
      <c r="P27" s="5">
        <f>AE2213_SDOM10m_DOC!I70</f>
        <v>0.8346788087837973</v>
      </c>
      <c r="Q27" s="5">
        <f t="shared" si="1"/>
        <v>-8.2983508245876969E-2</v>
      </c>
      <c r="R27" s="5">
        <v>0</v>
      </c>
      <c r="S27" s="5"/>
      <c r="T27" s="5"/>
      <c r="U27" s="6"/>
      <c r="V27" s="6"/>
    </row>
    <row r="28" spans="1:28" x14ac:dyDescent="0.2">
      <c r="A28" t="s">
        <v>33</v>
      </c>
      <c r="B28" t="s">
        <v>32</v>
      </c>
      <c r="C28">
        <v>62</v>
      </c>
      <c r="D28">
        <v>4</v>
      </c>
      <c r="E28">
        <v>6.4050000000000002</v>
      </c>
      <c r="F28">
        <v>6.4050000000000002</v>
      </c>
      <c r="G28">
        <v>0</v>
      </c>
      <c r="H28" s="6"/>
      <c r="I28" s="6"/>
      <c r="J28" s="6"/>
      <c r="L28" s="1">
        <f>AE2213_SDOM10m_DOC!C76</f>
        <v>2</v>
      </c>
      <c r="M28" s="1" t="str">
        <f>AE2213_SDOM10m_DOC!A76</f>
        <v>C02</v>
      </c>
      <c r="N28" s="1">
        <f>AE2213_SDOM10m_DOC!B76</f>
        <v>25</v>
      </c>
      <c r="O28" s="5">
        <f>AE2213_SDOM10m_DOC!H76</f>
        <v>26.614942528735632</v>
      </c>
      <c r="P28" s="5">
        <f>AE2213_SDOM10m_DOC!I76</f>
        <v>0.61481495077945347</v>
      </c>
      <c r="Q28" s="5">
        <f t="shared" si="1"/>
        <v>24.360119940029985</v>
      </c>
      <c r="R28" s="5">
        <v>25.118414682074704</v>
      </c>
      <c r="S28" s="5"/>
      <c r="T28" s="5"/>
      <c r="U28" s="6"/>
      <c r="V28" s="6"/>
    </row>
    <row r="29" spans="1:28" x14ac:dyDescent="0.2">
      <c r="A29" t="s">
        <v>33</v>
      </c>
      <c r="B29" t="s">
        <v>32</v>
      </c>
      <c r="C29">
        <v>62</v>
      </c>
      <c r="D29">
        <v>5</v>
      </c>
      <c r="E29">
        <v>6.3710000000000004</v>
      </c>
      <c r="F29">
        <v>6.3710000000000004</v>
      </c>
      <c r="G29">
        <v>0</v>
      </c>
      <c r="H29" s="6"/>
      <c r="I29" s="6"/>
      <c r="J29" s="6"/>
      <c r="L29" s="1">
        <f>AE2213_SDOM10m_DOC!C82</f>
        <v>3</v>
      </c>
      <c r="M29" s="1" t="str">
        <f>AE2213_SDOM10m_DOC!A82</f>
        <v>C03</v>
      </c>
      <c r="N29" s="1">
        <f>AE2213_SDOM10m_DOC!B82</f>
        <v>50</v>
      </c>
      <c r="O29" s="5">
        <f>AE2213_SDOM10m_DOC!H82</f>
        <v>53.465517241379317</v>
      </c>
      <c r="P29" s="5">
        <f>AE2213_SDOM10m_DOC!I82</f>
        <v>0.83032055469161847</v>
      </c>
      <c r="Q29" s="5">
        <f t="shared" si="1"/>
        <v>51.210694652673666</v>
      </c>
      <c r="R29" s="5">
        <v>50.168855970185341</v>
      </c>
      <c r="S29" s="5"/>
      <c r="T29" s="5"/>
      <c r="U29" s="6"/>
      <c r="V29" s="6"/>
    </row>
    <row r="30" spans="1:28" x14ac:dyDescent="0.2">
      <c r="H30" s="6"/>
      <c r="I30" s="6"/>
      <c r="J30" s="6"/>
      <c r="L30" s="1">
        <f>AE2213_SDOM10m_DOC!C87</f>
        <v>4</v>
      </c>
      <c r="M30" s="1" t="str">
        <f>AE2213_SDOM10m_DOC!A87</f>
        <v>C04</v>
      </c>
      <c r="N30" s="1">
        <f>AE2213_SDOM10m_DOC!B87</f>
        <v>75</v>
      </c>
      <c r="O30" s="5">
        <f>AE2213_SDOM10m_DOC!H87</f>
        <v>79.956896551724142</v>
      </c>
      <c r="P30" s="5">
        <f>AE2213_SDOM10m_DOC!I87</f>
        <v>1.3864845750362005</v>
      </c>
      <c r="Q30" s="5">
        <f t="shared" si="1"/>
        <v>77.702073963018492</v>
      </c>
      <c r="R30" s="5">
        <v>75.123531403599117</v>
      </c>
      <c r="S30" s="5"/>
      <c r="T30" s="5"/>
      <c r="U30" s="6"/>
      <c r="V30" s="6"/>
    </row>
    <row r="31" spans="1:28" x14ac:dyDescent="0.2">
      <c r="H31" s="6"/>
      <c r="I31" s="6"/>
      <c r="J31" s="6"/>
      <c r="L31" s="1">
        <f>AE2213_SDOM10m_DOC!C92</f>
        <v>5</v>
      </c>
      <c r="M31" s="1" t="str">
        <f>AE2213_SDOM10m_DOC!A92</f>
        <v>C05</v>
      </c>
      <c r="N31" s="1">
        <f>AE2213_SDOM10m_DOC!B92</f>
        <v>100</v>
      </c>
      <c r="O31" s="5">
        <f>AE2213_SDOM10m_DOC!H92</f>
        <v>104.42528735632185</v>
      </c>
      <c r="P31" s="5">
        <f>AE2213_SDOM10m_DOC!I92</f>
        <v>0.88475886887015043</v>
      </c>
      <c r="Q31" s="5">
        <f t="shared" si="1"/>
        <v>102.1704647676162</v>
      </c>
      <c r="R31" s="5">
        <v>100.00038658485146</v>
      </c>
      <c r="S31" s="5"/>
      <c r="T31" s="5"/>
      <c r="U31" s="6"/>
      <c r="V31" s="6"/>
    </row>
    <row r="32" spans="1:28" x14ac:dyDescent="0.2">
      <c r="A32" t="s">
        <v>31</v>
      </c>
      <c r="B32" t="s">
        <v>32</v>
      </c>
      <c r="C32">
        <v>61</v>
      </c>
      <c r="D32">
        <v>1</v>
      </c>
      <c r="E32">
        <v>6.5570000000000004</v>
      </c>
      <c r="F32">
        <v>6.5570000000000004</v>
      </c>
      <c r="G32">
        <v>0</v>
      </c>
      <c r="H32" s="6">
        <f>AVERAGE(F32:F36)/B$13</f>
        <v>54.870689655172413</v>
      </c>
      <c r="I32" s="6">
        <f>STDEV(F32:F36)/B$13</f>
        <v>1.3139837177315934</v>
      </c>
      <c r="J32" s="6">
        <f>I32/H32*100</f>
        <v>2.3946914572955986</v>
      </c>
      <c r="L32" s="1"/>
      <c r="M32" s="1"/>
      <c r="N32" s="1"/>
      <c r="O32" s="5"/>
      <c r="P32" s="5"/>
      <c r="Q32" s="5"/>
      <c r="R32" s="5" t="s">
        <v>28</v>
      </c>
      <c r="S32" s="5" t="s">
        <v>29</v>
      </c>
      <c r="T32" s="5" t="s">
        <v>30</v>
      </c>
      <c r="U32" s="6"/>
      <c r="V32" s="6"/>
    </row>
    <row r="33" spans="1:22" x14ac:dyDescent="0.2">
      <c r="A33" t="s">
        <v>31</v>
      </c>
      <c r="B33" t="s">
        <v>32</v>
      </c>
      <c r="C33">
        <v>61</v>
      </c>
      <c r="D33">
        <v>2</v>
      </c>
      <c r="E33">
        <v>6.1639999999999997</v>
      </c>
      <c r="F33">
        <v>6.1639999999999997</v>
      </c>
      <c r="G33">
        <v>0</v>
      </c>
      <c r="H33" s="6"/>
      <c r="I33" s="6"/>
      <c r="J33" s="6"/>
      <c r="L33" s="1">
        <f>AE2213_SDOM10m_DOC!C118</f>
        <v>6</v>
      </c>
      <c r="M33" s="1" t="str">
        <f>AE2213_SDOM10m_DOC!A118</f>
        <v>D01</v>
      </c>
      <c r="N33" s="1" t="str">
        <f>AE2213_SDOM10m_DOC!B118</f>
        <v>GPW 05-21 SRW</v>
      </c>
      <c r="O33" s="5">
        <f>AE2213_SDOM10m_DOC!H118</f>
        <v>85.75</v>
      </c>
      <c r="P33" s="5">
        <f>AE2213_SDOM10m_DOC!I118</f>
        <v>0.94391631110926355</v>
      </c>
      <c r="Q33" s="5">
        <f t="shared" si="1"/>
        <v>83.49517741129435</v>
      </c>
      <c r="R33" s="5">
        <f>AVERAGE(Q33:Q36)</f>
        <v>81.100780859570207</v>
      </c>
      <c r="S33" s="5">
        <f>STDEV(Q33:Q36)</f>
        <v>1.9445360400637282</v>
      </c>
      <c r="T33" s="5">
        <f>S33/R33*100</f>
        <v>2.3976785666598985</v>
      </c>
      <c r="U33" s="6">
        <v>81.057827195730937</v>
      </c>
      <c r="V33" s="6"/>
    </row>
    <row r="34" spans="1:22" x14ac:dyDescent="0.2">
      <c r="A34" t="s">
        <v>31</v>
      </c>
      <c r="B34" t="s">
        <v>32</v>
      </c>
      <c r="C34">
        <v>61</v>
      </c>
      <c r="D34">
        <v>3</v>
      </c>
      <c r="E34">
        <v>6.3579999999999997</v>
      </c>
      <c r="F34">
        <v>6.3579999999999997</v>
      </c>
      <c r="G34">
        <v>0</v>
      </c>
      <c r="H34" s="6"/>
      <c r="I34" s="6"/>
      <c r="J34" s="6"/>
      <c r="L34" s="1">
        <f>AE2213_SDOM10m_DOC!C245</f>
        <v>66</v>
      </c>
      <c r="M34" s="1" t="str">
        <f>AE2213_SDOM10m_DOC!A245</f>
        <v>D02</v>
      </c>
      <c r="N34" s="1" t="str">
        <f>AE2213_SDOM10m_DOC!B245</f>
        <v>GPW 05-21 SRW</v>
      </c>
      <c r="O34" s="5">
        <f>AE2213_SDOM10m_DOC!H245</f>
        <v>82.181034482758605</v>
      </c>
      <c r="P34" s="5">
        <f>AE2213_SDOM10m_DOC!I245</f>
        <v>1.1118016251766958</v>
      </c>
      <c r="Q34" s="5">
        <f t="shared" si="1"/>
        <v>79.926211894052955</v>
      </c>
      <c r="R34" s="5"/>
      <c r="S34" s="5"/>
      <c r="T34" s="5"/>
      <c r="U34" s="6"/>
      <c r="V34" s="6"/>
    </row>
    <row r="35" spans="1:22" x14ac:dyDescent="0.2">
      <c r="A35" t="s">
        <v>31</v>
      </c>
      <c r="B35" t="s">
        <v>32</v>
      </c>
      <c r="C35">
        <v>61</v>
      </c>
      <c r="D35">
        <v>4</v>
      </c>
      <c r="E35">
        <v>6.4610000000000003</v>
      </c>
      <c r="F35">
        <v>6.4610000000000003</v>
      </c>
      <c r="G35">
        <v>0</v>
      </c>
      <c r="H35" s="6"/>
      <c r="I35" s="6"/>
      <c r="J35" s="6"/>
      <c r="L35" s="1">
        <f>AE2213_SDOM10m_DOC!C376</f>
        <v>6</v>
      </c>
      <c r="M35" s="1" t="str">
        <f>AE2213_SDOM10m_DOC!A376</f>
        <v>D03</v>
      </c>
      <c r="N35" s="1" t="str">
        <f>AE2213_SDOM10m_DOC!B376</f>
        <v>GPW 05-21 SRW</v>
      </c>
      <c r="O35" s="5">
        <f>AE2213_SDOM10m_DOC!H376</f>
        <v>84.06609195402298</v>
      </c>
      <c r="P35" s="5">
        <f>AE2213_SDOM10m_DOC!I376</f>
        <v>1.4453565953332732</v>
      </c>
      <c r="Q35" s="5">
        <f t="shared" si="1"/>
        <v>81.81126936531733</v>
      </c>
      <c r="R35" s="5"/>
      <c r="S35" s="5"/>
      <c r="T35" s="5"/>
      <c r="U35" s="6"/>
      <c r="V35" s="6"/>
    </row>
    <row r="36" spans="1:22" x14ac:dyDescent="0.2">
      <c r="A36" t="s">
        <v>31</v>
      </c>
      <c r="B36" t="s">
        <v>32</v>
      </c>
      <c r="C36">
        <v>61</v>
      </c>
      <c r="D36">
        <v>5</v>
      </c>
      <c r="E36">
        <v>6.2850000000000001</v>
      </c>
      <c r="F36">
        <v>6.2850000000000001</v>
      </c>
      <c r="G36">
        <v>0</v>
      </c>
      <c r="H36" s="6"/>
      <c r="I36" s="6"/>
      <c r="J36" s="6"/>
      <c r="L36" s="1">
        <f>AE2213_SDOM10m_DOC!C505</f>
        <v>66</v>
      </c>
      <c r="M36" s="1" t="str">
        <f>AE2213_SDOM10m_DOC!A505</f>
        <v>D04</v>
      </c>
      <c r="N36" s="1" t="str">
        <f>AE2213_SDOM10m_DOC!B505</f>
        <v>GPW 05-21 SRW</v>
      </c>
      <c r="O36" s="5">
        <f>AE2213_SDOM10m_DOC!H505</f>
        <v>81.425287356321832</v>
      </c>
      <c r="P36" s="5">
        <f>AE2213_SDOM10m_DOC!I505</f>
        <v>1.8959703915734913</v>
      </c>
      <c r="Q36" s="5">
        <f t="shared" si="1"/>
        <v>79.170464767616181</v>
      </c>
      <c r="R36" s="5"/>
      <c r="S36" s="5"/>
      <c r="T36" s="5"/>
      <c r="U36" s="6"/>
      <c r="V36" s="6"/>
    </row>
    <row r="37" spans="1:22" x14ac:dyDescent="0.2">
      <c r="H37" s="6"/>
      <c r="I37" s="6"/>
      <c r="J37" s="6"/>
      <c r="L37" s="1"/>
      <c r="M37" s="1"/>
      <c r="N37" s="1"/>
      <c r="O37" s="5"/>
      <c r="P37" s="5"/>
      <c r="Q37" s="5"/>
      <c r="R37" s="5" t="s">
        <v>28</v>
      </c>
      <c r="S37" s="5" t="s">
        <v>29</v>
      </c>
      <c r="T37" s="5" t="s">
        <v>30</v>
      </c>
      <c r="U37" s="6"/>
      <c r="V37" s="6"/>
    </row>
    <row r="38" spans="1:22" x14ac:dyDescent="0.2">
      <c r="H38" s="6"/>
      <c r="I38" s="6"/>
      <c r="J38" s="6"/>
      <c r="L38" s="1">
        <f>AE2213_SDOM10m_DOC!C124</f>
        <v>7</v>
      </c>
      <c r="M38" s="1" t="str">
        <f>AE2213_SDOM10m_DOC!A124</f>
        <v>E01</v>
      </c>
      <c r="N38" s="1" t="str">
        <f>AE2213_SDOM10m_DOC!B124</f>
        <v>AE2213 SRW</v>
      </c>
      <c r="O38" s="5">
        <f>AE2213_SDOM10m_DOC!H124</f>
        <v>73.695402298850581</v>
      </c>
      <c r="P38" s="5">
        <f>AE2213_SDOM10m_DOC!I124</f>
        <v>1.0244605513751228</v>
      </c>
      <c r="Q38" s="5">
        <f t="shared" ref="Q38:Q95" si="3">(O38-Q$2)</f>
        <v>71.440579710144931</v>
      </c>
      <c r="R38" s="5">
        <f>AVERAGE(Q38:Q41)</f>
        <v>70.706384307846079</v>
      </c>
      <c r="S38" s="5">
        <f>STDEV(Q38:Q41)</f>
        <v>1.0986698600177784</v>
      </c>
      <c r="T38" s="5">
        <f>S38/R38*100</f>
        <v>1.5538481719476953</v>
      </c>
      <c r="U38" s="6">
        <v>70.335615148006042</v>
      </c>
      <c r="V38" s="6"/>
    </row>
    <row r="39" spans="1:22" x14ac:dyDescent="0.2">
      <c r="A39" t="s">
        <v>33</v>
      </c>
      <c r="B39" t="s">
        <v>32</v>
      </c>
      <c r="C39">
        <v>62</v>
      </c>
      <c r="D39">
        <v>1</v>
      </c>
      <c r="E39">
        <v>6.5149999999999997</v>
      </c>
      <c r="F39">
        <v>6.5149999999999997</v>
      </c>
      <c r="G39">
        <v>0</v>
      </c>
      <c r="H39" s="6">
        <f>AVERAGE(F39:F43)/B$13</f>
        <v>54.74655172413793</v>
      </c>
      <c r="I39" s="6">
        <f>STDEV(F39:F43)/B$13</f>
        <v>1.1009805380048261</v>
      </c>
      <c r="J39" s="6">
        <f>I39/H39*100</f>
        <v>2.0110500174559856</v>
      </c>
      <c r="L39" s="1">
        <f>AE2213_SDOM10m_DOC!C250</f>
        <v>67</v>
      </c>
      <c r="M39" s="1" t="str">
        <f>AE2213_SDOM10m_DOC!A250</f>
        <v>E02</v>
      </c>
      <c r="N39" s="1" t="str">
        <f>AE2213_SDOM10m_DOC!B250</f>
        <v>AE2213 SRW</v>
      </c>
      <c r="O39" s="5">
        <f>AE2213_SDOM10m_DOC!H250</f>
        <v>74.077586206896541</v>
      </c>
      <c r="P39" s="5">
        <f>AE2213_SDOM10m_DOC!I250</f>
        <v>0.1293103448275911</v>
      </c>
      <c r="Q39" s="5">
        <f t="shared" si="3"/>
        <v>71.822763618190891</v>
      </c>
      <c r="R39" s="5"/>
      <c r="S39" s="5"/>
      <c r="T39" s="5"/>
      <c r="U39" s="6"/>
      <c r="V39" s="6"/>
    </row>
    <row r="40" spans="1:22" x14ac:dyDescent="0.2">
      <c r="A40" t="s">
        <v>33</v>
      </c>
      <c r="B40" t="s">
        <v>32</v>
      </c>
      <c r="C40">
        <v>62</v>
      </c>
      <c r="D40">
        <v>2</v>
      </c>
      <c r="E40">
        <v>6.375</v>
      </c>
      <c r="F40">
        <v>6.375</v>
      </c>
      <c r="G40">
        <v>0</v>
      </c>
      <c r="H40" s="6"/>
      <c r="I40" s="6"/>
      <c r="J40" s="6"/>
      <c r="L40" s="1">
        <f>AE2213_SDOM10m_DOC!C381</f>
        <v>7</v>
      </c>
      <c r="M40" s="1" t="str">
        <f>AE2213_SDOM10m_DOC!A381</f>
        <v>E03</v>
      </c>
      <c r="N40" s="1" t="str">
        <f>AE2213_SDOM10m_DOC!B381</f>
        <v>AE2213 SRW</v>
      </c>
      <c r="O40" s="5">
        <f>AE2213_SDOM10m_DOC!H381</f>
        <v>72.284482758620683</v>
      </c>
      <c r="P40" s="5">
        <f>AE2213_SDOM10m_DOC!I381</f>
        <v>1.0627950384236775</v>
      </c>
      <c r="Q40" s="5">
        <f t="shared" si="3"/>
        <v>70.029660169915033</v>
      </c>
      <c r="R40" s="5"/>
      <c r="S40" s="5"/>
      <c r="T40" s="5"/>
      <c r="U40" s="6"/>
      <c r="V40" s="6"/>
    </row>
    <row r="41" spans="1:22" x14ac:dyDescent="0.2">
      <c r="A41" t="s">
        <v>33</v>
      </c>
      <c r="B41" t="s">
        <v>32</v>
      </c>
      <c r="C41">
        <v>62</v>
      </c>
      <c r="D41">
        <v>3</v>
      </c>
      <c r="E41">
        <v>6.2050000000000001</v>
      </c>
      <c r="F41">
        <v>6.2050000000000001</v>
      </c>
      <c r="G41">
        <v>0</v>
      </c>
      <c r="H41" s="6"/>
      <c r="I41" s="6"/>
      <c r="J41" s="6"/>
      <c r="L41" s="1">
        <f>AE2213_SDOM10m_DOC!C511</f>
        <v>67</v>
      </c>
      <c r="M41" s="1" t="str">
        <f>AE2213_SDOM10m_DOC!A511</f>
        <v>E04</v>
      </c>
      <c r="N41" s="1" t="str">
        <f>AE2213_SDOM10m_DOC!B511</f>
        <v>AE2213 SRW</v>
      </c>
      <c r="O41" s="5">
        <f>AE2213_SDOM10m_DOC!H511</f>
        <v>71.787356321839084</v>
      </c>
      <c r="P41" s="5">
        <f>AE2213_SDOM10m_DOC!I511</f>
        <v>0.83377416005785754</v>
      </c>
      <c r="Q41" s="5">
        <f t="shared" si="3"/>
        <v>69.532533733133434</v>
      </c>
      <c r="R41" s="5"/>
      <c r="S41" s="5"/>
      <c r="T41" s="5"/>
      <c r="U41" s="6"/>
      <c r="V41" s="6"/>
    </row>
    <row r="42" spans="1:22" x14ac:dyDescent="0.2">
      <c r="A42" t="s">
        <v>33</v>
      </c>
      <c r="B42" t="s">
        <v>32</v>
      </c>
      <c r="C42">
        <v>62</v>
      </c>
      <c r="D42">
        <v>4</v>
      </c>
      <c r="E42">
        <v>6.4169999999999998</v>
      </c>
      <c r="F42">
        <v>6.4169999999999998</v>
      </c>
      <c r="G42">
        <v>0</v>
      </c>
      <c r="H42" s="6"/>
      <c r="I42" s="6"/>
      <c r="J42" s="6"/>
      <c r="L42" s="1"/>
      <c r="M42" s="1"/>
      <c r="N42" s="1"/>
      <c r="O42" s="5"/>
      <c r="P42" s="5"/>
      <c r="Q42" s="5"/>
      <c r="R42" s="5" t="s">
        <v>28</v>
      </c>
      <c r="S42" s="5" t="s">
        <v>29</v>
      </c>
      <c r="T42" s="5" t="s">
        <v>30</v>
      </c>
      <c r="U42" s="6"/>
      <c r="V42" s="6"/>
    </row>
    <row r="43" spans="1:22" x14ac:dyDescent="0.2">
      <c r="A43" t="s">
        <v>33</v>
      </c>
      <c r="B43" t="s">
        <v>32</v>
      </c>
      <c r="C43">
        <v>62</v>
      </c>
      <c r="D43">
        <v>5</v>
      </c>
      <c r="E43">
        <v>6.2409999999999997</v>
      </c>
      <c r="F43">
        <v>6.2409999999999997</v>
      </c>
      <c r="G43">
        <v>0</v>
      </c>
      <c r="H43" s="6"/>
      <c r="I43" s="6"/>
      <c r="J43" s="6"/>
      <c r="L43" s="1">
        <f>AE2213_SDOM10m_DOC!C130</f>
        <v>8</v>
      </c>
      <c r="M43" s="1" t="str">
        <f>AE2213_SDOM10m_DOC!A130</f>
        <v>F01</v>
      </c>
      <c r="N43" s="1" t="str">
        <f>AE2213_SDOM10m_DOC!B130</f>
        <v>AE2213 DRW</v>
      </c>
      <c r="O43" s="5">
        <f>AE2213_SDOM10m_DOC!H130</f>
        <v>58.281609195402297</v>
      </c>
      <c r="P43" s="5">
        <f>AE2213_SDOM10m_DOC!I130</f>
        <v>0.61451268681068505</v>
      </c>
      <c r="Q43" s="5">
        <f t="shared" si="3"/>
        <v>56.026786606696646</v>
      </c>
      <c r="R43" s="14">
        <f>AVERAGE(Q43:Q46)</f>
        <v>55.762418790604691</v>
      </c>
      <c r="S43" s="5">
        <f>STDEV(Q43:Q46)</f>
        <v>0.49759960207447262</v>
      </c>
      <c r="T43" s="5">
        <f>S43/R43*100</f>
        <v>0.89235655996743146</v>
      </c>
      <c r="U43" s="6">
        <v>57.352196610599577</v>
      </c>
      <c r="V43" s="6"/>
    </row>
    <row r="44" spans="1:22" x14ac:dyDescent="0.2">
      <c r="H44" s="6"/>
      <c r="I44" s="6"/>
      <c r="J44" s="6"/>
      <c r="L44" s="1">
        <f>AE2213_SDOM10m_DOC!C256</f>
        <v>68</v>
      </c>
      <c r="M44" s="1" t="str">
        <f>AE2213_SDOM10m_DOC!A256</f>
        <v>F02</v>
      </c>
      <c r="N44" s="1" t="str">
        <f>AE2213_SDOM10m_DOC!B256</f>
        <v>AE2213 DRW</v>
      </c>
      <c r="O44" s="5">
        <f>AE2213_SDOM10m_DOC!H256</f>
        <v>58.583333333333329</v>
      </c>
      <c r="P44" s="5">
        <f>AE2213_SDOM10m_DOC!I256</f>
        <v>0.31818793071839446</v>
      </c>
      <c r="Q44" s="5">
        <f t="shared" si="3"/>
        <v>56.328510744627678</v>
      </c>
      <c r="R44" s="5"/>
      <c r="S44" s="5"/>
      <c r="T44" s="5"/>
      <c r="U44" s="6"/>
      <c r="V44" s="6"/>
    </row>
    <row r="45" spans="1:22" x14ac:dyDescent="0.2">
      <c r="H45" s="6"/>
      <c r="I45" s="6"/>
      <c r="J45" s="6"/>
      <c r="L45" s="1">
        <f>AE2213_SDOM10m_DOC!C387</f>
        <v>8</v>
      </c>
      <c r="M45" s="1" t="str">
        <f>AE2213_SDOM10m_DOC!A387</f>
        <v>F03</v>
      </c>
      <c r="N45" s="1" t="str">
        <f>AE2213_SDOM10m_DOC!B387</f>
        <v>AE2213 DRW</v>
      </c>
      <c r="O45" s="5">
        <f>AE2213_SDOM10m_DOC!H387</f>
        <v>57.66379310344827</v>
      </c>
      <c r="P45" s="5">
        <f>AE2213_SDOM10m_DOC!I387</f>
        <v>1.1077837780586288</v>
      </c>
      <c r="Q45" s="5">
        <f t="shared" si="3"/>
        <v>55.40897051474262</v>
      </c>
      <c r="R45" s="5"/>
      <c r="S45" s="5"/>
      <c r="T45" s="5"/>
      <c r="U45" s="6"/>
      <c r="V45" s="6"/>
    </row>
    <row r="46" spans="1:22" x14ac:dyDescent="0.2">
      <c r="A46" t="s">
        <v>31</v>
      </c>
      <c r="B46" t="s">
        <v>32</v>
      </c>
      <c r="C46">
        <v>61</v>
      </c>
      <c r="D46">
        <v>1</v>
      </c>
      <c r="E46">
        <v>6.4969999999999999</v>
      </c>
      <c r="F46">
        <v>6.4969999999999999</v>
      </c>
      <c r="G46">
        <v>0</v>
      </c>
      <c r="H46" s="6">
        <f>AVERAGE(F46:F50)/B$13</f>
        <v>53.989655172413784</v>
      </c>
      <c r="I46" s="6">
        <f>STDEV(F46:F50)/B$13</f>
        <v>1.1595612715374142</v>
      </c>
      <c r="J46" s="6">
        <f>I46/H46*100</f>
        <v>2.14774713384333</v>
      </c>
      <c r="L46" s="1">
        <f>AE2213_SDOM10m_DOC!C516</f>
        <v>68</v>
      </c>
      <c r="M46" s="1" t="str">
        <f>AE2213_SDOM10m_DOC!A516</f>
        <v>F04</v>
      </c>
      <c r="N46" s="1" t="str">
        <f>AE2213_SDOM10m_DOC!B516</f>
        <v>AE2213 DRW</v>
      </c>
      <c r="O46" s="5">
        <f>AE2213_SDOM10m_DOC!H516</f>
        <v>57.540229885057471</v>
      </c>
      <c r="P46" s="5">
        <f>AE2213_SDOM10m_DOC!I516</f>
        <v>0.6350314656349042</v>
      </c>
      <c r="Q46" s="5">
        <f t="shared" si="3"/>
        <v>55.285407296351821</v>
      </c>
      <c r="R46" s="5"/>
      <c r="S46" s="5"/>
      <c r="T46" s="5"/>
      <c r="U46" s="6"/>
      <c r="V46" s="6"/>
    </row>
    <row r="47" spans="1:22" x14ac:dyDescent="0.2">
      <c r="A47" t="s">
        <v>31</v>
      </c>
      <c r="B47" t="s">
        <v>32</v>
      </c>
      <c r="C47">
        <v>61</v>
      </c>
      <c r="D47">
        <v>2</v>
      </c>
      <c r="E47">
        <v>6.2519999999999998</v>
      </c>
      <c r="F47">
        <v>6.2519999999999998</v>
      </c>
      <c r="G47">
        <v>0</v>
      </c>
      <c r="H47" s="6"/>
      <c r="I47" s="6"/>
      <c r="J47" s="6"/>
      <c r="L47" s="1"/>
      <c r="M47" s="1"/>
      <c r="N47" s="1"/>
      <c r="O47" s="5"/>
      <c r="P47" s="5"/>
      <c r="Q47" s="5"/>
      <c r="R47" s="5" t="s">
        <v>28</v>
      </c>
      <c r="S47" s="5" t="s">
        <v>29</v>
      </c>
      <c r="T47" s="5" t="s">
        <v>30</v>
      </c>
      <c r="U47" s="6"/>
      <c r="V47" s="6"/>
    </row>
    <row r="48" spans="1:22" x14ac:dyDescent="0.2">
      <c r="A48" t="s">
        <v>31</v>
      </c>
      <c r="B48" t="s">
        <v>32</v>
      </c>
      <c r="C48">
        <v>61</v>
      </c>
      <c r="D48">
        <v>3</v>
      </c>
      <c r="E48">
        <v>6.17</v>
      </c>
      <c r="F48">
        <v>6.17</v>
      </c>
      <c r="G48">
        <v>0</v>
      </c>
      <c r="H48" s="6"/>
      <c r="I48" s="6"/>
      <c r="J48" s="6"/>
      <c r="L48" s="1"/>
      <c r="M48" s="1"/>
      <c r="N48" s="1" t="s">
        <v>133</v>
      </c>
      <c r="O48" s="5"/>
      <c r="P48" s="5"/>
      <c r="Q48" s="5"/>
      <c r="R48" s="5">
        <f>AVERAGE(Q48:Q51)</f>
        <v>71.21644177911044</v>
      </c>
      <c r="S48" s="5">
        <f>STDEV(Q48:Q51)</f>
        <v>0.13410645850090733</v>
      </c>
      <c r="T48" s="5">
        <f>S48/R48*100</f>
        <v>0.18830828268121097</v>
      </c>
      <c r="U48" s="6"/>
      <c r="V48" s="6"/>
    </row>
    <row r="49" spans="1:22" x14ac:dyDescent="0.2">
      <c r="A49" t="s">
        <v>31</v>
      </c>
      <c r="B49" t="s">
        <v>32</v>
      </c>
      <c r="C49">
        <v>61</v>
      </c>
      <c r="D49">
        <v>4</v>
      </c>
      <c r="E49">
        <v>6.2089999999999996</v>
      </c>
      <c r="F49">
        <v>6.2089999999999996</v>
      </c>
      <c r="G49">
        <v>0</v>
      </c>
      <c r="H49" s="6"/>
      <c r="I49" s="6"/>
      <c r="J49" s="6"/>
      <c r="L49" s="1"/>
      <c r="M49" s="1"/>
      <c r="N49" s="1" t="s">
        <v>133</v>
      </c>
      <c r="O49" s="5"/>
      <c r="P49" s="5"/>
      <c r="Q49" s="5"/>
      <c r="R49" s="5"/>
      <c r="S49" s="5"/>
      <c r="T49" s="5"/>
      <c r="U49" s="6"/>
      <c r="V49" s="6"/>
    </row>
    <row r="50" spans="1:22" x14ac:dyDescent="0.2">
      <c r="A50" t="s">
        <v>31</v>
      </c>
      <c r="B50" t="s">
        <v>32</v>
      </c>
      <c r="C50">
        <v>61</v>
      </c>
      <c r="D50">
        <v>5</v>
      </c>
      <c r="E50">
        <v>6.1859999999999999</v>
      </c>
      <c r="F50">
        <v>6.1859999999999999</v>
      </c>
      <c r="G50">
        <v>0</v>
      </c>
      <c r="H50" s="6"/>
      <c r="I50" s="6"/>
      <c r="J50" s="6"/>
      <c r="L50" s="1">
        <f>AE2213_SDOM10m_DOC!C136</f>
        <v>11</v>
      </c>
      <c r="M50" s="1" t="str">
        <f>AE2213_SDOM10m_DOC!A136</f>
        <v>X03</v>
      </c>
      <c r="N50" s="1" t="str">
        <f>AE2213_SDOM10m_DOC!B136</f>
        <v>AE2213 SDOM H TOC-0</v>
      </c>
      <c r="O50" s="5">
        <f>AE2213_SDOM10m_DOC!H136</f>
        <v>73.566091954022994</v>
      </c>
      <c r="P50" s="5">
        <f>AE2213_SDOM10m_DOC!I136</f>
        <v>1.403196551742494</v>
      </c>
      <c r="Q50" s="5">
        <f t="shared" si="3"/>
        <v>71.311269365317344</v>
      </c>
      <c r="R50" s="5"/>
      <c r="S50" s="5"/>
      <c r="T50" s="5"/>
      <c r="U50" s="6"/>
      <c r="V50" s="6"/>
    </row>
    <row r="51" spans="1:22" x14ac:dyDescent="0.2">
      <c r="H51" s="6"/>
      <c r="I51" s="6"/>
      <c r="J51" s="6"/>
      <c r="L51" s="1">
        <f>AE2213_SDOM10m_DOC!C142</f>
        <v>12</v>
      </c>
      <c r="M51" s="1" t="str">
        <f>AE2213_SDOM10m_DOC!A142</f>
        <v>X04</v>
      </c>
      <c r="N51" s="1" t="str">
        <f>AE2213_SDOM10m_DOC!B142</f>
        <v>AE2213 SDOM H TOC-0</v>
      </c>
      <c r="O51" s="5">
        <f>AE2213_SDOM10m_DOC!H142</f>
        <v>73.376436781609186</v>
      </c>
      <c r="P51" s="5">
        <f>AE2213_SDOM10m_DOC!I142</f>
        <v>0.86899516461009729</v>
      </c>
      <c r="Q51" s="5">
        <f t="shared" si="3"/>
        <v>71.121614192903536</v>
      </c>
      <c r="R51" s="5"/>
      <c r="S51" s="5"/>
      <c r="T51" s="5"/>
      <c r="U51" s="6"/>
      <c r="V51" s="6"/>
    </row>
    <row r="52" spans="1:22" x14ac:dyDescent="0.2">
      <c r="H52" s="6"/>
      <c r="I52" s="6"/>
      <c r="J52" s="6"/>
      <c r="L52" s="1">
        <f>AE2213_SDOM10m_DOC!C153</f>
        <v>13</v>
      </c>
      <c r="M52" s="1" t="str">
        <f>AE2213_SDOM10m_DOC!A153</f>
        <v>X05</v>
      </c>
      <c r="N52" s="1" t="str">
        <f>AE2213_SDOM10m_DOC!B153</f>
        <v>AE2213 SDOM G DOC-0</v>
      </c>
      <c r="O52" s="5">
        <f>AE2213_SDOM10m_DOC!H153</f>
        <v>74.112068965517238</v>
      </c>
      <c r="P52" s="5">
        <f>AE2213_SDOM10m_DOC!I153</f>
        <v>0.70056033289344799</v>
      </c>
      <c r="Q52" s="5">
        <f t="shared" si="3"/>
        <v>71.857246376811588</v>
      </c>
      <c r="R52" s="5">
        <f>AVERAGE(Q52:Q55)</f>
        <v>71.889573963018478</v>
      </c>
      <c r="S52" s="5">
        <f>STDEV(Q52:Q55)</f>
        <v>0.66409935961406019</v>
      </c>
      <c r="T52" s="5">
        <f>S52/R52*100</f>
        <v>0.92377701383470012</v>
      </c>
      <c r="U52" s="6"/>
      <c r="V52" s="6"/>
    </row>
    <row r="53" spans="1:22" x14ac:dyDescent="0.2">
      <c r="A53" t="s">
        <v>33</v>
      </c>
      <c r="B53" t="s">
        <v>32</v>
      </c>
      <c r="C53">
        <v>62</v>
      </c>
      <c r="D53">
        <v>1</v>
      </c>
      <c r="E53">
        <v>6.6150000000000002</v>
      </c>
      <c r="F53">
        <v>6.6150000000000002</v>
      </c>
      <c r="G53">
        <v>0</v>
      </c>
      <c r="H53" s="6">
        <f>AVERAGE(F53:F57)/B$13</f>
        <v>55.101724137931036</v>
      </c>
      <c r="I53" s="6">
        <f>STDEV(F53:F57)/B$13</f>
        <v>1.4106014225730255</v>
      </c>
      <c r="J53" s="6">
        <f>I53/H53*100</f>
        <v>2.5599950720997362</v>
      </c>
      <c r="L53" s="1">
        <f>AE2213_SDOM10m_DOC!C158</f>
        <v>14</v>
      </c>
      <c r="M53" s="1" t="str">
        <f>AE2213_SDOM10m_DOC!A158</f>
        <v>X06</v>
      </c>
      <c r="N53" s="1" t="str">
        <f>AE2213_SDOM10m_DOC!B158</f>
        <v>AE2213 SDOM G DOC-0</v>
      </c>
      <c r="O53" s="5">
        <f>AE2213_SDOM10m_DOC!H158</f>
        <v>74.830459770114928</v>
      </c>
      <c r="P53" s="5">
        <f>AE2213_SDOM10m_DOC!I158</f>
        <v>0.79227530476559682</v>
      </c>
      <c r="Q53" s="5">
        <f t="shared" si="3"/>
        <v>72.575637181409277</v>
      </c>
      <c r="R53" s="5"/>
      <c r="S53" s="5"/>
      <c r="T53" s="5"/>
      <c r="U53" s="6"/>
      <c r="V53" s="6"/>
    </row>
    <row r="54" spans="1:22" x14ac:dyDescent="0.2">
      <c r="A54" t="s">
        <v>33</v>
      </c>
      <c r="B54" t="s">
        <v>32</v>
      </c>
      <c r="C54">
        <v>62</v>
      </c>
      <c r="D54">
        <v>2</v>
      </c>
      <c r="E54">
        <v>6.2549999999999999</v>
      </c>
      <c r="F54">
        <v>6.2549999999999999</v>
      </c>
      <c r="G54">
        <v>0</v>
      </c>
      <c r="H54" s="6"/>
      <c r="I54" s="6"/>
      <c r="J54" s="6"/>
      <c r="L54" s="1">
        <f>AE2213_SDOM10m_DOC!C164</f>
        <v>15</v>
      </c>
      <c r="M54" s="1" t="str">
        <f>AE2213_SDOM10m_DOC!A164</f>
        <v>X07</v>
      </c>
      <c r="N54" s="1" t="str">
        <f>AE2213_SDOM10m_DOC!B164</f>
        <v>AE2213 SDOM H DOC-0</v>
      </c>
      <c r="O54" s="5">
        <f>AE2213_SDOM10m_DOC!H164</f>
        <v>73.252873563218401</v>
      </c>
      <c r="P54" s="5">
        <f>AE2213_SDOM10m_DOC!I164</f>
        <v>0.46793222032901166</v>
      </c>
      <c r="Q54" s="5">
        <f t="shared" si="3"/>
        <v>70.998050974512751</v>
      </c>
      <c r="R54" s="5"/>
      <c r="S54" s="5"/>
      <c r="T54" s="5"/>
      <c r="U54" s="6"/>
      <c r="V54" s="6"/>
    </row>
    <row r="55" spans="1:22" x14ac:dyDescent="0.2">
      <c r="A55" t="s">
        <v>33</v>
      </c>
      <c r="B55" t="s">
        <v>32</v>
      </c>
      <c r="C55">
        <v>62</v>
      </c>
      <c r="D55">
        <v>3</v>
      </c>
      <c r="E55">
        <v>6.2080000000000002</v>
      </c>
      <c r="F55">
        <v>6.2080000000000002</v>
      </c>
      <c r="G55">
        <v>0</v>
      </c>
      <c r="H55" s="6"/>
      <c r="I55" s="6"/>
      <c r="J55" s="6"/>
      <c r="L55" s="1">
        <f>AE2213_SDOM10m_DOC!C170</f>
        <v>16</v>
      </c>
      <c r="M55" s="1" t="str">
        <f>AE2213_SDOM10m_DOC!A170</f>
        <v>X08</v>
      </c>
      <c r="N55" s="1" t="str">
        <f>AE2213_SDOM10m_DOC!B170</f>
        <v>AE2213 SDOM H DOC-0</v>
      </c>
      <c r="O55" s="5">
        <f>AE2213_SDOM10m_DOC!H170</f>
        <v>74.38218390804596</v>
      </c>
      <c r="P55" s="5">
        <f>AE2213_SDOM10m_DOC!I170</f>
        <v>0.92488122021272257</v>
      </c>
      <c r="Q55" s="5">
        <f t="shared" si="3"/>
        <v>72.127361319340309</v>
      </c>
      <c r="R55" s="5"/>
      <c r="S55" s="5"/>
      <c r="T55" s="5"/>
      <c r="U55" s="6"/>
      <c r="V55" s="6"/>
    </row>
    <row r="56" spans="1:22" x14ac:dyDescent="0.2">
      <c r="A56" t="s">
        <v>33</v>
      </c>
      <c r="B56" t="s">
        <v>32</v>
      </c>
      <c r="C56">
        <v>62</v>
      </c>
      <c r="D56">
        <v>4</v>
      </c>
      <c r="E56">
        <v>6.4359999999999999</v>
      </c>
      <c r="F56">
        <v>6.4359999999999999</v>
      </c>
      <c r="G56">
        <v>0</v>
      </c>
      <c r="H56" s="6"/>
      <c r="I56" s="6"/>
      <c r="J56" s="6"/>
      <c r="L56" s="1">
        <f>AE2213_SDOM10m_DOC!C181</f>
        <v>17</v>
      </c>
      <c r="M56" s="1" t="str">
        <f>AE2213_SDOM10m_DOC!A181</f>
        <v>X09</v>
      </c>
      <c r="N56" s="1" t="str">
        <f>AE2213_SDOM10m_DOC!B181</f>
        <v>AE2213 SDOM G TOC-6</v>
      </c>
      <c r="O56" s="5">
        <f>AE2213_SDOM10m_DOC!H181</f>
        <v>76.163793103448285</v>
      </c>
      <c r="P56" s="5">
        <f>AE2213_SDOM10m_DOC!I181</f>
        <v>1.2969196561585141</v>
      </c>
      <c r="Q56" s="5">
        <f t="shared" si="3"/>
        <v>73.908970514742634</v>
      </c>
      <c r="R56" s="5">
        <f>AVERAGE(Q56:Q59)</f>
        <v>72.626642928535745</v>
      </c>
      <c r="S56" s="5">
        <f>STDEV(Q56:Q59)</f>
        <v>1.1731563059885524</v>
      </c>
      <c r="T56" s="5">
        <f>S56/R56*100</f>
        <v>1.6153249808654</v>
      </c>
      <c r="U56" s="6"/>
      <c r="V56" s="6"/>
    </row>
    <row r="57" spans="1:22" x14ac:dyDescent="0.2">
      <c r="A57" t="s">
        <v>33</v>
      </c>
      <c r="B57" t="s">
        <v>32</v>
      </c>
      <c r="C57">
        <v>62</v>
      </c>
      <c r="D57">
        <v>5</v>
      </c>
      <c r="E57">
        <v>6.4450000000000003</v>
      </c>
      <c r="F57">
        <v>6.4450000000000003</v>
      </c>
      <c r="G57">
        <v>0</v>
      </c>
      <c r="H57" s="6"/>
      <c r="I57" s="6"/>
      <c r="J57" s="6"/>
      <c r="L57" s="1">
        <f>AE2213_SDOM10m_DOC!C186</f>
        <v>18</v>
      </c>
      <c r="M57" s="1" t="str">
        <f>AE2213_SDOM10m_DOC!A186</f>
        <v>X10</v>
      </c>
      <c r="N57" s="1" t="str">
        <f>AE2213_SDOM10m_DOC!B186</f>
        <v>AE2213 SDOM G TOC-6</v>
      </c>
      <c r="O57" s="5">
        <f>AE2213_SDOM10m_DOC!H186</f>
        <v>73.422413793103459</v>
      </c>
      <c r="P57" s="5">
        <f>AE2213_SDOM10m_DOC!I186</f>
        <v>0.13873687016750474</v>
      </c>
      <c r="Q57" s="5">
        <f t="shared" si="3"/>
        <v>71.167591204397809</v>
      </c>
      <c r="R57" s="5"/>
      <c r="S57" s="5"/>
      <c r="T57" s="5"/>
      <c r="U57" s="6"/>
      <c r="V57" s="6"/>
    </row>
    <row r="58" spans="1:22" x14ac:dyDescent="0.2">
      <c r="H58" s="6"/>
      <c r="I58" s="6"/>
      <c r="J58" s="6"/>
      <c r="L58" s="1">
        <f>AE2213_SDOM10m_DOC!C192</f>
        <v>19</v>
      </c>
      <c r="M58" s="1" t="str">
        <f>AE2213_SDOM10m_DOC!A192</f>
        <v>X11</v>
      </c>
      <c r="N58" s="1" t="str">
        <f>AE2213_SDOM10m_DOC!B192</f>
        <v>AE2213 SDOM H TOC-6</v>
      </c>
      <c r="O58" s="5">
        <f>AE2213_SDOM10m_DOC!H192</f>
        <v>75.382183908045988</v>
      </c>
      <c r="P58" s="5">
        <f>AE2213_SDOM10m_DOC!I192</f>
        <v>0.45374100074713519</v>
      </c>
      <c r="Q58" s="5">
        <f t="shared" si="3"/>
        <v>73.127361319340338</v>
      </c>
      <c r="R58" s="5"/>
      <c r="S58" s="5"/>
      <c r="T58" s="5"/>
      <c r="U58" s="6"/>
      <c r="V58" s="6"/>
    </row>
    <row r="59" spans="1:22" x14ac:dyDescent="0.2">
      <c r="H59" s="6"/>
      <c r="I59" s="6"/>
      <c r="J59" s="6"/>
      <c r="L59" s="1">
        <f>AE2213_SDOM10m_DOC!C198</f>
        <v>20</v>
      </c>
      <c r="M59" s="1" t="str">
        <f>AE2213_SDOM10m_DOC!A198</f>
        <v>X12</v>
      </c>
      <c r="N59" s="1" t="str">
        <f>AE2213_SDOM10m_DOC!B198</f>
        <v>AE2213 SDOM H TOC-6</v>
      </c>
      <c r="O59" s="5">
        <f>AE2213_SDOM10m_DOC!H198</f>
        <v>74.55747126436782</v>
      </c>
      <c r="P59" s="5">
        <f>AE2213_SDOM10m_DOC!I198</f>
        <v>1.2202565144908455</v>
      </c>
      <c r="Q59" s="5">
        <f t="shared" si="3"/>
        <v>72.302648675662169</v>
      </c>
      <c r="R59" s="5"/>
      <c r="S59" s="5"/>
      <c r="T59" s="5"/>
      <c r="U59" s="6"/>
      <c r="V59" s="6"/>
    </row>
    <row r="60" spans="1:22" x14ac:dyDescent="0.2">
      <c r="A60" t="s">
        <v>35</v>
      </c>
      <c r="B60" t="s">
        <v>36</v>
      </c>
      <c r="C60">
        <v>0</v>
      </c>
      <c r="D60">
        <v>1</v>
      </c>
      <c r="E60">
        <v>0.25569999999999998</v>
      </c>
      <c r="F60">
        <v>0.25569999999999998</v>
      </c>
      <c r="G60">
        <v>0</v>
      </c>
      <c r="H60" s="6">
        <f>AVERAGE(F60:F64)/B$13</f>
        <v>1.978735632183908</v>
      </c>
      <c r="I60" s="6">
        <f>STDEV(F60:F64)/B$13</f>
        <v>0.19925234310953852</v>
      </c>
      <c r="J60" s="6">
        <f>I60/H60*100</f>
        <v>10.069679843467821</v>
      </c>
      <c r="L60" s="1">
        <f>AE2213_SDOM10m_DOC!C209</f>
        <v>21</v>
      </c>
      <c r="M60" s="1" t="str">
        <f>AE2213_SDOM10m_DOC!A209</f>
        <v>X13</v>
      </c>
      <c r="N60" s="1" t="str">
        <f>AE2213_SDOM10m_DOC!B209</f>
        <v>AE2213 SDOM G DOC-6</v>
      </c>
      <c r="O60" s="5">
        <f>AE2213_SDOM10m_DOC!H209</f>
        <v>73.255747126436788</v>
      </c>
      <c r="P60" s="5">
        <f>AE2213_SDOM10m_DOC!I209</f>
        <v>0.70953739960816997</v>
      </c>
      <c r="Q60" s="5">
        <f t="shared" si="3"/>
        <v>71.000924537731137</v>
      </c>
      <c r="R60" s="5">
        <f>AVERAGE(Q60:Q63)</f>
        <v>72.408970514742634</v>
      </c>
      <c r="S60" s="5">
        <f>STDEV(Q60:Q63)</f>
        <v>1.6252330950639193</v>
      </c>
      <c r="T60" s="5">
        <f>S60/R60*100</f>
        <v>2.2445189919293469</v>
      </c>
      <c r="U60" s="6"/>
      <c r="V60" s="6"/>
    </row>
    <row r="61" spans="1:22" x14ac:dyDescent="0.2">
      <c r="A61" t="s">
        <v>35</v>
      </c>
      <c r="B61" t="s">
        <v>36</v>
      </c>
      <c r="C61">
        <v>0</v>
      </c>
      <c r="D61">
        <v>2</v>
      </c>
      <c r="E61">
        <v>0.21190000000000001</v>
      </c>
      <c r="F61">
        <v>0.21190000000000001</v>
      </c>
      <c r="G61">
        <v>0</v>
      </c>
      <c r="H61" s="6"/>
      <c r="I61" s="6"/>
      <c r="J61" s="6"/>
      <c r="L61" s="1">
        <f>AE2213_SDOM10m_DOC!C214</f>
        <v>22</v>
      </c>
      <c r="M61" s="1" t="str">
        <f>AE2213_SDOM10m_DOC!A214</f>
        <v>X14</v>
      </c>
      <c r="N61" s="1" t="str">
        <f>AE2213_SDOM10m_DOC!B214</f>
        <v>AE2213 SDOM G DOC-6</v>
      </c>
      <c r="O61" s="5">
        <f>AE2213_SDOM10m_DOC!H214</f>
        <v>73.272988505747136</v>
      </c>
      <c r="P61" s="5">
        <f>AE2213_SDOM10m_DOC!I214</f>
        <v>0.78397735393211743</v>
      </c>
      <c r="Q61" s="5">
        <f t="shared" si="3"/>
        <v>71.018165917041486</v>
      </c>
      <c r="R61" s="5"/>
      <c r="S61" s="5"/>
      <c r="T61" s="5"/>
      <c r="U61" s="6"/>
      <c r="V61" s="6"/>
    </row>
    <row r="62" spans="1:22" x14ac:dyDescent="0.2">
      <c r="A62" t="s">
        <v>35</v>
      </c>
      <c r="B62" t="s">
        <v>36</v>
      </c>
      <c r="C62">
        <v>0</v>
      </c>
      <c r="D62">
        <v>3</v>
      </c>
      <c r="E62">
        <v>0.221</v>
      </c>
      <c r="F62">
        <v>0.221</v>
      </c>
      <c r="G62">
        <v>0</v>
      </c>
      <c r="H62" s="6"/>
      <c r="I62" s="6"/>
      <c r="J62" s="6"/>
      <c r="L62" s="1">
        <f>AE2213_SDOM10m_DOC!C220</f>
        <v>23</v>
      </c>
      <c r="M62" s="1" t="str">
        <f>AE2213_SDOM10m_DOC!A220</f>
        <v>X15</v>
      </c>
      <c r="N62" s="1" t="str">
        <f>AE2213_SDOM10m_DOC!B220</f>
        <v>AE2213 SDOM H DOC-6</v>
      </c>
      <c r="O62" s="5">
        <f>AE2213_SDOM10m_DOC!H220</f>
        <v>76.275862068965523</v>
      </c>
      <c r="P62" s="5">
        <f>AE2213_SDOM10m_DOC!I220</f>
        <v>0.83362559282514448</v>
      </c>
      <c r="Q62" s="5">
        <f t="shared" si="3"/>
        <v>74.021039480259873</v>
      </c>
      <c r="R62" s="5"/>
      <c r="S62" s="5"/>
      <c r="T62" s="5"/>
      <c r="U62" s="6"/>
      <c r="V62" s="6"/>
    </row>
    <row r="63" spans="1:22" x14ac:dyDescent="0.2">
      <c r="H63" s="6"/>
      <c r="I63" s="6"/>
      <c r="J63" s="6"/>
      <c r="L63" s="1">
        <f>AE2213_SDOM10m_DOC!C225</f>
        <v>24</v>
      </c>
      <c r="M63" s="1" t="str">
        <f>AE2213_SDOM10m_DOC!A225</f>
        <v>X16</v>
      </c>
      <c r="N63" s="1" t="str">
        <f>AE2213_SDOM10m_DOC!B225</f>
        <v>AE2213 SDOM H DOC-6</v>
      </c>
      <c r="O63" s="5">
        <f>AE2213_SDOM10m_DOC!H225</f>
        <v>75.850574712643677</v>
      </c>
      <c r="P63" s="5">
        <f>AE2213_SDOM10m_DOC!I225</f>
        <v>0.8489227511941515</v>
      </c>
      <c r="Q63" s="5">
        <f t="shared" si="3"/>
        <v>73.595752123938027</v>
      </c>
      <c r="R63" s="5"/>
      <c r="S63" s="5"/>
      <c r="T63" s="5"/>
      <c r="U63" s="6"/>
      <c r="V63" s="6"/>
    </row>
    <row r="64" spans="1:22" x14ac:dyDescent="0.2">
      <c r="H64" s="6"/>
      <c r="I64" s="6"/>
      <c r="J64" s="6"/>
      <c r="L64" s="1">
        <f>AE2213_SDOM10m_DOC!C262</f>
        <v>25</v>
      </c>
      <c r="M64" s="1" t="str">
        <f>AE2213_SDOM10m_DOC!A262</f>
        <v>X17</v>
      </c>
      <c r="N64" s="1" t="str">
        <f>AE2213_SDOM10m_DOC!B262</f>
        <v>AE2213 SDOM I TOC-0</v>
      </c>
      <c r="O64" s="5">
        <f>AE2213_SDOM10m_DOC!H262</f>
        <v>77.660919540229898</v>
      </c>
      <c r="P64" s="5">
        <f>AE2213_SDOM10m_DOC!I262</f>
        <v>0.29377880273866647</v>
      </c>
      <c r="Q64" s="5">
        <f t="shared" si="3"/>
        <v>75.406096951524248</v>
      </c>
      <c r="R64" s="5">
        <f>AVERAGE(Q64:Q67)</f>
        <v>75.977936031984001</v>
      </c>
      <c r="S64" s="5">
        <f>STDEV(Q64:Q67)</f>
        <v>0.4555179326388335</v>
      </c>
      <c r="T64" s="5">
        <f>S64/R64*100</f>
        <v>0.59953975644597235</v>
      </c>
      <c r="U64" s="6"/>
      <c r="V64" s="6"/>
    </row>
    <row r="65" spans="1:22" x14ac:dyDescent="0.2">
      <c r="A65" t="s">
        <v>35</v>
      </c>
      <c r="B65" t="s">
        <v>36</v>
      </c>
      <c r="C65">
        <v>0</v>
      </c>
      <c r="D65">
        <v>1</v>
      </c>
      <c r="E65">
        <v>0.186</v>
      </c>
      <c r="F65">
        <v>0.186</v>
      </c>
      <c r="G65">
        <v>0</v>
      </c>
      <c r="H65" s="6">
        <f>AVERAGE(F65:F69)/B$13</f>
        <v>2.3350574712643675</v>
      </c>
      <c r="I65" s="6">
        <f>STDEV(F65:F69)/B$13</f>
        <v>0.68018570707986559</v>
      </c>
      <c r="J65" s="6">
        <f>I65/H65*100</f>
        <v>29.129291910385586</v>
      </c>
      <c r="L65" s="1">
        <f>AE2213_SDOM10m_DOC!C268</f>
        <v>26</v>
      </c>
      <c r="M65" s="1" t="str">
        <f>AE2213_SDOM10m_DOC!A268</f>
        <v>X18</v>
      </c>
      <c r="N65" s="1" t="str">
        <f>AE2213_SDOM10m_DOC!B268</f>
        <v>AE2213 SDOM I TOC-0</v>
      </c>
      <c r="O65" s="5">
        <f>AE2213_SDOM10m_DOC!H268</f>
        <v>78.715517241379303</v>
      </c>
      <c r="P65" s="5">
        <f>AE2213_SDOM10m_DOC!I268</f>
        <v>1.4532191908472851</v>
      </c>
      <c r="Q65" s="5">
        <f t="shared" si="3"/>
        <v>76.460694652673652</v>
      </c>
      <c r="R65" s="5"/>
      <c r="S65" s="5"/>
      <c r="T65" s="5"/>
      <c r="U65" s="6"/>
      <c r="V65" s="6"/>
    </row>
    <row r="66" spans="1:22" x14ac:dyDescent="0.2">
      <c r="A66" t="s">
        <v>35</v>
      </c>
      <c r="B66" t="s">
        <v>36</v>
      </c>
      <c r="C66">
        <v>0</v>
      </c>
      <c r="D66">
        <v>2</v>
      </c>
      <c r="E66">
        <v>0.34200000000000003</v>
      </c>
      <c r="F66">
        <v>0.34200000000000003</v>
      </c>
      <c r="G66">
        <v>0</v>
      </c>
      <c r="H66" s="6"/>
      <c r="I66" s="6"/>
      <c r="J66" s="6"/>
      <c r="L66" s="1">
        <f>AE2213_SDOM10m_DOC!C273</f>
        <v>27</v>
      </c>
      <c r="M66" s="1" t="str">
        <f>AE2213_SDOM10m_DOC!A273</f>
        <v>X19</v>
      </c>
      <c r="N66" s="1" t="str">
        <f>AE2213_SDOM10m_DOC!B273</f>
        <v>AE2213 SDOM J TOC-0</v>
      </c>
      <c r="O66" s="5">
        <f>AE2213_SDOM10m_DOC!H273</f>
        <v>78.448275862068968</v>
      </c>
      <c r="P66" s="5">
        <f>AE2213_SDOM10m_DOC!I273</f>
        <v>0.71218584663181894</v>
      </c>
      <c r="Q66" s="5">
        <f t="shared" si="3"/>
        <v>76.193453273363318</v>
      </c>
      <c r="R66" s="5"/>
      <c r="S66" s="5"/>
      <c r="T66" s="5"/>
      <c r="U66" s="6"/>
      <c r="V66" s="6"/>
    </row>
    <row r="67" spans="1:22" x14ac:dyDescent="0.2">
      <c r="A67" t="s">
        <v>35</v>
      </c>
      <c r="B67" t="s">
        <v>36</v>
      </c>
      <c r="C67">
        <v>0</v>
      </c>
      <c r="D67">
        <v>3</v>
      </c>
      <c r="E67">
        <v>0.28460000000000002</v>
      </c>
      <c r="F67">
        <v>0.28460000000000002</v>
      </c>
      <c r="G67">
        <v>0</v>
      </c>
      <c r="H67" s="6"/>
      <c r="I67" s="6"/>
      <c r="J67" s="6"/>
      <c r="L67" s="1">
        <f>AE2213_SDOM10m_DOC!C279</f>
        <v>28</v>
      </c>
      <c r="M67" s="1" t="str">
        <f>AE2213_SDOM10m_DOC!A279</f>
        <v>X20</v>
      </c>
      <c r="N67" s="1" t="str">
        <f>AE2213_SDOM10m_DOC!B279</f>
        <v>AE2213 SDOM J TOC-0</v>
      </c>
      <c r="O67" s="5">
        <f>AE2213_SDOM10m_DOC!H279</f>
        <v>78.106321839080465</v>
      </c>
      <c r="P67" s="5">
        <f>AE2213_SDOM10m_DOC!I279</f>
        <v>0.38796296164914118</v>
      </c>
      <c r="Q67" s="5">
        <f t="shared" si="3"/>
        <v>75.851499250374815</v>
      </c>
      <c r="R67" s="5"/>
      <c r="S67" s="5"/>
      <c r="T67" s="5"/>
      <c r="U67" s="6"/>
      <c r="V67" s="6"/>
    </row>
    <row r="68" spans="1:22" x14ac:dyDescent="0.2">
      <c r="H68" s="6"/>
      <c r="I68" s="6"/>
      <c r="J68" s="6"/>
      <c r="L68" s="1">
        <f>AE2213_SDOM10m_DOC!C290</f>
        <v>29</v>
      </c>
      <c r="M68" s="1" t="str">
        <f>AE2213_SDOM10m_DOC!A290</f>
        <v>X21</v>
      </c>
      <c r="N68" s="1" t="str">
        <f>AE2213_SDOM10m_DOC!B290</f>
        <v>AE2213 SDOM I DOC-0</v>
      </c>
      <c r="O68" s="5">
        <f>AE2213_SDOM10m_DOC!H290</f>
        <v>78.160919540229898</v>
      </c>
      <c r="P68" s="5">
        <f>AE2213_SDOM10m_DOC!I290</f>
        <v>0.95896535191589638</v>
      </c>
      <c r="Q68" s="5">
        <f t="shared" si="3"/>
        <v>75.906096951524248</v>
      </c>
      <c r="R68" s="5">
        <f>AVERAGE(Q68:Q71)</f>
        <v>75.917591204397795</v>
      </c>
      <c r="S68" s="5">
        <f>STDEV(Q68:Q71)</f>
        <v>0.13255819074335309</v>
      </c>
      <c r="T68" s="5">
        <f>S68/R68*100</f>
        <v>0.17460800407438928</v>
      </c>
      <c r="U68" s="6"/>
      <c r="V68" s="6"/>
    </row>
    <row r="69" spans="1:22" x14ac:dyDescent="0.2">
      <c r="H69" s="6"/>
      <c r="I69" s="6"/>
      <c r="J69" s="6"/>
      <c r="L69" s="1">
        <f>AE2213_SDOM10m_DOC!C296</f>
        <v>30</v>
      </c>
      <c r="M69" s="1" t="str">
        <f>AE2213_SDOM10m_DOC!A296</f>
        <v>X22</v>
      </c>
      <c r="N69" s="1" t="str">
        <f>AE2213_SDOM10m_DOC!B296</f>
        <v>AE2213 SDOM I DOC-0</v>
      </c>
      <c r="O69" s="5">
        <f>AE2213_SDOM10m_DOC!H296</f>
        <v>78.310344827586221</v>
      </c>
      <c r="P69" s="5">
        <f>AE2213_SDOM10m_DOC!I296</f>
        <v>1.1500465275186793</v>
      </c>
      <c r="Q69" s="5">
        <f t="shared" si="3"/>
        <v>76.05552223888057</v>
      </c>
      <c r="R69" s="5"/>
      <c r="S69" s="5"/>
      <c r="T69" s="5"/>
      <c r="U69" s="6"/>
      <c r="V69" s="6"/>
    </row>
    <row r="70" spans="1:22" x14ac:dyDescent="0.2">
      <c r="A70" t="s">
        <v>38</v>
      </c>
      <c r="B70" t="s">
        <v>39</v>
      </c>
      <c r="C70">
        <v>1</v>
      </c>
      <c r="D70">
        <v>1</v>
      </c>
      <c r="E70">
        <v>0.35809999999999997</v>
      </c>
      <c r="F70">
        <v>0.35809999999999997</v>
      </c>
      <c r="G70">
        <v>0</v>
      </c>
      <c r="H70" s="6">
        <f>AVERAGE(F70:F74)/B$13</f>
        <v>2.1718390804597698</v>
      </c>
      <c r="I70" s="6">
        <f>STDEV(F70:F74)/B$13</f>
        <v>0.8346788087837973</v>
      </c>
      <c r="J70" s="6">
        <f>I70/H70*100</f>
        <v>38.431890110712025</v>
      </c>
      <c r="L70" s="1">
        <f>AE2213_SDOM10m_DOC!C301</f>
        <v>31</v>
      </c>
      <c r="M70" s="1" t="str">
        <f>AE2213_SDOM10m_DOC!A301</f>
        <v>X23</v>
      </c>
      <c r="N70" s="1" t="str">
        <f>AE2213_SDOM10m_DOC!B301</f>
        <v>AE2213 SDOM J DOC-0</v>
      </c>
      <c r="O70" s="5">
        <f>AE2213_SDOM10m_DOC!H301</f>
        <v>78.045977011494244</v>
      </c>
      <c r="P70" s="5">
        <f>AE2213_SDOM10m_DOC!I301</f>
        <v>0.31336335356817485</v>
      </c>
      <c r="Q70" s="5">
        <f t="shared" si="3"/>
        <v>75.791154422788594</v>
      </c>
      <c r="R70" s="5"/>
      <c r="S70" s="5"/>
      <c r="T70" s="5"/>
      <c r="U70" s="6"/>
      <c r="V70" s="6"/>
    </row>
    <row r="71" spans="1:22" x14ac:dyDescent="0.2">
      <c r="A71" t="s">
        <v>38</v>
      </c>
      <c r="B71" t="s">
        <v>39</v>
      </c>
      <c r="C71">
        <v>1</v>
      </c>
      <c r="D71">
        <v>2</v>
      </c>
      <c r="E71">
        <v>0</v>
      </c>
      <c r="G71">
        <v>1</v>
      </c>
      <c r="H71" s="6"/>
      <c r="I71" s="6"/>
      <c r="J71" s="6"/>
      <c r="L71" s="1"/>
      <c r="M71" s="1"/>
      <c r="N71" s="1" t="s">
        <v>134</v>
      </c>
      <c r="O71" s="5"/>
      <c r="P71" s="5"/>
      <c r="Q71" s="5"/>
      <c r="R71" s="5"/>
      <c r="S71" s="5"/>
      <c r="T71" s="5"/>
      <c r="U71" s="6"/>
      <c r="V71" s="6"/>
    </row>
    <row r="72" spans="1:22" x14ac:dyDescent="0.2">
      <c r="A72" t="s">
        <v>38</v>
      </c>
      <c r="B72" t="s">
        <v>39</v>
      </c>
      <c r="C72">
        <v>1</v>
      </c>
      <c r="D72">
        <v>3</v>
      </c>
      <c r="E72">
        <v>0.16850000000000001</v>
      </c>
      <c r="F72">
        <v>0.16850000000000001</v>
      </c>
      <c r="G72">
        <v>0</v>
      </c>
      <c r="H72" s="6"/>
      <c r="I72" s="6"/>
      <c r="J72" s="6"/>
      <c r="L72" s="1">
        <f>AE2213_SDOM10m_DOC!C311</f>
        <v>33</v>
      </c>
      <c r="M72" s="1" t="str">
        <f>AE2213_SDOM10m_DOC!A311</f>
        <v>X25</v>
      </c>
      <c r="N72" s="1" t="str">
        <f>AE2213_SDOM10m_DOC!B311</f>
        <v>AE2213 SDOM I TOC-6</v>
      </c>
      <c r="O72" s="5">
        <f>AE2213_SDOM10m_DOC!H311</f>
        <v>78.117816091954012</v>
      </c>
      <c r="P72" s="5">
        <f>AE2213_SDOM10m_DOC!I311</f>
        <v>0.94648472430004271</v>
      </c>
      <c r="Q72" s="5">
        <f t="shared" si="3"/>
        <v>75.862993503248362</v>
      </c>
      <c r="R72" s="5">
        <f>AVERAGE(Q72:Q75)</f>
        <v>75.865867066466762</v>
      </c>
      <c r="S72" s="5">
        <f>STDEV(Q72:Q75)</f>
        <v>0.40121638716992153</v>
      </c>
      <c r="T72" s="5">
        <f>S72/R72*100</f>
        <v>0.52884966940193578</v>
      </c>
      <c r="U72" s="6"/>
      <c r="V72" s="6"/>
    </row>
    <row r="73" spans="1:22" x14ac:dyDescent="0.2">
      <c r="A73" t="s">
        <v>38</v>
      </c>
      <c r="B73" t="s">
        <v>39</v>
      </c>
      <c r="C73">
        <v>1</v>
      </c>
      <c r="D73">
        <v>4</v>
      </c>
      <c r="E73">
        <v>0.22919999999999999</v>
      </c>
      <c r="F73">
        <v>0.22919999999999999</v>
      </c>
      <c r="G73">
        <v>0</v>
      </c>
      <c r="H73" s="6"/>
      <c r="I73" s="6"/>
      <c r="J73" s="6"/>
      <c r="L73" s="1">
        <f>AE2213_SDOM10m_DOC!C317</f>
        <v>34</v>
      </c>
      <c r="M73" s="1" t="str">
        <f>AE2213_SDOM10m_DOC!A317</f>
        <v>X26</v>
      </c>
      <c r="N73" s="1" t="str">
        <f>AE2213_SDOM10m_DOC!B317</f>
        <v>AE2213 SDOM I TOC-6</v>
      </c>
      <c r="O73" s="5">
        <f>AE2213_SDOM10m_DOC!H317</f>
        <v>78.612068965517238</v>
      </c>
      <c r="P73" s="5">
        <f>AE2213_SDOM10m_DOC!I317</f>
        <v>0.81514535517259323</v>
      </c>
      <c r="Q73" s="5">
        <f t="shared" si="3"/>
        <v>76.357246376811588</v>
      </c>
      <c r="R73" s="5"/>
      <c r="S73" s="5"/>
      <c r="T73" s="5"/>
      <c r="U73" s="6"/>
      <c r="V73" s="6"/>
    </row>
    <row r="74" spans="1:22" x14ac:dyDescent="0.2">
      <c r="H74" s="6"/>
      <c r="I74" s="6"/>
      <c r="J74" s="6"/>
      <c r="L74" s="1">
        <f>AE2213_SDOM10m_DOC!C322</f>
        <v>35</v>
      </c>
      <c r="M74" s="1" t="str">
        <f>AE2213_SDOM10m_DOC!A322</f>
        <v>X27</v>
      </c>
      <c r="N74" s="1" t="str">
        <f>AE2213_SDOM10m_DOC!B322</f>
        <v>AE2213 SDOM J TOC-6</v>
      </c>
      <c r="O74" s="5">
        <f>AE2213_SDOM10m_DOC!H322</f>
        <v>77.629310344827587</v>
      </c>
      <c r="P74" s="5">
        <f>AE2213_SDOM10m_DOC!I322</f>
        <v>0.50554299694467864</v>
      </c>
      <c r="Q74" s="5">
        <f t="shared" si="3"/>
        <v>75.374487756121937</v>
      </c>
      <c r="R74" s="5"/>
      <c r="S74" s="5"/>
      <c r="T74" s="5"/>
      <c r="U74" s="6"/>
      <c r="V74" s="6"/>
    </row>
    <row r="75" spans="1:22" x14ac:dyDescent="0.2">
      <c r="H75" s="6"/>
      <c r="I75" s="6"/>
      <c r="J75" s="6"/>
      <c r="L75" s="1">
        <f>AE2213_SDOM10m_DOC!C328</f>
        <v>36</v>
      </c>
      <c r="M75" s="1" t="str">
        <f>AE2213_SDOM10m_DOC!A328</f>
        <v>X28</v>
      </c>
      <c r="N75" s="1" t="str">
        <f>AE2213_SDOM10m_DOC!B328</f>
        <v>AE2213 SDOM J TOC-6</v>
      </c>
      <c r="O75" s="5">
        <f>AE2213_SDOM10m_DOC!H328</f>
        <v>78.1235632183908</v>
      </c>
      <c r="P75" s="5">
        <f>AE2213_SDOM10m_DOC!I328</f>
        <v>1.0537125540918693</v>
      </c>
      <c r="Q75" s="5">
        <f t="shared" si="3"/>
        <v>75.868740629685149</v>
      </c>
      <c r="R75" s="5"/>
      <c r="S75" s="5"/>
      <c r="T75" s="5"/>
      <c r="U75" s="6"/>
      <c r="V75" s="6"/>
    </row>
    <row r="76" spans="1:22" x14ac:dyDescent="0.2">
      <c r="A76" t="s">
        <v>40</v>
      </c>
      <c r="B76">
        <v>25</v>
      </c>
      <c r="C76">
        <v>2</v>
      </c>
      <c r="D76">
        <v>1</v>
      </c>
      <c r="E76">
        <v>3.4689999999999999</v>
      </c>
      <c r="G76">
        <v>1</v>
      </c>
      <c r="H76" s="6">
        <f>AVERAGE(F76:F80)/B$13</f>
        <v>26.614942528735632</v>
      </c>
      <c r="I76" s="6">
        <f>STDEV(F76:F80)/B$13</f>
        <v>0.61481495077945347</v>
      </c>
      <c r="J76" s="6">
        <f>I76/H76*100</f>
        <v>2.310036740134418</v>
      </c>
      <c r="L76" s="1">
        <f>AE2213_SDOM10m_DOC!C339</f>
        <v>37</v>
      </c>
      <c r="M76" s="1" t="str">
        <f>AE2213_SDOM10m_DOC!A339</f>
        <v>X29</v>
      </c>
      <c r="N76" s="1" t="str">
        <f>AE2213_SDOM10m_DOC!B339</f>
        <v>AE2213 SDOM I DOC-6</v>
      </c>
      <c r="O76" s="5">
        <f>AE2213_SDOM10m_DOC!H339</f>
        <v>76.795977011494244</v>
      </c>
      <c r="P76" s="5">
        <f>AE2213_SDOM10m_DOC!I339</f>
        <v>0.35084547674625804</v>
      </c>
      <c r="Q76" s="5">
        <f t="shared" si="3"/>
        <v>74.541154422788594</v>
      </c>
      <c r="R76" s="5">
        <f>AVERAGE(Q76:Q79)</f>
        <v>75.822763618190905</v>
      </c>
      <c r="S76" s="5">
        <f>STDEV(Q76:Q79)</f>
        <v>1.026437425184183</v>
      </c>
      <c r="T76" s="5">
        <f>S76/R76*100</f>
        <v>1.3537325417902952</v>
      </c>
      <c r="U76" s="6"/>
      <c r="V76" s="6"/>
    </row>
    <row r="77" spans="1:22" x14ac:dyDescent="0.2">
      <c r="A77" t="s">
        <v>40</v>
      </c>
      <c r="B77">
        <v>25</v>
      </c>
      <c r="C77">
        <v>2</v>
      </c>
      <c r="D77">
        <v>2</v>
      </c>
      <c r="E77">
        <v>3.0049999999999999</v>
      </c>
      <c r="F77">
        <v>3.0049999999999999</v>
      </c>
      <c r="G77">
        <v>0</v>
      </c>
      <c r="H77" s="6"/>
      <c r="I77" s="6"/>
      <c r="J77" s="6"/>
      <c r="L77" s="1">
        <f>AE2213_SDOM10m_DOC!C345</f>
        <v>38</v>
      </c>
      <c r="M77" s="1" t="str">
        <f>AE2213_SDOM10m_DOC!A345</f>
        <v>X30</v>
      </c>
      <c r="N77" s="1" t="str">
        <f>AE2213_SDOM10m_DOC!B345</f>
        <v>AE2213 SDOM I DOC-6</v>
      </c>
      <c r="O77" s="5">
        <f>AE2213_SDOM10m_DOC!H345</f>
        <v>77.709770114942543</v>
      </c>
      <c r="P77" s="5">
        <f>AE2213_SDOM10m_DOC!I345</f>
        <v>0.79779037395599472</v>
      </c>
      <c r="Q77" s="5">
        <f t="shared" si="3"/>
        <v>75.454947526236893</v>
      </c>
      <c r="R77" s="5"/>
      <c r="S77" s="5"/>
      <c r="T77" s="5"/>
      <c r="U77" s="6"/>
      <c r="V77" s="6"/>
    </row>
    <row r="78" spans="1:22" x14ac:dyDescent="0.2">
      <c r="A78" t="s">
        <v>40</v>
      </c>
      <c r="B78">
        <v>25</v>
      </c>
      <c r="C78">
        <v>2</v>
      </c>
      <c r="D78">
        <v>3</v>
      </c>
      <c r="E78">
        <v>3.1269999999999998</v>
      </c>
      <c r="F78">
        <v>3.1269999999999998</v>
      </c>
      <c r="G78">
        <v>0</v>
      </c>
      <c r="H78" s="6"/>
      <c r="I78" s="6"/>
      <c r="J78" s="6"/>
      <c r="L78" s="1">
        <f>AE2213_SDOM10m_DOC!C350</f>
        <v>39</v>
      </c>
      <c r="M78" s="1" t="str">
        <f>AE2213_SDOM10m_DOC!A350</f>
        <v>X31</v>
      </c>
      <c r="N78" s="1" t="str">
        <f>AE2213_SDOM10m_DOC!B350</f>
        <v>AE2213 SDOM J DOC-6</v>
      </c>
      <c r="O78" s="5">
        <f>AE2213_SDOM10m_DOC!H350</f>
        <v>79.008620689655174</v>
      </c>
      <c r="P78" s="5">
        <f>AE2213_SDOM10m_DOC!I350</f>
        <v>1.3968975731829185</v>
      </c>
      <c r="Q78" s="5">
        <f t="shared" si="3"/>
        <v>76.753798100949524</v>
      </c>
      <c r="R78" s="5"/>
      <c r="S78" s="5"/>
      <c r="T78" s="5"/>
      <c r="U78" s="6"/>
      <c r="V78" s="6"/>
    </row>
    <row r="79" spans="1:22" x14ac:dyDescent="0.2">
      <c r="A79" t="s">
        <v>40</v>
      </c>
      <c r="B79">
        <v>25</v>
      </c>
      <c r="C79">
        <v>2</v>
      </c>
      <c r="D79">
        <v>4</v>
      </c>
      <c r="E79">
        <v>3.13</v>
      </c>
      <c r="F79">
        <v>3.13</v>
      </c>
      <c r="G79">
        <v>0</v>
      </c>
      <c r="H79" s="6"/>
      <c r="I79" s="6"/>
      <c r="J79" s="6"/>
      <c r="L79" s="1">
        <f>AE2213_SDOM10m_DOC!C355</f>
        <v>40</v>
      </c>
      <c r="M79" s="1" t="str">
        <f>AE2213_SDOM10m_DOC!A355</f>
        <v>X32</v>
      </c>
      <c r="N79" s="1" t="str">
        <f>AE2213_SDOM10m_DOC!B355</f>
        <v>AE2213 SDOM J DOC-6</v>
      </c>
      <c r="O79" s="5">
        <f>AE2213_SDOM10m_DOC!H355</f>
        <v>78.795977011494244</v>
      </c>
      <c r="P79" s="5">
        <f>AE2213_SDOM10m_DOC!I355</f>
        <v>0.85237364131898319</v>
      </c>
      <c r="Q79" s="5">
        <f t="shared" si="3"/>
        <v>76.541154422788594</v>
      </c>
      <c r="R79" s="5"/>
      <c r="S79" s="5"/>
      <c r="T79" s="5"/>
      <c r="U79" s="6"/>
      <c r="V79" s="6"/>
    </row>
    <row r="80" spans="1:22" x14ac:dyDescent="0.2">
      <c r="H80" s="6"/>
      <c r="I80" s="6"/>
      <c r="J80" s="6"/>
      <c r="L80" s="1">
        <f>AE2213_SDOM10m_DOC!C392</f>
        <v>41</v>
      </c>
      <c r="M80" s="1" t="str">
        <f>AE2213_SDOM10m_DOC!A392</f>
        <v>X33</v>
      </c>
      <c r="N80" s="1" t="str">
        <f>AE2213_SDOM10m_DOC!B392</f>
        <v>AE2213 SDOM K TOC-0</v>
      </c>
      <c r="O80" s="5">
        <f>AE2213_SDOM10m_DOC!H392</f>
        <v>79.261494252873561</v>
      </c>
      <c r="P80" s="5">
        <f>AE2213_SDOM10m_DOC!I392</f>
        <v>0.3409625343953171</v>
      </c>
      <c r="Q80" s="5">
        <f t="shared" si="3"/>
        <v>77.006671664167911</v>
      </c>
      <c r="R80" s="5">
        <f>AVERAGE(Q80:Q83)</f>
        <v>77.628798100949524</v>
      </c>
      <c r="S80" s="5">
        <f>STDEV(Q80:Q83)</f>
        <v>0.92907087999164328</v>
      </c>
      <c r="T80" s="5">
        <f>S80/R80*100</f>
        <v>1.1968121402362395</v>
      </c>
      <c r="U80" s="6"/>
      <c r="V80" s="6"/>
    </row>
    <row r="81" spans="1:22" x14ac:dyDescent="0.2">
      <c r="H81" s="6"/>
      <c r="I81" s="6"/>
      <c r="J81" s="6"/>
      <c r="L81" s="1">
        <f>AE2213_SDOM10m_DOC!C398</f>
        <v>42</v>
      </c>
      <c r="M81" s="1" t="str">
        <f>AE2213_SDOM10m_DOC!A398</f>
        <v>X34</v>
      </c>
      <c r="N81" s="1" t="str">
        <f>AE2213_SDOM10m_DOC!B398</f>
        <v>AE2213 SDOM K TOC-0</v>
      </c>
      <c r="O81" s="5">
        <f>AE2213_SDOM10m_DOC!H398</f>
        <v>79.626436781609186</v>
      </c>
      <c r="P81" s="5">
        <f>AE2213_SDOM10m_DOC!I398</f>
        <v>0.54045147081929656</v>
      </c>
      <c r="Q81" s="5">
        <f t="shared" si="3"/>
        <v>77.371614192903536</v>
      </c>
      <c r="R81" s="5"/>
      <c r="S81" s="5"/>
      <c r="T81" s="5"/>
      <c r="U81" s="6"/>
      <c r="V81" s="6"/>
    </row>
    <row r="82" spans="1:22" x14ac:dyDescent="0.2">
      <c r="A82" t="s">
        <v>41</v>
      </c>
      <c r="B82">
        <v>50</v>
      </c>
      <c r="C82">
        <v>3</v>
      </c>
      <c r="D82">
        <v>1</v>
      </c>
      <c r="E82">
        <v>6.31</v>
      </c>
      <c r="F82">
        <v>6.31</v>
      </c>
      <c r="G82">
        <v>0</v>
      </c>
      <c r="H82" s="6">
        <f>AVERAGE(F82:F86)/B$13</f>
        <v>53.465517241379317</v>
      </c>
      <c r="I82" s="6">
        <f>STDEV(F82:F86)/B$13</f>
        <v>0.83032055469161847</v>
      </c>
      <c r="J82" s="6">
        <f>I82/H82*100</f>
        <v>1.5530020049053164</v>
      </c>
      <c r="L82" s="1">
        <f>AE2213_SDOM10m_DOC!C404</f>
        <v>43</v>
      </c>
      <c r="M82" s="1" t="str">
        <f>AE2213_SDOM10m_DOC!A404</f>
        <v>X35</v>
      </c>
      <c r="N82" s="1" t="str">
        <f>AE2213_SDOM10m_DOC!B404</f>
        <v>AE2213 SDOM L TOC-0</v>
      </c>
      <c r="O82" s="5">
        <f>AE2213_SDOM10m_DOC!H404</f>
        <v>79.387931034482762</v>
      </c>
      <c r="P82" s="5">
        <f>AE2213_SDOM10m_DOC!I404</f>
        <v>1.0474403998323536</v>
      </c>
      <c r="Q82" s="5">
        <f t="shared" si="3"/>
        <v>77.133108445777111</v>
      </c>
      <c r="R82" s="5"/>
      <c r="S82" s="5"/>
      <c r="T82" s="5"/>
      <c r="U82" s="6"/>
      <c r="V82" s="6"/>
    </row>
    <row r="83" spans="1:22" x14ac:dyDescent="0.2">
      <c r="A83" t="s">
        <v>41</v>
      </c>
      <c r="B83">
        <v>50</v>
      </c>
      <c r="C83">
        <v>3</v>
      </c>
      <c r="D83">
        <v>2</v>
      </c>
      <c r="E83">
        <v>6.1710000000000003</v>
      </c>
      <c r="F83">
        <v>6.1710000000000003</v>
      </c>
      <c r="G83">
        <v>0</v>
      </c>
      <c r="H83" s="6"/>
      <c r="I83" s="6"/>
      <c r="J83" s="6"/>
      <c r="L83" s="1">
        <f>AE2213_SDOM10m_DOC!C409</f>
        <v>44</v>
      </c>
      <c r="M83" s="1" t="str">
        <f>AE2213_SDOM10m_DOC!A409</f>
        <v>X36</v>
      </c>
      <c r="N83" s="1" t="str">
        <f>AE2213_SDOM10m_DOC!B409</f>
        <v>AE2213 SDOM L TOC-0</v>
      </c>
      <c r="O83" s="5">
        <f>AE2213_SDOM10m_DOC!H409</f>
        <v>81.258620689655174</v>
      </c>
      <c r="P83" s="5">
        <f>AE2213_SDOM10m_DOC!I409</f>
        <v>0.83353643977501968</v>
      </c>
      <c r="Q83" s="5">
        <f t="shared" si="3"/>
        <v>79.003798100949524</v>
      </c>
      <c r="R83" s="5"/>
      <c r="S83" s="5"/>
      <c r="T83" s="5"/>
      <c r="U83" s="6"/>
      <c r="V83" s="6"/>
    </row>
    <row r="84" spans="1:22" x14ac:dyDescent="0.2">
      <c r="A84" t="s">
        <v>41</v>
      </c>
      <c r="B84">
        <v>50</v>
      </c>
      <c r="C84">
        <v>3</v>
      </c>
      <c r="D84">
        <v>3</v>
      </c>
      <c r="E84">
        <v>6.125</v>
      </c>
      <c r="F84">
        <v>6.125</v>
      </c>
      <c r="G84">
        <v>0</v>
      </c>
      <c r="H84" s="6"/>
      <c r="I84" s="6"/>
      <c r="J84" s="6"/>
      <c r="L84" s="1">
        <f>AE2213_SDOM10m_DOC!C419</f>
        <v>45</v>
      </c>
      <c r="M84" s="1" t="str">
        <f>AE2213_SDOM10m_DOC!A419</f>
        <v>X37</v>
      </c>
      <c r="N84" s="1" t="str">
        <f>AE2213_SDOM10m_DOC!B419</f>
        <v>AE2213 SDOM K DOC-0</v>
      </c>
      <c r="O84" s="5">
        <f>AE2213_SDOM10m_DOC!H419</f>
        <v>79.571839080459768</v>
      </c>
      <c r="P84" s="5">
        <f>AE2213_SDOM10m_DOC!I419</f>
        <v>1.4389667291918056</v>
      </c>
      <c r="Q84" s="5">
        <f t="shared" si="3"/>
        <v>77.317016491754117</v>
      </c>
      <c r="R84" s="5">
        <f>AVERAGE(Q84:Q87)</f>
        <v>77.525349825087446</v>
      </c>
      <c r="S84" s="5">
        <f>STDEV(Q84:Q87)</f>
        <v>0.94989557480277953</v>
      </c>
      <c r="T84" s="5">
        <f>S84/R84*100</f>
        <v>1.2252709300195772</v>
      </c>
      <c r="U84" s="6"/>
      <c r="V84" s="6"/>
    </row>
    <row r="85" spans="1:22" x14ac:dyDescent="0.2">
      <c r="H85" s="6"/>
      <c r="I85" s="6"/>
      <c r="J85" s="6"/>
      <c r="L85" s="1">
        <f>AE2213_SDOM10m_DOC!C424</f>
        <v>46</v>
      </c>
      <c r="M85" s="1" t="str">
        <f>AE2213_SDOM10m_DOC!A424</f>
        <v>X38</v>
      </c>
      <c r="N85" s="1" t="str">
        <f>AE2213_SDOM10m_DOC!B424</f>
        <v>AE2213 SDOM K DOC-0</v>
      </c>
      <c r="O85" s="5">
        <f>AE2213_SDOM10m_DOC!H424</f>
        <v>78.522988505747122</v>
      </c>
      <c r="P85" s="5">
        <f>AE2213_SDOM10m_DOC!I424</f>
        <v>0.92093554338474459</v>
      </c>
      <c r="Q85" s="5">
        <f t="shared" si="3"/>
        <v>76.268165917041472</v>
      </c>
      <c r="R85" s="5"/>
      <c r="S85" s="5"/>
      <c r="T85" s="5"/>
      <c r="U85" s="6"/>
      <c r="V85" s="6"/>
    </row>
    <row r="86" spans="1:22" x14ac:dyDescent="0.2">
      <c r="H86" s="6"/>
      <c r="I86" s="6"/>
      <c r="J86" s="6"/>
      <c r="L86" s="1">
        <f>AE2213_SDOM10m_DOC!C430</f>
        <v>47</v>
      </c>
      <c r="M86" s="1" t="str">
        <f>AE2213_SDOM10m_DOC!A430</f>
        <v>X39</v>
      </c>
      <c r="N86" s="1" t="str">
        <f>AE2213_SDOM10m_DOC!B430</f>
        <v>AE2213 SDOM L DOC-0</v>
      </c>
      <c r="O86" s="5">
        <f>AE2213_SDOM10m_DOC!H430</f>
        <v>80.580459770114942</v>
      </c>
      <c r="P86" s="5">
        <f>AE2213_SDOM10m_DOC!I430</f>
        <v>1.16648263086145</v>
      </c>
      <c r="Q86" s="5">
        <f t="shared" si="3"/>
        <v>78.325637181409292</v>
      </c>
      <c r="R86" s="5"/>
      <c r="S86" s="5"/>
      <c r="T86" s="5"/>
      <c r="U86" s="6"/>
      <c r="V86" s="6"/>
    </row>
    <row r="87" spans="1:22" x14ac:dyDescent="0.2">
      <c r="A87" t="s">
        <v>42</v>
      </c>
      <c r="B87">
        <v>75</v>
      </c>
      <c r="C87">
        <v>4</v>
      </c>
      <c r="D87">
        <v>1</v>
      </c>
      <c r="E87">
        <v>9.3339999999999996</v>
      </c>
      <c r="F87">
        <v>9.3339999999999996</v>
      </c>
      <c r="G87">
        <v>0</v>
      </c>
      <c r="H87" s="6">
        <f>AVERAGE(F87:F91)/B$13</f>
        <v>79.956896551724142</v>
      </c>
      <c r="I87" s="6">
        <f>STDEV(F87:F91)/B$13</f>
        <v>1.3864845750362005</v>
      </c>
      <c r="J87" s="6">
        <f>I87/H87*100</f>
        <v>1.7340400075924447</v>
      </c>
      <c r="L87" s="1">
        <f>AE2213_SDOM10m_DOC!C436</f>
        <v>48</v>
      </c>
      <c r="M87" s="1" t="str">
        <f>AE2213_SDOM10m_DOC!A436</f>
        <v>X40</v>
      </c>
      <c r="N87" s="1" t="str">
        <f>AE2213_SDOM10m_DOC!B436</f>
        <v>AE2213 SDOM L DOC-0</v>
      </c>
      <c r="O87" s="5">
        <f>AE2213_SDOM10m_DOC!H436</f>
        <v>80.445402298850567</v>
      </c>
      <c r="P87" s="5">
        <f>AE2213_SDOM10m_DOC!I436</f>
        <v>1.4466928266775263</v>
      </c>
      <c r="Q87" s="5">
        <f t="shared" si="3"/>
        <v>78.190579710144917</v>
      </c>
      <c r="R87" s="5"/>
      <c r="S87" s="5"/>
      <c r="T87" s="5"/>
      <c r="U87" s="6"/>
      <c r="V87" s="6"/>
    </row>
    <row r="88" spans="1:22" x14ac:dyDescent="0.2">
      <c r="A88" t="s">
        <v>42</v>
      </c>
      <c r="B88">
        <v>75</v>
      </c>
      <c r="C88">
        <v>4</v>
      </c>
      <c r="D88">
        <v>2</v>
      </c>
      <c r="E88">
        <v>9.3979999999999997</v>
      </c>
      <c r="F88">
        <v>9.3979999999999997</v>
      </c>
      <c r="G88">
        <v>0</v>
      </c>
      <c r="H88" s="6"/>
      <c r="I88" s="6"/>
      <c r="J88" s="6"/>
      <c r="L88" s="1">
        <f>AE2213_SDOM10m_DOC!C446</f>
        <v>49</v>
      </c>
      <c r="M88" s="1" t="str">
        <f>AE2213_SDOM10m_DOC!A446</f>
        <v>X41</v>
      </c>
      <c r="N88" s="1" t="str">
        <f>AE2213_SDOM10m_DOC!B446</f>
        <v>AE2213 SDOM K TOC-6</v>
      </c>
      <c r="O88" s="5">
        <f>AE2213_SDOM10m_DOC!H446</f>
        <v>80.704022988505741</v>
      </c>
      <c r="P88" s="5">
        <f>AE2213_SDOM10m_DOC!I446</f>
        <v>0.9849617370558752</v>
      </c>
      <c r="Q88" s="5">
        <f t="shared" si="3"/>
        <v>78.449200399800091</v>
      </c>
      <c r="R88" s="5">
        <f>AVERAGE(Q88:Q91)</f>
        <v>79.252361319340338</v>
      </c>
      <c r="S88" s="5">
        <f>STDEV(Q88:Q91)</f>
        <v>0.60288470308092224</v>
      </c>
      <c r="T88" s="5">
        <f>S88/R88*100</f>
        <v>0.76071512954882436</v>
      </c>
      <c r="U88" s="6"/>
      <c r="V88" s="6"/>
    </row>
    <row r="89" spans="1:22" x14ac:dyDescent="0.2">
      <c r="A89" t="s">
        <v>42</v>
      </c>
      <c r="B89">
        <v>75</v>
      </c>
      <c r="C89">
        <v>4</v>
      </c>
      <c r="D89">
        <v>3</v>
      </c>
      <c r="E89">
        <v>9.093</v>
      </c>
      <c r="F89">
        <v>9.093</v>
      </c>
      <c r="G89">
        <v>0</v>
      </c>
      <c r="H89" s="6"/>
      <c r="I89" s="6"/>
      <c r="J89" s="6"/>
      <c r="L89" s="1">
        <f>AE2213_SDOM10m_DOC!C451</f>
        <v>50</v>
      </c>
      <c r="M89" s="1" t="str">
        <f>AE2213_SDOM10m_DOC!A451</f>
        <v>X42</v>
      </c>
      <c r="N89" s="1" t="str">
        <f>AE2213_SDOM10m_DOC!B451</f>
        <v>AE2213 SDOM K TOC-6</v>
      </c>
      <c r="O89" s="5">
        <f>AE2213_SDOM10m_DOC!H451</f>
        <v>82.166666666666671</v>
      </c>
      <c r="P89" s="5">
        <f>AE2213_SDOM10m_DOC!I451</f>
        <v>1.4288083363382542</v>
      </c>
      <c r="Q89" s="5">
        <f t="shared" si="3"/>
        <v>79.911844077961021</v>
      </c>
      <c r="R89" s="5"/>
      <c r="S89" s="5"/>
      <c r="T89" s="5"/>
      <c r="U89" s="6"/>
      <c r="V89" s="6"/>
    </row>
    <row r="90" spans="1:22" x14ac:dyDescent="0.2">
      <c r="H90" s="6"/>
      <c r="I90" s="6"/>
      <c r="J90" s="6"/>
      <c r="L90" s="1">
        <f>AE2213_SDOM10m_DOC!C456</f>
        <v>51</v>
      </c>
      <c r="M90" s="1" t="str">
        <f>AE2213_SDOM10m_DOC!A456</f>
        <v>X43</v>
      </c>
      <c r="N90" s="1" t="str">
        <f>AE2213_SDOM10m_DOC!B456</f>
        <v>AE2213 SDOM L TOC-6</v>
      </c>
      <c r="O90" s="5">
        <f>AE2213_SDOM10m_DOC!H456</f>
        <v>81.58620689655173</v>
      </c>
      <c r="P90" s="5">
        <f>AE2213_SDOM10m_DOC!I456</f>
        <v>1.4115573154132959</v>
      </c>
      <c r="Q90" s="5">
        <f t="shared" si="3"/>
        <v>79.331384307846079</v>
      </c>
      <c r="R90" s="5"/>
      <c r="S90" s="5"/>
      <c r="T90" s="5"/>
      <c r="U90" s="6"/>
      <c r="V90" s="6"/>
    </row>
    <row r="91" spans="1:22" x14ac:dyDescent="0.2">
      <c r="H91" s="6"/>
      <c r="I91" s="6"/>
      <c r="J91" s="6"/>
      <c r="L91" s="1">
        <f>AE2213_SDOM10m_DOC!C461</f>
        <v>52</v>
      </c>
      <c r="M91" s="1" t="str">
        <f>AE2213_SDOM10m_DOC!A461</f>
        <v>X44</v>
      </c>
      <c r="N91" s="1" t="str">
        <f>AE2213_SDOM10m_DOC!B461</f>
        <v>AE2213 SDOM L TOC-6</v>
      </c>
      <c r="O91" s="5">
        <f>AE2213_SDOM10m_DOC!H461</f>
        <v>81.571839080459768</v>
      </c>
      <c r="P91" s="5">
        <f>AE2213_SDOM10m_DOC!I461</f>
        <v>0.94601349771119703</v>
      </c>
      <c r="Q91" s="5">
        <f t="shared" si="3"/>
        <v>79.317016491754117</v>
      </c>
      <c r="R91" s="5"/>
      <c r="S91" s="5"/>
      <c r="T91" s="5"/>
      <c r="U91" s="6"/>
      <c r="V91" s="6"/>
    </row>
    <row r="92" spans="1:22" x14ac:dyDescent="0.2">
      <c r="A92" t="s">
        <v>43</v>
      </c>
      <c r="B92">
        <v>100</v>
      </c>
      <c r="C92">
        <v>5</v>
      </c>
      <c r="D92">
        <v>1</v>
      </c>
      <c r="E92">
        <v>12.2</v>
      </c>
      <c r="F92">
        <v>12.2</v>
      </c>
      <c r="G92">
        <v>0</v>
      </c>
      <c r="H92" s="6">
        <f>AVERAGE(F92:F96)/B$13</f>
        <v>104.42528735632185</v>
      </c>
      <c r="I92" s="6">
        <f>STDEV(F92:F96)/B$13</f>
        <v>0.88475886887015043</v>
      </c>
      <c r="J92" s="6">
        <f>I92/H92*100</f>
        <v>0.84726495973256011</v>
      </c>
      <c r="L92" s="1">
        <f>AE2213_SDOM10m_DOC!C471</f>
        <v>53</v>
      </c>
      <c r="M92" s="1" t="str">
        <f>AE2213_SDOM10m_DOC!A471</f>
        <v>X45</v>
      </c>
      <c r="N92" s="1" t="str">
        <f>AE2213_SDOM10m_DOC!B471</f>
        <v>AE2213 SDOM K DOC-6</v>
      </c>
      <c r="O92" s="5">
        <f>AE2213_SDOM10m_DOC!H471</f>
        <v>79.672413793103431</v>
      </c>
      <c r="P92" s="5">
        <f>AE2213_SDOM10m_DOC!I471</f>
        <v>1.0533833717801491</v>
      </c>
      <c r="Q92" s="5">
        <f t="shared" si="3"/>
        <v>77.41759120439778</v>
      </c>
      <c r="R92" s="5">
        <f>AVERAGE(Q92:Q95)</f>
        <v>77.960694652673652</v>
      </c>
      <c r="S92" s="5">
        <f>STDEV(Q92:Q95)</f>
        <v>0.4733681199872975</v>
      </c>
      <c r="T92" s="5">
        <f>S92/R92*100</f>
        <v>0.60718817616520993</v>
      </c>
      <c r="U92" s="6"/>
      <c r="V92" s="6"/>
    </row>
    <row r="93" spans="1:22" x14ac:dyDescent="0.2">
      <c r="A93" t="s">
        <v>43</v>
      </c>
      <c r="B93">
        <v>100</v>
      </c>
      <c r="C93">
        <v>5</v>
      </c>
      <c r="D93">
        <v>2</v>
      </c>
      <c r="E93">
        <v>12</v>
      </c>
      <c r="F93">
        <v>12</v>
      </c>
      <c r="G93">
        <v>0</v>
      </c>
      <c r="H93" s="6"/>
      <c r="I93" s="6"/>
      <c r="J93" s="6"/>
      <c r="L93" s="1">
        <f>AE2213_SDOM10m_DOC!C477</f>
        <v>54</v>
      </c>
      <c r="M93" s="1" t="str">
        <f>AE2213_SDOM10m_DOC!A477</f>
        <v>X46</v>
      </c>
      <c r="N93" s="1" t="str">
        <f>AE2213_SDOM10m_DOC!B477</f>
        <v>AE2213 SDOM K DOC-6</v>
      </c>
      <c r="O93" s="5">
        <f>AE2213_SDOM10m_DOC!H477</f>
        <v>80.284482758620697</v>
      </c>
      <c r="P93" s="5">
        <f>AE2213_SDOM10m_DOC!I477</f>
        <v>1.2251392213833099</v>
      </c>
      <c r="Q93" s="5">
        <f t="shared" si="3"/>
        <v>78.029660169915047</v>
      </c>
      <c r="R93" s="5"/>
      <c r="S93" s="5"/>
      <c r="T93" s="5"/>
      <c r="U93" s="6"/>
      <c r="V93" s="6"/>
    </row>
    <row r="94" spans="1:22" x14ac:dyDescent="0.2">
      <c r="A94" t="s">
        <v>43</v>
      </c>
      <c r="B94">
        <v>100</v>
      </c>
      <c r="C94">
        <v>5</v>
      </c>
      <c r="D94">
        <v>3</v>
      </c>
      <c r="E94">
        <v>12.14</v>
      </c>
      <c r="F94">
        <v>12.14</v>
      </c>
      <c r="G94">
        <v>0</v>
      </c>
      <c r="H94" s="6"/>
      <c r="I94" s="6"/>
      <c r="J94" s="6"/>
      <c r="L94" s="1">
        <f>AE2213_SDOM10m_DOC!C483</f>
        <v>55</v>
      </c>
      <c r="M94" s="1" t="str">
        <f>AE2213_SDOM10m_DOC!A483</f>
        <v>X47</v>
      </c>
      <c r="N94" s="1" t="str">
        <f>AE2213_SDOM10m_DOC!B483</f>
        <v>AE2213 SDOM L DOC-6</v>
      </c>
      <c r="O94" s="5">
        <f>AE2213_SDOM10m_DOC!H483</f>
        <v>80.813218390804593</v>
      </c>
      <c r="P94" s="5">
        <f>AE2213_SDOM10m_DOC!I483</f>
        <v>0.73661930896607719</v>
      </c>
      <c r="Q94" s="5">
        <f t="shared" si="3"/>
        <v>78.558395802098943</v>
      </c>
      <c r="R94" s="5"/>
      <c r="S94" s="5"/>
      <c r="T94" s="5"/>
      <c r="U94" s="6"/>
      <c r="V94" s="6"/>
    </row>
    <row r="95" spans="1:22" x14ac:dyDescent="0.2">
      <c r="H95" s="6"/>
      <c r="I95" s="6"/>
      <c r="J95" s="6"/>
      <c r="L95" s="1">
        <f>AE2213_SDOM10m_DOC!C489</f>
        <v>56</v>
      </c>
      <c r="M95" s="1" t="str">
        <f>AE2213_SDOM10m_DOC!A489</f>
        <v>X48</v>
      </c>
      <c r="N95" s="1" t="str">
        <f>AE2213_SDOM10m_DOC!B489</f>
        <v>AE2213 SDOM L DOC-6</v>
      </c>
      <c r="O95" s="5">
        <f>AE2213_SDOM10m_DOC!H489</f>
        <v>80.091954022988489</v>
      </c>
      <c r="P95" s="5">
        <f>AE2213_SDOM10m_DOC!I489</f>
        <v>0.3062873328131222</v>
      </c>
      <c r="Q95" s="5">
        <f t="shared" si="3"/>
        <v>77.837131434282838</v>
      </c>
      <c r="R95" s="5"/>
      <c r="S95" s="5"/>
      <c r="T95" s="5"/>
      <c r="U95" s="6"/>
      <c r="V95" s="6"/>
    </row>
    <row r="96" spans="1:22" x14ac:dyDescent="0.2">
      <c r="H96" s="6"/>
      <c r="I96" s="6"/>
      <c r="J96" s="6"/>
      <c r="O96" s="6"/>
      <c r="P96" s="6"/>
      <c r="Q96" s="6"/>
      <c r="R96" s="6"/>
      <c r="S96" s="6"/>
      <c r="T96" s="6"/>
      <c r="U96" s="6"/>
      <c r="V96" s="6"/>
    </row>
    <row r="97" spans="1:22" x14ac:dyDescent="0.2">
      <c r="A97" t="s">
        <v>35</v>
      </c>
      <c r="B97" t="s">
        <v>36</v>
      </c>
      <c r="C97">
        <v>0</v>
      </c>
      <c r="D97">
        <v>1</v>
      </c>
      <c r="E97">
        <v>0.34610000000000002</v>
      </c>
      <c r="F97">
        <v>0.34610000000000002</v>
      </c>
      <c r="G97">
        <v>0</v>
      </c>
      <c r="H97" s="6">
        <f>AVERAGE(F97:F101)/B$13</f>
        <v>2.5120689655172415</v>
      </c>
      <c r="I97" s="6">
        <f>STDEV(F97:F101)/B$13</f>
        <v>0.43090256602054688</v>
      </c>
      <c r="J97" s="6">
        <f>I97/H97*100</f>
        <v>17.153293637056773</v>
      </c>
      <c r="O97" s="6"/>
      <c r="P97" s="6"/>
      <c r="Q97" s="6"/>
      <c r="R97" s="6"/>
      <c r="S97" s="6"/>
      <c r="T97" s="6"/>
      <c r="U97" s="6"/>
      <c r="V97" s="6"/>
    </row>
    <row r="98" spans="1:22" x14ac:dyDescent="0.2">
      <c r="A98" t="s">
        <v>35</v>
      </c>
      <c r="B98" t="s">
        <v>36</v>
      </c>
      <c r="C98">
        <v>0</v>
      </c>
      <c r="D98">
        <v>2</v>
      </c>
      <c r="E98">
        <v>0.28000000000000003</v>
      </c>
      <c r="F98">
        <v>0.28000000000000003</v>
      </c>
      <c r="G98">
        <v>0</v>
      </c>
      <c r="H98" s="6"/>
      <c r="I98" s="6"/>
      <c r="J98" s="6"/>
      <c r="O98" s="6"/>
      <c r="P98" s="6"/>
      <c r="Q98" s="6"/>
      <c r="R98" s="6"/>
      <c r="S98" s="6"/>
      <c r="T98" s="6"/>
      <c r="U98" s="6"/>
      <c r="V98" s="6"/>
    </row>
    <row r="99" spans="1:22" x14ac:dyDescent="0.2">
      <c r="A99" t="s">
        <v>35</v>
      </c>
      <c r="B99" t="s">
        <v>36</v>
      </c>
      <c r="C99">
        <v>0</v>
      </c>
      <c r="D99">
        <v>3</v>
      </c>
      <c r="E99">
        <v>0.24809999999999999</v>
      </c>
      <c r="F99">
        <v>0.24809999999999999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  <c r="V99" s="6"/>
    </row>
    <row r="100" spans="1:22" x14ac:dyDescent="0.2">
      <c r="H100" s="6"/>
      <c r="I100" s="6"/>
      <c r="J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2">
      <c r="A102" t="s">
        <v>31</v>
      </c>
      <c r="B102" t="s">
        <v>32</v>
      </c>
      <c r="C102">
        <v>61</v>
      </c>
      <c r="D102">
        <v>1</v>
      </c>
      <c r="E102">
        <v>6.3109999999999999</v>
      </c>
      <c r="F102">
        <v>6.3109999999999999</v>
      </c>
      <c r="G102">
        <v>0</v>
      </c>
      <c r="H102" s="6">
        <f>AVERAGE(F102:F106)/B$13</f>
        <v>53.962643678160916</v>
      </c>
      <c r="I102" s="6">
        <f>STDEV(F102:F106)/B$13</f>
        <v>0.39281724810431079</v>
      </c>
      <c r="J102" s="6">
        <f>I102/H102*100</f>
        <v>0.7279429274205238</v>
      </c>
      <c r="O102" s="6"/>
      <c r="P102" s="6"/>
      <c r="Q102" s="6"/>
      <c r="R102" s="6"/>
      <c r="S102" s="6"/>
      <c r="T102" s="6"/>
      <c r="U102" s="6"/>
      <c r="V102" s="6"/>
    </row>
    <row r="103" spans="1:22" x14ac:dyDescent="0.2">
      <c r="A103" t="s">
        <v>31</v>
      </c>
      <c r="B103" t="s">
        <v>32</v>
      </c>
      <c r="C103">
        <v>61</v>
      </c>
      <c r="D103">
        <v>2</v>
      </c>
      <c r="E103">
        <v>6.2439999999999998</v>
      </c>
      <c r="F103">
        <v>6.2439999999999998</v>
      </c>
      <c r="G103">
        <v>0</v>
      </c>
      <c r="H103" s="6"/>
      <c r="I103" s="6"/>
      <c r="J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">
      <c r="A104" t="s">
        <v>31</v>
      </c>
      <c r="B104" t="s">
        <v>32</v>
      </c>
      <c r="C104">
        <v>61</v>
      </c>
      <c r="D104">
        <v>3</v>
      </c>
      <c r="E104">
        <v>6.2240000000000002</v>
      </c>
      <c r="F104">
        <v>6.2240000000000002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">
      <c r="H105" s="6"/>
      <c r="I105" s="6"/>
      <c r="J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">
      <c r="H106" s="6"/>
      <c r="I106" s="6"/>
      <c r="J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">
      <c r="A107" t="s">
        <v>33</v>
      </c>
      <c r="B107" t="s">
        <v>32</v>
      </c>
      <c r="C107">
        <v>62</v>
      </c>
      <c r="D107">
        <v>1</v>
      </c>
      <c r="E107">
        <v>6.3810000000000002</v>
      </c>
      <c r="F107">
        <v>6.3810000000000002</v>
      </c>
      <c r="G107">
        <v>0</v>
      </c>
      <c r="H107" s="6">
        <f>AVERAGE(F107:F111)/B$13</f>
        <v>54.988505747126439</v>
      </c>
      <c r="I107" s="6">
        <f>STDEV(F107:F111)/B$13</f>
        <v>0.47015042161599668</v>
      </c>
      <c r="J107" s="6">
        <f>I107/H107*100</f>
        <v>0.85499763128327155</v>
      </c>
      <c r="O107" s="6"/>
      <c r="P107" s="6"/>
      <c r="Q107" s="6"/>
      <c r="R107" s="6"/>
      <c r="S107" s="6"/>
      <c r="T107" s="6"/>
      <c r="U107" s="6"/>
      <c r="V107" s="6"/>
    </row>
    <row r="108" spans="1:22" x14ac:dyDescent="0.2">
      <c r="A108" t="s">
        <v>33</v>
      </c>
      <c r="B108" t="s">
        <v>32</v>
      </c>
      <c r="C108">
        <v>62</v>
      </c>
      <c r="D108">
        <v>2</v>
      </c>
      <c r="E108">
        <v>6.4320000000000004</v>
      </c>
      <c r="F108">
        <v>6.4320000000000004</v>
      </c>
      <c r="G108">
        <v>0</v>
      </c>
      <c r="H108" s="6"/>
      <c r="I108" s="6"/>
      <c r="J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">
      <c r="A109" t="s">
        <v>33</v>
      </c>
      <c r="B109" t="s">
        <v>32</v>
      </c>
      <c r="C109">
        <v>62</v>
      </c>
      <c r="D109">
        <v>3</v>
      </c>
      <c r="E109">
        <v>6.3230000000000004</v>
      </c>
      <c r="F109">
        <v>6.3230000000000004</v>
      </c>
      <c r="G109">
        <v>0</v>
      </c>
      <c r="H109" s="6"/>
      <c r="I109" s="6"/>
      <c r="J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">
      <c r="H110" s="6"/>
      <c r="I110" s="6"/>
      <c r="J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">
      <c r="H111" s="6"/>
      <c r="I111" s="6"/>
      <c r="J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">
      <c r="A112" t="s">
        <v>35</v>
      </c>
      <c r="B112" t="s">
        <v>36</v>
      </c>
      <c r="C112">
        <v>0</v>
      </c>
      <c r="D112">
        <v>1</v>
      </c>
      <c r="E112">
        <v>0.22090000000000001</v>
      </c>
      <c r="F112">
        <v>0.22090000000000001</v>
      </c>
      <c r="G112">
        <v>0</v>
      </c>
      <c r="H112" s="6">
        <f>AVERAGE(F112:F116)/B$13</f>
        <v>1.9873563218390804</v>
      </c>
      <c r="I112" s="6">
        <f>STDEV(F112:F116)/B$13</f>
        <v>9.3056874259817679E-2</v>
      </c>
      <c r="J112" s="6">
        <f>I112/H112*100</f>
        <v>4.68244537918111</v>
      </c>
      <c r="O112" s="6"/>
      <c r="P112" s="6"/>
      <c r="Q112" s="6"/>
      <c r="R112" s="6"/>
      <c r="S112" s="6"/>
      <c r="T112" s="6"/>
      <c r="U112" s="6"/>
      <c r="V112" s="6"/>
    </row>
    <row r="113" spans="1:22" x14ac:dyDescent="0.2">
      <c r="A113" t="s">
        <v>35</v>
      </c>
      <c r="B113" t="s">
        <v>36</v>
      </c>
      <c r="C113">
        <v>0</v>
      </c>
      <c r="D113">
        <v>2</v>
      </c>
      <c r="E113">
        <v>0.2422</v>
      </c>
      <c r="F113">
        <v>0.2422</v>
      </c>
      <c r="G113">
        <v>0</v>
      </c>
      <c r="H113" s="6"/>
      <c r="I113" s="6"/>
      <c r="J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">
      <c r="A114" t="s">
        <v>35</v>
      </c>
      <c r="B114" t="s">
        <v>36</v>
      </c>
      <c r="C114">
        <v>0</v>
      </c>
      <c r="D114">
        <v>3</v>
      </c>
      <c r="E114">
        <v>0.49170000000000003</v>
      </c>
      <c r="G114">
        <v>1</v>
      </c>
      <c r="H114" s="6"/>
      <c r="I114" s="6"/>
      <c r="J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">
      <c r="A115" t="s">
        <v>35</v>
      </c>
      <c r="B115" t="s">
        <v>36</v>
      </c>
      <c r="C115">
        <v>0</v>
      </c>
      <c r="D115">
        <v>4</v>
      </c>
      <c r="E115">
        <v>0.22850000000000001</v>
      </c>
      <c r="F115">
        <v>0.22850000000000001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">
      <c r="H116" s="6"/>
      <c r="I116" s="6"/>
      <c r="J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">
      <c r="A118" t="s">
        <v>44</v>
      </c>
      <c r="B118" t="s">
        <v>45</v>
      </c>
      <c r="C118">
        <v>6</v>
      </c>
      <c r="D118">
        <v>1</v>
      </c>
      <c r="E118">
        <v>10.25</v>
      </c>
      <c r="G118">
        <v>1</v>
      </c>
      <c r="H118" s="6">
        <f>AVERAGE(F118:F122)/B$13</f>
        <v>85.75</v>
      </c>
      <c r="I118" s="6">
        <f>STDEV(F118:F122)/B$13</f>
        <v>0.94391631110926355</v>
      </c>
      <c r="J118" s="6">
        <f>I118/H118*100</f>
        <v>1.1007770391944764</v>
      </c>
      <c r="O118" s="6"/>
      <c r="P118" s="6"/>
      <c r="Q118" s="6"/>
      <c r="R118" s="6"/>
      <c r="S118" s="6"/>
      <c r="T118" s="6"/>
      <c r="U118" s="6"/>
      <c r="V118" s="6"/>
    </row>
    <row r="119" spans="1:22" x14ac:dyDescent="0.2">
      <c r="A119" t="s">
        <v>44</v>
      </c>
      <c r="B119" t="s">
        <v>45</v>
      </c>
      <c r="C119">
        <v>6</v>
      </c>
      <c r="D119">
        <v>2</v>
      </c>
      <c r="E119">
        <v>10.050000000000001</v>
      </c>
      <c r="F119">
        <v>10.050000000000001</v>
      </c>
      <c r="G119">
        <v>0</v>
      </c>
      <c r="H119" s="6"/>
      <c r="I119" s="6"/>
      <c r="J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2">
      <c r="A120" t="s">
        <v>44</v>
      </c>
      <c r="B120" t="s">
        <v>45</v>
      </c>
      <c r="C120">
        <v>6</v>
      </c>
      <c r="D120">
        <v>3</v>
      </c>
      <c r="E120">
        <v>9.8320000000000007</v>
      </c>
      <c r="F120">
        <v>9.8320000000000007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">
      <c r="A121" t="s">
        <v>44</v>
      </c>
      <c r="B121" t="s">
        <v>45</v>
      </c>
      <c r="C121">
        <v>6</v>
      </c>
      <c r="D121">
        <v>4</v>
      </c>
      <c r="E121">
        <v>9.9589999999999996</v>
      </c>
      <c r="F121">
        <v>9.9589999999999996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H122" s="6"/>
      <c r="I122" s="6"/>
      <c r="J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">
      <c r="A124" t="s">
        <v>46</v>
      </c>
      <c r="B124" t="s">
        <v>47</v>
      </c>
      <c r="C124">
        <v>7</v>
      </c>
      <c r="D124">
        <v>1</v>
      </c>
      <c r="E124">
        <v>8.6620000000000008</v>
      </c>
      <c r="F124">
        <v>8.6620000000000008</v>
      </c>
      <c r="G124">
        <v>0</v>
      </c>
      <c r="H124" s="6">
        <f>AVERAGE(F124:F128)/B$13</f>
        <v>73.695402298850581</v>
      </c>
      <c r="I124" s="6">
        <f>STDEV(F124:F128)/B$13</f>
        <v>1.0244605513751228</v>
      </c>
      <c r="J124" s="6">
        <f>I124/H124*100</f>
        <v>1.3901281754602772</v>
      </c>
      <c r="O124" s="6"/>
      <c r="P124" s="6"/>
      <c r="Q124" s="6"/>
      <c r="R124" s="6"/>
      <c r="S124" s="6"/>
      <c r="T124" s="6"/>
      <c r="U124" s="6"/>
      <c r="V124" s="6"/>
    </row>
    <row r="125" spans="1:22" x14ac:dyDescent="0.2">
      <c r="A125" t="s">
        <v>46</v>
      </c>
      <c r="B125" t="s">
        <v>47</v>
      </c>
      <c r="C125">
        <v>7</v>
      </c>
      <c r="D125">
        <v>2</v>
      </c>
      <c r="E125">
        <v>8.2729999999999997</v>
      </c>
      <c r="G125">
        <v>1</v>
      </c>
      <c r="H125" s="6"/>
      <c r="I125" s="6"/>
      <c r="J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">
      <c r="A126" t="s">
        <v>46</v>
      </c>
      <c r="B126" t="s">
        <v>47</v>
      </c>
      <c r="C126">
        <v>7</v>
      </c>
      <c r="D126">
        <v>3</v>
      </c>
      <c r="E126">
        <v>8.4250000000000007</v>
      </c>
      <c r="F126">
        <v>8.4250000000000007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">
      <c r="A127" t="s">
        <v>46</v>
      </c>
      <c r="B127" t="s">
        <v>47</v>
      </c>
      <c r="C127">
        <v>7</v>
      </c>
      <c r="D127">
        <v>4</v>
      </c>
      <c r="E127">
        <v>8.5589999999999993</v>
      </c>
      <c r="F127">
        <v>8.5589999999999993</v>
      </c>
      <c r="G127">
        <v>0</v>
      </c>
      <c r="H127" s="6"/>
      <c r="I127" s="6"/>
      <c r="J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2">
      <c r="H128" s="6"/>
      <c r="I128" s="6"/>
      <c r="J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2">
      <c r="H129" s="6"/>
      <c r="I129" s="6"/>
      <c r="J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2">
      <c r="A130" t="s">
        <v>48</v>
      </c>
      <c r="B130" t="s">
        <v>49</v>
      </c>
      <c r="C130">
        <v>8</v>
      </c>
      <c r="D130">
        <v>1</v>
      </c>
      <c r="E130">
        <v>6.9930000000000003</v>
      </c>
      <c r="G130">
        <v>1</v>
      </c>
      <c r="H130" s="6">
        <f>AVERAGE(F130:F134)/B$13</f>
        <v>58.281609195402297</v>
      </c>
      <c r="I130" s="6">
        <f>STDEV(F130:F134)/B$13</f>
        <v>0.61451268681068505</v>
      </c>
      <c r="J130" s="6">
        <f>I130/H130*100</f>
        <v>1.0543852431225638</v>
      </c>
      <c r="O130" s="6"/>
      <c r="P130" s="6"/>
      <c r="Q130" s="6"/>
      <c r="R130" s="6"/>
      <c r="S130" s="6"/>
      <c r="T130" s="6"/>
      <c r="U130" s="6"/>
      <c r="V130" s="6"/>
    </row>
    <row r="131" spans="1:22" x14ac:dyDescent="0.2">
      <c r="A131" t="s">
        <v>48</v>
      </c>
      <c r="B131" t="s">
        <v>49</v>
      </c>
      <c r="C131">
        <v>8</v>
      </c>
      <c r="D131">
        <v>2</v>
      </c>
      <c r="E131">
        <v>6.702</v>
      </c>
      <c r="F131">
        <v>6.702</v>
      </c>
      <c r="G131">
        <v>0</v>
      </c>
      <c r="H131" s="6"/>
      <c r="I131" s="6"/>
      <c r="J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">
      <c r="A132" t="s">
        <v>48</v>
      </c>
      <c r="B132" t="s">
        <v>49</v>
      </c>
      <c r="C132">
        <v>8</v>
      </c>
      <c r="D132">
        <v>3</v>
      </c>
      <c r="E132">
        <v>6.74</v>
      </c>
      <c r="F132">
        <v>6.74</v>
      </c>
      <c r="G132">
        <v>0</v>
      </c>
      <c r="H132" s="6"/>
      <c r="I132" s="6"/>
      <c r="J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2">
      <c r="A133" t="s">
        <v>48</v>
      </c>
      <c r="B133" t="s">
        <v>49</v>
      </c>
      <c r="C133">
        <v>8</v>
      </c>
      <c r="D133">
        <v>4</v>
      </c>
      <c r="E133">
        <v>6.84</v>
      </c>
      <c r="F133">
        <v>6.84</v>
      </c>
      <c r="G133">
        <v>0</v>
      </c>
      <c r="H133" s="6"/>
      <c r="I133" s="6"/>
      <c r="J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2">
      <c r="H134" s="6"/>
      <c r="I134" s="6"/>
      <c r="J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2">
      <c r="H135" s="6"/>
      <c r="I135" s="6"/>
      <c r="J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">
      <c r="A136" t="s">
        <v>53</v>
      </c>
      <c r="B136" t="s">
        <v>135</v>
      </c>
      <c r="C136">
        <v>11</v>
      </c>
      <c r="D136">
        <v>1</v>
      </c>
      <c r="E136">
        <v>8.86</v>
      </c>
      <c r="G136">
        <v>1</v>
      </c>
      <c r="H136" s="6">
        <f>AVERAGE(F136:F140)/B$13</f>
        <v>73.566091954022994</v>
      </c>
      <c r="I136" s="6">
        <f>STDEV(F136:F140)/B$13</f>
        <v>1.403196551742494</v>
      </c>
      <c r="J136" s="6">
        <f>I136/H136*100</f>
        <v>1.9073958048763244</v>
      </c>
      <c r="O136" s="6"/>
      <c r="P136" s="6"/>
      <c r="Q136" s="6"/>
      <c r="R136" s="6"/>
      <c r="S136" s="6"/>
      <c r="T136" s="6"/>
      <c r="U136" s="6"/>
      <c r="V136" s="6"/>
    </row>
    <row r="137" spans="1:22" x14ac:dyDescent="0.2">
      <c r="A137" t="s">
        <v>53</v>
      </c>
      <c r="B137" t="s">
        <v>135</v>
      </c>
      <c r="C137">
        <v>11</v>
      </c>
      <c r="D137">
        <v>2</v>
      </c>
      <c r="E137">
        <v>8.7159999999999993</v>
      </c>
      <c r="F137">
        <v>8.7159999999999993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2">
      <c r="A138" t="s">
        <v>53</v>
      </c>
      <c r="B138" t="s">
        <v>135</v>
      </c>
      <c r="C138">
        <v>11</v>
      </c>
      <c r="D138">
        <v>3</v>
      </c>
      <c r="E138">
        <v>8.4819999999999993</v>
      </c>
      <c r="F138">
        <v>8.4819999999999993</v>
      </c>
      <c r="G138">
        <v>0</v>
      </c>
      <c r="H138" s="6"/>
      <c r="I138" s="6"/>
      <c r="J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2">
      <c r="A139" t="s">
        <v>53</v>
      </c>
      <c r="B139" t="s">
        <v>135</v>
      </c>
      <c r="C139">
        <v>11</v>
      </c>
      <c r="D139">
        <v>4</v>
      </c>
      <c r="E139">
        <v>8.4030000000000005</v>
      </c>
      <c r="F139">
        <v>8.4030000000000005</v>
      </c>
      <c r="G139">
        <v>0</v>
      </c>
      <c r="H139" s="6"/>
      <c r="I139" s="6"/>
      <c r="J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2">
      <c r="H140" s="6"/>
      <c r="I140" s="6"/>
      <c r="J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2">
      <c r="H141" s="6"/>
      <c r="I141" s="6"/>
      <c r="J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">
      <c r="A142" t="s">
        <v>55</v>
      </c>
      <c r="B142" t="s">
        <v>135</v>
      </c>
      <c r="C142">
        <v>12</v>
      </c>
      <c r="D142">
        <v>1</v>
      </c>
      <c r="E142">
        <v>8.7789999999999999</v>
      </c>
      <c r="G142">
        <v>1</v>
      </c>
      <c r="H142" s="6">
        <f>AVERAGE(F142:F146)/B$13</f>
        <v>73.376436781609186</v>
      </c>
      <c r="I142" s="6">
        <f>STDEV(F142:F146)/B$13</f>
        <v>0.86899516461009729</v>
      </c>
      <c r="J142" s="6">
        <f>I142/H142*100</f>
        <v>1.1842973067723279</v>
      </c>
      <c r="O142" s="6"/>
      <c r="P142" s="6"/>
      <c r="Q142" s="6"/>
      <c r="R142" s="6"/>
      <c r="S142" s="6"/>
      <c r="T142" s="6"/>
      <c r="U142" s="6"/>
      <c r="V142" s="6"/>
    </row>
    <row r="143" spans="1:22" x14ac:dyDescent="0.2">
      <c r="A143" t="s">
        <v>55</v>
      </c>
      <c r="B143" t="s">
        <v>135</v>
      </c>
      <c r="C143">
        <v>12</v>
      </c>
      <c r="D143">
        <v>2</v>
      </c>
      <c r="E143">
        <v>8.4190000000000005</v>
      </c>
      <c r="F143">
        <v>8.4190000000000005</v>
      </c>
      <c r="G143">
        <v>0</v>
      </c>
      <c r="H143" s="6"/>
      <c r="I143" s="6"/>
      <c r="J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2">
      <c r="A144" t="s">
        <v>55</v>
      </c>
      <c r="B144" t="s">
        <v>135</v>
      </c>
      <c r="C144">
        <v>12</v>
      </c>
      <c r="D144">
        <v>3</v>
      </c>
      <c r="E144">
        <v>8.4969999999999999</v>
      </c>
      <c r="F144">
        <v>8.4969999999999999</v>
      </c>
      <c r="G144">
        <v>0</v>
      </c>
      <c r="H144" s="6"/>
      <c r="I144" s="6"/>
      <c r="J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2">
      <c r="A145" t="s">
        <v>55</v>
      </c>
      <c r="B145" t="s">
        <v>135</v>
      </c>
      <c r="C145">
        <v>12</v>
      </c>
      <c r="D145">
        <v>4</v>
      </c>
      <c r="E145">
        <v>8.6189999999999998</v>
      </c>
      <c r="F145">
        <v>8.6189999999999998</v>
      </c>
      <c r="G145">
        <v>0</v>
      </c>
      <c r="H145" s="6"/>
      <c r="I145" s="6"/>
      <c r="J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2">
      <c r="H146" s="6"/>
      <c r="I146" s="6"/>
      <c r="J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">
      <c r="H147" s="6"/>
      <c r="I147" s="6"/>
      <c r="J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2">
      <c r="A148" t="s">
        <v>56</v>
      </c>
      <c r="B148" t="s">
        <v>36</v>
      </c>
      <c r="C148">
        <v>0</v>
      </c>
      <c r="D148">
        <v>1</v>
      </c>
      <c r="E148">
        <v>0.22170000000000001</v>
      </c>
      <c r="F148">
        <v>0.22170000000000001</v>
      </c>
      <c r="G148">
        <v>0</v>
      </c>
      <c r="H148" s="6">
        <f>AVERAGE(F148:F152)/B$13</f>
        <v>2.4212643678160917</v>
      </c>
      <c r="I148" s="6">
        <f>STDEV(F148:F152)/B$13</f>
        <v>0.44245418464436925</v>
      </c>
      <c r="J148" s="6">
        <f>I148/H148*100</f>
        <v>18.273683391436094</v>
      </c>
      <c r="O148" s="6"/>
      <c r="P148" s="6"/>
      <c r="Q148" s="6"/>
      <c r="R148" s="6"/>
      <c r="S148" s="6"/>
      <c r="T148" s="6"/>
      <c r="U148" s="6"/>
      <c r="V148" s="6"/>
    </row>
    <row r="149" spans="1:22" x14ac:dyDescent="0.2">
      <c r="A149" t="s">
        <v>56</v>
      </c>
      <c r="B149" t="s">
        <v>36</v>
      </c>
      <c r="C149">
        <v>0</v>
      </c>
      <c r="D149">
        <v>2</v>
      </c>
      <c r="E149">
        <v>0.31340000000000001</v>
      </c>
      <c r="F149">
        <v>0.31340000000000001</v>
      </c>
      <c r="G149">
        <v>0</v>
      </c>
      <c r="H149" s="6"/>
      <c r="I149" s="6"/>
      <c r="J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2">
      <c r="A150" t="s">
        <v>56</v>
      </c>
      <c r="B150" t="s">
        <v>36</v>
      </c>
      <c r="C150">
        <v>0</v>
      </c>
      <c r="D150">
        <v>3</v>
      </c>
      <c r="E150">
        <v>0.3075</v>
      </c>
      <c r="F150">
        <v>0.3075</v>
      </c>
      <c r="G150">
        <v>0</v>
      </c>
      <c r="H150" s="6"/>
      <c r="I150" s="6"/>
      <c r="J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2">
      <c r="H151" s="6"/>
      <c r="I151" s="6"/>
      <c r="J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">
      <c r="H152" s="6"/>
      <c r="I152" s="6"/>
      <c r="J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">
      <c r="A153" t="s">
        <v>57</v>
      </c>
      <c r="B153" t="s">
        <v>136</v>
      </c>
      <c r="C153">
        <v>13</v>
      </c>
      <c r="D153">
        <v>1</v>
      </c>
      <c r="E153">
        <v>8.6869999999999994</v>
      </c>
      <c r="F153">
        <v>8.6869999999999994</v>
      </c>
      <c r="G153">
        <v>0</v>
      </c>
      <c r="H153" s="6">
        <f>AVERAGE(F153:F157)/B$13</f>
        <v>74.112068965517238</v>
      </c>
      <c r="I153" s="6">
        <f>STDEV(F153:F157)/B$13</f>
        <v>0.70056033289344799</v>
      </c>
      <c r="J153" s="6">
        <f>I153/H153*100</f>
        <v>0.94527159027148966</v>
      </c>
      <c r="O153" s="6"/>
      <c r="P153" s="6"/>
      <c r="Q153" s="6"/>
      <c r="R153" s="6"/>
      <c r="S153" s="6"/>
      <c r="T153" s="6"/>
      <c r="U153" s="6"/>
      <c r="V153" s="6"/>
    </row>
    <row r="154" spans="1:22" x14ac:dyDescent="0.2">
      <c r="A154" t="s">
        <v>57</v>
      </c>
      <c r="B154" t="s">
        <v>136</v>
      </c>
      <c r="C154">
        <v>13</v>
      </c>
      <c r="D154">
        <v>2</v>
      </c>
      <c r="E154">
        <v>8.5749999999999993</v>
      </c>
      <c r="F154">
        <v>8.5749999999999993</v>
      </c>
      <c r="G154">
        <v>0</v>
      </c>
      <c r="H154" s="6"/>
      <c r="I154" s="6"/>
      <c r="J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2">
      <c r="A155" t="s">
        <v>57</v>
      </c>
      <c r="B155" t="s">
        <v>136</v>
      </c>
      <c r="C155">
        <v>13</v>
      </c>
      <c r="D155">
        <v>3</v>
      </c>
      <c r="E155">
        <v>8.5289999999999999</v>
      </c>
      <c r="F155">
        <v>8.5289999999999999</v>
      </c>
      <c r="G155">
        <v>0</v>
      </c>
      <c r="H155" s="6"/>
      <c r="I155" s="6"/>
      <c r="J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2">
      <c r="H156" s="6"/>
      <c r="I156" s="6"/>
      <c r="J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">
      <c r="H157" s="6"/>
      <c r="I157" s="6"/>
      <c r="J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">
      <c r="A158" t="s">
        <v>59</v>
      </c>
      <c r="B158" t="s">
        <v>136</v>
      </c>
      <c r="C158">
        <v>14</v>
      </c>
      <c r="D158">
        <v>1</v>
      </c>
      <c r="E158">
        <v>8.7859999999999996</v>
      </c>
      <c r="F158">
        <v>8.7859999999999996</v>
      </c>
      <c r="G158">
        <v>0</v>
      </c>
      <c r="H158" s="6">
        <f>AVERAGE(F158:F162)/B$13</f>
        <v>74.830459770114928</v>
      </c>
      <c r="I158" s="6">
        <f>STDEV(F158:F162)/B$13</f>
        <v>0.79227530476559682</v>
      </c>
      <c r="J158" s="6">
        <f>I158/H158*100</f>
        <v>1.0587604395316146</v>
      </c>
      <c r="O158" s="6"/>
      <c r="P158" s="6"/>
      <c r="Q158" s="6"/>
      <c r="R158" s="6"/>
      <c r="S158" s="6"/>
      <c r="T158" s="6"/>
      <c r="U158" s="6"/>
      <c r="V158" s="6"/>
    </row>
    <row r="159" spans="1:22" x14ac:dyDescent="0.2">
      <c r="A159" t="s">
        <v>59</v>
      </c>
      <c r="B159" t="s">
        <v>136</v>
      </c>
      <c r="C159">
        <v>14</v>
      </c>
      <c r="D159">
        <v>2</v>
      </c>
      <c r="E159">
        <v>8.6359999999999992</v>
      </c>
      <c r="F159">
        <v>8.6359999999999992</v>
      </c>
      <c r="G159">
        <v>0</v>
      </c>
      <c r="H159" s="6"/>
      <c r="I159" s="6"/>
      <c r="J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2">
      <c r="A160" t="s">
        <v>59</v>
      </c>
      <c r="B160" t="s">
        <v>136</v>
      </c>
      <c r="C160">
        <v>14</v>
      </c>
      <c r="D160">
        <v>3</v>
      </c>
      <c r="E160">
        <v>8.41</v>
      </c>
      <c r="G160">
        <v>1</v>
      </c>
      <c r="H160" s="6"/>
      <c r="I160" s="6"/>
      <c r="J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2">
      <c r="A161" t="s">
        <v>59</v>
      </c>
      <c r="B161" t="s">
        <v>136</v>
      </c>
      <c r="C161">
        <v>14</v>
      </c>
      <c r="D161">
        <v>4</v>
      </c>
      <c r="E161">
        <v>8.6189999999999998</v>
      </c>
      <c r="F161">
        <v>8.6189999999999998</v>
      </c>
      <c r="G161">
        <v>0</v>
      </c>
      <c r="H161" s="6"/>
      <c r="I161" s="6"/>
      <c r="J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2">
      <c r="H162" s="6"/>
      <c r="I162" s="6"/>
      <c r="J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2">
      <c r="H163" s="6"/>
      <c r="I163" s="6"/>
      <c r="J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2">
      <c r="A164" t="s">
        <v>60</v>
      </c>
      <c r="B164" t="s">
        <v>137</v>
      </c>
      <c r="C164">
        <v>15</v>
      </c>
      <c r="D164">
        <v>1</v>
      </c>
      <c r="E164">
        <v>8.9450000000000003</v>
      </c>
      <c r="G164">
        <v>1</v>
      </c>
      <c r="H164" s="6">
        <f>AVERAGE(F164:F168)/B$13</f>
        <v>73.252873563218401</v>
      </c>
      <c r="I164" s="6">
        <f>STDEV(F164:F168)/B$13</f>
        <v>0.46793222032901166</v>
      </c>
      <c r="J164" s="6">
        <f>I164/H164*100</f>
        <v>0.63879025841242754</v>
      </c>
      <c r="O164" s="6"/>
      <c r="P164" s="6"/>
      <c r="Q164" s="6"/>
      <c r="R164" s="6"/>
      <c r="S164" s="6"/>
      <c r="T164" s="6"/>
      <c r="U164" s="6"/>
      <c r="V164" s="6"/>
    </row>
    <row r="165" spans="1:22" x14ac:dyDescent="0.2">
      <c r="A165" t="s">
        <v>60</v>
      </c>
      <c r="B165" t="s">
        <v>137</v>
      </c>
      <c r="C165">
        <v>15</v>
      </c>
      <c r="D165">
        <v>2</v>
      </c>
      <c r="E165">
        <v>8.4649999999999999</v>
      </c>
      <c r="F165">
        <v>8.4649999999999999</v>
      </c>
      <c r="G165">
        <v>0</v>
      </c>
      <c r="H165" s="6"/>
      <c r="I165" s="6"/>
      <c r="J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2">
      <c r="A166" t="s">
        <v>60</v>
      </c>
      <c r="B166" t="s">
        <v>137</v>
      </c>
      <c r="C166">
        <v>15</v>
      </c>
      <c r="D166">
        <v>3</v>
      </c>
      <c r="E166">
        <v>8.4670000000000005</v>
      </c>
      <c r="F166">
        <v>8.4670000000000005</v>
      </c>
      <c r="G166">
        <v>0</v>
      </c>
      <c r="H166" s="6"/>
      <c r="I166" s="6"/>
      <c r="J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2">
      <c r="A167" t="s">
        <v>60</v>
      </c>
      <c r="B167" t="s">
        <v>137</v>
      </c>
      <c r="C167">
        <v>15</v>
      </c>
      <c r="D167">
        <v>4</v>
      </c>
      <c r="E167">
        <v>8.56</v>
      </c>
      <c r="F167">
        <v>8.56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2">
      <c r="H168" s="6"/>
      <c r="I168" s="6"/>
      <c r="J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2">
      <c r="A170" t="s">
        <v>62</v>
      </c>
      <c r="B170" t="s">
        <v>137</v>
      </c>
      <c r="C170">
        <v>16</v>
      </c>
      <c r="D170">
        <v>1</v>
      </c>
      <c r="E170">
        <v>8.8960000000000008</v>
      </c>
      <c r="G170">
        <v>1</v>
      </c>
      <c r="H170" s="6">
        <f>AVERAGE(F170:F174)/B$13</f>
        <v>74.38218390804596</v>
      </c>
      <c r="I170" s="6">
        <f>STDEV(F170:F174)/B$13</f>
        <v>0.92488122021272257</v>
      </c>
      <c r="J170" s="6">
        <f>I170/H170*100</f>
        <v>1.2434176729149218</v>
      </c>
      <c r="O170" s="6"/>
      <c r="P170" s="6"/>
      <c r="Q170" s="6"/>
      <c r="R170" s="6"/>
      <c r="S170" s="6"/>
      <c r="T170" s="6"/>
      <c r="U170" s="6"/>
      <c r="V170" s="6"/>
    </row>
    <row r="171" spans="1:22" x14ac:dyDescent="0.2">
      <c r="A171" t="s">
        <v>62</v>
      </c>
      <c r="B171" t="s">
        <v>137</v>
      </c>
      <c r="C171">
        <v>16</v>
      </c>
      <c r="D171">
        <v>2</v>
      </c>
      <c r="E171">
        <v>8.5820000000000007</v>
      </c>
      <c r="F171">
        <v>8.5820000000000007</v>
      </c>
      <c r="G171">
        <v>0</v>
      </c>
      <c r="H171" s="6"/>
      <c r="I171" s="6"/>
      <c r="J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2">
      <c r="A172" t="s">
        <v>62</v>
      </c>
      <c r="B172" t="s">
        <v>137</v>
      </c>
      <c r="C172">
        <v>16</v>
      </c>
      <c r="D172">
        <v>3</v>
      </c>
      <c r="E172">
        <v>8.5519999999999996</v>
      </c>
      <c r="F172">
        <v>8.5519999999999996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2">
      <c r="A173" t="s">
        <v>62</v>
      </c>
      <c r="B173" t="s">
        <v>137</v>
      </c>
      <c r="C173">
        <v>16</v>
      </c>
      <c r="D173">
        <v>4</v>
      </c>
      <c r="E173">
        <v>8.7509999999999994</v>
      </c>
      <c r="F173">
        <v>8.7509999999999994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2">
      <c r="A176" t="s">
        <v>56</v>
      </c>
      <c r="B176" t="s">
        <v>36</v>
      </c>
      <c r="C176">
        <v>0</v>
      </c>
      <c r="D176">
        <v>1</v>
      </c>
      <c r="E176">
        <v>0.31040000000000001</v>
      </c>
      <c r="F176">
        <v>0.31040000000000001</v>
      </c>
      <c r="G176">
        <v>0</v>
      </c>
      <c r="H176" s="6">
        <f>AVERAGE(F176:F180)/B$13</f>
        <v>2.7456896551724137</v>
      </c>
      <c r="I176" s="6">
        <f>STDEV(F176:F180)/B$13</f>
        <v>0.41690906544066675</v>
      </c>
      <c r="J176" s="6">
        <f>I176/H176*100</f>
        <v>15.184129227980328</v>
      </c>
      <c r="O176" s="6"/>
      <c r="P176" s="6"/>
      <c r="Q176" s="6"/>
      <c r="R176" s="6"/>
      <c r="S176" s="6"/>
      <c r="T176" s="6"/>
      <c r="U176" s="6"/>
      <c r="V176" s="6"/>
    </row>
    <row r="177" spans="1:22" x14ac:dyDescent="0.2">
      <c r="A177" t="s">
        <v>56</v>
      </c>
      <c r="B177" t="s">
        <v>36</v>
      </c>
      <c r="C177">
        <v>0</v>
      </c>
      <c r="D177">
        <v>2</v>
      </c>
      <c r="E177">
        <v>0.37040000000000001</v>
      </c>
      <c r="F177">
        <v>0.37040000000000001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2">
      <c r="A178" t="s">
        <v>56</v>
      </c>
      <c r="B178" t="s">
        <v>36</v>
      </c>
      <c r="C178">
        <v>0</v>
      </c>
      <c r="D178">
        <v>3</v>
      </c>
      <c r="E178">
        <v>0.2747</v>
      </c>
      <c r="F178">
        <v>0.2747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2">
      <c r="A181" t="s">
        <v>63</v>
      </c>
      <c r="B181" t="s">
        <v>138</v>
      </c>
      <c r="C181">
        <v>17</v>
      </c>
      <c r="D181">
        <v>1</v>
      </c>
      <c r="E181">
        <v>9.0060000000000002</v>
      </c>
      <c r="F181">
        <v>9.0060000000000002</v>
      </c>
      <c r="G181">
        <v>0</v>
      </c>
      <c r="H181" s="6">
        <f>AVERAGE(F181:F185)/B$13</f>
        <v>76.163793103448285</v>
      </c>
      <c r="I181" s="6">
        <f>STDEV(F181:F185)/B$13</f>
        <v>1.2969196561585141</v>
      </c>
      <c r="J181" s="6">
        <f>I181/H181*100</f>
        <v>1.7028033968804486</v>
      </c>
      <c r="O181" s="6"/>
      <c r="P181" s="6"/>
      <c r="Q181" s="6"/>
      <c r="R181" s="6"/>
      <c r="S181" s="6"/>
      <c r="T181" s="6"/>
      <c r="U181" s="6"/>
      <c r="V181" s="6"/>
    </row>
    <row r="182" spans="1:22" x14ac:dyDescent="0.2">
      <c r="A182" t="s">
        <v>63</v>
      </c>
      <c r="B182" t="s">
        <v>138</v>
      </c>
      <c r="C182">
        <v>17</v>
      </c>
      <c r="D182">
        <v>2</v>
      </c>
      <c r="E182">
        <v>8.7759999999999998</v>
      </c>
      <c r="F182">
        <v>8.7759999999999998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2">
      <c r="A183" t="s">
        <v>63</v>
      </c>
      <c r="B183" t="s">
        <v>138</v>
      </c>
      <c r="C183">
        <v>17</v>
      </c>
      <c r="D183">
        <v>3</v>
      </c>
      <c r="E183">
        <v>8.7230000000000008</v>
      </c>
      <c r="F183">
        <v>8.7230000000000008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2">
      <c r="H184" s="6"/>
      <c r="I184" s="6"/>
      <c r="J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2">
      <c r="A186" t="s">
        <v>139</v>
      </c>
      <c r="B186" t="s">
        <v>138</v>
      </c>
      <c r="C186">
        <v>18</v>
      </c>
      <c r="D186">
        <v>1</v>
      </c>
      <c r="E186">
        <v>8.9589999999999996</v>
      </c>
      <c r="G186">
        <v>1</v>
      </c>
      <c r="H186" s="6">
        <f>AVERAGE(F186:F190)/B$13</f>
        <v>73.422413793103459</v>
      </c>
      <c r="I186" s="6">
        <f>STDEV(F186:F190)/B$13</f>
        <v>0.13873687016750474</v>
      </c>
      <c r="J186" s="6">
        <f>I186/H186*100</f>
        <v>0.18895710859963072</v>
      </c>
      <c r="O186" s="6"/>
      <c r="P186" s="6"/>
      <c r="Q186" s="6"/>
      <c r="R186" s="6"/>
      <c r="S186" s="6"/>
      <c r="T186" s="6"/>
      <c r="U186" s="6"/>
      <c r="V186" s="6"/>
    </row>
    <row r="187" spans="1:22" x14ac:dyDescent="0.2">
      <c r="A187" t="s">
        <v>139</v>
      </c>
      <c r="B187" t="s">
        <v>138</v>
      </c>
      <c r="C187">
        <v>18</v>
      </c>
      <c r="D187">
        <v>2</v>
      </c>
      <c r="E187">
        <v>8.5299999999999994</v>
      </c>
      <c r="F187">
        <v>8.5299999999999994</v>
      </c>
      <c r="G187">
        <v>0</v>
      </c>
      <c r="H187" s="6"/>
      <c r="I187" s="6"/>
      <c r="J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2">
      <c r="A188" t="s">
        <v>139</v>
      </c>
      <c r="B188" t="s">
        <v>138</v>
      </c>
      <c r="C188">
        <v>18</v>
      </c>
      <c r="D188">
        <v>3</v>
      </c>
      <c r="E188">
        <v>8.4990000000000006</v>
      </c>
      <c r="F188">
        <v>8.4990000000000006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2">
      <c r="A189" t="s">
        <v>139</v>
      </c>
      <c r="B189" t="s">
        <v>138</v>
      </c>
      <c r="C189">
        <v>18</v>
      </c>
      <c r="D189">
        <v>4</v>
      </c>
      <c r="E189">
        <v>8.5220000000000002</v>
      </c>
      <c r="F189">
        <v>8.5220000000000002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2">
      <c r="A192" t="s">
        <v>65</v>
      </c>
      <c r="B192" t="s">
        <v>140</v>
      </c>
      <c r="C192">
        <v>19</v>
      </c>
      <c r="D192">
        <v>1</v>
      </c>
      <c r="E192">
        <v>9.1959999999999997</v>
      </c>
      <c r="G192">
        <v>1</v>
      </c>
      <c r="H192" s="6">
        <f>AVERAGE(F192:F196)/B$13</f>
        <v>75.382183908045988</v>
      </c>
      <c r="I192" s="6">
        <f>STDEV(F192:F196)/B$13</f>
        <v>0.45374100074713519</v>
      </c>
      <c r="J192" s="6">
        <f>I192/H192*100</f>
        <v>0.60192074204247714</v>
      </c>
      <c r="O192" s="6"/>
      <c r="P192" s="6"/>
      <c r="Q192" s="6"/>
      <c r="R192" s="6"/>
      <c r="S192" s="6"/>
      <c r="T192" s="6"/>
      <c r="U192" s="6"/>
      <c r="V192" s="6"/>
    </row>
    <row r="193" spans="1:22" x14ac:dyDescent="0.2">
      <c r="A193" t="s">
        <v>65</v>
      </c>
      <c r="B193" t="s">
        <v>140</v>
      </c>
      <c r="C193">
        <v>19</v>
      </c>
      <c r="D193">
        <v>2</v>
      </c>
      <c r="E193">
        <v>8.7989999999999995</v>
      </c>
      <c r="F193">
        <v>8.7989999999999995</v>
      </c>
      <c r="G193">
        <v>0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2">
      <c r="A194" t="s">
        <v>65</v>
      </c>
      <c r="B194" t="s">
        <v>140</v>
      </c>
      <c r="C194">
        <v>19</v>
      </c>
      <c r="D194">
        <v>3</v>
      </c>
      <c r="E194">
        <v>8.74</v>
      </c>
      <c r="F194">
        <v>8.74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2">
      <c r="A195" t="s">
        <v>65</v>
      </c>
      <c r="B195" t="s">
        <v>140</v>
      </c>
      <c r="C195">
        <v>19</v>
      </c>
      <c r="D195">
        <v>4</v>
      </c>
      <c r="E195">
        <v>8.6940000000000008</v>
      </c>
      <c r="F195">
        <v>8.6940000000000008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2">
      <c r="H196" s="6"/>
      <c r="I196" s="6"/>
      <c r="J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2">
      <c r="A198" t="s">
        <v>67</v>
      </c>
      <c r="B198" t="s">
        <v>140</v>
      </c>
      <c r="C198">
        <v>20</v>
      </c>
      <c r="D198">
        <v>1</v>
      </c>
      <c r="E198">
        <v>9.0549999999999997</v>
      </c>
      <c r="G198">
        <v>1</v>
      </c>
      <c r="H198" s="6">
        <f>AVERAGE(F198:F202)/B$13</f>
        <v>74.55747126436782</v>
      </c>
      <c r="I198" s="6">
        <f>STDEV(F198:F202)/B$13</f>
        <v>1.2202565144908455</v>
      </c>
      <c r="J198" s="6">
        <f>I198/H198*100</f>
        <v>1.6366656403407625</v>
      </c>
      <c r="O198" s="6"/>
      <c r="P198" s="6"/>
      <c r="Q198" s="6"/>
      <c r="R198" s="6"/>
      <c r="S198" s="6"/>
      <c r="T198" s="6"/>
      <c r="U198" s="6"/>
      <c r="V198" s="6"/>
    </row>
    <row r="199" spans="1:22" x14ac:dyDescent="0.2">
      <c r="A199" t="s">
        <v>67</v>
      </c>
      <c r="B199" t="s">
        <v>140</v>
      </c>
      <c r="C199">
        <v>20</v>
      </c>
      <c r="D199">
        <v>2</v>
      </c>
      <c r="E199">
        <v>8.6530000000000005</v>
      </c>
      <c r="F199">
        <v>8.6530000000000005</v>
      </c>
      <c r="G199">
        <v>0</v>
      </c>
      <c r="H199" s="6"/>
      <c r="I199" s="6"/>
      <c r="J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2">
      <c r="A200" t="s">
        <v>67</v>
      </c>
      <c r="B200" t="s">
        <v>140</v>
      </c>
      <c r="C200">
        <v>20</v>
      </c>
      <c r="D200">
        <v>3</v>
      </c>
      <c r="E200">
        <v>8.5050000000000008</v>
      </c>
      <c r="F200">
        <v>8.5050000000000008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2">
      <c r="A201" t="s">
        <v>67</v>
      </c>
      <c r="B201" t="s">
        <v>140</v>
      </c>
      <c r="C201">
        <v>20</v>
      </c>
      <c r="D201">
        <v>4</v>
      </c>
      <c r="E201">
        <v>8.7880000000000003</v>
      </c>
      <c r="F201">
        <v>8.7880000000000003</v>
      </c>
      <c r="G201">
        <v>0</v>
      </c>
      <c r="H201" s="6"/>
      <c r="I201" s="6"/>
      <c r="J201" s="6"/>
      <c r="O201" s="6"/>
      <c r="P201" s="6"/>
      <c r="Q201" s="6"/>
      <c r="R201" s="6"/>
      <c r="S201" s="6"/>
      <c r="T201" s="6"/>
    </row>
    <row r="202" spans="1:22" x14ac:dyDescent="0.2">
      <c r="H202" s="6"/>
      <c r="I202" s="6"/>
      <c r="J202" s="6"/>
      <c r="O202" s="6"/>
      <c r="P202" s="6"/>
      <c r="Q202" s="6"/>
      <c r="R202" s="6"/>
      <c r="S202" s="6"/>
      <c r="T202" s="6"/>
    </row>
    <row r="203" spans="1:22" x14ac:dyDescent="0.2">
      <c r="H203" s="6"/>
      <c r="I203" s="6"/>
      <c r="J203" s="6"/>
      <c r="O203" s="6"/>
      <c r="P203" s="6"/>
      <c r="Q203" s="6"/>
      <c r="R203" s="6"/>
      <c r="S203" s="6"/>
      <c r="T203" s="6"/>
    </row>
    <row r="204" spans="1:22" x14ac:dyDescent="0.2">
      <c r="A204" t="s">
        <v>56</v>
      </c>
      <c r="B204" t="s">
        <v>36</v>
      </c>
      <c r="C204">
        <v>0</v>
      </c>
      <c r="D204">
        <v>1</v>
      </c>
      <c r="E204">
        <v>0.39679999999999999</v>
      </c>
      <c r="F204">
        <v>0.39679999999999999</v>
      </c>
      <c r="G204">
        <v>0</v>
      </c>
      <c r="H204" s="6">
        <f>AVERAGE(F204:F208)/B$13</f>
        <v>3.107471264367816</v>
      </c>
      <c r="I204" s="6">
        <f>STDEV(F204:F208)/B$13</f>
        <v>0.7378748031534994</v>
      </c>
      <c r="J204" s="6">
        <f>I204/H204*100</f>
        <v>23.745185083911394</v>
      </c>
    </row>
    <row r="205" spans="1:22" x14ac:dyDescent="0.2">
      <c r="A205" t="s">
        <v>56</v>
      </c>
      <c r="B205" t="s">
        <v>36</v>
      </c>
      <c r="C205">
        <v>0</v>
      </c>
      <c r="D205">
        <v>2</v>
      </c>
      <c r="E205">
        <v>0.4219</v>
      </c>
      <c r="F205">
        <v>0.4219</v>
      </c>
      <c r="G205">
        <v>0</v>
      </c>
      <c r="H205" s="6"/>
      <c r="I205" s="6"/>
      <c r="J205" s="6"/>
    </row>
    <row r="206" spans="1:22" x14ac:dyDescent="0.2">
      <c r="A206" t="s">
        <v>56</v>
      </c>
      <c r="B206" t="s">
        <v>36</v>
      </c>
      <c r="C206">
        <v>0</v>
      </c>
      <c r="D206">
        <v>3</v>
      </c>
      <c r="E206">
        <v>0.26269999999999999</v>
      </c>
      <c r="F206">
        <v>0.26269999999999999</v>
      </c>
      <c r="G206">
        <v>0</v>
      </c>
      <c r="H206" s="6"/>
      <c r="I206" s="6"/>
      <c r="J206" s="6"/>
    </row>
    <row r="207" spans="1:22" x14ac:dyDescent="0.2">
      <c r="H207" s="6"/>
      <c r="I207" s="6"/>
      <c r="J207" s="6"/>
    </row>
    <row r="208" spans="1:22" x14ac:dyDescent="0.2">
      <c r="H208" s="6"/>
      <c r="I208" s="6"/>
      <c r="J208" s="6"/>
    </row>
    <row r="209" spans="1:10" x14ac:dyDescent="0.2">
      <c r="A209" t="s">
        <v>68</v>
      </c>
      <c r="B209" t="s">
        <v>141</v>
      </c>
      <c r="C209">
        <v>21</v>
      </c>
      <c r="D209">
        <v>1</v>
      </c>
      <c r="E209">
        <v>8.59</v>
      </c>
      <c r="F209">
        <v>8.59</v>
      </c>
      <c r="G209">
        <v>0</v>
      </c>
      <c r="H209" s="6">
        <f>AVERAGE(F209:F213)/B$13</f>
        <v>73.255747126436788</v>
      </c>
      <c r="I209" s="6">
        <f>STDEV(F209:F213)/B$13</f>
        <v>0.70953739960816997</v>
      </c>
      <c r="J209" s="6">
        <f>I209/H209*100</f>
        <v>0.96857574653294287</v>
      </c>
    </row>
    <row r="210" spans="1:10" x14ac:dyDescent="0.2">
      <c r="A210" t="s">
        <v>68</v>
      </c>
      <c r="B210" t="s">
        <v>141</v>
      </c>
      <c r="C210">
        <v>21</v>
      </c>
      <c r="D210">
        <v>2</v>
      </c>
      <c r="E210">
        <v>8.4710000000000001</v>
      </c>
      <c r="F210">
        <v>8.4710000000000001</v>
      </c>
      <c r="G210">
        <v>0</v>
      </c>
      <c r="H210" s="6"/>
      <c r="I210" s="6"/>
      <c r="J210" s="6"/>
    </row>
    <row r="211" spans="1:10" x14ac:dyDescent="0.2">
      <c r="A211" t="s">
        <v>68</v>
      </c>
      <c r="B211" t="s">
        <v>141</v>
      </c>
      <c r="C211">
        <v>21</v>
      </c>
      <c r="D211">
        <v>3</v>
      </c>
      <c r="E211">
        <v>8.4320000000000004</v>
      </c>
      <c r="F211">
        <v>8.4320000000000004</v>
      </c>
      <c r="G211">
        <v>0</v>
      </c>
      <c r="H211" s="6"/>
      <c r="I211" s="6"/>
      <c r="J211" s="6"/>
    </row>
    <row r="212" spans="1:10" x14ac:dyDescent="0.2"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A214" t="s">
        <v>70</v>
      </c>
      <c r="B214" t="s">
        <v>141</v>
      </c>
      <c r="C214">
        <v>22</v>
      </c>
      <c r="D214">
        <v>1</v>
      </c>
      <c r="E214">
        <v>8.7420000000000009</v>
      </c>
      <c r="G214">
        <v>1</v>
      </c>
      <c r="H214" s="6">
        <f>AVERAGE(F214:F218)/B$13</f>
        <v>73.272988505747136</v>
      </c>
      <c r="I214" s="6">
        <f>STDEV(F214:F218)/B$13</f>
        <v>0.78397735393211743</v>
      </c>
      <c r="J214" s="6">
        <f>I214/H214*100</f>
        <v>1.0699404649922619</v>
      </c>
    </row>
    <row r="215" spans="1:10" x14ac:dyDescent="0.2">
      <c r="A215" t="s">
        <v>70</v>
      </c>
      <c r="B215" t="s">
        <v>141</v>
      </c>
      <c r="C215">
        <v>22</v>
      </c>
      <c r="D215">
        <v>2</v>
      </c>
      <c r="E215">
        <v>8.51</v>
      </c>
      <c r="F215">
        <v>8.51</v>
      </c>
      <c r="G215">
        <v>0</v>
      </c>
      <c r="H215" s="6"/>
      <c r="I215" s="6"/>
      <c r="J215" s="6"/>
    </row>
    <row r="216" spans="1:10" x14ac:dyDescent="0.2">
      <c r="A216" t="s">
        <v>70</v>
      </c>
      <c r="B216" t="s">
        <v>141</v>
      </c>
      <c r="C216">
        <v>22</v>
      </c>
      <c r="D216">
        <v>3</v>
      </c>
      <c r="E216">
        <v>8.4039999999999999</v>
      </c>
      <c r="F216">
        <v>8.4039999999999999</v>
      </c>
      <c r="G216">
        <v>0</v>
      </c>
      <c r="H216" s="6"/>
      <c r="I216" s="6"/>
      <c r="J216" s="6"/>
    </row>
    <row r="217" spans="1:10" x14ac:dyDescent="0.2">
      <c r="A217" t="s">
        <v>70</v>
      </c>
      <c r="B217" t="s">
        <v>141</v>
      </c>
      <c r="C217">
        <v>22</v>
      </c>
      <c r="D217">
        <v>4</v>
      </c>
      <c r="E217">
        <v>8.5850000000000009</v>
      </c>
      <c r="F217">
        <v>8.5850000000000009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71</v>
      </c>
      <c r="B220" t="s">
        <v>142</v>
      </c>
      <c r="C220">
        <v>23</v>
      </c>
      <c r="D220">
        <v>1</v>
      </c>
      <c r="E220">
        <v>8.9589999999999996</v>
      </c>
      <c r="F220">
        <v>8.9589999999999996</v>
      </c>
      <c r="G220">
        <v>0</v>
      </c>
      <c r="H220" s="6">
        <f>AVERAGE(F220:F224)/B$13</f>
        <v>76.275862068965523</v>
      </c>
      <c r="I220" s="6">
        <f>STDEV(F220:F224)/B$13</f>
        <v>0.83362559282514448</v>
      </c>
      <c r="J220" s="6">
        <f>I220/H220*100</f>
        <v>1.0929087790203069</v>
      </c>
    </row>
    <row r="221" spans="1:10" x14ac:dyDescent="0.2">
      <c r="A221" t="s">
        <v>71</v>
      </c>
      <c r="B221" t="s">
        <v>142</v>
      </c>
      <c r="C221">
        <v>23</v>
      </c>
      <c r="D221">
        <v>2</v>
      </c>
      <c r="E221">
        <v>8.782</v>
      </c>
      <c r="F221">
        <v>8.782</v>
      </c>
      <c r="G221">
        <v>0</v>
      </c>
      <c r="H221" s="6"/>
      <c r="I221" s="6"/>
      <c r="J221" s="6"/>
    </row>
    <row r="222" spans="1:10" x14ac:dyDescent="0.2">
      <c r="A222" t="s">
        <v>71</v>
      </c>
      <c r="B222" t="s">
        <v>142</v>
      </c>
      <c r="C222">
        <v>23</v>
      </c>
      <c r="D222">
        <v>3</v>
      </c>
      <c r="E222">
        <v>8.8030000000000008</v>
      </c>
      <c r="F222">
        <v>8.8030000000000008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143</v>
      </c>
      <c r="B225" t="s">
        <v>142</v>
      </c>
      <c r="C225">
        <v>24</v>
      </c>
      <c r="D225">
        <v>1</v>
      </c>
      <c r="E225">
        <v>8.8239999999999998</v>
      </c>
      <c r="F225">
        <v>8.8239999999999998</v>
      </c>
      <c r="G225">
        <v>0</v>
      </c>
      <c r="H225" s="6">
        <f>AVERAGE(F225:F229)/B$13</f>
        <v>75.850574712643677</v>
      </c>
      <c r="I225" s="6">
        <f>STDEV(F225:F229)/B$13</f>
        <v>0.8489227511941515</v>
      </c>
      <c r="J225" s="6">
        <f>I225/H225*100</f>
        <v>1.1192041120456309</v>
      </c>
    </row>
    <row r="226" spans="1:10" x14ac:dyDescent="0.2">
      <c r="A226" t="s">
        <v>143</v>
      </c>
      <c r="B226" t="s">
        <v>142</v>
      </c>
      <c r="C226">
        <v>24</v>
      </c>
      <c r="D226">
        <v>2</v>
      </c>
      <c r="E226">
        <v>8.8819999999999997</v>
      </c>
      <c r="F226">
        <v>8.8819999999999997</v>
      </c>
      <c r="G226">
        <v>0</v>
      </c>
      <c r="H226" s="6"/>
      <c r="I226" s="6"/>
      <c r="J226" s="6"/>
    </row>
    <row r="227" spans="1:10" x14ac:dyDescent="0.2">
      <c r="A227" t="s">
        <v>143</v>
      </c>
      <c r="B227" t="s">
        <v>142</v>
      </c>
      <c r="C227">
        <v>24</v>
      </c>
      <c r="D227">
        <v>3</v>
      </c>
      <c r="E227">
        <v>8.69</v>
      </c>
      <c r="F227">
        <v>8.69</v>
      </c>
      <c r="G227">
        <v>0</v>
      </c>
      <c r="H227" s="6"/>
      <c r="I227" s="6"/>
      <c r="J227" s="6"/>
    </row>
    <row r="228" spans="1:10" x14ac:dyDescent="0.2"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A230" t="s">
        <v>56</v>
      </c>
      <c r="B230" t="s">
        <v>36</v>
      </c>
      <c r="C230">
        <v>0</v>
      </c>
      <c r="D230">
        <v>1</v>
      </c>
      <c r="E230">
        <v>0.3004</v>
      </c>
      <c r="F230">
        <v>0.3004</v>
      </c>
      <c r="G230">
        <v>0</v>
      </c>
      <c r="H230" s="6">
        <f>AVERAGE(F230:F234)/B$13</f>
        <v>2.6982758620689653</v>
      </c>
      <c r="I230" s="6">
        <f>STDEV(F230:F234)/B$13</f>
        <v>0.14830593119329583</v>
      </c>
      <c r="J230" s="6">
        <f>I230/H230*100</f>
        <v>5.4963220506141583</v>
      </c>
    </row>
    <row r="231" spans="1:10" x14ac:dyDescent="0.2">
      <c r="A231" t="s">
        <v>56</v>
      </c>
      <c r="B231" t="s">
        <v>36</v>
      </c>
      <c r="C231">
        <v>0</v>
      </c>
      <c r="D231">
        <v>2</v>
      </c>
      <c r="E231">
        <v>0.30599999999999999</v>
      </c>
      <c r="F231">
        <v>0.30599999999999999</v>
      </c>
      <c r="G231">
        <v>0</v>
      </c>
      <c r="H231" s="6"/>
      <c r="I231" s="6"/>
      <c r="J231" s="6"/>
    </row>
    <row r="232" spans="1:10" x14ac:dyDescent="0.2">
      <c r="A232" t="s">
        <v>56</v>
      </c>
      <c r="B232" t="s">
        <v>36</v>
      </c>
      <c r="C232">
        <v>0</v>
      </c>
      <c r="D232">
        <v>3</v>
      </c>
      <c r="E232">
        <v>0.33260000000000001</v>
      </c>
      <c r="F232">
        <v>0.33260000000000001</v>
      </c>
      <c r="G232">
        <v>0</v>
      </c>
      <c r="H232" s="6"/>
      <c r="I232" s="6"/>
      <c r="J232" s="6"/>
    </row>
    <row r="233" spans="1:10" x14ac:dyDescent="0.2"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A235" t="s">
        <v>56</v>
      </c>
      <c r="B235" t="s">
        <v>36</v>
      </c>
      <c r="C235">
        <v>0</v>
      </c>
      <c r="D235">
        <v>1</v>
      </c>
      <c r="E235">
        <v>0.25990000000000002</v>
      </c>
      <c r="F235">
        <v>0.25990000000000002</v>
      </c>
      <c r="G235">
        <v>0</v>
      </c>
      <c r="H235" s="6">
        <f>AVERAGE(F235:F239)/B$13</f>
        <v>2.0238505747126436</v>
      </c>
      <c r="I235" s="6">
        <f>STDEV(F235:F239)/B$13</f>
        <v>0.26073323010505511</v>
      </c>
      <c r="J235" s="6">
        <f>I235/H235*100</f>
        <v>12.883027697935423</v>
      </c>
    </row>
    <row r="236" spans="1:10" x14ac:dyDescent="0.2">
      <c r="A236" t="s">
        <v>56</v>
      </c>
      <c r="B236" t="s">
        <v>36</v>
      </c>
      <c r="C236">
        <v>0</v>
      </c>
      <c r="D236">
        <v>2</v>
      </c>
      <c r="E236">
        <v>0.2432</v>
      </c>
      <c r="F236">
        <v>0.2432</v>
      </c>
      <c r="G236">
        <v>0</v>
      </c>
      <c r="H236" s="6"/>
      <c r="I236" s="6"/>
      <c r="J236" s="6"/>
    </row>
    <row r="237" spans="1:10" x14ac:dyDescent="0.2">
      <c r="A237" t="s">
        <v>56</v>
      </c>
      <c r="B237" t="s">
        <v>36</v>
      </c>
      <c r="C237">
        <v>0</v>
      </c>
      <c r="D237">
        <v>3</v>
      </c>
      <c r="E237">
        <v>0.20119999999999999</v>
      </c>
      <c r="F237">
        <v>0.20119999999999999</v>
      </c>
      <c r="G237">
        <v>0</v>
      </c>
      <c r="H237" s="6"/>
      <c r="I237" s="6"/>
      <c r="J237" s="6"/>
    </row>
    <row r="238" spans="1:10" x14ac:dyDescent="0.2"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A240" t="s">
        <v>56</v>
      </c>
      <c r="B240" t="s">
        <v>36</v>
      </c>
      <c r="C240">
        <v>0</v>
      </c>
      <c r="D240">
        <v>1</v>
      </c>
      <c r="E240">
        <v>0.2135</v>
      </c>
      <c r="F240">
        <v>0.2135</v>
      </c>
      <c r="G240">
        <v>0</v>
      </c>
      <c r="H240" s="6">
        <f>AVERAGE(F240:F244)/B$13</f>
        <v>1.9224137931034482</v>
      </c>
      <c r="I240" s="6">
        <f>STDEV(F240:F244)/B$13</f>
        <v>0.16865515126305047</v>
      </c>
      <c r="J240" s="6">
        <f>I240/H240*100</f>
        <v>8.7730930701855847</v>
      </c>
    </row>
    <row r="241" spans="1:10" x14ac:dyDescent="0.2">
      <c r="A241" t="s">
        <v>56</v>
      </c>
      <c r="B241" t="s">
        <v>36</v>
      </c>
      <c r="C241">
        <v>0</v>
      </c>
      <c r="D241">
        <v>2</v>
      </c>
      <c r="E241">
        <v>0.21</v>
      </c>
      <c r="F241">
        <v>0.21</v>
      </c>
      <c r="G241">
        <v>0</v>
      </c>
      <c r="H241" s="6"/>
      <c r="I241" s="6"/>
      <c r="J241" s="6"/>
    </row>
    <row r="242" spans="1:10" x14ac:dyDescent="0.2">
      <c r="A242" t="s">
        <v>56</v>
      </c>
      <c r="B242" t="s">
        <v>36</v>
      </c>
      <c r="C242">
        <v>0</v>
      </c>
      <c r="D242">
        <v>3</v>
      </c>
      <c r="E242">
        <v>0.2455</v>
      </c>
      <c r="F242">
        <v>0.2455</v>
      </c>
      <c r="G242">
        <v>0</v>
      </c>
      <c r="H242" s="6"/>
      <c r="I242" s="6"/>
      <c r="J242" s="6"/>
    </row>
    <row r="243" spans="1:10" x14ac:dyDescent="0.2"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A245" t="s">
        <v>73</v>
      </c>
      <c r="B245" t="s">
        <v>45</v>
      </c>
      <c r="C245">
        <v>66</v>
      </c>
      <c r="D245">
        <v>1</v>
      </c>
      <c r="E245">
        <v>9.6739999999999995</v>
      </c>
      <c r="F245">
        <v>9.6739999999999995</v>
      </c>
      <c r="G245">
        <v>0</v>
      </c>
      <c r="H245" s="6">
        <f>AVERAGE(F245:F249)/B$13</f>
        <v>82.181034482758605</v>
      </c>
      <c r="I245" s="6">
        <f>STDEV(F245:F249)/B$13</f>
        <v>1.1118016251766958</v>
      </c>
      <c r="J245" s="6">
        <f>I245/H245*100</f>
        <v>1.3528688610143369</v>
      </c>
    </row>
    <row r="246" spans="1:10" x14ac:dyDescent="0.2">
      <c r="A246" t="s">
        <v>73</v>
      </c>
      <c r="B246" t="s">
        <v>45</v>
      </c>
      <c r="C246">
        <v>66</v>
      </c>
      <c r="D246">
        <v>2</v>
      </c>
      <c r="E246">
        <v>9.5039999999999996</v>
      </c>
      <c r="F246">
        <v>9.5039999999999996</v>
      </c>
      <c r="G246">
        <v>0</v>
      </c>
      <c r="H246" s="6"/>
      <c r="I246" s="6"/>
      <c r="J246" s="6"/>
    </row>
    <row r="247" spans="1:10" x14ac:dyDescent="0.2">
      <c r="A247" t="s">
        <v>73</v>
      </c>
      <c r="B247" t="s">
        <v>45</v>
      </c>
      <c r="C247">
        <v>66</v>
      </c>
      <c r="D247">
        <v>3</v>
      </c>
      <c r="E247">
        <v>9.4209999999999994</v>
      </c>
      <c r="F247">
        <v>9.4209999999999994</v>
      </c>
      <c r="G247">
        <v>0</v>
      </c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A250" t="s">
        <v>74</v>
      </c>
      <c r="B250" t="s">
        <v>47</v>
      </c>
      <c r="C250">
        <v>67</v>
      </c>
      <c r="D250">
        <v>1</v>
      </c>
      <c r="E250">
        <v>8.6080000000000005</v>
      </c>
      <c r="F250">
        <v>8.6080000000000005</v>
      </c>
      <c r="G250">
        <v>0</v>
      </c>
      <c r="H250" s="6">
        <f>AVERAGE(F250:F254)/B$13</f>
        <v>74.077586206896541</v>
      </c>
      <c r="I250" s="6">
        <f>STDEV(F250:F254)/B$13</f>
        <v>0.1293103448275911</v>
      </c>
      <c r="J250" s="6">
        <f>I250/H250*100</f>
        <v>0.17456068893285895</v>
      </c>
    </row>
    <row r="251" spans="1:10" x14ac:dyDescent="0.2">
      <c r="A251" t="s">
        <v>74</v>
      </c>
      <c r="B251" t="s">
        <v>47</v>
      </c>
      <c r="C251">
        <v>67</v>
      </c>
      <c r="D251">
        <v>2</v>
      </c>
      <c r="E251">
        <v>8.593</v>
      </c>
      <c r="F251">
        <v>8.593</v>
      </c>
      <c r="G251">
        <v>0</v>
      </c>
      <c r="H251" s="6"/>
      <c r="I251" s="6"/>
      <c r="J251" s="6"/>
    </row>
    <row r="252" spans="1:10" x14ac:dyDescent="0.2">
      <c r="A252" t="s">
        <v>74</v>
      </c>
      <c r="B252" t="s">
        <v>47</v>
      </c>
      <c r="C252">
        <v>67</v>
      </c>
      <c r="D252">
        <v>3</v>
      </c>
      <c r="E252">
        <v>8.2750000000000004</v>
      </c>
      <c r="G252">
        <v>1</v>
      </c>
      <c r="H252" s="6"/>
      <c r="I252" s="6"/>
      <c r="J252" s="6"/>
    </row>
    <row r="253" spans="1:10" x14ac:dyDescent="0.2">
      <c r="A253" t="s">
        <v>74</v>
      </c>
      <c r="B253" t="s">
        <v>47</v>
      </c>
      <c r="C253">
        <v>67</v>
      </c>
      <c r="D253">
        <v>4</v>
      </c>
      <c r="E253">
        <v>8.5779999999999994</v>
      </c>
      <c r="F253">
        <v>8.5779999999999994</v>
      </c>
      <c r="G253">
        <v>0</v>
      </c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A256" t="s">
        <v>75</v>
      </c>
      <c r="B256" t="s">
        <v>49</v>
      </c>
      <c r="C256">
        <v>68</v>
      </c>
      <c r="D256">
        <v>1</v>
      </c>
      <c r="E256">
        <v>7.0670000000000002</v>
      </c>
      <c r="G256">
        <v>1</v>
      </c>
      <c r="H256" s="6">
        <f>AVERAGE(F256:F260)/B$13</f>
        <v>58.583333333333329</v>
      </c>
      <c r="I256" s="6">
        <f>STDEV(F256:F260)/B$13</f>
        <v>0.31818793071839446</v>
      </c>
      <c r="J256" s="6">
        <f>I256/H256*100</f>
        <v>0.54313729283367485</v>
      </c>
    </row>
    <row r="257" spans="1:10" x14ac:dyDescent="0.2">
      <c r="A257" t="s">
        <v>75</v>
      </c>
      <c r="B257" t="s">
        <v>49</v>
      </c>
      <c r="C257">
        <v>68</v>
      </c>
      <c r="D257">
        <v>2</v>
      </c>
      <c r="E257">
        <v>6.8019999999999996</v>
      </c>
      <c r="F257">
        <v>6.8019999999999996</v>
      </c>
      <c r="G257">
        <v>0</v>
      </c>
      <c r="H257" s="6"/>
      <c r="I257" s="6"/>
      <c r="J257" s="6"/>
    </row>
    <row r="258" spans="1:10" x14ac:dyDescent="0.2">
      <c r="A258" t="s">
        <v>75</v>
      </c>
      <c r="B258" t="s">
        <v>49</v>
      </c>
      <c r="C258">
        <v>68</v>
      </c>
      <c r="D258">
        <v>3</v>
      </c>
      <c r="E258">
        <v>6.7560000000000002</v>
      </c>
      <c r="F258">
        <v>6.7560000000000002</v>
      </c>
      <c r="G258">
        <v>0</v>
      </c>
      <c r="H258" s="6"/>
      <c r="I258" s="6"/>
      <c r="J258" s="6"/>
    </row>
    <row r="259" spans="1:10" x14ac:dyDescent="0.2">
      <c r="A259" t="s">
        <v>75</v>
      </c>
      <c r="B259" t="s">
        <v>49</v>
      </c>
      <c r="C259">
        <v>68</v>
      </c>
      <c r="D259">
        <v>4</v>
      </c>
      <c r="E259">
        <v>6.8289999999999997</v>
      </c>
      <c r="F259">
        <v>6.8289999999999997</v>
      </c>
      <c r="G259">
        <v>0</v>
      </c>
      <c r="H259" s="6"/>
      <c r="I259" s="6"/>
      <c r="J259" s="6"/>
    </row>
    <row r="260" spans="1:10" x14ac:dyDescent="0.2">
      <c r="H260" s="6"/>
      <c r="I260" s="6"/>
      <c r="J260" s="6"/>
    </row>
    <row r="261" spans="1:10" x14ac:dyDescent="0.2">
      <c r="H261" s="6"/>
      <c r="I261" s="6"/>
      <c r="J261" s="6"/>
    </row>
    <row r="262" spans="1:10" x14ac:dyDescent="0.2">
      <c r="A262" t="s">
        <v>76</v>
      </c>
      <c r="B262" t="s">
        <v>144</v>
      </c>
      <c r="C262">
        <v>25</v>
      </c>
      <c r="D262">
        <v>1</v>
      </c>
      <c r="E262">
        <v>9.3940000000000001</v>
      </c>
      <c r="G262">
        <v>1</v>
      </c>
      <c r="H262" s="6">
        <f>AVERAGE(F262:F266)/B$13</f>
        <v>77.660919540229898</v>
      </c>
      <c r="I262" s="6">
        <f>STDEV(F262:F266)/B$13</f>
        <v>0.29377880273866647</v>
      </c>
      <c r="J262" s="6">
        <f>I262/H262*100</f>
        <v>0.37828396119683239</v>
      </c>
    </row>
    <row r="263" spans="1:10" x14ac:dyDescent="0.2">
      <c r="A263" t="s">
        <v>76</v>
      </c>
      <c r="B263" t="s">
        <v>144</v>
      </c>
      <c r="C263">
        <v>25</v>
      </c>
      <c r="D263">
        <v>2</v>
      </c>
      <c r="E263">
        <v>9.0440000000000005</v>
      </c>
      <c r="F263">
        <v>9.0440000000000005</v>
      </c>
      <c r="G263">
        <v>0</v>
      </c>
      <c r="H263" s="6"/>
      <c r="I263" s="6"/>
      <c r="J263" s="6"/>
    </row>
    <row r="264" spans="1:10" x14ac:dyDescent="0.2">
      <c r="A264" t="s">
        <v>76</v>
      </c>
      <c r="B264" t="s">
        <v>144</v>
      </c>
      <c r="C264">
        <v>25</v>
      </c>
      <c r="D264">
        <v>3</v>
      </c>
      <c r="E264">
        <v>8.9760000000000009</v>
      </c>
      <c r="F264">
        <v>8.9760000000000009</v>
      </c>
      <c r="G264">
        <v>0</v>
      </c>
      <c r="H264" s="6"/>
      <c r="I264" s="6"/>
      <c r="J264" s="6"/>
    </row>
    <row r="265" spans="1:10" x14ac:dyDescent="0.2">
      <c r="A265" t="s">
        <v>76</v>
      </c>
      <c r="B265" t="s">
        <v>144</v>
      </c>
      <c r="C265">
        <v>25</v>
      </c>
      <c r="D265">
        <v>4</v>
      </c>
      <c r="E265">
        <v>9.0060000000000002</v>
      </c>
      <c r="F265">
        <v>9.0060000000000002</v>
      </c>
      <c r="G265">
        <v>0</v>
      </c>
      <c r="H265" s="6"/>
      <c r="I265" s="6"/>
      <c r="J265" s="6"/>
    </row>
    <row r="266" spans="1:10" x14ac:dyDescent="0.2">
      <c r="H266" s="6"/>
      <c r="I266" s="6"/>
      <c r="J266" s="6"/>
    </row>
    <row r="267" spans="1:10" x14ac:dyDescent="0.2">
      <c r="H267" s="6"/>
      <c r="I267" s="6"/>
      <c r="J267" s="6"/>
    </row>
    <row r="268" spans="1:10" x14ac:dyDescent="0.2">
      <c r="A268" t="s">
        <v>78</v>
      </c>
      <c r="B268" t="s">
        <v>144</v>
      </c>
      <c r="C268">
        <v>26</v>
      </c>
      <c r="D268">
        <v>1</v>
      </c>
      <c r="E268">
        <v>9.3219999999999992</v>
      </c>
      <c r="F268">
        <v>9.3219999999999992</v>
      </c>
      <c r="G268">
        <v>0</v>
      </c>
      <c r="H268" s="6">
        <f>AVERAGE(F268:F272)/B$13</f>
        <v>78.715517241379303</v>
      </c>
      <c r="I268" s="6">
        <f>STDEV(F268:F272)/B$13</f>
        <v>1.4532191908472851</v>
      </c>
      <c r="J268" s="6">
        <f>I268/H268*100</f>
        <v>1.8461660950420007</v>
      </c>
    </row>
    <row r="269" spans="1:10" x14ac:dyDescent="0.2">
      <c r="A269" t="s">
        <v>78</v>
      </c>
      <c r="B269" t="s">
        <v>144</v>
      </c>
      <c r="C269">
        <v>26</v>
      </c>
      <c r="D269">
        <v>2</v>
      </c>
      <c r="E269">
        <v>9.0679999999999996</v>
      </c>
      <c r="F269">
        <v>9.0679999999999996</v>
      </c>
      <c r="G269">
        <v>0</v>
      </c>
      <c r="H269" s="6"/>
      <c r="I269" s="6"/>
      <c r="J269" s="6"/>
    </row>
    <row r="270" spans="1:10" x14ac:dyDescent="0.2">
      <c r="A270" t="s">
        <v>78</v>
      </c>
      <c r="B270" t="s">
        <v>144</v>
      </c>
      <c r="C270">
        <v>26</v>
      </c>
      <c r="D270">
        <v>3</v>
      </c>
      <c r="E270">
        <v>9.0030000000000001</v>
      </c>
      <c r="F270">
        <v>9.0030000000000001</v>
      </c>
      <c r="G270">
        <v>0</v>
      </c>
      <c r="H270" s="6"/>
      <c r="I270" s="6"/>
      <c r="J270" s="6"/>
    </row>
    <row r="271" spans="1:10" x14ac:dyDescent="0.2">
      <c r="H271" s="6"/>
      <c r="I271" s="6"/>
      <c r="J271" s="6"/>
    </row>
    <row r="272" spans="1:10" x14ac:dyDescent="0.2">
      <c r="H272" s="6"/>
      <c r="I272" s="6"/>
      <c r="J272" s="6"/>
    </row>
    <row r="273" spans="1:10" x14ac:dyDescent="0.2">
      <c r="A273" t="s">
        <v>79</v>
      </c>
      <c r="B273" t="s">
        <v>145</v>
      </c>
      <c r="C273">
        <v>27</v>
      </c>
      <c r="D273">
        <v>1</v>
      </c>
      <c r="E273">
        <v>9.4789999999999992</v>
      </c>
      <c r="G273">
        <v>1</v>
      </c>
      <c r="H273" s="6">
        <f>AVERAGE(F273:F277)/B$13</f>
        <v>78.448275862068968</v>
      </c>
      <c r="I273" s="6">
        <f>STDEV(F273:F277)/B$13</f>
        <v>0.71218584663181894</v>
      </c>
      <c r="J273" s="6">
        <f>I273/H273*100</f>
        <v>0.90784129900319777</v>
      </c>
    </row>
    <row r="274" spans="1:10" x14ac:dyDescent="0.2">
      <c r="A274" t="s">
        <v>79</v>
      </c>
      <c r="B274" t="s">
        <v>145</v>
      </c>
      <c r="C274">
        <v>27</v>
      </c>
      <c r="D274">
        <v>2</v>
      </c>
      <c r="E274">
        <v>9.14</v>
      </c>
      <c r="F274">
        <v>9.14</v>
      </c>
      <c r="G274">
        <v>0</v>
      </c>
      <c r="H274" s="6"/>
      <c r="I274" s="6"/>
      <c r="J274" s="6"/>
    </row>
    <row r="275" spans="1:10" x14ac:dyDescent="0.2">
      <c r="A275" t="s">
        <v>79</v>
      </c>
      <c r="B275" t="s">
        <v>145</v>
      </c>
      <c r="C275">
        <v>27</v>
      </c>
      <c r="D275">
        <v>3</v>
      </c>
      <c r="E275">
        <v>9.1549999999999994</v>
      </c>
      <c r="F275">
        <v>9.1549999999999994</v>
      </c>
      <c r="G275">
        <v>0</v>
      </c>
      <c r="H275" s="6"/>
      <c r="I275" s="6"/>
      <c r="J275" s="6"/>
    </row>
    <row r="276" spans="1:10" x14ac:dyDescent="0.2">
      <c r="A276" t="s">
        <v>79</v>
      </c>
      <c r="B276" t="s">
        <v>145</v>
      </c>
      <c r="C276">
        <v>27</v>
      </c>
      <c r="D276">
        <v>4</v>
      </c>
      <c r="E276">
        <v>9.0050000000000008</v>
      </c>
      <c r="F276">
        <v>9.0050000000000008</v>
      </c>
      <c r="G276">
        <v>0</v>
      </c>
      <c r="H276" s="6"/>
      <c r="I276" s="6"/>
      <c r="J276" s="6"/>
    </row>
    <row r="277" spans="1:10" x14ac:dyDescent="0.2">
      <c r="H277" s="6"/>
      <c r="I277" s="6"/>
      <c r="J277" s="6"/>
    </row>
    <row r="278" spans="1:10" x14ac:dyDescent="0.2">
      <c r="H278" s="6"/>
      <c r="I278" s="6"/>
      <c r="J278" s="6"/>
    </row>
    <row r="279" spans="1:10" x14ac:dyDescent="0.2">
      <c r="A279" t="s">
        <v>81</v>
      </c>
      <c r="B279" t="s">
        <v>145</v>
      </c>
      <c r="C279">
        <v>28</v>
      </c>
      <c r="D279">
        <v>1</v>
      </c>
      <c r="E279">
        <v>9.4600000000000009</v>
      </c>
      <c r="G279">
        <v>1</v>
      </c>
      <c r="H279" s="6">
        <f>AVERAGE(F279:F283)/B$13</f>
        <v>78.106321839080465</v>
      </c>
      <c r="I279" s="6">
        <f>STDEV(F279:F283)/B$13</f>
        <v>0.38796296164914118</v>
      </c>
      <c r="J279" s="6">
        <f>I279/H279*100</f>
        <v>0.49671134488760948</v>
      </c>
    </row>
    <row r="280" spans="1:10" x14ac:dyDescent="0.2">
      <c r="A280" t="s">
        <v>81</v>
      </c>
      <c r="B280" t="s">
        <v>145</v>
      </c>
      <c r="C280">
        <v>28</v>
      </c>
      <c r="D280">
        <v>2</v>
      </c>
      <c r="E280">
        <v>9.0609999999999999</v>
      </c>
      <c r="F280">
        <v>9.0609999999999999</v>
      </c>
      <c r="G280">
        <v>0</v>
      </c>
      <c r="H280" s="6"/>
      <c r="I280" s="6"/>
      <c r="J280" s="6"/>
    </row>
    <row r="281" spans="1:10" x14ac:dyDescent="0.2">
      <c r="A281" t="s">
        <v>81</v>
      </c>
      <c r="B281" t="s">
        <v>145</v>
      </c>
      <c r="C281">
        <v>28</v>
      </c>
      <c r="D281">
        <v>3</v>
      </c>
      <c r="E281">
        <v>9.0150000000000006</v>
      </c>
      <c r="F281">
        <v>9.0150000000000006</v>
      </c>
      <c r="G281">
        <v>0</v>
      </c>
      <c r="H281" s="6"/>
      <c r="I281" s="6"/>
      <c r="J281" s="6"/>
    </row>
    <row r="282" spans="1:10" x14ac:dyDescent="0.2">
      <c r="A282" t="s">
        <v>81</v>
      </c>
      <c r="B282" t="s">
        <v>145</v>
      </c>
      <c r="C282">
        <v>28</v>
      </c>
      <c r="D282">
        <v>4</v>
      </c>
      <c r="E282">
        <v>9.1050000000000004</v>
      </c>
      <c r="F282">
        <v>9.1050000000000004</v>
      </c>
      <c r="G282">
        <v>0</v>
      </c>
      <c r="H282" s="6"/>
      <c r="I282" s="6"/>
      <c r="J282" s="6"/>
    </row>
    <row r="283" spans="1:10" x14ac:dyDescent="0.2">
      <c r="H283" s="6"/>
      <c r="I283" s="6"/>
      <c r="J283" s="6"/>
    </row>
    <row r="284" spans="1:10" x14ac:dyDescent="0.2">
      <c r="H284" s="6"/>
      <c r="I284" s="6"/>
      <c r="J284" s="6"/>
    </row>
    <row r="285" spans="1:10" x14ac:dyDescent="0.2">
      <c r="A285" t="s">
        <v>82</v>
      </c>
      <c r="B285" t="s">
        <v>36</v>
      </c>
      <c r="C285">
        <v>0</v>
      </c>
      <c r="D285">
        <v>1</v>
      </c>
      <c r="E285">
        <v>0.27150000000000002</v>
      </c>
      <c r="F285">
        <v>0.27150000000000002</v>
      </c>
      <c r="G285">
        <v>0</v>
      </c>
      <c r="H285" s="6">
        <f>AVERAGE(F285:F289)/B$13</f>
        <v>2.5660919540229887</v>
      </c>
      <c r="I285" s="6">
        <f>STDEV(F285:F289)/B$13</f>
        <v>0.27742597288650778</v>
      </c>
      <c r="J285" s="6">
        <f>I285/H285*100</f>
        <v>10.811224923236807</v>
      </c>
    </row>
    <row r="286" spans="1:10" x14ac:dyDescent="0.2">
      <c r="A286" t="s">
        <v>82</v>
      </c>
      <c r="B286" t="s">
        <v>36</v>
      </c>
      <c r="C286">
        <v>0</v>
      </c>
      <c r="D286">
        <v>2</v>
      </c>
      <c r="E286">
        <v>0.28789999999999999</v>
      </c>
      <c r="F286">
        <v>0.28789999999999999</v>
      </c>
      <c r="G286">
        <v>0</v>
      </c>
      <c r="H286" s="6"/>
      <c r="I286" s="6"/>
      <c r="J286" s="6"/>
    </row>
    <row r="287" spans="1:10" x14ac:dyDescent="0.2">
      <c r="A287" t="s">
        <v>82</v>
      </c>
      <c r="B287" t="s">
        <v>36</v>
      </c>
      <c r="C287">
        <v>0</v>
      </c>
      <c r="D287">
        <v>3</v>
      </c>
      <c r="E287">
        <v>0.33360000000000001</v>
      </c>
      <c r="F287">
        <v>0.33360000000000001</v>
      </c>
      <c r="G287">
        <v>0</v>
      </c>
      <c r="H287" s="6"/>
      <c r="I287" s="6"/>
      <c r="J287" s="6"/>
    </row>
    <row r="288" spans="1:10" x14ac:dyDescent="0.2">
      <c r="H288" s="6"/>
      <c r="I288" s="6"/>
      <c r="J288" s="6"/>
    </row>
    <row r="289" spans="1:10" x14ac:dyDescent="0.2">
      <c r="H289" s="6"/>
      <c r="I289" s="6"/>
      <c r="J289" s="6"/>
    </row>
    <row r="290" spans="1:10" x14ac:dyDescent="0.2">
      <c r="A290" t="s">
        <v>83</v>
      </c>
      <c r="B290" t="s">
        <v>146</v>
      </c>
      <c r="C290">
        <v>29</v>
      </c>
      <c r="D290">
        <v>1</v>
      </c>
      <c r="E290">
        <v>9.4540000000000006</v>
      </c>
      <c r="G290">
        <v>1</v>
      </c>
      <c r="H290" s="6">
        <f>AVERAGE(F290:F294)/B$13</f>
        <v>78.160919540229898</v>
      </c>
      <c r="I290" s="6">
        <f>STDEV(F290:F294)/B$13</f>
        <v>0.95896535191589638</v>
      </c>
      <c r="J290" s="6">
        <f>I290/H290*100</f>
        <v>1.2269115531865142</v>
      </c>
    </row>
    <row r="291" spans="1:10" x14ac:dyDescent="0.2">
      <c r="A291" t="s">
        <v>83</v>
      </c>
      <c r="B291" t="s">
        <v>146</v>
      </c>
      <c r="C291">
        <v>29</v>
      </c>
      <c r="D291">
        <v>2</v>
      </c>
      <c r="E291">
        <v>9.1609999999999996</v>
      </c>
      <c r="F291">
        <v>9.1609999999999996</v>
      </c>
      <c r="G291">
        <v>0</v>
      </c>
      <c r="H291" s="6"/>
      <c r="I291" s="6"/>
      <c r="J291" s="6"/>
    </row>
    <row r="292" spans="1:10" x14ac:dyDescent="0.2">
      <c r="A292" t="s">
        <v>83</v>
      </c>
      <c r="B292" t="s">
        <v>146</v>
      </c>
      <c r="C292">
        <v>29</v>
      </c>
      <c r="D292">
        <v>3</v>
      </c>
      <c r="E292">
        <v>8.9440000000000008</v>
      </c>
      <c r="F292">
        <v>8.9440000000000008</v>
      </c>
      <c r="G292">
        <v>0</v>
      </c>
      <c r="H292" s="6"/>
      <c r="I292" s="6"/>
      <c r="J292" s="6"/>
    </row>
    <row r="293" spans="1:10" x14ac:dyDescent="0.2">
      <c r="A293" t="s">
        <v>83</v>
      </c>
      <c r="B293" t="s">
        <v>146</v>
      </c>
      <c r="C293">
        <v>29</v>
      </c>
      <c r="D293">
        <v>4</v>
      </c>
      <c r="E293">
        <v>9.0950000000000006</v>
      </c>
      <c r="F293">
        <v>9.0950000000000006</v>
      </c>
      <c r="G293">
        <v>0</v>
      </c>
      <c r="H293" s="6"/>
      <c r="I293" s="6"/>
      <c r="J293" s="6"/>
    </row>
    <row r="294" spans="1:10" x14ac:dyDescent="0.2">
      <c r="H294" s="6"/>
      <c r="I294" s="6"/>
      <c r="J294" s="6"/>
    </row>
    <row r="295" spans="1:10" x14ac:dyDescent="0.2">
      <c r="H295" s="6"/>
      <c r="I295" s="6"/>
      <c r="J295" s="6"/>
    </row>
    <row r="296" spans="1:10" x14ac:dyDescent="0.2">
      <c r="A296" t="s">
        <v>85</v>
      </c>
      <c r="B296" t="s">
        <v>146</v>
      </c>
      <c r="C296">
        <v>30</v>
      </c>
      <c r="D296">
        <v>1</v>
      </c>
      <c r="E296">
        <v>9.2319999999999993</v>
      </c>
      <c r="F296">
        <v>9.2319999999999993</v>
      </c>
      <c r="G296">
        <v>0</v>
      </c>
      <c r="H296" s="6">
        <f>AVERAGE(F296:F300)/B$13</f>
        <v>78.310344827586221</v>
      </c>
      <c r="I296" s="6">
        <f>STDEV(F296:F300)/B$13</f>
        <v>1.1500465275186793</v>
      </c>
      <c r="J296" s="6">
        <f>I296/H296*100</f>
        <v>1.4685754864835621</v>
      </c>
    </row>
    <row r="297" spans="1:10" x14ac:dyDescent="0.2">
      <c r="A297" t="s">
        <v>85</v>
      </c>
      <c r="B297" t="s">
        <v>146</v>
      </c>
      <c r="C297">
        <v>30</v>
      </c>
      <c r="D297">
        <v>2</v>
      </c>
      <c r="E297">
        <v>9.0470000000000006</v>
      </c>
      <c r="F297">
        <v>9.0470000000000006</v>
      </c>
      <c r="G297">
        <v>0</v>
      </c>
      <c r="H297" s="6"/>
      <c r="I297" s="6"/>
      <c r="J297" s="6"/>
    </row>
    <row r="298" spans="1:10" x14ac:dyDescent="0.2">
      <c r="A298" t="s">
        <v>85</v>
      </c>
      <c r="B298" t="s">
        <v>146</v>
      </c>
      <c r="C298">
        <v>30</v>
      </c>
      <c r="D298">
        <v>3</v>
      </c>
      <c r="E298">
        <v>8.9730000000000008</v>
      </c>
      <c r="F298">
        <v>8.9730000000000008</v>
      </c>
      <c r="G298">
        <v>0</v>
      </c>
      <c r="H298" s="6"/>
      <c r="I298" s="6"/>
      <c r="J298" s="6"/>
    </row>
    <row r="299" spans="1:10" x14ac:dyDescent="0.2">
      <c r="H299" s="6"/>
      <c r="I299" s="6"/>
      <c r="J299" s="6"/>
    </row>
    <row r="300" spans="1:10" x14ac:dyDescent="0.2">
      <c r="H300" s="6"/>
      <c r="I300" s="6"/>
      <c r="J300" s="6"/>
    </row>
    <row r="301" spans="1:10" x14ac:dyDescent="0.2">
      <c r="A301" t="s">
        <v>86</v>
      </c>
      <c r="B301" t="s">
        <v>147</v>
      </c>
      <c r="C301">
        <v>31</v>
      </c>
      <c r="D301">
        <v>1</v>
      </c>
      <c r="E301">
        <v>9.0939999999999994</v>
      </c>
      <c r="F301">
        <v>9.0939999999999994</v>
      </c>
      <c r="G301">
        <v>0</v>
      </c>
      <c r="H301" s="6">
        <f>AVERAGE(F301:F305)/B$13</f>
        <v>78.045977011494244</v>
      </c>
      <c r="I301" s="6">
        <f>STDEV(F301:F305)/B$13</f>
        <v>0.31336335356817485</v>
      </c>
      <c r="J301" s="6">
        <f>I301/H301*100</f>
        <v>0.4015112188576026</v>
      </c>
    </row>
    <row r="302" spans="1:10" x14ac:dyDescent="0.2">
      <c r="A302" t="s">
        <v>86</v>
      </c>
      <c r="B302" t="s">
        <v>147</v>
      </c>
      <c r="C302">
        <v>31</v>
      </c>
      <c r="D302">
        <v>2</v>
      </c>
      <c r="E302">
        <v>9.0419999999999998</v>
      </c>
      <c r="F302">
        <v>9.0419999999999998</v>
      </c>
      <c r="G302">
        <v>0</v>
      </c>
      <c r="H302" s="6"/>
      <c r="I302" s="6"/>
      <c r="J302" s="6"/>
    </row>
    <row r="303" spans="1:10" x14ac:dyDescent="0.2">
      <c r="A303" t="s">
        <v>86</v>
      </c>
      <c r="B303" t="s">
        <v>147</v>
      </c>
      <c r="C303">
        <v>31</v>
      </c>
      <c r="D303">
        <v>3</v>
      </c>
      <c r="E303">
        <v>9.0239999999999991</v>
      </c>
      <c r="F303">
        <v>9.0239999999999991</v>
      </c>
      <c r="G303">
        <v>0</v>
      </c>
      <c r="H303" s="6"/>
      <c r="I303" s="6"/>
      <c r="J303" s="6"/>
    </row>
    <row r="304" spans="1:10" x14ac:dyDescent="0.2">
      <c r="H304" s="6"/>
      <c r="I304" s="6"/>
      <c r="J304" s="6"/>
    </row>
    <row r="305" spans="1:10" x14ac:dyDescent="0.2">
      <c r="H305" s="6"/>
      <c r="I305" s="6"/>
      <c r="J305" s="6"/>
    </row>
    <row r="306" spans="1:10" x14ac:dyDescent="0.2">
      <c r="A306" t="s">
        <v>82</v>
      </c>
      <c r="B306" t="s">
        <v>36</v>
      </c>
      <c r="C306">
        <v>0</v>
      </c>
      <c r="D306">
        <v>1</v>
      </c>
      <c r="E306">
        <v>0.26629999999999998</v>
      </c>
      <c r="F306">
        <v>0.26629999999999998</v>
      </c>
      <c r="G306">
        <v>0</v>
      </c>
      <c r="H306" s="6">
        <f>AVERAGE(F306:F310)/B$13</f>
        <v>2.3939655172413792</v>
      </c>
      <c r="I306" s="6">
        <f>STDEV(F306:F310)/B$13</f>
        <v>0.24945094285132974</v>
      </c>
      <c r="J306" s="6">
        <f>I306/H306*100</f>
        <v>10.419988970383237</v>
      </c>
    </row>
    <row r="307" spans="1:10" x14ac:dyDescent="0.2">
      <c r="A307" t="s">
        <v>82</v>
      </c>
      <c r="B307" t="s">
        <v>36</v>
      </c>
      <c r="C307">
        <v>0</v>
      </c>
      <c r="D307">
        <v>2</v>
      </c>
      <c r="E307">
        <v>0.25619999999999998</v>
      </c>
      <c r="F307">
        <v>0.25619999999999998</v>
      </c>
      <c r="G307">
        <v>0</v>
      </c>
      <c r="H307" s="6"/>
      <c r="I307" s="6"/>
      <c r="J307" s="6"/>
    </row>
    <row r="308" spans="1:10" x14ac:dyDescent="0.2">
      <c r="A308" t="s">
        <v>82</v>
      </c>
      <c r="B308" t="s">
        <v>36</v>
      </c>
      <c r="C308">
        <v>0</v>
      </c>
      <c r="D308">
        <v>3</v>
      </c>
      <c r="E308">
        <v>0.31059999999999999</v>
      </c>
      <c r="F308">
        <v>0.31059999999999999</v>
      </c>
      <c r="G308">
        <v>0</v>
      </c>
      <c r="H308" s="6"/>
      <c r="I308" s="6"/>
      <c r="J308" s="6"/>
    </row>
    <row r="309" spans="1:10" x14ac:dyDescent="0.2">
      <c r="H309" s="6"/>
      <c r="I309" s="6"/>
      <c r="J309" s="6"/>
    </row>
    <row r="310" spans="1:10" x14ac:dyDescent="0.2">
      <c r="H310" s="6"/>
      <c r="I310" s="6"/>
      <c r="J310" s="6"/>
    </row>
    <row r="311" spans="1:10" x14ac:dyDescent="0.2">
      <c r="A311" t="s">
        <v>89</v>
      </c>
      <c r="B311" t="s">
        <v>148</v>
      </c>
      <c r="C311">
        <v>33</v>
      </c>
      <c r="D311">
        <v>1</v>
      </c>
      <c r="E311">
        <v>9.4250000000000007</v>
      </c>
      <c r="G311">
        <v>1</v>
      </c>
      <c r="H311" s="6">
        <f>AVERAGE(F311:F315)/B$13</f>
        <v>78.117816091954012</v>
      </c>
      <c r="I311" s="6">
        <f>STDEV(F311:F315)/B$13</f>
        <v>0.94648472430004271</v>
      </c>
      <c r="J311" s="6">
        <f>I311/H311*100</f>
        <v>1.2116118596888539</v>
      </c>
    </row>
    <row r="312" spans="1:10" x14ac:dyDescent="0.2">
      <c r="A312" t="s">
        <v>89</v>
      </c>
      <c r="B312" t="s">
        <v>148</v>
      </c>
      <c r="C312">
        <v>33</v>
      </c>
      <c r="D312">
        <v>2</v>
      </c>
      <c r="E312">
        <v>8.9359999999999999</v>
      </c>
      <c r="F312">
        <v>8.9359999999999999</v>
      </c>
      <c r="G312">
        <v>0</v>
      </c>
      <c r="H312" s="6"/>
      <c r="I312" s="6"/>
      <c r="J312" s="6"/>
    </row>
    <row r="313" spans="1:10" x14ac:dyDescent="0.2">
      <c r="A313" t="s">
        <v>89</v>
      </c>
      <c r="B313" t="s">
        <v>148</v>
      </c>
      <c r="C313">
        <v>33</v>
      </c>
      <c r="D313">
        <v>3</v>
      </c>
      <c r="E313">
        <v>9.1389999999999993</v>
      </c>
      <c r="F313">
        <v>9.1389999999999993</v>
      </c>
      <c r="G313">
        <v>0</v>
      </c>
      <c r="H313" s="6"/>
      <c r="I313" s="6"/>
      <c r="J313" s="6"/>
    </row>
    <row r="314" spans="1:10" x14ac:dyDescent="0.2">
      <c r="A314" t="s">
        <v>89</v>
      </c>
      <c r="B314" t="s">
        <v>148</v>
      </c>
      <c r="C314">
        <v>33</v>
      </c>
      <c r="D314">
        <v>4</v>
      </c>
      <c r="E314">
        <v>9.11</v>
      </c>
      <c r="F314">
        <v>9.11</v>
      </c>
      <c r="G314">
        <v>0</v>
      </c>
      <c r="H314" s="6"/>
      <c r="I314" s="6"/>
      <c r="J314" s="6"/>
    </row>
    <row r="315" spans="1:10" x14ac:dyDescent="0.2">
      <c r="H315" s="6"/>
      <c r="I315" s="6"/>
      <c r="J315" s="6"/>
    </row>
    <row r="316" spans="1:10" x14ac:dyDescent="0.2">
      <c r="H316" s="6"/>
      <c r="I316" s="6"/>
      <c r="J316" s="6"/>
    </row>
    <row r="317" spans="1:10" x14ac:dyDescent="0.2">
      <c r="A317" t="s">
        <v>91</v>
      </c>
      <c r="B317" t="s">
        <v>148</v>
      </c>
      <c r="C317">
        <v>34</v>
      </c>
      <c r="D317">
        <v>1</v>
      </c>
      <c r="E317">
        <v>9.2279999999999998</v>
      </c>
      <c r="F317">
        <v>9.2279999999999998</v>
      </c>
      <c r="G317">
        <v>0</v>
      </c>
      <c r="H317" s="6">
        <f>AVERAGE(F317:F321)/B$13</f>
        <v>78.612068965517238</v>
      </c>
      <c r="I317" s="6">
        <f>STDEV(F317:F321)/B$13</f>
        <v>0.81514535517259323</v>
      </c>
      <c r="J317" s="6">
        <f>I317/H317*100</f>
        <v>1.0369213861171269</v>
      </c>
    </row>
    <row r="318" spans="1:10" x14ac:dyDescent="0.2">
      <c r="A318" t="s">
        <v>91</v>
      </c>
      <c r="B318" t="s">
        <v>148</v>
      </c>
      <c r="C318">
        <v>34</v>
      </c>
      <c r="D318">
        <v>2</v>
      </c>
      <c r="E318">
        <v>9.07</v>
      </c>
      <c r="F318">
        <v>9.07</v>
      </c>
      <c r="G318">
        <v>0</v>
      </c>
      <c r="H318" s="6"/>
      <c r="I318" s="6"/>
      <c r="J318" s="6"/>
    </row>
    <row r="319" spans="1:10" x14ac:dyDescent="0.2">
      <c r="A319" t="s">
        <v>91</v>
      </c>
      <c r="B319" t="s">
        <v>148</v>
      </c>
      <c r="C319">
        <v>34</v>
      </c>
      <c r="D319">
        <v>3</v>
      </c>
      <c r="E319">
        <v>9.0589999999999993</v>
      </c>
      <c r="F319">
        <v>9.0589999999999993</v>
      </c>
      <c r="G319">
        <v>0</v>
      </c>
      <c r="H319" s="6"/>
      <c r="I319" s="6"/>
      <c r="J319" s="6"/>
    </row>
    <row r="320" spans="1:10" x14ac:dyDescent="0.2">
      <c r="H320" s="6"/>
      <c r="I320" s="6"/>
      <c r="J320" s="6"/>
    </row>
    <row r="321" spans="1:10" x14ac:dyDescent="0.2">
      <c r="H321" s="6"/>
      <c r="I321" s="6"/>
      <c r="J321" s="6"/>
    </row>
    <row r="322" spans="1:10" x14ac:dyDescent="0.2">
      <c r="A322" t="s">
        <v>92</v>
      </c>
      <c r="B322" t="s">
        <v>149</v>
      </c>
      <c r="C322">
        <v>35</v>
      </c>
      <c r="D322">
        <v>1</v>
      </c>
      <c r="E322">
        <v>9.3620000000000001</v>
      </c>
      <c r="G322">
        <v>1</v>
      </c>
      <c r="H322" s="6">
        <f>AVERAGE(F322:F326)/B$13</f>
        <v>77.629310344827587</v>
      </c>
      <c r="I322" s="6">
        <f>STDEV(F322:F326)/B$13</f>
        <v>0.50554299694467864</v>
      </c>
      <c r="J322" s="6">
        <f>I322/H322*100</f>
        <v>0.65122695886266202</v>
      </c>
    </row>
    <row r="323" spans="1:10" x14ac:dyDescent="0.2">
      <c r="A323" t="s">
        <v>92</v>
      </c>
      <c r="B323" t="s">
        <v>149</v>
      </c>
      <c r="C323">
        <v>35</v>
      </c>
      <c r="D323">
        <v>2</v>
      </c>
      <c r="E323">
        <v>8.9380000000000006</v>
      </c>
      <c r="F323">
        <v>8.9380000000000006</v>
      </c>
      <c r="G323">
        <v>0</v>
      </c>
      <c r="H323" s="6"/>
      <c r="I323" s="6"/>
      <c r="J323" s="6"/>
    </row>
    <row r="324" spans="1:10" x14ac:dyDescent="0.2">
      <c r="A324" t="s">
        <v>92</v>
      </c>
      <c r="B324" t="s">
        <v>149</v>
      </c>
      <c r="C324">
        <v>35</v>
      </c>
      <c r="D324">
        <v>3</v>
      </c>
      <c r="E324">
        <v>9.0299999999999994</v>
      </c>
      <c r="F324">
        <v>9.0299999999999994</v>
      </c>
      <c r="G324">
        <v>0</v>
      </c>
      <c r="H324" s="6"/>
      <c r="I324" s="6"/>
      <c r="J324" s="6"/>
    </row>
    <row r="325" spans="1:10" x14ac:dyDescent="0.2">
      <c r="A325" t="s">
        <v>92</v>
      </c>
      <c r="B325" t="s">
        <v>149</v>
      </c>
      <c r="C325">
        <v>35</v>
      </c>
      <c r="D325">
        <v>4</v>
      </c>
      <c r="E325">
        <v>9.0470000000000006</v>
      </c>
      <c r="F325">
        <v>9.0470000000000006</v>
      </c>
      <c r="G325">
        <v>0</v>
      </c>
      <c r="H325" s="6"/>
      <c r="I325" s="6"/>
      <c r="J325" s="6"/>
    </row>
    <row r="326" spans="1:10" x14ac:dyDescent="0.2">
      <c r="H326" s="6"/>
      <c r="I326" s="6"/>
      <c r="J326" s="6"/>
    </row>
    <row r="327" spans="1:10" x14ac:dyDescent="0.2">
      <c r="H327" s="6"/>
      <c r="I327" s="6"/>
      <c r="J327" s="6"/>
    </row>
    <row r="328" spans="1:10" x14ac:dyDescent="0.2">
      <c r="A328" t="s">
        <v>94</v>
      </c>
      <c r="B328" t="s">
        <v>149</v>
      </c>
      <c r="C328">
        <v>36</v>
      </c>
      <c r="D328">
        <v>1</v>
      </c>
      <c r="E328">
        <v>9.18</v>
      </c>
      <c r="F328">
        <v>9.18</v>
      </c>
      <c r="G328">
        <v>0</v>
      </c>
      <c r="H328" s="6">
        <f>AVERAGE(F328:F332)/B$13</f>
        <v>78.1235632183908</v>
      </c>
      <c r="I328" s="6">
        <f>STDEV(F328:F332)/B$13</f>
        <v>1.0537125540918693</v>
      </c>
      <c r="J328" s="6">
        <f>I328/H328*100</f>
        <v>1.3487768743295345</v>
      </c>
    </row>
    <row r="329" spans="1:10" x14ac:dyDescent="0.2">
      <c r="A329" t="s">
        <v>94</v>
      </c>
      <c r="B329" t="s">
        <v>149</v>
      </c>
      <c r="C329">
        <v>36</v>
      </c>
      <c r="D329">
        <v>2</v>
      </c>
      <c r="E329">
        <v>9.0709999999999997</v>
      </c>
      <c r="F329">
        <v>9.0709999999999997</v>
      </c>
      <c r="G329">
        <v>0</v>
      </c>
      <c r="H329" s="6"/>
      <c r="I329" s="6"/>
      <c r="J329" s="6"/>
    </row>
    <row r="330" spans="1:10" x14ac:dyDescent="0.2">
      <c r="A330" t="s">
        <v>94</v>
      </c>
      <c r="B330" t="s">
        <v>149</v>
      </c>
      <c r="C330">
        <v>36</v>
      </c>
      <c r="D330">
        <v>3</v>
      </c>
      <c r="E330">
        <v>8.9359999999999999</v>
      </c>
      <c r="F330">
        <v>8.9359999999999999</v>
      </c>
      <c r="G330">
        <v>0</v>
      </c>
      <c r="H330" s="6"/>
      <c r="I330" s="6"/>
      <c r="J330" s="6"/>
    </row>
    <row r="331" spans="1:10" x14ac:dyDescent="0.2">
      <c r="H331" s="6"/>
      <c r="I331" s="6"/>
      <c r="J331" s="6"/>
    </row>
    <row r="332" spans="1:10" x14ac:dyDescent="0.2">
      <c r="H332" s="6"/>
      <c r="I332" s="6"/>
      <c r="J332" s="6"/>
    </row>
    <row r="333" spans="1:10" x14ac:dyDescent="0.2">
      <c r="A333" t="s">
        <v>82</v>
      </c>
      <c r="B333" t="s">
        <v>36</v>
      </c>
      <c r="C333">
        <v>0</v>
      </c>
      <c r="D333">
        <v>1</v>
      </c>
      <c r="E333">
        <v>0.31680000000000003</v>
      </c>
      <c r="F333">
        <v>0.31680000000000003</v>
      </c>
      <c r="G333">
        <v>0</v>
      </c>
      <c r="H333" s="6">
        <f>AVERAGE(F333:F337)/B$13</f>
        <v>3.5428160919540228</v>
      </c>
      <c r="I333" s="6">
        <f>STDEV(F333:F337)/B$13</f>
        <v>0.71252090386619571</v>
      </c>
      <c r="J333" s="6">
        <f>I333/H333*100</f>
        <v>20.111710158604602</v>
      </c>
    </row>
    <row r="334" spans="1:10" x14ac:dyDescent="0.2">
      <c r="A334" t="s">
        <v>82</v>
      </c>
      <c r="B334" t="s">
        <v>36</v>
      </c>
      <c r="C334">
        <v>0</v>
      </c>
      <c r="D334">
        <v>2</v>
      </c>
      <c r="E334">
        <v>0.47149999999999997</v>
      </c>
      <c r="F334">
        <v>0.47149999999999997</v>
      </c>
      <c r="G334">
        <v>0</v>
      </c>
      <c r="H334" s="6"/>
      <c r="I334" s="6"/>
      <c r="J334" s="6"/>
    </row>
    <row r="335" spans="1:10" x14ac:dyDescent="0.2">
      <c r="A335" t="s">
        <v>82</v>
      </c>
      <c r="B335" t="s">
        <v>36</v>
      </c>
      <c r="C335">
        <v>0</v>
      </c>
      <c r="D335">
        <v>3</v>
      </c>
      <c r="E335">
        <v>0.22570000000000001</v>
      </c>
      <c r="G335">
        <v>1</v>
      </c>
      <c r="H335" s="6"/>
      <c r="I335" s="6"/>
      <c r="J335" s="6"/>
    </row>
    <row r="336" spans="1:10" x14ac:dyDescent="0.2">
      <c r="A336" t="s">
        <v>82</v>
      </c>
      <c r="B336" t="s">
        <v>36</v>
      </c>
      <c r="C336">
        <v>0</v>
      </c>
      <c r="D336">
        <v>4</v>
      </c>
      <c r="E336">
        <v>0.4446</v>
      </c>
      <c r="F336">
        <v>0.4446</v>
      </c>
      <c r="G336">
        <v>0</v>
      </c>
      <c r="H336" s="6"/>
      <c r="I336" s="6"/>
      <c r="J336" s="6"/>
    </row>
    <row r="337" spans="1:10" x14ac:dyDescent="0.2">
      <c r="H337" s="6"/>
      <c r="I337" s="6"/>
      <c r="J337" s="6"/>
    </row>
    <row r="338" spans="1:10" x14ac:dyDescent="0.2">
      <c r="H338" s="6"/>
      <c r="I338" s="6"/>
      <c r="J338" s="6"/>
    </row>
    <row r="339" spans="1:10" x14ac:dyDescent="0.2">
      <c r="A339" t="s">
        <v>95</v>
      </c>
      <c r="B339" t="s">
        <v>150</v>
      </c>
      <c r="C339">
        <v>37</v>
      </c>
      <c r="D339">
        <v>1</v>
      </c>
      <c r="E339">
        <v>9.2620000000000005</v>
      </c>
      <c r="G339">
        <v>1</v>
      </c>
      <c r="H339" s="6">
        <f>AVERAGE(F339:F343)/B$13</f>
        <v>76.795977011494244</v>
      </c>
      <c r="I339" s="6">
        <f>STDEV(F339:F343)/B$13</f>
        <v>0.35084547674625804</v>
      </c>
      <c r="J339" s="6">
        <f>I339/H339*100</f>
        <v>0.45685397907464104</v>
      </c>
    </row>
    <row r="340" spans="1:10" x14ac:dyDescent="0.2">
      <c r="A340" t="s">
        <v>95</v>
      </c>
      <c r="B340" t="s">
        <v>150</v>
      </c>
      <c r="C340">
        <v>37</v>
      </c>
      <c r="D340">
        <v>2</v>
      </c>
      <c r="E340">
        <v>8.9169999999999998</v>
      </c>
      <c r="F340">
        <v>8.9169999999999998</v>
      </c>
      <c r="G340">
        <v>0</v>
      </c>
      <c r="H340" s="6"/>
      <c r="I340" s="6"/>
      <c r="J340" s="6"/>
    </row>
    <row r="341" spans="1:10" x14ac:dyDescent="0.2">
      <c r="A341" t="s">
        <v>95</v>
      </c>
      <c r="B341" t="s">
        <v>150</v>
      </c>
      <c r="C341">
        <v>37</v>
      </c>
      <c r="D341">
        <v>3</v>
      </c>
      <c r="E341">
        <v>8.9440000000000008</v>
      </c>
      <c r="F341">
        <v>8.9440000000000008</v>
      </c>
      <c r="G341">
        <v>0</v>
      </c>
      <c r="H341" s="6"/>
      <c r="I341" s="6"/>
      <c r="J341" s="6"/>
    </row>
    <row r="342" spans="1:10" x14ac:dyDescent="0.2">
      <c r="A342" t="s">
        <v>95</v>
      </c>
      <c r="B342" t="s">
        <v>150</v>
      </c>
      <c r="C342">
        <v>37</v>
      </c>
      <c r="D342">
        <v>4</v>
      </c>
      <c r="E342">
        <v>8.8640000000000008</v>
      </c>
      <c r="F342">
        <v>8.8640000000000008</v>
      </c>
      <c r="G342">
        <v>0</v>
      </c>
      <c r="H342" s="6"/>
      <c r="I342" s="6"/>
      <c r="J342" s="6"/>
    </row>
    <row r="343" spans="1:10" x14ac:dyDescent="0.2">
      <c r="H343" s="6"/>
      <c r="I343" s="6"/>
      <c r="J343" s="6"/>
    </row>
    <row r="344" spans="1:10" x14ac:dyDescent="0.2">
      <c r="H344" s="6"/>
      <c r="I344" s="6"/>
      <c r="J344" s="6"/>
    </row>
    <row r="345" spans="1:10" x14ac:dyDescent="0.2">
      <c r="A345" t="s">
        <v>97</v>
      </c>
      <c r="B345" t="s">
        <v>150</v>
      </c>
      <c r="C345">
        <v>38</v>
      </c>
      <c r="D345">
        <v>1</v>
      </c>
      <c r="E345">
        <v>9.1159999999999997</v>
      </c>
      <c r="F345">
        <v>9.1159999999999997</v>
      </c>
      <c r="G345">
        <v>0</v>
      </c>
      <c r="H345" s="6">
        <f>AVERAGE(F345:F349)/B$13</f>
        <v>77.709770114942543</v>
      </c>
      <c r="I345" s="6">
        <f>STDEV(F345:F349)/B$13</f>
        <v>0.79779037395599472</v>
      </c>
      <c r="J345" s="6">
        <f>I345/H345*100</f>
        <v>1.026628148270111</v>
      </c>
    </row>
    <row r="346" spans="1:10" x14ac:dyDescent="0.2">
      <c r="A346" t="s">
        <v>97</v>
      </c>
      <c r="B346" t="s">
        <v>150</v>
      </c>
      <c r="C346">
        <v>38</v>
      </c>
      <c r="D346">
        <v>2</v>
      </c>
      <c r="E346">
        <v>8.9350000000000005</v>
      </c>
      <c r="F346">
        <v>8.9350000000000005</v>
      </c>
      <c r="G346">
        <v>0</v>
      </c>
      <c r="H346" s="6"/>
      <c r="I346" s="6"/>
      <c r="J346" s="6"/>
    </row>
    <row r="347" spans="1:10" x14ac:dyDescent="0.2">
      <c r="A347" t="s">
        <v>97</v>
      </c>
      <c r="B347" t="s">
        <v>150</v>
      </c>
      <c r="C347">
        <v>38</v>
      </c>
      <c r="D347">
        <v>3</v>
      </c>
      <c r="E347">
        <v>8.9920000000000009</v>
      </c>
      <c r="F347">
        <v>8.9920000000000009</v>
      </c>
      <c r="G347">
        <v>0</v>
      </c>
      <c r="H347" s="6"/>
      <c r="I347" s="6"/>
      <c r="J347" s="6"/>
    </row>
    <row r="348" spans="1:10" x14ac:dyDescent="0.2">
      <c r="H348" s="6"/>
      <c r="I348" s="6"/>
      <c r="J348" s="6"/>
    </row>
    <row r="349" spans="1:10" x14ac:dyDescent="0.2">
      <c r="H349" s="6"/>
      <c r="I349" s="6"/>
      <c r="J349" s="6"/>
    </row>
    <row r="350" spans="1:10" x14ac:dyDescent="0.2">
      <c r="A350" t="s">
        <v>98</v>
      </c>
      <c r="B350" t="s">
        <v>151</v>
      </c>
      <c r="C350">
        <v>39</v>
      </c>
      <c r="D350">
        <v>1</v>
      </c>
      <c r="E350">
        <v>9.3520000000000003</v>
      </c>
      <c r="F350">
        <v>9.3520000000000003</v>
      </c>
      <c r="G350">
        <v>0</v>
      </c>
      <c r="H350" s="6">
        <f>AVERAGE(F350:F354)/B$13</f>
        <v>79.008620689655174</v>
      </c>
      <c r="I350" s="6">
        <f>STDEV(F350:F354)/B$13</f>
        <v>1.3968975731829185</v>
      </c>
      <c r="J350" s="6">
        <f>I350/H350*100</f>
        <v>1.7680318438539941</v>
      </c>
    </row>
    <row r="351" spans="1:10" x14ac:dyDescent="0.2">
      <c r="A351" t="s">
        <v>98</v>
      </c>
      <c r="B351" t="s">
        <v>151</v>
      </c>
      <c r="C351">
        <v>39</v>
      </c>
      <c r="D351">
        <v>2</v>
      </c>
      <c r="E351">
        <v>9.077</v>
      </c>
      <c r="F351">
        <v>9.077</v>
      </c>
      <c r="G351">
        <v>0</v>
      </c>
      <c r="H351" s="6"/>
      <c r="I351" s="6"/>
      <c r="J351" s="6"/>
    </row>
    <row r="352" spans="1:10" x14ac:dyDescent="0.2">
      <c r="A352" t="s">
        <v>98</v>
      </c>
      <c r="B352" t="s">
        <v>151</v>
      </c>
      <c r="C352">
        <v>39</v>
      </c>
      <c r="D352">
        <v>3</v>
      </c>
      <c r="E352">
        <v>9.0660000000000007</v>
      </c>
      <c r="F352">
        <v>9.0660000000000007</v>
      </c>
      <c r="G352">
        <v>0</v>
      </c>
      <c r="H352" s="6"/>
      <c r="I352" s="6"/>
      <c r="J352" s="6"/>
    </row>
    <row r="353" spans="1:10" x14ac:dyDescent="0.2">
      <c r="H353" s="6"/>
      <c r="I353" s="6"/>
      <c r="J353" s="6"/>
    </row>
    <row r="354" spans="1:10" x14ac:dyDescent="0.2">
      <c r="H354" s="6"/>
      <c r="I354" s="6"/>
      <c r="J354" s="6"/>
    </row>
    <row r="355" spans="1:10" x14ac:dyDescent="0.2">
      <c r="A355" t="s">
        <v>100</v>
      </c>
      <c r="B355" t="s">
        <v>151</v>
      </c>
      <c r="C355">
        <v>40</v>
      </c>
      <c r="D355">
        <v>1</v>
      </c>
      <c r="E355">
        <v>9.2530000000000001</v>
      </c>
      <c r="F355">
        <v>9.2530000000000001</v>
      </c>
      <c r="G355">
        <v>0</v>
      </c>
      <c r="H355" s="6">
        <f>AVERAGE(F355:F359)/B$13</f>
        <v>78.795977011494244</v>
      </c>
      <c r="I355" s="6">
        <f>STDEV(F355:F359)/B$13</f>
        <v>0.85237364131898319</v>
      </c>
      <c r="J355" s="6">
        <f>I355/H355*100</f>
        <v>1.0817476648517785</v>
      </c>
    </row>
    <row r="356" spans="1:10" x14ac:dyDescent="0.2">
      <c r="A356" t="s">
        <v>100</v>
      </c>
      <c r="B356" t="s">
        <v>151</v>
      </c>
      <c r="C356">
        <v>40</v>
      </c>
      <c r="D356">
        <v>2</v>
      </c>
      <c r="E356">
        <v>9.1</v>
      </c>
      <c r="F356">
        <v>9.1</v>
      </c>
      <c r="G356">
        <v>0</v>
      </c>
      <c r="H356" s="6"/>
      <c r="I356" s="6"/>
      <c r="J356" s="6"/>
    </row>
    <row r="357" spans="1:10" x14ac:dyDescent="0.2">
      <c r="A357" t="s">
        <v>100</v>
      </c>
      <c r="B357" t="s">
        <v>151</v>
      </c>
      <c r="C357">
        <v>40</v>
      </c>
      <c r="D357">
        <v>3</v>
      </c>
      <c r="E357">
        <v>9.0679999999999996</v>
      </c>
      <c r="F357">
        <v>9.0679999999999996</v>
      </c>
      <c r="G357">
        <v>0</v>
      </c>
      <c r="H357" s="6"/>
      <c r="I357" s="6"/>
      <c r="J357" s="6"/>
    </row>
    <row r="358" spans="1:10" x14ac:dyDescent="0.2">
      <c r="H358" s="6"/>
      <c r="I358" s="6"/>
      <c r="J358" s="6"/>
    </row>
    <row r="359" spans="1:10" x14ac:dyDescent="0.2">
      <c r="H359" s="6"/>
      <c r="I359" s="6"/>
      <c r="J359" s="6"/>
    </row>
    <row r="360" spans="1:10" x14ac:dyDescent="0.2">
      <c r="A360" t="s">
        <v>82</v>
      </c>
      <c r="B360" t="s">
        <v>36</v>
      </c>
      <c r="C360">
        <v>0</v>
      </c>
      <c r="D360">
        <v>1</v>
      </c>
      <c r="E360">
        <v>0.34539999999999998</v>
      </c>
      <c r="F360">
        <v>0.34539999999999998</v>
      </c>
      <c r="G360">
        <v>0</v>
      </c>
      <c r="H360" s="6">
        <f>AVERAGE(F360:F364)/B$13</f>
        <v>2.4939655172413793</v>
      </c>
      <c r="I360" s="6">
        <f>STDEV(F360:F364)/B$13</f>
        <v>0.4202805034090652</v>
      </c>
      <c r="J360" s="6">
        <f>I360/H360*100</f>
        <v>16.851897129433656</v>
      </c>
    </row>
    <row r="361" spans="1:10" x14ac:dyDescent="0.2">
      <c r="A361" t="s">
        <v>82</v>
      </c>
      <c r="B361" t="s">
        <v>36</v>
      </c>
      <c r="C361">
        <v>0</v>
      </c>
      <c r="D361">
        <v>2</v>
      </c>
      <c r="E361">
        <v>0</v>
      </c>
      <c r="G361">
        <v>1</v>
      </c>
      <c r="H361" s="6"/>
      <c r="I361" s="6"/>
      <c r="J361" s="6"/>
    </row>
    <row r="362" spans="1:10" x14ac:dyDescent="0.2">
      <c r="A362" t="s">
        <v>82</v>
      </c>
      <c r="B362" t="s">
        <v>36</v>
      </c>
      <c r="C362">
        <v>0</v>
      </c>
      <c r="D362">
        <v>3</v>
      </c>
      <c r="E362">
        <v>0.26529999999999998</v>
      </c>
      <c r="F362">
        <v>0.26529999999999998</v>
      </c>
      <c r="G362">
        <v>0</v>
      </c>
      <c r="H362" s="6"/>
      <c r="I362" s="6"/>
      <c r="J362" s="6"/>
    </row>
    <row r="363" spans="1:10" x14ac:dyDescent="0.2">
      <c r="A363" t="s">
        <v>82</v>
      </c>
      <c r="B363" t="s">
        <v>36</v>
      </c>
      <c r="C363">
        <v>0</v>
      </c>
      <c r="D363">
        <v>4</v>
      </c>
      <c r="E363">
        <v>0.25719999999999998</v>
      </c>
      <c r="F363">
        <v>0.25719999999999998</v>
      </c>
      <c r="G363">
        <v>0</v>
      </c>
      <c r="H363" s="6"/>
      <c r="I363" s="6"/>
      <c r="J363" s="6"/>
    </row>
    <row r="364" spans="1:10" x14ac:dyDescent="0.2">
      <c r="H364" s="6"/>
      <c r="I364" s="6"/>
      <c r="J364" s="6"/>
    </row>
    <row r="365" spans="1:10" x14ac:dyDescent="0.2">
      <c r="H365" s="6"/>
      <c r="I365" s="6"/>
      <c r="J365" s="6"/>
    </row>
    <row r="366" spans="1:10" x14ac:dyDescent="0.2">
      <c r="A366" t="s">
        <v>82</v>
      </c>
      <c r="B366" t="s">
        <v>36</v>
      </c>
      <c r="C366">
        <v>0</v>
      </c>
      <c r="D366">
        <v>1</v>
      </c>
      <c r="E366">
        <v>0.375</v>
      </c>
      <c r="F366">
        <v>0.375</v>
      </c>
      <c r="G366">
        <v>0</v>
      </c>
      <c r="H366" s="6">
        <f>AVERAGE(F366:F370)/B$13</f>
        <v>2.5367816091954021</v>
      </c>
      <c r="I366" s="6">
        <f>STDEV(F366:F370)/B$13</f>
        <v>0.8571798139551805</v>
      </c>
      <c r="J366" s="6">
        <f>I366/H366*100</f>
        <v>33.790051569597054</v>
      </c>
    </row>
    <row r="367" spans="1:10" x14ac:dyDescent="0.2">
      <c r="A367" t="s">
        <v>82</v>
      </c>
      <c r="B367" t="s">
        <v>36</v>
      </c>
      <c r="C367">
        <v>0</v>
      </c>
      <c r="D367">
        <v>2</v>
      </c>
      <c r="E367">
        <v>0.1832</v>
      </c>
      <c r="F367">
        <v>0.1832</v>
      </c>
      <c r="G367">
        <v>0</v>
      </c>
      <c r="H367" s="6"/>
      <c r="I367" s="6"/>
      <c r="J367" s="6"/>
    </row>
    <row r="368" spans="1:10" x14ac:dyDescent="0.2">
      <c r="A368" t="s">
        <v>82</v>
      </c>
      <c r="B368" t="s">
        <v>36</v>
      </c>
      <c r="C368">
        <v>0</v>
      </c>
      <c r="D368">
        <v>3</v>
      </c>
      <c r="E368">
        <v>0.3246</v>
      </c>
      <c r="F368">
        <v>0.3246</v>
      </c>
      <c r="G368">
        <v>0</v>
      </c>
      <c r="H368" s="6"/>
      <c r="I368" s="6"/>
      <c r="J368" s="6"/>
    </row>
    <row r="369" spans="1:10" x14ac:dyDescent="0.2">
      <c r="H369" s="6"/>
      <c r="I369" s="6"/>
      <c r="J369" s="6"/>
    </row>
    <row r="370" spans="1:10" x14ac:dyDescent="0.2">
      <c r="H370" s="6"/>
      <c r="I370" s="6"/>
      <c r="J370" s="6"/>
    </row>
    <row r="371" spans="1:10" x14ac:dyDescent="0.2">
      <c r="A371" t="s">
        <v>82</v>
      </c>
      <c r="B371" t="s">
        <v>36</v>
      </c>
      <c r="C371">
        <v>0</v>
      </c>
      <c r="D371">
        <v>1</v>
      </c>
      <c r="E371">
        <v>0.16139999999999999</v>
      </c>
      <c r="F371">
        <v>0.16139999999999999</v>
      </c>
      <c r="G371">
        <v>0</v>
      </c>
      <c r="H371" s="6">
        <f>AVERAGE(F371:F375)/B$13</f>
        <v>1.6140804597701148</v>
      </c>
      <c r="I371" s="6">
        <f>STDEV(F371:F375)/B$13</f>
        <v>0.22503522866852446</v>
      </c>
      <c r="J371" s="6">
        <f>I371/H371*100</f>
        <v>13.942008114054927</v>
      </c>
    </row>
    <row r="372" spans="1:10" x14ac:dyDescent="0.2">
      <c r="A372" t="s">
        <v>82</v>
      </c>
      <c r="B372" t="s">
        <v>36</v>
      </c>
      <c r="C372">
        <v>0</v>
      </c>
      <c r="D372">
        <v>2</v>
      </c>
      <c r="E372">
        <v>0.21360000000000001</v>
      </c>
      <c r="F372">
        <v>0.21360000000000001</v>
      </c>
      <c r="G372">
        <v>0</v>
      </c>
      <c r="H372" s="6"/>
      <c r="I372" s="6"/>
      <c r="J372" s="6"/>
    </row>
    <row r="373" spans="1:10" x14ac:dyDescent="0.2">
      <c r="A373" t="s">
        <v>82</v>
      </c>
      <c r="B373" t="s">
        <v>36</v>
      </c>
      <c r="C373">
        <v>0</v>
      </c>
      <c r="D373">
        <v>3</v>
      </c>
      <c r="E373">
        <v>0.1867</v>
      </c>
      <c r="F373">
        <v>0.1867</v>
      </c>
      <c r="G373">
        <v>0</v>
      </c>
      <c r="H373" s="6"/>
      <c r="I373" s="6"/>
      <c r="J373" s="6"/>
    </row>
    <row r="374" spans="1:10" x14ac:dyDescent="0.2">
      <c r="H374" s="6"/>
      <c r="I374" s="6"/>
      <c r="J374" s="6"/>
    </row>
    <row r="375" spans="1:10" x14ac:dyDescent="0.2">
      <c r="H375" s="6"/>
      <c r="I375" s="6"/>
      <c r="J375" s="6"/>
    </row>
    <row r="376" spans="1:10" x14ac:dyDescent="0.2">
      <c r="A376" t="s">
        <v>101</v>
      </c>
      <c r="B376" t="s">
        <v>45</v>
      </c>
      <c r="C376">
        <v>6</v>
      </c>
      <c r="D376">
        <v>1</v>
      </c>
      <c r="E376">
        <v>9.8919999999999995</v>
      </c>
      <c r="F376">
        <v>9.8919999999999995</v>
      </c>
      <c r="G376">
        <v>0</v>
      </c>
      <c r="H376" s="6">
        <f>AVERAGE(F376:F380)/B$13</f>
        <v>84.06609195402298</v>
      </c>
      <c r="I376" s="6">
        <f>STDEV(F376:F380)/B$13</f>
        <v>1.4453565953332732</v>
      </c>
      <c r="J376" s="6">
        <f>I376/H376*100</f>
        <v>1.7193098450725659</v>
      </c>
    </row>
    <row r="377" spans="1:10" x14ac:dyDescent="0.2">
      <c r="A377" t="s">
        <v>101</v>
      </c>
      <c r="B377" t="s">
        <v>45</v>
      </c>
      <c r="C377">
        <v>6</v>
      </c>
      <c r="D377">
        <v>2</v>
      </c>
      <c r="E377">
        <v>9.7970000000000006</v>
      </c>
      <c r="F377">
        <v>9.7970000000000006</v>
      </c>
      <c r="G377">
        <v>0</v>
      </c>
      <c r="H377" s="6"/>
      <c r="I377" s="6"/>
      <c r="J377" s="6"/>
    </row>
    <row r="378" spans="1:10" x14ac:dyDescent="0.2">
      <c r="A378" t="s">
        <v>101</v>
      </c>
      <c r="B378" t="s">
        <v>45</v>
      </c>
      <c r="C378">
        <v>6</v>
      </c>
      <c r="D378">
        <v>3</v>
      </c>
      <c r="E378">
        <v>9.5660000000000007</v>
      </c>
      <c r="F378">
        <v>9.5660000000000007</v>
      </c>
      <c r="G378">
        <v>0</v>
      </c>
      <c r="H378" s="6"/>
      <c r="I378" s="6"/>
      <c r="J378" s="6"/>
    </row>
    <row r="379" spans="1:10" x14ac:dyDescent="0.2">
      <c r="H379" s="6"/>
      <c r="I379" s="6"/>
      <c r="J379" s="6"/>
    </row>
    <row r="380" spans="1:10" x14ac:dyDescent="0.2">
      <c r="H380" s="6"/>
      <c r="I380" s="6"/>
      <c r="J380" s="6"/>
    </row>
    <row r="381" spans="1:10" x14ac:dyDescent="0.2">
      <c r="A381" t="s">
        <v>102</v>
      </c>
      <c r="B381" t="s">
        <v>47</v>
      </c>
      <c r="C381">
        <v>7</v>
      </c>
      <c r="D381">
        <v>1</v>
      </c>
      <c r="E381">
        <v>8.5220000000000002</v>
      </c>
      <c r="F381">
        <v>8.5220000000000002</v>
      </c>
      <c r="G381">
        <v>0</v>
      </c>
      <c r="H381" s="6">
        <f>AVERAGE(F381:F385)/B$13</f>
        <v>72.284482758620683</v>
      </c>
      <c r="I381" s="6">
        <f>STDEV(F381:F385)/B$13</f>
        <v>1.0627950384236775</v>
      </c>
      <c r="J381" s="6">
        <f>I381/H381*100</f>
        <v>1.4702948653207704</v>
      </c>
    </row>
    <row r="382" spans="1:10" x14ac:dyDescent="0.2">
      <c r="A382" t="s">
        <v>102</v>
      </c>
      <c r="B382" t="s">
        <v>47</v>
      </c>
      <c r="C382">
        <v>7</v>
      </c>
      <c r="D382">
        <v>2</v>
      </c>
      <c r="E382">
        <v>8.2829999999999995</v>
      </c>
      <c r="F382">
        <v>8.2829999999999995</v>
      </c>
      <c r="G382">
        <v>0</v>
      </c>
      <c r="H382" s="6"/>
      <c r="I382" s="6"/>
      <c r="J382" s="6"/>
    </row>
    <row r="383" spans="1:10" x14ac:dyDescent="0.2">
      <c r="A383" t="s">
        <v>102</v>
      </c>
      <c r="B383" t="s">
        <v>47</v>
      </c>
      <c r="C383">
        <v>7</v>
      </c>
      <c r="D383">
        <v>3</v>
      </c>
      <c r="E383">
        <v>8.0459999999999994</v>
      </c>
      <c r="G383">
        <v>1</v>
      </c>
      <c r="H383" s="6"/>
      <c r="I383" s="6"/>
      <c r="J383" s="6"/>
    </row>
    <row r="384" spans="1:10" x14ac:dyDescent="0.2">
      <c r="A384" t="s">
        <v>102</v>
      </c>
      <c r="B384" t="s">
        <v>47</v>
      </c>
      <c r="C384">
        <v>7</v>
      </c>
      <c r="D384">
        <v>4</v>
      </c>
      <c r="E384">
        <v>8.35</v>
      </c>
      <c r="F384">
        <v>8.35</v>
      </c>
      <c r="G384">
        <v>0</v>
      </c>
      <c r="H384" s="6"/>
      <c r="I384" s="6"/>
      <c r="J384" s="6"/>
    </row>
    <row r="385" spans="1:10" x14ac:dyDescent="0.2">
      <c r="H385" s="6"/>
      <c r="I385" s="6"/>
      <c r="J385" s="6"/>
    </row>
    <row r="386" spans="1:10" x14ac:dyDescent="0.2">
      <c r="H386" s="6"/>
      <c r="I386" s="6"/>
      <c r="J386" s="6"/>
    </row>
    <row r="387" spans="1:10" x14ac:dyDescent="0.2">
      <c r="A387" t="s">
        <v>103</v>
      </c>
      <c r="B387" t="s">
        <v>49</v>
      </c>
      <c r="C387">
        <v>8</v>
      </c>
      <c r="D387">
        <v>1</v>
      </c>
      <c r="E387">
        <v>6.8360000000000003</v>
      </c>
      <c r="F387">
        <v>6.8360000000000003</v>
      </c>
      <c r="G387">
        <v>0</v>
      </c>
      <c r="H387" s="6">
        <f>AVERAGE(F387:F391)/B$13</f>
        <v>57.66379310344827</v>
      </c>
      <c r="I387" s="6">
        <f>STDEV(F387:F391)/B$13</f>
        <v>1.1077837780586288</v>
      </c>
      <c r="J387" s="6">
        <f>I387/H387*100</f>
        <v>1.9211080618149343</v>
      </c>
    </row>
    <row r="388" spans="1:10" x14ac:dyDescent="0.2">
      <c r="A388" t="s">
        <v>103</v>
      </c>
      <c r="B388" t="s">
        <v>49</v>
      </c>
      <c r="C388">
        <v>8</v>
      </c>
      <c r="D388">
        <v>2</v>
      </c>
      <c r="E388">
        <v>6.633</v>
      </c>
      <c r="F388">
        <v>6.633</v>
      </c>
      <c r="G388">
        <v>0</v>
      </c>
      <c r="H388" s="6"/>
      <c r="I388" s="6"/>
      <c r="J388" s="6"/>
    </row>
    <row r="389" spans="1:10" x14ac:dyDescent="0.2">
      <c r="A389" t="s">
        <v>103</v>
      </c>
      <c r="B389" t="s">
        <v>49</v>
      </c>
      <c r="C389">
        <v>8</v>
      </c>
      <c r="D389">
        <v>3</v>
      </c>
      <c r="E389">
        <v>6.5979999999999999</v>
      </c>
      <c r="F389">
        <v>6.5979999999999999</v>
      </c>
      <c r="G389">
        <v>0</v>
      </c>
      <c r="H389" s="6"/>
      <c r="I389" s="6"/>
      <c r="J389" s="6"/>
    </row>
    <row r="390" spans="1:10" x14ac:dyDescent="0.2">
      <c r="H390" s="6"/>
      <c r="I390" s="6"/>
      <c r="J390" s="6"/>
    </row>
    <row r="391" spans="1:10" x14ac:dyDescent="0.2">
      <c r="H391" s="6"/>
      <c r="I391" s="6"/>
      <c r="J391" s="6"/>
    </row>
    <row r="392" spans="1:10" x14ac:dyDescent="0.2">
      <c r="A392" t="s">
        <v>104</v>
      </c>
      <c r="B392" t="s">
        <v>152</v>
      </c>
      <c r="C392">
        <v>41</v>
      </c>
      <c r="D392">
        <v>1</v>
      </c>
      <c r="E392">
        <v>9.7330000000000005</v>
      </c>
      <c r="G392">
        <v>1</v>
      </c>
      <c r="H392" s="6">
        <f>AVERAGE(F392:F396)/B$13</f>
        <v>79.261494252873561</v>
      </c>
      <c r="I392" s="6">
        <f>STDEV(F392:F396)/B$13</f>
        <v>0.3409625343953171</v>
      </c>
      <c r="J392" s="6">
        <f>I392/H392*100</f>
        <v>0.43017424489566164</v>
      </c>
    </row>
    <row r="393" spans="1:10" x14ac:dyDescent="0.2">
      <c r="A393" t="s">
        <v>104</v>
      </c>
      <c r="B393" t="s">
        <v>152</v>
      </c>
      <c r="C393">
        <v>41</v>
      </c>
      <c r="D393">
        <v>2</v>
      </c>
      <c r="E393">
        <v>9.2260000000000009</v>
      </c>
      <c r="F393">
        <v>9.2260000000000009</v>
      </c>
      <c r="G393">
        <v>0</v>
      </c>
      <c r="H393" s="6"/>
      <c r="I393" s="6"/>
      <c r="J393" s="6"/>
    </row>
    <row r="394" spans="1:10" x14ac:dyDescent="0.2">
      <c r="A394" t="s">
        <v>104</v>
      </c>
      <c r="B394" t="s">
        <v>152</v>
      </c>
      <c r="C394">
        <v>41</v>
      </c>
      <c r="D394">
        <v>3</v>
      </c>
      <c r="E394">
        <v>9.2070000000000007</v>
      </c>
      <c r="F394">
        <v>9.2070000000000007</v>
      </c>
      <c r="G394">
        <v>0</v>
      </c>
      <c r="H394" s="6"/>
      <c r="I394" s="6"/>
      <c r="J394" s="6"/>
    </row>
    <row r="395" spans="1:10" x14ac:dyDescent="0.2">
      <c r="A395" t="s">
        <v>104</v>
      </c>
      <c r="B395" t="s">
        <v>152</v>
      </c>
      <c r="C395">
        <v>41</v>
      </c>
      <c r="D395">
        <v>4</v>
      </c>
      <c r="E395">
        <v>9.15</v>
      </c>
      <c r="F395">
        <v>9.15</v>
      </c>
      <c r="G395">
        <v>0</v>
      </c>
      <c r="H395" s="6"/>
      <c r="I395" s="6"/>
      <c r="J395" s="6"/>
    </row>
    <row r="396" spans="1:10" x14ac:dyDescent="0.2">
      <c r="H396" s="6"/>
      <c r="I396" s="6"/>
      <c r="J396" s="6"/>
    </row>
    <row r="397" spans="1:10" x14ac:dyDescent="0.2">
      <c r="H397" s="6"/>
      <c r="I397" s="6"/>
      <c r="J397" s="6"/>
    </row>
    <row r="398" spans="1:10" x14ac:dyDescent="0.2">
      <c r="A398" t="s">
        <v>106</v>
      </c>
      <c r="B398" t="s">
        <v>152</v>
      </c>
      <c r="C398">
        <v>42</v>
      </c>
      <c r="D398">
        <v>1</v>
      </c>
      <c r="E398">
        <v>9.5709999999999997</v>
      </c>
      <c r="G398">
        <v>1</v>
      </c>
      <c r="H398" s="6">
        <f>AVERAGE(F398:F402)/B$13</f>
        <v>79.626436781609186</v>
      </c>
      <c r="I398" s="6">
        <f>STDEV(F398:F402)/B$13</f>
        <v>0.54045147081929656</v>
      </c>
      <c r="J398" s="6">
        <f>I398/H398*100</f>
        <v>0.67873371290189544</v>
      </c>
    </row>
    <row r="399" spans="1:10" x14ac:dyDescent="0.2">
      <c r="A399" t="s">
        <v>106</v>
      </c>
      <c r="B399" t="s">
        <v>152</v>
      </c>
      <c r="C399">
        <v>42</v>
      </c>
      <c r="D399">
        <v>2</v>
      </c>
      <c r="E399">
        <v>9.3019999999999996</v>
      </c>
      <c r="F399">
        <v>9.3019999999999996</v>
      </c>
      <c r="G399">
        <v>0</v>
      </c>
      <c r="H399" s="6"/>
      <c r="I399" s="6"/>
      <c r="J399" s="6"/>
    </row>
    <row r="400" spans="1:10" x14ac:dyDescent="0.2">
      <c r="A400" t="s">
        <v>106</v>
      </c>
      <c r="B400" t="s">
        <v>152</v>
      </c>
      <c r="C400">
        <v>42</v>
      </c>
      <c r="D400">
        <v>3</v>
      </c>
      <c r="E400">
        <v>9.1769999999999996</v>
      </c>
      <c r="F400">
        <v>9.1769999999999996</v>
      </c>
      <c r="G400">
        <v>0</v>
      </c>
      <c r="H400" s="6"/>
      <c r="I400" s="6"/>
      <c r="J400" s="6"/>
    </row>
    <row r="401" spans="1:10" x14ac:dyDescent="0.2">
      <c r="A401" t="s">
        <v>106</v>
      </c>
      <c r="B401" t="s">
        <v>152</v>
      </c>
      <c r="C401">
        <v>42</v>
      </c>
      <c r="D401">
        <v>4</v>
      </c>
      <c r="E401">
        <v>9.2309999999999999</v>
      </c>
      <c r="F401">
        <v>9.2309999999999999</v>
      </c>
      <c r="G401">
        <v>0</v>
      </c>
      <c r="H401" s="6"/>
      <c r="I401" s="6"/>
      <c r="J401" s="6"/>
    </row>
    <row r="402" spans="1:10" x14ac:dyDescent="0.2">
      <c r="H402" s="6"/>
      <c r="I402" s="6"/>
      <c r="J402" s="6"/>
    </row>
    <row r="403" spans="1:10" x14ac:dyDescent="0.2">
      <c r="H403" s="6"/>
      <c r="I403" s="6"/>
      <c r="J403" s="6"/>
    </row>
    <row r="404" spans="1:10" x14ac:dyDescent="0.2">
      <c r="A404" t="s">
        <v>107</v>
      </c>
      <c r="B404" t="s">
        <v>153</v>
      </c>
      <c r="C404">
        <v>43</v>
      </c>
      <c r="D404">
        <v>1</v>
      </c>
      <c r="E404">
        <v>9.3480000000000008</v>
      </c>
      <c r="F404">
        <v>9.3480000000000008</v>
      </c>
      <c r="G404">
        <v>0</v>
      </c>
      <c r="H404" s="6">
        <f>AVERAGE(F404:F408)/B$13</f>
        <v>79.387931034482762</v>
      </c>
      <c r="I404" s="6">
        <f>STDEV(F404:F408)/B$13</f>
        <v>1.0474403998323536</v>
      </c>
      <c r="J404" s="6">
        <f>I404/H404*100</f>
        <v>1.3193950090189273</v>
      </c>
    </row>
    <row r="405" spans="1:10" x14ac:dyDescent="0.2">
      <c r="A405" t="s">
        <v>107</v>
      </c>
      <c r="B405" t="s">
        <v>153</v>
      </c>
      <c r="C405">
        <v>43</v>
      </c>
      <c r="D405">
        <v>2</v>
      </c>
      <c r="E405">
        <v>9.1560000000000006</v>
      </c>
      <c r="F405">
        <v>9.1560000000000006</v>
      </c>
      <c r="G405">
        <v>0</v>
      </c>
      <c r="H405" s="6"/>
      <c r="I405" s="6"/>
      <c r="J405" s="6"/>
    </row>
    <row r="406" spans="1:10" x14ac:dyDescent="0.2">
      <c r="A406" t="s">
        <v>107</v>
      </c>
      <c r="B406" t="s">
        <v>153</v>
      </c>
      <c r="C406">
        <v>43</v>
      </c>
      <c r="D406">
        <v>3</v>
      </c>
      <c r="E406">
        <v>9.1229999999999993</v>
      </c>
      <c r="F406">
        <v>9.1229999999999993</v>
      </c>
      <c r="G406">
        <v>0</v>
      </c>
      <c r="H406" s="6"/>
      <c r="I406" s="6"/>
      <c r="J406" s="6"/>
    </row>
    <row r="407" spans="1:10" x14ac:dyDescent="0.2">
      <c r="H407" s="6"/>
      <c r="I407" s="6"/>
      <c r="J407" s="6"/>
    </row>
    <row r="408" spans="1:10" x14ac:dyDescent="0.2">
      <c r="H408" s="6"/>
      <c r="I408" s="6"/>
      <c r="J408" s="6"/>
    </row>
    <row r="409" spans="1:10" x14ac:dyDescent="0.2">
      <c r="A409" t="s">
        <v>109</v>
      </c>
      <c r="B409" t="s">
        <v>153</v>
      </c>
      <c r="C409">
        <v>44</v>
      </c>
      <c r="D409">
        <v>1</v>
      </c>
      <c r="E409">
        <v>9.5259999999999998</v>
      </c>
      <c r="F409">
        <v>9.5259999999999998</v>
      </c>
      <c r="G409">
        <v>0</v>
      </c>
      <c r="H409" s="6">
        <f>AVERAGE(F409:F413)/B$13</f>
        <v>81.258620689655174</v>
      </c>
      <c r="I409" s="6">
        <f>STDEV(F409:F413)/B$13</f>
        <v>0.83353643977501968</v>
      </c>
      <c r="J409" s="6">
        <f>I409/H409*100</f>
        <v>1.0257821664958868</v>
      </c>
    </row>
    <row r="410" spans="1:10" x14ac:dyDescent="0.2">
      <c r="A410" t="s">
        <v>109</v>
      </c>
      <c r="B410" t="s">
        <v>153</v>
      </c>
      <c r="C410">
        <v>44</v>
      </c>
      <c r="D410">
        <v>2</v>
      </c>
      <c r="E410">
        <v>9.4190000000000005</v>
      </c>
      <c r="F410">
        <v>9.4190000000000005</v>
      </c>
      <c r="G410">
        <v>0</v>
      </c>
      <c r="H410" s="6"/>
      <c r="I410" s="6"/>
      <c r="J410" s="6"/>
    </row>
    <row r="411" spans="1:10" x14ac:dyDescent="0.2">
      <c r="A411" t="s">
        <v>109</v>
      </c>
      <c r="B411" t="s">
        <v>153</v>
      </c>
      <c r="C411">
        <v>44</v>
      </c>
      <c r="D411">
        <v>3</v>
      </c>
      <c r="E411">
        <v>9.3330000000000002</v>
      </c>
      <c r="F411">
        <v>9.3330000000000002</v>
      </c>
      <c r="G411">
        <v>0</v>
      </c>
      <c r="H411" s="6"/>
      <c r="I411" s="6"/>
      <c r="J411" s="6"/>
    </row>
    <row r="412" spans="1:10" x14ac:dyDescent="0.2">
      <c r="H412" s="6"/>
      <c r="I412" s="6"/>
      <c r="J412" s="6"/>
    </row>
    <row r="413" spans="1:10" x14ac:dyDescent="0.2">
      <c r="H413" s="6"/>
      <c r="I413" s="6"/>
      <c r="J413" s="6"/>
    </row>
    <row r="414" spans="1:10" x14ac:dyDescent="0.2">
      <c r="A414" t="s">
        <v>110</v>
      </c>
      <c r="B414" t="s">
        <v>36</v>
      </c>
      <c r="C414">
        <v>0</v>
      </c>
      <c r="D414">
        <v>1</v>
      </c>
      <c r="E414">
        <v>0.3221</v>
      </c>
      <c r="F414">
        <v>0.3221</v>
      </c>
      <c r="G414">
        <v>0</v>
      </c>
      <c r="H414" s="6">
        <f>AVERAGE(F414:F418)/B$13</f>
        <v>2.4103448275862069</v>
      </c>
      <c r="I414" s="6">
        <f>STDEV(F414:F418)/B$13</f>
        <v>0.4935305300248275</v>
      </c>
      <c r="J414" s="6">
        <f>I414/H414*100</f>
        <v>20.475515551816876</v>
      </c>
    </row>
    <row r="415" spans="1:10" x14ac:dyDescent="0.2">
      <c r="A415" t="s">
        <v>110</v>
      </c>
      <c r="B415" t="s">
        <v>36</v>
      </c>
      <c r="C415">
        <v>0</v>
      </c>
      <c r="D415">
        <v>2</v>
      </c>
      <c r="E415">
        <v>0.30220000000000002</v>
      </c>
      <c r="F415">
        <v>0.30220000000000002</v>
      </c>
      <c r="G415">
        <v>0</v>
      </c>
      <c r="H415" s="6"/>
      <c r="I415" s="6"/>
      <c r="J415" s="6"/>
    </row>
    <row r="416" spans="1:10" x14ac:dyDescent="0.2">
      <c r="A416" t="s">
        <v>110</v>
      </c>
      <c r="B416" t="s">
        <v>36</v>
      </c>
      <c r="C416">
        <v>0</v>
      </c>
      <c r="D416">
        <v>3</v>
      </c>
      <c r="E416">
        <v>0.2145</v>
      </c>
      <c r="F416">
        <v>0.2145</v>
      </c>
      <c r="G416">
        <v>0</v>
      </c>
      <c r="H416" s="6"/>
      <c r="I416" s="6"/>
      <c r="J416" s="6"/>
    </row>
    <row r="417" spans="1:10" x14ac:dyDescent="0.2">
      <c r="H417" s="6"/>
      <c r="I417" s="6"/>
      <c r="J417" s="6"/>
    </row>
    <row r="418" spans="1:10" x14ac:dyDescent="0.2">
      <c r="H418" s="6"/>
      <c r="I418" s="6"/>
      <c r="J418" s="6"/>
    </row>
    <row r="419" spans="1:10" x14ac:dyDescent="0.2">
      <c r="A419" t="s">
        <v>111</v>
      </c>
      <c r="B419" t="s">
        <v>154</v>
      </c>
      <c r="C419">
        <v>45</v>
      </c>
      <c r="D419">
        <v>1</v>
      </c>
      <c r="E419">
        <v>9.36</v>
      </c>
      <c r="F419">
        <v>9.36</v>
      </c>
      <c r="G419">
        <v>0</v>
      </c>
      <c r="H419" s="6">
        <f>AVERAGE(F419:F423)/B$13</f>
        <v>79.571839080459768</v>
      </c>
      <c r="I419" s="6">
        <f>STDEV(F419:F423)/B$13</f>
        <v>1.4389667291918056</v>
      </c>
      <c r="J419" s="6">
        <f>I419/H419*100</f>
        <v>1.8083869190666582</v>
      </c>
    </row>
    <row r="420" spans="1:10" x14ac:dyDescent="0.2">
      <c r="A420" t="s">
        <v>111</v>
      </c>
      <c r="B420" t="s">
        <v>154</v>
      </c>
      <c r="C420">
        <v>45</v>
      </c>
      <c r="D420">
        <v>2</v>
      </c>
      <c r="E420">
        <v>9.2889999999999997</v>
      </c>
      <c r="F420">
        <v>9.2889999999999997</v>
      </c>
      <c r="G420">
        <v>0</v>
      </c>
      <c r="H420" s="6"/>
      <c r="I420" s="6"/>
      <c r="J420" s="6"/>
    </row>
    <row r="421" spans="1:10" x14ac:dyDescent="0.2">
      <c r="A421" t="s">
        <v>111</v>
      </c>
      <c r="B421" t="s">
        <v>154</v>
      </c>
      <c r="C421">
        <v>45</v>
      </c>
      <c r="D421">
        <v>3</v>
      </c>
      <c r="E421">
        <v>9.0419999999999998</v>
      </c>
      <c r="F421">
        <v>9.0419999999999998</v>
      </c>
      <c r="G421">
        <v>0</v>
      </c>
      <c r="H421" s="6"/>
      <c r="I421" s="6"/>
      <c r="J421" s="6"/>
    </row>
    <row r="422" spans="1:10" x14ac:dyDescent="0.2">
      <c r="H422" s="6"/>
      <c r="I422" s="6"/>
      <c r="J422" s="6"/>
    </row>
    <row r="423" spans="1:10" x14ac:dyDescent="0.2">
      <c r="H423" s="6"/>
      <c r="I423" s="6"/>
      <c r="J423" s="6"/>
    </row>
    <row r="424" spans="1:10" x14ac:dyDescent="0.2">
      <c r="A424" t="s">
        <v>113</v>
      </c>
      <c r="B424" t="s">
        <v>154</v>
      </c>
      <c r="C424">
        <v>46</v>
      </c>
      <c r="D424">
        <v>1</v>
      </c>
      <c r="E424">
        <v>9.5429999999999993</v>
      </c>
      <c r="G424">
        <v>1</v>
      </c>
      <c r="H424" s="6">
        <f>AVERAGE(F424:F428)/B$13</f>
        <v>78.522988505747122</v>
      </c>
      <c r="I424" s="6">
        <f>STDEV(F424:F428)/B$13</f>
        <v>0.92093554338474459</v>
      </c>
      <c r="J424" s="6">
        <f>I424/H424*100</f>
        <v>1.1728228394126148</v>
      </c>
    </row>
    <row r="425" spans="1:10" x14ac:dyDescent="0.2">
      <c r="A425" t="s">
        <v>113</v>
      </c>
      <c r="B425" t="s">
        <v>154</v>
      </c>
      <c r="C425">
        <v>46</v>
      </c>
      <c r="D425">
        <v>2</v>
      </c>
      <c r="E425">
        <v>9.2289999999999992</v>
      </c>
      <c r="F425">
        <v>9.2289999999999992</v>
      </c>
      <c r="G425">
        <v>0</v>
      </c>
      <c r="H425" s="6"/>
      <c r="I425" s="6"/>
      <c r="J425" s="6"/>
    </row>
    <row r="426" spans="1:10" x14ac:dyDescent="0.2">
      <c r="A426" t="s">
        <v>113</v>
      </c>
      <c r="B426" t="s">
        <v>154</v>
      </c>
      <c r="C426">
        <v>46</v>
      </c>
      <c r="D426">
        <v>3</v>
      </c>
      <c r="E426">
        <v>9.0719999999999992</v>
      </c>
      <c r="F426">
        <v>9.0719999999999992</v>
      </c>
      <c r="G426">
        <v>0</v>
      </c>
      <c r="H426" s="6"/>
      <c r="I426" s="6"/>
      <c r="J426" s="6"/>
    </row>
    <row r="427" spans="1:10" x14ac:dyDescent="0.2">
      <c r="A427" t="s">
        <v>113</v>
      </c>
      <c r="B427" t="s">
        <v>154</v>
      </c>
      <c r="C427">
        <v>46</v>
      </c>
      <c r="D427">
        <v>4</v>
      </c>
      <c r="E427">
        <v>9.0250000000000004</v>
      </c>
      <c r="F427">
        <v>9.0250000000000004</v>
      </c>
      <c r="G427">
        <v>0</v>
      </c>
      <c r="H427" s="6"/>
      <c r="I427" s="6"/>
      <c r="J427" s="6"/>
    </row>
    <row r="428" spans="1:10" x14ac:dyDescent="0.2">
      <c r="H428" s="6"/>
      <c r="I428" s="6"/>
      <c r="J428" s="6"/>
    </row>
    <row r="429" spans="1:10" x14ac:dyDescent="0.2">
      <c r="H429" s="6"/>
      <c r="I429" s="6"/>
      <c r="J429" s="6"/>
    </row>
    <row r="430" spans="1:10" x14ac:dyDescent="0.2">
      <c r="A430" t="s">
        <v>114</v>
      </c>
      <c r="B430" t="s">
        <v>155</v>
      </c>
      <c r="C430">
        <v>47</v>
      </c>
      <c r="D430">
        <v>1</v>
      </c>
      <c r="E430">
        <v>9.4499999999999993</v>
      </c>
      <c r="F430">
        <v>9.4499999999999993</v>
      </c>
      <c r="G430">
        <v>0</v>
      </c>
      <c r="H430" s="6">
        <f>AVERAGE(F430:F434)/B$13</f>
        <v>80.580459770114942</v>
      </c>
      <c r="I430" s="6">
        <f>STDEV(F430:F434)/B$13</f>
        <v>1.16648263086145</v>
      </c>
      <c r="J430" s="6">
        <f>I430/H430*100</f>
        <v>1.447599869979975</v>
      </c>
    </row>
    <row r="431" spans="1:10" x14ac:dyDescent="0.2">
      <c r="A431" t="s">
        <v>114</v>
      </c>
      <c r="B431" t="s">
        <v>155</v>
      </c>
      <c r="C431">
        <v>47</v>
      </c>
      <c r="D431">
        <v>2</v>
      </c>
      <c r="E431">
        <v>9.1940000000000008</v>
      </c>
      <c r="F431">
        <v>9.1940000000000008</v>
      </c>
      <c r="G431">
        <v>0</v>
      </c>
      <c r="H431" s="6"/>
      <c r="I431" s="6"/>
      <c r="J431" s="6"/>
    </row>
    <row r="432" spans="1:10" x14ac:dyDescent="0.2">
      <c r="A432" t="s">
        <v>114</v>
      </c>
      <c r="B432" t="s">
        <v>155</v>
      </c>
      <c r="C432">
        <v>47</v>
      </c>
      <c r="D432">
        <v>3</v>
      </c>
      <c r="E432">
        <v>8.98</v>
      </c>
      <c r="G432">
        <v>1</v>
      </c>
      <c r="H432" s="6"/>
      <c r="I432" s="6"/>
      <c r="J432" s="6"/>
    </row>
    <row r="433" spans="1:10" x14ac:dyDescent="0.2">
      <c r="A433" t="s">
        <v>114</v>
      </c>
      <c r="B433" t="s">
        <v>155</v>
      </c>
      <c r="C433">
        <v>47</v>
      </c>
      <c r="D433">
        <v>4</v>
      </c>
      <c r="E433">
        <v>9.3979999999999997</v>
      </c>
      <c r="F433">
        <v>9.3979999999999997</v>
      </c>
      <c r="G433">
        <v>0</v>
      </c>
      <c r="H433" s="6"/>
      <c r="I433" s="6"/>
      <c r="J433" s="6"/>
    </row>
    <row r="434" spans="1:10" x14ac:dyDescent="0.2">
      <c r="H434" s="6"/>
      <c r="I434" s="6"/>
      <c r="J434" s="6"/>
    </row>
    <row r="435" spans="1:10" x14ac:dyDescent="0.2">
      <c r="H435" s="6"/>
      <c r="I435" s="6"/>
      <c r="J435" s="6"/>
    </row>
    <row r="436" spans="1:10" x14ac:dyDescent="0.2">
      <c r="A436" t="s">
        <v>116</v>
      </c>
      <c r="B436" t="s">
        <v>155</v>
      </c>
      <c r="C436">
        <v>48</v>
      </c>
      <c r="D436">
        <v>1</v>
      </c>
      <c r="E436">
        <v>9.3699999999999992</v>
      </c>
      <c r="F436">
        <v>9.3699999999999992</v>
      </c>
      <c r="G436">
        <v>0</v>
      </c>
      <c r="H436" s="6">
        <f>AVERAGE(F436:F440)/B$13</f>
        <v>80.445402298850567</v>
      </c>
      <c r="I436" s="6">
        <f>STDEV(F436:F440)/B$13</f>
        <v>1.4466928266775263</v>
      </c>
      <c r="J436" s="6">
        <f>I436/H436*100</f>
        <v>1.7983536477363071</v>
      </c>
    </row>
    <row r="437" spans="1:10" x14ac:dyDescent="0.2">
      <c r="A437" t="s">
        <v>116</v>
      </c>
      <c r="B437" t="s">
        <v>155</v>
      </c>
      <c r="C437">
        <v>48</v>
      </c>
      <c r="D437">
        <v>2</v>
      </c>
      <c r="E437">
        <v>9.4770000000000003</v>
      </c>
      <c r="F437">
        <v>9.4770000000000003</v>
      </c>
      <c r="G437">
        <v>0</v>
      </c>
      <c r="H437" s="6"/>
      <c r="I437" s="6"/>
      <c r="J437" s="6"/>
    </row>
    <row r="438" spans="1:10" x14ac:dyDescent="0.2">
      <c r="A438" t="s">
        <v>116</v>
      </c>
      <c r="B438" t="s">
        <v>155</v>
      </c>
      <c r="C438">
        <v>48</v>
      </c>
      <c r="D438">
        <v>3</v>
      </c>
      <c r="E438">
        <v>9.1479999999999997</v>
      </c>
      <c r="F438">
        <v>9.1479999999999997</v>
      </c>
      <c r="G438">
        <v>0</v>
      </c>
      <c r="H438" s="6"/>
      <c r="I438" s="6"/>
      <c r="J438" s="6"/>
    </row>
    <row r="439" spans="1:10" x14ac:dyDescent="0.2">
      <c r="H439" s="6"/>
      <c r="I439" s="6"/>
      <c r="J439" s="6"/>
    </row>
    <row r="440" spans="1:10" x14ac:dyDescent="0.2">
      <c r="H440" s="6"/>
      <c r="I440" s="6"/>
      <c r="J440" s="6"/>
    </row>
    <row r="441" spans="1:10" x14ac:dyDescent="0.2">
      <c r="A441" t="s">
        <v>110</v>
      </c>
      <c r="B441" t="s">
        <v>36</v>
      </c>
      <c r="C441">
        <v>0</v>
      </c>
      <c r="D441">
        <v>1</v>
      </c>
      <c r="E441">
        <v>0.2646</v>
      </c>
      <c r="F441">
        <v>0.2646</v>
      </c>
      <c r="G441">
        <v>0</v>
      </c>
      <c r="H441" s="6">
        <f>AVERAGE(F441:F445)/B$13</f>
        <v>1.7163793103448273</v>
      </c>
      <c r="I441" s="6">
        <f>STDEV(F441:F445)/B$13</f>
        <v>0.50462265602158096</v>
      </c>
      <c r="J441" s="6">
        <f>I441/H441*100</f>
        <v>29.400415920895735</v>
      </c>
    </row>
    <row r="442" spans="1:10" x14ac:dyDescent="0.2">
      <c r="A442" t="s">
        <v>110</v>
      </c>
      <c r="B442" t="s">
        <v>36</v>
      </c>
      <c r="C442">
        <v>0</v>
      </c>
      <c r="D442">
        <v>2</v>
      </c>
      <c r="E442">
        <v>0.15190000000000001</v>
      </c>
      <c r="F442">
        <v>0.15190000000000001</v>
      </c>
      <c r="G442">
        <v>0</v>
      </c>
      <c r="H442" s="6"/>
      <c r="I442" s="6"/>
      <c r="J442" s="6"/>
    </row>
    <row r="443" spans="1:10" x14ac:dyDescent="0.2">
      <c r="A443" t="s">
        <v>110</v>
      </c>
      <c r="B443" t="s">
        <v>36</v>
      </c>
      <c r="C443">
        <v>0</v>
      </c>
      <c r="D443">
        <v>3</v>
      </c>
      <c r="E443">
        <v>0.18079999999999999</v>
      </c>
      <c r="F443">
        <v>0.18079999999999999</v>
      </c>
      <c r="G443">
        <v>0</v>
      </c>
      <c r="H443" s="6"/>
      <c r="I443" s="6"/>
      <c r="J443" s="6"/>
    </row>
    <row r="444" spans="1:10" x14ac:dyDescent="0.2">
      <c r="H444" s="6"/>
      <c r="I444" s="6"/>
      <c r="J444" s="6"/>
    </row>
    <row r="445" spans="1:10" x14ac:dyDescent="0.2">
      <c r="H445" s="6"/>
      <c r="I445" s="6"/>
      <c r="J445" s="6"/>
    </row>
    <row r="446" spans="1:10" x14ac:dyDescent="0.2">
      <c r="A446" t="s">
        <v>117</v>
      </c>
      <c r="B446" t="s">
        <v>156</v>
      </c>
      <c r="C446">
        <v>49</v>
      </c>
      <c r="D446">
        <v>1</v>
      </c>
      <c r="E446">
        <v>9.49</v>
      </c>
      <c r="F446">
        <v>9.49</v>
      </c>
      <c r="G446">
        <v>0</v>
      </c>
      <c r="H446" s="6">
        <f>AVERAGE(F446:F450)/B$13</f>
        <v>80.704022988505741</v>
      </c>
      <c r="I446" s="6">
        <f>STDEV(F446:F450)/B$13</f>
        <v>0.9849617370558752</v>
      </c>
      <c r="J446" s="6">
        <f>I446/H446*100</f>
        <v>1.2204617571495266</v>
      </c>
    </row>
    <row r="447" spans="1:10" x14ac:dyDescent="0.2">
      <c r="A447" t="s">
        <v>117</v>
      </c>
      <c r="B447" t="s">
        <v>156</v>
      </c>
      <c r="C447">
        <v>49</v>
      </c>
      <c r="D447">
        <v>2</v>
      </c>
      <c r="E447">
        <v>9.2710000000000008</v>
      </c>
      <c r="F447">
        <v>9.2710000000000008</v>
      </c>
      <c r="G447">
        <v>0</v>
      </c>
      <c r="H447" s="6"/>
      <c r="I447" s="6"/>
      <c r="J447" s="6"/>
    </row>
    <row r="448" spans="1:10" x14ac:dyDescent="0.2">
      <c r="A448" t="s">
        <v>117</v>
      </c>
      <c r="B448" t="s">
        <v>156</v>
      </c>
      <c r="C448">
        <v>49</v>
      </c>
      <c r="D448">
        <v>3</v>
      </c>
      <c r="E448">
        <v>9.3239999999999998</v>
      </c>
      <c r="F448">
        <v>9.3239999999999998</v>
      </c>
      <c r="G448">
        <v>0</v>
      </c>
      <c r="H448" s="6"/>
      <c r="I448" s="6"/>
      <c r="J448" s="6"/>
    </row>
    <row r="449" spans="1:10" x14ac:dyDescent="0.2">
      <c r="H449" s="6"/>
      <c r="I449" s="6"/>
      <c r="J449" s="6"/>
    </row>
    <row r="450" spans="1:10" x14ac:dyDescent="0.2">
      <c r="H450" s="6"/>
      <c r="I450" s="6"/>
      <c r="J450" s="6"/>
    </row>
    <row r="451" spans="1:10" x14ac:dyDescent="0.2">
      <c r="A451" t="s">
        <v>119</v>
      </c>
      <c r="B451" t="s">
        <v>156</v>
      </c>
      <c r="C451">
        <v>50</v>
      </c>
      <c r="D451">
        <v>1</v>
      </c>
      <c r="E451">
        <v>9.7189999999999994</v>
      </c>
      <c r="F451">
        <v>9.7189999999999994</v>
      </c>
      <c r="G451">
        <v>0</v>
      </c>
      <c r="H451" s="6">
        <f>AVERAGE(F451:F455)/B$13</f>
        <v>82.166666666666671</v>
      </c>
      <c r="I451" s="6">
        <f>STDEV(F451:F455)/B$13</f>
        <v>1.4288083363382542</v>
      </c>
      <c r="J451" s="6">
        <f>I451/H451*100</f>
        <v>1.7389148109593355</v>
      </c>
    </row>
    <row r="452" spans="1:10" x14ac:dyDescent="0.2">
      <c r="A452" t="s">
        <v>119</v>
      </c>
      <c r="B452" t="s">
        <v>156</v>
      </c>
      <c r="C452">
        <v>50</v>
      </c>
      <c r="D452">
        <v>2</v>
      </c>
      <c r="E452">
        <v>9.4700000000000006</v>
      </c>
      <c r="F452">
        <v>9.4700000000000006</v>
      </c>
      <c r="G452">
        <v>0</v>
      </c>
      <c r="H452" s="6"/>
      <c r="I452" s="6"/>
      <c r="J452" s="6"/>
    </row>
    <row r="453" spans="1:10" x14ac:dyDescent="0.2">
      <c r="A453" t="s">
        <v>119</v>
      </c>
      <c r="B453" t="s">
        <v>156</v>
      </c>
      <c r="C453">
        <v>50</v>
      </c>
      <c r="D453">
        <v>3</v>
      </c>
      <c r="E453">
        <v>9.4049999999999994</v>
      </c>
      <c r="F453">
        <v>9.4049999999999994</v>
      </c>
      <c r="G453">
        <v>0</v>
      </c>
      <c r="H453" s="6"/>
      <c r="I453" s="6"/>
      <c r="J453" s="6"/>
    </row>
    <row r="454" spans="1:10" x14ac:dyDescent="0.2">
      <c r="H454" s="6"/>
      <c r="I454" s="6"/>
      <c r="J454" s="6"/>
    </row>
    <row r="455" spans="1:10" x14ac:dyDescent="0.2">
      <c r="H455" s="6"/>
      <c r="I455" s="6"/>
      <c r="J455" s="6"/>
    </row>
    <row r="456" spans="1:10" x14ac:dyDescent="0.2">
      <c r="A456" t="s">
        <v>120</v>
      </c>
      <c r="B456" t="s">
        <v>157</v>
      </c>
      <c r="C456">
        <v>51</v>
      </c>
      <c r="D456">
        <v>1</v>
      </c>
      <c r="E456">
        <v>9.5540000000000003</v>
      </c>
      <c r="F456">
        <v>9.5540000000000003</v>
      </c>
      <c r="G456">
        <v>0</v>
      </c>
      <c r="H456" s="6">
        <f>AVERAGE(F456:F460)/B$13</f>
        <v>81.58620689655173</v>
      </c>
      <c r="I456" s="6">
        <f>STDEV(F456:F460)/B$13</f>
        <v>1.4115573154132959</v>
      </c>
      <c r="J456" s="6">
        <f>I456/H456*100</f>
        <v>1.7301421025775816</v>
      </c>
    </row>
    <row r="457" spans="1:10" x14ac:dyDescent="0.2">
      <c r="A457" t="s">
        <v>120</v>
      </c>
      <c r="B457" t="s">
        <v>157</v>
      </c>
      <c r="C457">
        <v>51</v>
      </c>
      <c r="D457">
        <v>2</v>
      </c>
      <c r="E457">
        <v>9.5630000000000006</v>
      </c>
      <c r="F457">
        <v>9.5630000000000006</v>
      </c>
      <c r="G457">
        <v>0</v>
      </c>
      <c r="H457" s="6"/>
      <c r="I457" s="6"/>
      <c r="J457" s="6"/>
    </row>
    <row r="458" spans="1:10" x14ac:dyDescent="0.2">
      <c r="A458" t="s">
        <v>120</v>
      </c>
      <c r="B458" t="s">
        <v>157</v>
      </c>
      <c r="C458">
        <v>51</v>
      </c>
      <c r="D458">
        <v>3</v>
      </c>
      <c r="E458">
        <v>9.2750000000000004</v>
      </c>
      <c r="F458">
        <v>9.2750000000000004</v>
      </c>
      <c r="G458">
        <v>0</v>
      </c>
      <c r="H458" s="6"/>
      <c r="I458" s="6"/>
      <c r="J458" s="6"/>
    </row>
    <row r="459" spans="1:10" x14ac:dyDescent="0.2">
      <c r="H459" s="6"/>
      <c r="I459" s="6"/>
      <c r="J459" s="6"/>
    </row>
    <row r="460" spans="1:10" x14ac:dyDescent="0.2">
      <c r="H460" s="6"/>
      <c r="I460" s="6"/>
      <c r="J460" s="6"/>
    </row>
    <row r="461" spans="1:10" x14ac:dyDescent="0.2">
      <c r="A461" t="s">
        <v>122</v>
      </c>
      <c r="B461" t="s">
        <v>157</v>
      </c>
      <c r="C461">
        <v>52</v>
      </c>
      <c r="D461">
        <v>1</v>
      </c>
      <c r="E461">
        <v>9.5760000000000005</v>
      </c>
      <c r="F461">
        <v>9.5760000000000005</v>
      </c>
      <c r="G461">
        <v>0</v>
      </c>
      <c r="H461" s="6">
        <f>AVERAGE(F461:F465)/B$13</f>
        <v>81.571839080459768</v>
      </c>
      <c r="I461" s="6">
        <f>STDEV(F461:F465)/B$13</f>
        <v>0.94601349771119703</v>
      </c>
      <c r="J461" s="6">
        <f>I461/H461*100</f>
        <v>1.1597305005935694</v>
      </c>
    </row>
    <row r="462" spans="1:10" x14ac:dyDescent="0.2">
      <c r="A462" t="s">
        <v>122</v>
      </c>
      <c r="B462" t="s">
        <v>157</v>
      </c>
      <c r="C462">
        <v>52</v>
      </c>
      <c r="D462">
        <v>2</v>
      </c>
      <c r="E462">
        <v>9.3569999999999993</v>
      </c>
      <c r="F462">
        <v>9.3569999999999993</v>
      </c>
      <c r="G462">
        <v>0</v>
      </c>
      <c r="H462" s="6"/>
      <c r="I462" s="6"/>
      <c r="J462" s="6"/>
    </row>
    <row r="463" spans="1:10" x14ac:dyDescent="0.2">
      <c r="A463" t="s">
        <v>122</v>
      </c>
      <c r="B463" t="s">
        <v>157</v>
      </c>
      <c r="C463">
        <v>52</v>
      </c>
      <c r="D463">
        <v>3</v>
      </c>
      <c r="E463">
        <v>9.4540000000000006</v>
      </c>
      <c r="F463">
        <v>9.4540000000000006</v>
      </c>
      <c r="G463">
        <v>0</v>
      </c>
      <c r="H463" s="6"/>
      <c r="I463" s="6"/>
      <c r="J463" s="6"/>
    </row>
    <row r="464" spans="1:10" x14ac:dyDescent="0.2">
      <c r="H464" s="6"/>
      <c r="I464" s="6"/>
      <c r="J464" s="6"/>
    </row>
    <row r="465" spans="1:10" x14ac:dyDescent="0.2">
      <c r="H465" s="6"/>
      <c r="I465" s="6"/>
      <c r="J465" s="6"/>
    </row>
    <row r="466" spans="1:10" x14ac:dyDescent="0.2">
      <c r="A466" t="s">
        <v>110</v>
      </c>
      <c r="B466" t="s">
        <v>36</v>
      </c>
      <c r="C466">
        <v>0</v>
      </c>
      <c r="D466">
        <v>1</v>
      </c>
      <c r="E466">
        <v>0.26269999999999999</v>
      </c>
      <c r="F466">
        <v>0.26269999999999999</v>
      </c>
      <c r="G466">
        <v>0</v>
      </c>
      <c r="H466" s="6">
        <f>AVERAGE(F466:F470)/B$13</f>
        <v>1.9528735632183907</v>
      </c>
      <c r="I466" s="6">
        <f>STDEV(F466:F470)/B$13</f>
        <v>0.4458108063622534</v>
      </c>
      <c r="J466" s="6">
        <f>I466/H466*100</f>
        <v>22.828452120962947</v>
      </c>
    </row>
    <row r="467" spans="1:10" x14ac:dyDescent="0.2">
      <c r="A467" t="s">
        <v>110</v>
      </c>
      <c r="B467" t="s">
        <v>36</v>
      </c>
      <c r="C467">
        <v>0</v>
      </c>
      <c r="D467">
        <v>2</v>
      </c>
      <c r="E467">
        <v>0.24959999999999999</v>
      </c>
      <c r="F467">
        <v>0.24959999999999999</v>
      </c>
      <c r="G467">
        <v>0</v>
      </c>
      <c r="H467" s="6"/>
      <c r="I467" s="6"/>
      <c r="J467" s="6"/>
    </row>
    <row r="468" spans="1:10" x14ac:dyDescent="0.2">
      <c r="A468" t="s">
        <v>110</v>
      </c>
      <c r="B468" t="s">
        <v>36</v>
      </c>
      <c r="C468">
        <v>0</v>
      </c>
      <c r="D468">
        <v>3</v>
      </c>
      <c r="E468">
        <v>0.1673</v>
      </c>
      <c r="F468">
        <v>0.1673</v>
      </c>
      <c r="G468">
        <v>0</v>
      </c>
      <c r="H468" s="6"/>
      <c r="I468" s="6"/>
      <c r="J468" s="6"/>
    </row>
    <row r="469" spans="1:10" x14ac:dyDescent="0.2">
      <c r="H469" s="6"/>
      <c r="I469" s="6"/>
      <c r="J469" s="6"/>
    </row>
    <row r="470" spans="1:10" x14ac:dyDescent="0.2">
      <c r="H470" s="6"/>
      <c r="I470" s="6"/>
      <c r="J470" s="6"/>
    </row>
    <row r="471" spans="1:10" x14ac:dyDescent="0.2">
      <c r="A471" t="s">
        <v>123</v>
      </c>
      <c r="B471" t="s">
        <v>158</v>
      </c>
      <c r="C471">
        <v>53</v>
      </c>
      <c r="D471">
        <v>1</v>
      </c>
      <c r="E471">
        <v>9.6760000000000002</v>
      </c>
      <c r="G471">
        <v>1</v>
      </c>
      <c r="H471" s="6">
        <f>AVERAGE(F471:F475)/B$13</f>
        <v>79.672413793103431</v>
      </c>
      <c r="I471" s="6">
        <f>STDEV(F471:F475)/B$13</f>
        <v>1.0533833717801491</v>
      </c>
      <c r="J471" s="6">
        <f>I471/H471*100</f>
        <v>1.3221431630220442</v>
      </c>
    </row>
    <row r="472" spans="1:10" x14ac:dyDescent="0.2">
      <c r="A472" t="s">
        <v>123</v>
      </c>
      <c r="B472" t="s">
        <v>158</v>
      </c>
      <c r="C472">
        <v>53</v>
      </c>
      <c r="D472">
        <v>2</v>
      </c>
      <c r="E472">
        <v>9.1669999999999998</v>
      </c>
      <c r="F472">
        <v>9.1669999999999998</v>
      </c>
      <c r="G472">
        <v>0</v>
      </c>
      <c r="H472" s="6"/>
      <c r="I472" s="6"/>
      <c r="J472" s="6"/>
    </row>
    <row r="473" spans="1:10" x14ac:dyDescent="0.2">
      <c r="A473" t="s">
        <v>123</v>
      </c>
      <c r="B473" t="s">
        <v>158</v>
      </c>
      <c r="C473">
        <v>53</v>
      </c>
      <c r="D473">
        <v>3</v>
      </c>
      <c r="E473">
        <v>9.3829999999999991</v>
      </c>
      <c r="F473">
        <v>9.3829999999999991</v>
      </c>
      <c r="G473">
        <v>0</v>
      </c>
      <c r="H473" s="6"/>
      <c r="I473" s="6"/>
      <c r="J473" s="6"/>
    </row>
    <row r="474" spans="1:10" x14ac:dyDescent="0.2">
      <c r="A474" t="s">
        <v>123</v>
      </c>
      <c r="B474" t="s">
        <v>158</v>
      </c>
      <c r="C474">
        <v>53</v>
      </c>
      <c r="D474">
        <v>4</v>
      </c>
      <c r="E474">
        <v>9.1760000000000002</v>
      </c>
      <c r="F474">
        <v>9.1760000000000002</v>
      </c>
      <c r="G474">
        <v>0</v>
      </c>
      <c r="H474" s="6"/>
      <c r="I474" s="6"/>
      <c r="J474" s="6"/>
    </row>
    <row r="475" spans="1:10" x14ac:dyDescent="0.2">
      <c r="H475" s="6"/>
      <c r="I475" s="6"/>
      <c r="J475" s="6"/>
    </row>
    <row r="476" spans="1:10" x14ac:dyDescent="0.2">
      <c r="H476" s="6"/>
      <c r="I476" s="6"/>
      <c r="J476" s="6"/>
    </row>
    <row r="477" spans="1:10" x14ac:dyDescent="0.2">
      <c r="A477" t="s">
        <v>125</v>
      </c>
      <c r="B477" t="s">
        <v>158</v>
      </c>
      <c r="C477">
        <v>54</v>
      </c>
      <c r="D477">
        <v>1</v>
      </c>
      <c r="E477">
        <v>9.6950000000000003</v>
      </c>
      <c r="G477">
        <v>1</v>
      </c>
      <c r="H477" s="6">
        <f>AVERAGE(F477:F481)/B$13</f>
        <v>80.284482758620697</v>
      </c>
      <c r="I477" s="6">
        <f>STDEV(F477:F481)/B$13</f>
        <v>1.2251392213833099</v>
      </c>
      <c r="J477" s="6">
        <f>I477/H477*100</f>
        <v>1.5259975269028663</v>
      </c>
    </row>
    <row r="478" spans="1:10" x14ac:dyDescent="0.2">
      <c r="A478" t="s">
        <v>125</v>
      </c>
      <c r="B478" t="s">
        <v>158</v>
      </c>
      <c r="C478">
        <v>54</v>
      </c>
      <c r="D478">
        <v>2</v>
      </c>
      <c r="E478">
        <v>9.3659999999999997</v>
      </c>
      <c r="F478">
        <v>9.3659999999999997</v>
      </c>
      <c r="G478">
        <v>0</v>
      </c>
      <c r="H478" s="6"/>
      <c r="I478" s="6"/>
      <c r="J478" s="6"/>
    </row>
    <row r="479" spans="1:10" x14ac:dyDescent="0.2">
      <c r="A479" t="s">
        <v>125</v>
      </c>
      <c r="B479" t="s">
        <v>158</v>
      </c>
      <c r="C479">
        <v>54</v>
      </c>
      <c r="D479">
        <v>3</v>
      </c>
      <c r="E479">
        <v>9.1519999999999992</v>
      </c>
      <c r="F479">
        <v>9.1519999999999992</v>
      </c>
      <c r="G479">
        <v>0</v>
      </c>
      <c r="H479" s="6"/>
      <c r="I479" s="6"/>
      <c r="J479" s="6"/>
    </row>
    <row r="480" spans="1:10" x14ac:dyDescent="0.2">
      <c r="A480" t="s">
        <v>125</v>
      </c>
      <c r="B480" t="s">
        <v>158</v>
      </c>
      <c r="C480">
        <v>54</v>
      </c>
      <c r="D480">
        <v>4</v>
      </c>
      <c r="E480">
        <v>9.4209999999999994</v>
      </c>
      <c r="F480">
        <v>9.4209999999999994</v>
      </c>
      <c r="G480">
        <v>0</v>
      </c>
      <c r="H480" s="6"/>
      <c r="I480" s="6"/>
      <c r="J480" s="6"/>
    </row>
    <row r="481" spans="1:10" x14ac:dyDescent="0.2">
      <c r="H481" s="6"/>
      <c r="I481" s="6"/>
      <c r="J481" s="6"/>
    </row>
    <row r="482" spans="1:10" x14ac:dyDescent="0.2">
      <c r="H482" s="6"/>
      <c r="I482" s="6"/>
      <c r="J482" s="6"/>
    </row>
    <row r="483" spans="1:10" x14ac:dyDescent="0.2">
      <c r="A483" t="s">
        <v>126</v>
      </c>
      <c r="B483" t="s">
        <v>159</v>
      </c>
      <c r="C483">
        <v>55</v>
      </c>
      <c r="D483">
        <v>1</v>
      </c>
      <c r="E483">
        <v>9.67</v>
      </c>
      <c r="G483">
        <v>1</v>
      </c>
      <c r="H483" s="6">
        <f>AVERAGE(F483:F487)/B$13</f>
        <v>80.813218390804593</v>
      </c>
      <c r="I483" s="6">
        <f>STDEV(F483:F487)/B$13</f>
        <v>0.73661930896607719</v>
      </c>
      <c r="J483" s="6">
        <f>I483/H483*100</f>
        <v>0.91150844333888581</v>
      </c>
    </row>
    <row r="484" spans="1:10" x14ac:dyDescent="0.2">
      <c r="A484" t="s">
        <v>126</v>
      </c>
      <c r="B484" t="s">
        <v>159</v>
      </c>
      <c r="C484">
        <v>55</v>
      </c>
      <c r="D484">
        <v>2</v>
      </c>
      <c r="E484">
        <v>9.2769999999999992</v>
      </c>
      <c r="F484">
        <v>9.2769999999999992</v>
      </c>
      <c r="G484">
        <v>0</v>
      </c>
      <c r="H484" s="6"/>
      <c r="I484" s="6"/>
      <c r="J484" s="6"/>
    </row>
    <row r="485" spans="1:10" x14ac:dyDescent="0.2">
      <c r="A485" t="s">
        <v>126</v>
      </c>
      <c r="B485" t="s">
        <v>159</v>
      </c>
      <c r="C485">
        <v>55</v>
      </c>
      <c r="D485">
        <v>3</v>
      </c>
      <c r="E485">
        <v>9.4090000000000007</v>
      </c>
      <c r="F485">
        <v>9.4090000000000007</v>
      </c>
      <c r="G485">
        <v>0</v>
      </c>
      <c r="H485" s="6"/>
      <c r="I485" s="6"/>
      <c r="J485" s="6"/>
    </row>
    <row r="486" spans="1:10" x14ac:dyDescent="0.2">
      <c r="A486" t="s">
        <v>126</v>
      </c>
      <c r="B486" t="s">
        <v>159</v>
      </c>
      <c r="C486">
        <v>55</v>
      </c>
      <c r="D486">
        <v>4</v>
      </c>
      <c r="E486">
        <v>9.4369999999999994</v>
      </c>
      <c r="F486">
        <v>9.4369999999999994</v>
      </c>
      <c r="G486">
        <v>0</v>
      </c>
      <c r="H486" s="6"/>
      <c r="I486" s="6"/>
      <c r="J486" s="6"/>
    </row>
    <row r="487" spans="1:10" x14ac:dyDescent="0.2">
      <c r="H487" s="6"/>
      <c r="I487" s="6"/>
      <c r="J487" s="6"/>
    </row>
    <row r="488" spans="1:10" x14ac:dyDescent="0.2">
      <c r="H488" s="6"/>
      <c r="I488" s="6"/>
      <c r="J488" s="6"/>
    </row>
    <row r="489" spans="1:10" x14ac:dyDescent="0.2">
      <c r="A489" t="s">
        <v>128</v>
      </c>
      <c r="B489" t="s">
        <v>159</v>
      </c>
      <c r="C489">
        <v>56</v>
      </c>
      <c r="D489">
        <v>1</v>
      </c>
      <c r="E489">
        <v>9.6890000000000001</v>
      </c>
      <c r="G489">
        <v>1</v>
      </c>
      <c r="H489" s="6">
        <f>AVERAGE(F489:F493)/B$13</f>
        <v>80.091954022988489</v>
      </c>
      <c r="I489" s="6">
        <f>STDEV(F489:F493)/B$13</f>
        <v>0.3062873328131222</v>
      </c>
      <c r="J489" s="6">
        <f>I489/H489*100</f>
        <v>0.38241960325404184</v>
      </c>
    </row>
    <row r="490" spans="1:10" x14ac:dyDescent="0.2">
      <c r="A490" t="s">
        <v>128</v>
      </c>
      <c r="B490" t="s">
        <v>159</v>
      </c>
      <c r="C490">
        <v>56</v>
      </c>
      <c r="D490">
        <v>2</v>
      </c>
      <c r="E490">
        <v>9.3309999999999995</v>
      </c>
      <c r="F490">
        <v>9.3309999999999995</v>
      </c>
      <c r="G490">
        <v>0</v>
      </c>
      <c r="H490" s="6"/>
      <c r="I490" s="6"/>
      <c r="J490" s="6"/>
    </row>
    <row r="491" spans="1:10" x14ac:dyDescent="0.2">
      <c r="A491" t="s">
        <v>128</v>
      </c>
      <c r="B491" t="s">
        <v>159</v>
      </c>
      <c r="C491">
        <v>56</v>
      </c>
      <c r="D491">
        <v>3</v>
      </c>
      <c r="E491">
        <v>9.2769999999999992</v>
      </c>
      <c r="F491">
        <v>9.2769999999999992</v>
      </c>
      <c r="G491">
        <v>0</v>
      </c>
      <c r="H491" s="6"/>
      <c r="I491" s="6"/>
      <c r="J491" s="6"/>
    </row>
    <row r="492" spans="1:10" x14ac:dyDescent="0.2">
      <c r="A492" t="s">
        <v>128</v>
      </c>
      <c r="B492" t="s">
        <v>159</v>
      </c>
      <c r="C492">
        <v>56</v>
      </c>
      <c r="D492">
        <v>4</v>
      </c>
      <c r="E492">
        <v>9.2639999999999993</v>
      </c>
      <c r="F492">
        <v>9.2639999999999993</v>
      </c>
      <c r="G492">
        <v>0</v>
      </c>
      <c r="H492" s="6"/>
      <c r="I492" s="6"/>
      <c r="J492" s="6"/>
    </row>
    <row r="493" spans="1:10" x14ac:dyDescent="0.2">
      <c r="H493" s="6"/>
      <c r="I493" s="6"/>
      <c r="J493" s="6"/>
    </row>
    <row r="494" spans="1:10" x14ac:dyDescent="0.2">
      <c r="H494" s="6"/>
      <c r="I494" s="6"/>
      <c r="J494" s="6"/>
    </row>
    <row r="495" spans="1:10" x14ac:dyDescent="0.2">
      <c r="A495" t="s">
        <v>110</v>
      </c>
      <c r="B495" t="s">
        <v>36</v>
      </c>
      <c r="C495">
        <v>0</v>
      </c>
      <c r="D495">
        <v>1</v>
      </c>
      <c r="E495">
        <v>0.20499999999999999</v>
      </c>
      <c r="F495">
        <v>0.20499999999999999</v>
      </c>
      <c r="G495">
        <v>0</v>
      </c>
      <c r="H495" s="6">
        <f>AVERAGE(F495:F499)/B$13</f>
        <v>1.5353448275862069</v>
      </c>
      <c r="I495" s="6">
        <f>STDEV(F495:F499)/B$13</f>
        <v>0.42653078168977959</v>
      </c>
      <c r="J495" s="6">
        <f>I495/H495*100</f>
        <v>27.780780839985642</v>
      </c>
    </row>
    <row r="496" spans="1:10" x14ac:dyDescent="0.2">
      <c r="A496" t="s">
        <v>110</v>
      </c>
      <c r="B496" t="s">
        <v>36</v>
      </c>
      <c r="C496">
        <v>0</v>
      </c>
      <c r="D496">
        <v>2</v>
      </c>
      <c r="E496">
        <v>0.20830000000000001</v>
      </c>
      <c r="F496">
        <v>0.20830000000000001</v>
      </c>
      <c r="G496">
        <v>0</v>
      </c>
      <c r="H496" s="6"/>
      <c r="I496" s="6"/>
      <c r="J496" s="6"/>
    </row>
    <row r="497" spans="1:10" x14ac:dyDescent="0.2">
      <c r="A497" t="s">
        <v>110</v>
      </c>
      <c r="B497" t="s">
        <v>36</v>
      </c>
      <c r="C497">
        <v>0</v>
      </c>
      <c r="D497">
        <v>3</v>
      </c>
      <c r="E497">
        <v>0.121</v>
      </c>
      <c r="F497">
        <v>0.121</v>
      </c>
      <c r="G497">
        <v>0</v>
      </c>
      <c r="H497" s="6"/>
      <c r="I497" s="6"/>
      <c r="J497" s="6"/>
    </row>
    <row r="498" spans="1:10" x14ac:dyDescent="0.2">
      <c r="H498" s="6"/>
      <c r="I498" s="6"/>
      <c r="J498" s="6"/>
    </row>
    <row r="499" spans="1:10" x14ac:dyDescent="0.2">
      <c r="H499" s="6"/>
      <c r="I499" s="6"/>
      <c r="J499" s="6"/>
    </row>
    <row r="500" spans="1:10" x14ac:dyDescent="0.2">
      <c r="A500" t="s">
        <v>110</v>
      </c>
      <c r="B500" t="s">
        <v>36</v>
      </c>
      <c r="C500">
        <v>0</v>
      </c>
      <c r="D500">
        <v>1</v>
      </c>
      <c r="E500">
        <v>0.16800000000000001</v>
      </c>
      <c r="F500">
        <v>0.16800000000000001</v>
      </c>
      <c r="G500">
        <v>0</v>
      </c>
      <c r="H500" s="6">
        <f>AVERAGE(F500:F504)/B$13</f>
        <v>1.6629310344827584</v>
      </c>
      <c r="I500" s="6">
        <f>STDEV(F500:F504)/B$13</f>
        <v>0.36213156273336022</v>
      </c>
      <c r="J500" s="6">
        <f>I500/H500*100</f>
        <v>21.776703616936128</v>
      </c>
    </row>
    <row r="501" spans="1:10" x14ac:dyDescent="0.2">
      <c r="A501" t="s">
        <v>110</v>
      </c>
      <c r="B501" t="s">
        <v>36</v>
      </c>
      <c r="C501">
        <v>0</v>
      </c>
      <c r="D501">
        <v>2</v>
      </c>
      <c r="E501">
        <v>0.16930000000000001</v>
      </c>
      <c r="F501">
        <v>0.16930000000000001</v>
      </c>
      <c r="G501">
        <v>0</v>
      </c>
    </row>
    <row r="502" spans="1:10" x14ac:dyDescent="0.2">
      <c r="A502" t="s">
        <v>110</v>
      </c>
      <c r="B502" t="s">
        <v>36</v>
      </c>
      <c r="C502">
        <v>0</v>
      </c>
      <c r="D502">
        <v>3</v>
      </c>
      <c r="E502">
        <v>0.2414</v>
      </c>
      <c r="F502">
        <v>0.2414</v>
      </c>
      <c r="G502">
        <v>0</v>
      </c>
    </row>
    <row r="505" spans="1:10" x14ac:dyDescent="0.2">
      <c r="A505" t="s">
        <v>129</v>
      </c>
      <c r="B505" t="s">
        <v>45</v>
      </c>
      <c r="C505">
        <v>66</v>
      </c>
      <c r="D505">
        <v>1</v>
      </c>
      <c r="E505">
        <v>9.6989999999999998</v>
      </c>
      <c r="F505">
        <v>9.6989999999999998</v>
      </c>
      <c r="G505">
        <v>0</v>
      </c>
      <c r="H505">
        <f>AVERAGE(F505:F509)/B$13</f>
        <v>81.425287356321832</v>
      </c>
      <c r="I505">
        <f>STDEV(F505:F509)/B$13</f>
        <v>1.8959703915734913</v>
      </c>
      <c r="J505">
        <f>I505/H505*100</f>
        <v>2.3284786006055018</v>
      </c>
    </row>
    <row r="506" spans="1:10" x14ac:dyDescent="0.2">
      <c r="A506" t="s">
        <v>129</v>
      </c>
      <c r="B506" t="s">
        <v>45</v>
      </c>
      <c r="C506">
        <v>66</v>
      </c>
      <c r="D506">
        <v>2</v>
      </c>
      <c r="E506">
        <v>9.3079999999999998</v>
      </c>
      <c r="F506">
        <v>9.3079999999999998</v>
      </c>
      <c r="G506">
        <v>0</v>
      </c>
    </row>
    <row r="507" spans="1:10" x14ac:dyDescent="0.2">
      <c r="A507" t="s">
        <v>129</v>
      </c>
      <c r="B507" t="s">
        <v>45</v>
      </c>
      <c r="C507">
        <v>66</v>
      </c>
      <c r="D507">
        <v>3</v>
      </c>
      <c r="E507">
        <v>9.3290000000000006</v>
      </c>
      <c r="F507">
        <v>9.3290000000000006</v>
      </c>
      <c r="G507">
        <v>0</v>
      </c>
    </row>
    <row r="508" spans="1:10" x14ac:dyDescent="0.2">
      <c r="A508" t="s">
        <v>129</v>
      </c>
      <c r="B508" t="s">
        <v>45</v>
      </c>
      <c r="C508">
        <v>66</v>
      </c>
      <c r="D508">
        <v>4</v>
      </c>
      <c r="E508">
        <v>9.1709999999999994</v>
      </c>
      <c r="G508">
        <v>1</v>
      </c>
    </row>
    <row r="511" spans="1:10" x14ac:dyDescent="0.2">
      <c r="A511" t="s">
        <v>130</v>
      </c>
      <c r="B511" t="s">
        <v>47</v>
      </c>
      <c r="C511">
        <v>67</v>
      </c>
      <c r="D511">
        <v>1</v>
      </c>
      <c r="E511">
        <v>8.4390000000000001</v>
      </c>
      <c r="F511">
        <v>8.4390000000000001</v>
      </c>
      <c r="G511">
        <v>0</v>
      </c>
      <c r="H511">
        <f>AVERAGE(F511:F515)/B$13</f>
        <v>71.787356321839084</v>
      </c>
      <c r="I511">
        <f>STDEV(F511:F515)/B$13</f>
        <v>0.83377416005785754</v>
      </c>
      <c r="J511">
        <f>I511/H511*100</f>
        <v>1.161449874710329</v>
      </c>
    </row>
    <row r="512" spans="1:10" x14ac:dyDescent="0.2">
      <c r="A512" t="s">
        <v>130</v>
      </c>
      <c r="B512" t="s">
        <v>47</v>
      </c>
      <c r="C512">
        <v>67</v>
      </c>
      <c r="D512">
        <v>2</v>
      </c>
      <c r="E512">
        <v>8.2729999999999997</v>
      </c>
      <c r="F512">
        <v>8.2729999999999997</v>
      </c>
      <c r="G512">
        <v>0</v>
      </c>
    </row>
    <row r="513" spans="1:10" x14ac:dyDescent="0.2">
      <c r="A513" t="s">
        <v>130</v>
      </c>
      <c r="B513" t="s">
        <v>47</v>
      </c>
      <c r="C513">
        <v>67</v>
      </c>
      <c r="D513">
        <v>3</v>
      </c>
      <c r="E513">
        <v>8.27</v>
      </c>
      <c r="F513">
        <v>8.27</v>
      </c>
      <c r="G513">
        <v>0</v>
      </c>
    </row>
    <row r="516" spans="1:10" x14ac:dyDescent="0.2">
      <c r="A516" t="s">
        <v>131</v>
      </c>
      <c r="B516" t="s">
        <v>49</v>
      </c>
      <c r="C516">
        <v>68</v>
      </c>
      <c r="D516">
        <v>1</v>
      </c>
      <c r="E516">
        <v>6.8650000000000002</v>
      </c>
      <c r="G516">
        <v>1</v>
      </c>
      <c r="H516">
        <f>AVERAGE(F516:F520)/B$13</f>
        <v>57.540229885057471</v>
      </c>
      <c r="I516">
        <f>STDEV(F516:F520)/B$13</f>
        <v>0.6350314656349042</v>
      </c>
      <c r="J516">
        <f>I516/H516*100</f>
        <v>1.1036303937322547</v>
      </c>
    </row>
    <row r="517" spans="1:10" x14ac:dyDescent="0.2">
      <c r="A517" t="s">
        <v>131</v>
      </c>
      <c r="B517" t="s">
        <v>49</v>
      </c>
      <c r="C517">
        <v>68</v>
      </c>
      <c r="D517">
        <v>2</v>
      </c>
      <c r="E517">
        <v>6.6040000000000001</v>
      </c>
      <c r="F517">
        <v>6.6040000000000001</v>
      </c>
      <c r="G517">
        <v>0</v>
      </c>
    </row>
    <row r="518" spans="1:10" x14ac:dyDescent="0.2">
      <c r="A518" t="s">
        <v>131</v>
      </c>
      <c r="B518" t="s">
        <v>49</v>
      </c>
      <c r="C518">
        <v>68</v>
      </c>
      <c r="D518">
        <v>3</v>
      </c>
      <c r="E518">
        <v>6.6689999999999996</v>
      </c>
      <c r="F518">
        <v>6.6689999999999996</v>
      </c>
      <c r="G518">
        <v>0</v>
      </c>
    </row>
    <row r="519" spans="1:10" x14ac:dyDescent="0.2">
      <c r="A519" t="s">
        <v>131</v>
      </c>
      <c r="B519" t="s">
        <v>49</v>
      </c>
      <c r="C519">
        <v>68</v>
      </c>
      <c r="D519">
        <v>4</v>
      </c>
      <c r="E519">
        <v>6.7510000000000003</v>
      </c>
      <c r="F519">
        <v>6.7510000000000003</v>
      </c>
      <c r="G519">
        <v>0</v>
      </c>
    </row>
    <row r="522" spans="1:10" x14ac:dyDescent="0.2">
      <c r="A522" t="s">
        <v>160</v>
      </c>
      <c r="B522" t="s">
        <v>36</v>
      </c>
      <c r="C522">
        <v>0</v>
      </c>
      <c r="D522">
        <v>1</v>
      </c>
      <c r="E522">
        <v>0.30599999999999999</v>
      </c>
      <c r="F522">
        <v>0.30599999999999999</v>
      </c>
      <c r="G522">
        <v>0</v>
      </c>
      <c r="H522">
        <f>AVERAGE(F522:F526)/B$13</f>
        <v>2.2385057471264367</v>
      </c>
      <c r="I522">
        <f>STDEV(F522:F526)/B$13</f>
        <v>0.39366672942543407</v>
      </c>
      <c r="J522">
        <f>I522/H522*100</f>
        <v>17.58613887548794</v>
      </c>
    </row>
    <row r="523" spans="1:10" x14ac:dyDescent="0.2">
      <c r="A523" t="s">
        <v>160</v>
      </c>
      <c r="B523" t="s">
        <v>36</v>
      </c>
      <c r="C523">
        <v>0</v>
      </c>
      <c r="D523">
        <v>2</v>
      </c>
      <c r="E523">
        <v>0.25829999999999997</v>
      </c>
      <c r="F523">
        <v>0.25829999999999997</v>
      </c>
      <c r="G523">
        <v>0</v>
      </c>
    </row>
    <row r="524" spans="1:10" x14ac:dyDescent="0.2">
      <c r="A524" t="s">
        <v>160</v>
      </c>
      <c r="B524" t="s">
        <v>36</v>
      </c>
      <c r="C524">
        <v>0</v>
      </c>
      <c r="D524">
        <v>3</v>
      </c>
      <c r="E524">
        <v>0</v>
      </c>
      <c r="G524">
        <v>1</v>
      </c>
    </row>
    <row r="525" spans="1:10" x14ac:dyDescent="0.2">
      <c r="A525" t="s">
        <v>160</v>
      </c>
      <c r="B525" t="s">
        <v>36</v>
      </c>
      <c r="C525">
        <v>0</v>
      </c>
      <c r="D525">
        <v>4</v>
      </c>
      <c r="E525">
        <v>0.2147</v>
      </c>
      <c r="F525">
        <v>0.2147</v>
      </c>
      <c r="G525">
        <v>0</v>
      </c>
    </row>
    <row r="528" spans="1:10" x14ac:dyDescent="0.2">
      <c r="A528" t="s">
        <v>160</v>
      </c>
      <c r="B528" t="s">
        <v>36</v>
      </c>
      <c r="C528">
        <v>0</v>
      </c>
      <c r="D528">
        <v>1</v>
      </c>
      <c r="E528">
        <v>0.14069999999999999</v>
      </c>
      <c r="F528">
        <v>0.14069999999999999</v>
      </c>
      <c r="G528">
        <v>0</v>
      </c>
      <c r="H528">
        <f>AVERAGE(F528:F532)/B$13</f>
        <v>1.4646551724137933</v>
      </c>
      <c r="I528">
        <f>STDEV(F528:F532)/B$13</f>
        <v>0.43227150081421151</v>
      </c>
      <c r="J528">
        <f>I528/H528*100</f>
        <v>29.513533899027976</v>
      </c>
    </row>
    <row r="529" spans="1:7" x14ac:dyDescent="0.2">
      <c r="A529" t="s">
        <v>160</v>
      </c>
      <c r="B529" t="s">
        <v>36</v>
      </c>
      <c r="C529">
        <v>0</v>
      </c>
      <c r="D529">
        <v>2</v>
      </c>
      <c r="E529">
        <v>0.2278</v>
      </c>
      <c r="F529">
        <v>0.2278</v>
      </c>
      <c r="G529">
        <v>0</v>
      </c>
    </row>
    <row r="530" spans="1:7" x14ac:dyDescent="0.2">
      <c r="A530" t="s">
        <v>160</v>
      </c>
      <c r="B530" t="s">
        <v>36</v>
      </c>
      <c r="C530">
        <v>0</v>
      </c>
      <c r="D530">
        <v>3</v>
      </c>
      <c r="E530">
        <v>0.14119999999999999</v>
      </c>
      <c r="F530">
        <v>0.14119999999999999</v>
      </c>
      <c r="G5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9F7D-4F47-4D47-AA10-20023B9D43AB}">
  <dimension ref="A1:AB520"/>
  <sheetViews>
    <sheetView zoomScale="80" zoomScaleNormal="80" workbookViewId="0">
      <selection activeCell="B14" sqref="B14"/>
    </sheetView>
  </sheetViews>
  <sheetFormatPr baseColWidth="10" defaultRowHeight="16" x14ac:dyDescent="0.2"/>
  <cols>
    <col min="2" max="2" width="20.5" bestFit="1" customWidth="1"/>
    <col min="12" max="12" width="4.33203125" bestFit="1" customWidth="1"/>
    <col min="13" max="13" width="9.5" bestFit="1" customWidth="1"/>
    <col min="14" max="14" width="20.5" bestFit="1" customWidth="1"/>
  </cols>
  <sheetData>
    <row r="1" spans="1:28" x14ac:dyDescent="0.2">
      <c r="A1" s="1" t="s">
        <v>0</v>
      </c>
      <c r="B1" s="2">
        <v>44811.696377314816</v>
      </c>
      <c r="C1" s="1"/>
      <c r="D1" s="1" t="s">
        <v>1</v>
      </c>
      <c r="E1" s="3"/>
      <c r="L1" s="1" t="str">
        <f>AE2213_SDOM200m_DOC!C17</f>
        <v>Vial</v>
      </c>
      <c r="M1" s="1" t="str">
        <f>AE2213_SDOM200m_DOC!A17</f>
        <v>Sample ID</v>
      </c>
      <c r="N1" s="1" t="str">
        <f>AE2213_SDOM200m_DOC!B17</f>
        <v>Sample Name</v>
      </c>
      <c r="O1" s="1" t="str">
        <f>AE2213_SDOM200m_DOC!H17</f>
        <v>Ave</v>
      </c>
      <c r="P1" s="1" t="str">
        <f>AE2213_SDOM200m_DOC!I17</f>
        <v>Sd</v>
      </c>
      <c r="Q1" s="1" t="s">
        <v>2</v>
      </c>
      <c r="R1" s="1"/>
      <c r="S1" s="1"/>
      <c r="T1" s="1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AVERAGE(AE2213_SDOM200m_DOC!$O$3:$O$26)</f>
        <v>1.4124390838206631</v>
      </c>
      <c r="P2" s="5"/>
      <c r="Q2" s="5">
        <f>(O2)</f>
        <v>1.4124390838206631</v>
      </c>
      <c r="R2" s="5"/>
      <c r="S2" s="5"/>
      <c r="T2" s="5"/>
      <c r="U2" s="6"/>
      <c r="V2" s="6">
        <v>0</v>
      </c>
      <c r="W2" t="str">
        <f t="shared" ref="W2:AA15" si="0">B70</f>
        <v>Nano 8/16/2022</v>
      </c>
      <c r="X2">
        <f t="shared" si="0"/>
        <v>1</v>
      </c>
      <c r="Y2">
        <f t="shared" si="0"/>
        <v>1</v>
      </c>
      <c r="Z2">
        <f t="shared" si="0"/>
        <v>0.1895</v>
      </c>
      <c r="AB2">
        <f t="shared" ref="AB2:AB25" si="1">G70</f>
        <v>1</v>
      </c>
    </row>
    <row r="3" spans="1:28" x14ac:dyDescent="0.2">
      <c r="A3" s="1" t="s">
        <v>9</v>
      </c>
      <c r="B3" s="3" t="s">
        <v>10</v>
      </c>
      <c r="C3" s="1"/>
      <c r="D3" s="1" t="s">
        <v>11</v>
      </c>
      <c r="E3" s="3"/>
      <c r="L3" s="1">
        <f>AE2213_SDOM200m_DOC!C60</f>
        <v>0</v>
      </c>
      <c r="M3" s="1" t="str">
        <f>AE2213_SDOM200m_DOC!A60</f>
        <v>B01</v>
      </c>
      <c r="N3" s="1" t="str">
        <f>AE2213_SDOM200m_DOC!B60</f>
        <v>Untitled</v>
      </c>
      <c r="O3" s="5">
        <f>AE2213_SDOM200m_DOC!H60</f>
        <v>1.002046783625731</v>
      </c>
      <c r="P3" s="5">
        <f>AE2213_SDOM200m_DOC!I60</f>
        <v>0.87032147779436486</v>
      </c>
      <c r="Q3" s="5">
        <f t="shared" ref="Q3:Q66" si="2">(O3-Q$2)</f>
        <v>-0.41039230019493211</v>
      </c>
      <c r="R3" s="5"/>
      <c r="S3" s="5"/>
      <c r="T3" s="5"/>
      <c r="U3" s="6"/>
      <c r="V3" s="6">
        <v>0</v>
      </c>
      <c r="W3" t="str">
        <f t="shared" si="0"/>
        <v>Nano 8/16/2022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1"/>
        <v>0</v>
      </c>
    </row>
    <row r="4" spans="1:28" x14ac:dyDescent="0.2">
      <c r="A4" s="1"/>
      <c r="B4" s="1"/>
      <c r="C4" s="1"/>
      <c r="D4" s="1"/>
      <c r="E4" s="1"/>
      <c r="L4" s="1">
        <f>AE2213_SDOM200m_DOC!C65</f>
        <v>0</v>
      </c>
      <c r="M4" s="1" t="str">
        <f>AE2213_SDOM200m_DOC!A65</f>
        <v>B01</v>
      </c>
      <c r="N4" s="1" t="str">
        <f>AE2213_SDOM200m_DOC!B65</f>
        <v>Untitled</v>
      </c>
      <c r="O4" s="5">
        <f>AE2213_SDOM200m_DOC!H65</f>
        <v>1.500877192982456</v>
      </c>
      <c r="P4" s="5">
        <f>AE2213_SDOM200m_DOC!I65</f>
        <v>7.7833269568010913E-2</v>
      </c>
      <c r="Q4" s="5">
        <f t="shared" si="2"/>
        <v>8.8438109161792955E-2</v>
      </c>
      <c r="R4" s="5"/>
      <c r="S4" s="5"/>
      <c r="T4" s="5"/>
      <c r="U4" s="6"/>
      <c r="V4" s="6">
        <v>0</v>
      </c>
      <c r="W4" t="str">
        <f t="shared" si="0"/>
        <v>Nano 8/16/2022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1"/>
        <v>0</v>
      </c>
    </row>
    <row r="5" spans="1:28" x14ac:dyDescent="0.2">
      <c r="A5" s="1" t="s">
        <v>12</v>
      </c>
      <c r="B5" s="3">
        <v>100</v>
      </c>
      <c r="C5" s="1"/>
      <c r="D5" s="1" t="s">
        <v>13</v>
      </c>
      <c r="E5" s="3"/>
      <c r="L5" s="1">
        <f>AE2213_SDOM200m_DOC!C96</f>
        <v>0</v>
      </c>
      <c r="M5" s="1" t="str">
        <f>AE2213_SDOM200m_DOC!A96</f>
        <v>B01</v>
      </c>
      <c r="N5" s="1" t="str">
        <f>AE2213_SDOM200m_DOC!B96</f>
        <v>Untitled</v>
      </c>
      <c r="O5" s="5">
        <f>AE2213_SDOM200m_DOC!H96</f>
        <v>1.7614035087719297</v>
      </c>
      <c r="P5" s="5">
        <f>AE2213_SDOM200m_DOC!I96</f>
        <v>0.15242221979456846</v>
      </c>
      <c r="Q5" s="5">
        <f t="shared" si="2"/>
        <v>0.34896442495126667</v>
      </c>
      <c r="R5" s="5"/>
      <c r="S5" s="5"/>
      <c r="T5" s="5"/>
      <c r="U5" s="6"/>
      <c r="V5" s="6">
        <v>0</v>
      </c>
      <c r="W5" t="str">
        <f t="shared" si="0"/>
        <v>Nano 8/16/2022</v>
      </c>
      <c r="X5">
        <f t="shared" si="0"/>
        <v>1</v>
      </c>
      <c r="Y5">
        <f t="shared" si="0"/>
        <v>4</v>
      </c>
      <c r="Z5">
        <f t="shared" si="0"/>
        <v>0.151</v>
      </c>
      <c r="AA5">
        <f t="shared" si="0"/>
        <v>0.151</v>
      </c>
      <c r="AB5">
        <f t="shared" si="1"/>
        <v>0</v>
      </c>
    </row>
    <row r="6" spans="1:28" x14ac:dyDescent="0.2">
      <c r="A6" s="1"/>
      <c r="B6" s="1"/>
      <c r="C6" s="1"/>
      <c r="D6" s="1"/>
      <c r="E6" s="1"/>
      <c r="L6" s="1">
        <f>AE2213_SDOM200m_DOC!C112</f>
        <v>0</v>
      </c>
      <c r="M6" s="1" t="str">
        <f>AE2213_SDOM200m_DOC!A112</f>
        <v>B01</v>
      </c>
      <c r="N6" s="1" t="str">
        <f>AE2213_SDOM200m_DOC!B112</f>
        <v>Untitled</v>
      </c>
      <c r="O6" s="5">
        <f>AE2213_SDOM200m_DOC!H112</f>
        <v>1.7289473684210523</v>
      </c>
      <c r="P6" s="5">
        <f>AE2213_SDOM200m_DOC!I112</f>
        <v>0.42927282884918438</v>
      </c>
      <c r="Q6" s="5">
        <f t="shared" si="2"/>
        <v>0.31650828460038927</v>
      </c>
      <c r="R6" s="5"/>
      <c r="S6" s="5"/>
      <c r="T6" s="5"/>
      <c r="U6" s="6"/>
      <c r="V6" s="6"/>
    </row>
    <row r="7" spans="1:28" x14ac:dyDescent="0.2">
      <c r="A7" s="1" t="s">
        <v>14</v>
      </c>
      <c r="B7" s="3"/>
      <c r="C7" s="1"/>
      <c r="D7" s="1" t="s">
        <v>15</v>
      </c>
      <c r="E7" s="3"/>
      <c r="L7" s="1">
        <f>AE2213_SDOM200m_DOC!C153</f>
        <v>0</v>
      </c>
      <c r="M7" s="1" t="str">
        <f>AE2213_SDOM200m_DOC!A153</f>
        <v>B02</v>
      </c>
      <c r="N7" s="1" t="str">
        <f>AE2213_SDOM200m_DOC!B153</f>
        <v>Untitled</v>
      </c>
      <c r="O7" s="5">
        <f>AE2213_SDOM200m_DOC!H153</f>
        <v>1.6415204678362574</v>
      </c>
      <c r="P7" s="5">
        <f>AE2213_SDOM200m_DOC!I153</f>
        <v>0.20545862138410201</v>
      </c>
      <c r="Q7" s="5">
        <f t="shared" si="2"/>
        <v>0.2290813840155943</v>
      </c>
      <c r="R7" s="5"/>
      <c r="S7" s="5"/>
      <c r="T7" s="5"/>
      <c r="U7" s="6"/>
      <c r="V7" s="6"/>
    </row>
    <row r="8" spans="1:28" x14ac:dyDescent="0.2">
      <c r="A8" s="1"/>
      <c r="B8" s="1"/>
      <c r="C8" s="1"/>
      <c r="D8" s="1"/>
      <c r="E8" s="1"/>
      <c r="L8" s="1">
        <f>AE2213_SDOM200m_DOC!C179</f>
        <v>0</v>
      </c>
      <c r="M8" s="1" t="str">
        <f>AE2213_SDOM200m_DOC!A179</f>
        <v>B02</v>
      </c>
      <c r="N8" s="1" t="str">
        <f>AE2213_SDOM200m_DOC!B179</f>
        <v>Untitled</v>
      </c>
      <c r="O8" s="5">
        <f>AE2213_SDOM200m_DOC!H179</f>
        <v>1.7090643274853801</v>
      </c>
      <c r="P8" s="5">
        <f>AE2213_SDOM200m_DOC!I179</f>
        <v>0.2706212619998537</v>
      </c>
      <c r="Q8" s="5">
        <f t="shared" si="2"/>
        <v>0.29662524366471699</v>
      </c>
      <c r="R8" s="5"/>
      <c r="S8" s="5"/>
      <c r="T8" s="5"/>
      <c r="U8" s="6"/>
      <c r="V8" s="6">
        <v>25.118414682074704</v>
      </c>
      <c r="W8">
        <f t="shared" si="0"/>
        <v>25</v>
      </c>
      <c r="X8">
        <f t="shared" si="0"/>
        <v>2</v>
      </c>
      <c r="Y8">
        <f t="shared" si="0"/>
        <v>1</v>
      </c>
      <c r="Z8">
        <f t="shared" si="0"/>
        <v>3.0110000000000001</v>
      </c>
      <c r="AA8">
        <f t="shared" si="0"/>
        <v>3.0110000000000001</v>
      </c>
      <c r="AB8">
        <f t="shared" si="1"/>
        <v>0</v>
      </c>
    </row>
    <row r="9" spans="1:28" x14ac:dyDescent="0.2">
      <c r="A9" s="1" t="s">
        <v>16</v>
      </c>
      <c r="B9" s="2"/>
      <c r="C9" s="1"/>
      <c r="D9" s="1" t="s">
        <v>17</v>
      </c>
      <c r="E9" s="3"/>
      <c r="L9" s="1">
        <f>AE2213_SDOM200m_DOC!C199</f>
        <v>0</v>
      </c>
      <c r="M9" s="1" t="str">
        <f>AE2213_SDOM200m_DOC!A199</f>
        <v>B02</v>
      </c>
      <c r="N9" s="1" t="str">
        <f>AE2213_SDOM200m_DOC!B199</f>
        <v>Untitled</v>
      </c>
      <c r="O9" s="5">
        <f>AE2213_SDOM200m_DOC!H199</f>
        <v>1.8023391812865495</v>
      </c>
      <c r="P9" s="5">
        <f>AE2213_SDOM200m_DOC!I199</f>
        <v>0.20143440173036972</v>
      </c>
      <c r="Q9" s="5">
        <f t="shared" si="2"/>
        <v>0.38990009746588639</v>
      </c>
      <c r="R9" s="5"/>
      <c r="S9" s="5"/>
      <c r="T9" s="5"/>
      <c r="U9" s="6"/>
      <c r="V9" s="6">
        <v>25.118414682074704</v>
      </c>
      <c r="W9">
        <f t="shared" si="0"/>
        <v>25</v>
      </c>
      <c r="X9">
        <f t="shared" si="0"/>
        <v>2</v>
      </c>
      <c r="Y9">
        <f t="shared" si="0"/>
        <v>2</v>
      </c>
      <c r="Z9">
        <f t="shared" si="0"/>
        <v>3.077</v>
      </c>
      <c r="AA9">
        <f t="shared" si="0"/>
        <v>3.077</v>
      </c>
      <c r="AB9">
        <f t="shared" si="1"/>
        <v>0</v>
      </c>
    </row>
    <row r="10" spans="1:28" x14ac:dyDescent="0.2">
      <c r="A10" s="1"/>
      <c r="B10" s="4"/>
      <c r="C10" s="1"/>
      <c r="D10" s="1"/>
      <c r="E10" s="1"/>
      <c r="L10" s="1">
        <f>AE2213_SDOM200m_DOC!C220</f>
        <v>0</v>
      </c>
      <c r="M10" s="1" t="str">
        <f>AE2213_SDOM200m_DOC!A220</f>
        <v>B02</v>
      </c>
      <c r="N10" s="1" t="str">
        <f>AE2213_SDOM200m_DOC!B220</f>
        <v>Untitled</v>
      </c>
      <c r="O10" s="5">
        <f>AE2213_SDOM200m_DOC!H220</f>
        <v>1.8669590643274854</v>
      </c>
      <c r="P10" s="5">
        <f>AE2213_SDOM200m_DOC!I220</f>
        <v>0.10614518378635121</v>
      </c>
      <c r="Q10" s="5">
        <f t="shared" si="2"/>
        <v>0.4545199805068223</v>
      </c>
      <c r="R10" s="5"/>
      <c r="S10" s="5"/>
      <c r="T10" s="5"/>
      <c r="U10" s="6"/>
      <c r="V10" s="6">
        <v>25.118414682074704</v>
      </c>
      <c r="W10">
        <f t="shared" si="0"/>
        <v>25</v>
      </c>
      <c r="X10">
        <f t="shared" si="0"/>
        <v>2</v>
      </c>
      <c r="Y10">
        <f t="shared" si="0"/>
        <v>3</v>
      </c>
      <c r="Z10">
        <f t="shared" si="0"/>
        <v>3.0609999999999999</v>
      </c>
      <c r="AA10">
        <f t="shared" si="0"/>
        <v>3.0609999999999999</v>
      </c>
      <c r="AB10">
        <f t="shared" si="1"/>
        <v>0</v>
      </c>
    </row>
    <row r="11" spans="1:28" x14ac:dyDescent="0.2">
      <c r="A11" s="1" t="s">
        <v>18</v>
      </c>
      <c r="B11" s="3"/>
      <c r="C11" s="1"/>
      <c r="D11" s="1" t="s">
        <v>19</v>
      </c>
      <c r="E11" s="3"/>
      <c r="L11" s="1">
        <f>AE2213_SDOM200m_DOC!C225</f>
        <v>0</v>
      </c>
      <c r="M11" s="1" t="str">
        <f>AE2213_SDOM200m_DOC!A225</f>
        <v>B02</v>
      </c>
      <c r="N11" s="1" t="str">
        <f>AE2213_SDOM200m_DOC!B225</f>
        <v>Untitled</v>
      </c>
      <c r="O11" s="5">
        <f>AE2213_SDOM200m_DOC!H225</f>
        <v>1.3906432748538011</v>
      </c>
      <c r="P11" s="5">
        <f>AE2213_SDOM200m_DOC!I225</f>
        <v>0.21990150942720593</v>
      </c>
      <c r="Q11" s="5">
        <f t="shared" si="2"/>
        <v>-2.1795808966861951E-2</v>
      </c>
      <c r="R11" s="5"/>
      <c r="S11" s="5"/>
      <c r="T11" s="5"/>
      <c r="U11" s="6"/>
      <c r="V11" s="6"/>
    </row>
    <row r="12" spans="1:28" x14ac:dyDescent="0.2">
      <c r="A12" s="1" t="s">
        <v>20</v>
      </c>
      <c r="B12" s="7">
        <f>CORREL(AE2213_SDOM200m_DOCArea, AE2213_SDOM200m_DOCConcentration)</f>
        <v>0.99981552160321019</v>
      </c>
      <c r="C12" s="1"/>
      <c r="D12" s="1"/>
      <c r="E12" s="1"/>
      <c r="G12" s="8"/>
      <c r="L12" s="1">
        <f>AE2213_SDOM200m_DOC!C230</f>
        <v>0</v>
      </c>
      <c r="M12" s="1" t="str">
        <f>AE2213_SDOM200m_DOC!A230</f>
        <v>B02</v>
      </c>
      <c r="N12" s="1" t="str">
        <f>AE2213_SDOM200m_DOC!B230</f>
        <v>Untitled</v>
      </c>
      <c r="O12" s="5">
        <f>AE2213_SDOM200m_DOC!H230</f>
        <v>1.6769005847953218</v>
      </c>
      <c r="P12" s="5">
        <f>AE2213_SDOM200m_DOC!I230</f>
        <v>0.32847021924170755</v>
      </c>
      <c r="Q12" s="5">
        <f t="shared" si="2"/>
        <v>0.2644615009746587</v>
      </c>
      <c r="R12" s="5"/>
      <c r="S12" s="5"/>
      <c r="T12" s="5"/>
      <c r="U12" s="6"/>
      <c r="V12" s="6"/>
    </row>
    <row r="13" spans="1:28" x14ac:dyDescent="0.2">
      <c r="A13" s="1" t="s">
        <v>21</v>
      </c>
      <c r="B13" s="9">
        <v>0.114</v>
      </c>
      <c r="C13" s="1" t="s">
        <v>22</v>
      </c>
      <c r="D13" s="1" t="s">
        <v>23</v>
      </c>
      <c r="E13" s="3"/>
      <c r="G13" s="8"/>
      <c r="L13" s="1">
        <f>AE2213_SDOM200m_DOC!C271</f>
        <v>0</v>
      </c>
      <c r="M13" s="1" t="str">
        <f>AE2213_SDOM200m_DOC!A271</f>
        <v>B03</v>
      </c>
      <c r="N13" s="1" t="str">
        <f>AE2213_SDOM200m_DOC!B271</f>
        <v>Untitled</v>
      </c>
      <c r="O13" s="5">
        <f>AE2213_SDOM200m_DOC!H271</f>
        <v>1.7304093567251462</v>
      </c>
      <c r="P13" s="5">
        <f>AE2213_SDOM200m_DOC!I271</f>
        <v>0.15254669280313785</v>
      </c>
      <c r="Q13" s="5">
        <f t="shared" si="2"/>
        <v>0.3179702729044831</v>
      </c>
      <c r="R13" s="5"/>
      <c r="S13" s="5"/>
      <c r="T13" s="5"/>
      <c r="U13" s="6"/>
      <c r="V13" s="6">
        <v>50.168855970185341</v>
      </c>
      <c r="W13">
        <f t="shared" si="0"/>
        <v>50</v>
      </c>
      <c r="X13">
        <f t="shared" si="0"/>
        <v>3</v>
      </c>
      <c r="Y13">
        <f t="shared" si="0"/>
        <v>1</v>
      </c>
      <c r="Z13">
        <f t="shared" si="0"/>
        <v>5.9169999999999998</v>
      </c>
      <c r="AA13">
        <f t="shared" si="0"/>
        <v>5.9169999999999998</v>
      </c>
      <c r="AB13">
        <f t="shared" si="1"/>
        <v>0</v>
      </c>
    </row>
    <row r="14" spans="1:28" x14ac:dyDescent="0.2">
      <c r="A14" s="1"/>
      <c r="B14" s="7">
        <f>SLOPE(AE2213_SDOM200m_DOCArea, AE2213_SDOM200m_DOCConcentration)</f>
        <v>0.11538340411857104</v>
      </c>
      <c r="C14" s="1" t="s">
        <v>24</v>
      </c>
      <c r="D14" s="1"/>
      <c r="E14" s="1"/>
      <c r="G14" s="8"/>
      <c r="L14" s="1">
        <f>AE2213_SDOM200m_DOC!C297</f>
        <v>0</v>
      </c>
      <c r="M14" s="1" t="str">
        <f>AE2213_SDOM200m_DOC!A297</f>
        <v>B03</v>
      </c>
      <c r="N14" s="1" t="str">
        <f>AE2213_SDOM200m_DOC!B297</f>
        <v>Untitled</v>
      </c>
      <c r="O14" s="5">
        <f>AE2213_SDOM200m_DOC!H297</f>
        <v>1.8073099415204676</v>
      </c>
      <c r="P14" s="5">
        <f>AE2213_SDOM200m_DOC!I297</f>
        <v>0.26038352359116523</v>
      </c>
      <c r="Q14" s="5">
        <f t="shared" si="2"/>
        <v>0.39487085769980457</v>
      </c>
      <c r="R14" s="5"/>
      <c r="S14" s="5"/>
      <c r="T14" s="5"/>
      <c r="U14" s="6"/>
      <c r="V14" s="6">
        <v>50.168855970185341</v>
      </c>
      <c r="W14">
        <f t="shared" si="0"/>
        <v>50</v>
      </c>
      <c r="X14">
        <f t="shared" si="0"/>
        <v>3</v>
      </c>
      <c r="Y14">
        <f t="shared" si="0"/>
        <v>2</v>
      </c>
      <c r="Z14">
        <f t="shared" si="0"/>
        <v>5.9180000000000001</v>
      </c>
      <c r="AA14">
        <f t="shared" si="0"/>
        <v>5.9180000000000001</v>
      </c>
      <c r="AB14">
        <f t="shared" si="1"/>
        <v>0</v>
      </c>
    </row>
    <row r="15" spans="1:28" x14ac:dyDescent="0.2">
      <c r="A15" s="1" t="s">
        <v>25</v>
      </c>
      <c r="B15" s="9">
        <f>INTERCEPT(AE2213_SDOM200m_DOCArea, AE2213_SDOM200m_DOCConcentration)</f>
        <v>8.9674258384767391E-2</v>
      </c>
      <c r="C15" s="1"/>
      <c r="D15" s="1" t="s">
        <v>26</v>
      </c>
      <c r="E15" s="3"/>
      <c r="G15" s="8"/>
      <c r="L15" s="1">
        <f>AE2213_SDOM200m_DOC!C322</f>
        <v>0</v>
      </c>
      <c r="M15" s="1" t="str">
        <f>AE2213_SDOM200m_DOC!A322</f>
        <v>B03</v>
      </c>
      <c r="N15" s="1" t="str">
        <f>AE2213_SDOM200m_DOC!B322</f>
        <v>Untitled</v>
      </c>
      <c r="O15" s="5">
        <f>AE2213_SDOM200m_DOC!H322</f>
        <v>1.6558479532163741</v>
      </c>
      <c r="P15" s="5">
        <f>AE2213_SDOM200m_DOC!I322</f>
        <v>0.7560194134029129</v>
      </c>
      <c r="Q15" s="5">
        <f t="shared" si="2"/>
        <v>0.24340886939571105</v>
      </c>
      <c r="R15" s="5"/>
      <c r="S15" s="5"/>
      <c r="T15" s="5"/>
      <c r="U15" s="6"/>
      <c r="V15" s="6">
        <v>50.168855970185341</v>
      </c>
      <c r="W15">
        <f t="shared" si="0"/>
        <v>50</v>
      </c>
      <c r="X15">
        <f t="shared" si="0"/>
        <v>3</v>
      </c>
      <c r="Y15">
        <f t="shared" si="0"/>
        <v>3</v>
      </c>
      <c r="Z15">
        <f t="shared" si="0"/>
        <v>5.76</v>
      </c>
      <c r="AA15">
        <f t="shared" si="0"/>
        <v>5.76</v>
      </c>
      <c r="AB15">
        <f t="shared" si="1"/>
        <v>0</v>
      </c>
    </row>
    <row r="16" spans="1:28" x14ac:dyDescent="0.2">
      <c r="L16" s="1">
        <f>AE2213_SDOM200m_DOC!C348</f>
        <v>0</v>
      </c>
      <c r="M16" s="1" t="str">
        <f>AE2213_SDOM200m_DOC!A348</f>
        <v>B03</v>
      </c>
      <c r="N16" s="1" t="str">
        <f>AE2213_SDOM200m_DOC!B348</f>
        <v>Untitled</v>
      </c>
      <c r="O16" s="5">
        <f>AE2213_SDOM200m_DOC!H348</f>
        <v>1.5441520467836258</v>
      </c>
      <c r="P16" s="5">
        <f>AE2213_SDOM200m_DOC!I348</f>
        <v>0.21737106417925686</v>
      </c>
      <c r="Q16" s="5">
        <f t="shared" si="2"/>
        <v>0.13171296296296275</v>
      </c>
      <c r="R16" s="5"/>
      <c r="S16" s="5"/>
      <c r="T16" s="5"/>
      <c r="U16" s="6"/>
      <c r="V16" s="6"/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1">
        <f>AE2213_SDOM200m_DOC!C354</f>
        <v>0</v>
      </c>
      <c r="M17" s="1" t="str">
        <f>AE2213_SDOM200m_DOC!A354</f>
        <v>B03</v>
      </c>
      <c r="N17" s="1" t="str">
        <f>AE2213_SDOM200m_DOC!B354</f>
        <v>Untitled</v>
      </c>
      <c r="O17" s="5">
        <f>AE2213_SDOM200m_DOC!H354</f>
        <v>0.96403508771929824</v>
      </c>
      <c r="P17" s="5">
        <f>AE2213_SDOM200m_DOC!I354</f>
        <v>0.835307449346542</v>
      </c>
      <c r="Q17" s="5">
        <f t="shared" si="2"/>
        <v>-0.44840399610136483</v>
      </c>
      <c r="R17" s="5"/>
      <c r="S17" s="5"/>
      <c r="T17" s="5"/>
      <c r="U17" s="6"/>
      <c r="V17" s="6"/>
    </row>
    <row r="18" spans="1:28" x14ac:dyDescent="0.2">
      <c r="A18" t="s">
        <v>31</v>
      </c>
      <c r="B18" t="s">
        <v>32</v>
      </c>
      <c r="C18">
        <v>61</v>
      </c>
      <c r="D18">
        <v>1</v>
      </c>
      <c r="E18">
        <v>6.64</v>
      </c>
      <c r="F18">
        <v>6.64</v>
      </c>
      <c r="G18">
        <v>0</v>
      </c>
      <c r="H18" s="6">
        <f>AVERAGE(F18:F22)/B$13</f>
        <v>56.924561403508761</v>
      </c>
      <c r="I18" s="6">
        <f>STDEV(F18:F22)/B$13</f>
        <v>0.77713555686621749</v>
      </c>
      <c r="J18" s="6">
        <f>I18/H18*100</f>
        <v>1.3652025377191852</v>
      </c>
      <c r="L18" s="1">
        <f>AE2213_SDOM200m_DOC!C359</f>
        <v>0</v>
      </c>
      <c r="M18" s="1" t="str">
        <f>AE2213_SDOM200m_DOC!A359</f>
        <v>B03</v>
      </c>
      <c r="N18" s="1" t="str">
        <f>AE2213_SDOM200m_DOC!B359</f>
        <v>Untitled</v>
      </c>
      <c r="O18" s="5">
        <f>AE2213_SDOM200m_DOC!H359</f>
        <v>0</v>
      </c>
      <c r="P18" s="5">
        <f>AE2213_SDOM200m_DOC!I359</f>
        <v>0</v>
      </c>
      <c r="Q18" s="5">
        <f t="shared" si="2"/>
        <v>-1.4124390838206631</v>
      </c>
      <c r="R18" s="5"/>
      <c r="S18" s="5"/>
      <c r="T18" s="5"/>
      <c r="U18" s="6"/>
      <c r="V18" s="6">
        <v>75.123531403599117</v>
      </c>
      <c r="W18">
        <f t="shared" ref="W18:AA25" si="3">B86</f>
        <v>75</v>
      </c>
      <c r="X18">
        <f t="shared" si="3"/>
        <v>4</v>
      </c>
      <c r="Y18">
        <f t="shared" si="3"/>
        <v>1</v>
      </c>
      <c r="Z18">
        <f t="shared" si="3"/>
        <v>8.8040000000000003</v>
      </c>
      <c r="AA18">
        <f t="shared" si="3"/>
        <v>8.8040000000000003</v>
      </c>
      <c r="AB18">
        <f t="shared" si="1"/>
        <v>0</v>
      </c>
    </row>
    <row r="19" spans="1:28" x14ac:dyDescent="0.2">
      <c r="A19" t="s">
        <v>31</v>
      </c>
      <c r="B19" t="s">
        <v>32</v>
      </c>
      <c r="C19">
        <v>61</v>
      </c>
      <c r="D19">
        <v>2</v>
      </c>
      <c r="E19">
        <v>6.4530000000000003</v>
      </c>
      <c r="F19">
        <v>6.4530000000000003</v>
      </c>
      <c r="G19">
        <v>0</v>
      </c>
      <c r="H19" s="6"/>
      <c r="I19" s="6"/>
      <c r="J19" s="6"/>
      <c r="L19" s="1">
        <f>AE2213_SDOM200m_DOC!C401</f>
        <v>0</v>
      </c>
      <c r="M19" s="1" t="str">
        <f>AE2213_SDOM200m_DOC!A401</f>
        <v>B04</v>
      </c>
      <c r="N19" s="1" t="str">
        <f>AE2213_SDOM200m_DOC!B401</f>
        <v>Untitled</v>
      </c>
      <c r="O19" s="5">
        <f>AE2213_SDOM200m_DOC!H401</f>
        <v>1.6345029239766082</v>
      </c>
      <c r="P19" s="5">
        <f>AE2213_SDOM200m_DOC!I401</f>
        <v>0.1169082491951085</v>
      </c>
      <c r="Q19" s="5">
        <f t="shared" si="2"/>
        <v>0.22206384015594516</v>
      </c>
      <c r="R19" s="5"/>
      <c r="S19" s="5"/>
      <c r="T19" s="5"/>
      <c r="U19" s="6"/>
      <c r="V19" s="6">
        <v>75.123531403599117</v>
      </c>
      <c r="W19">
        <f t="shared" si="3"/>
        <v>75</v>
      </c>
      <c r="X19">
        <f t="shared" si="3"/>
        <v>4</v>
      </c>
      <c r="Y19">
        <f t="shared" si="3"/>
        <v>2</v>
      </c>
      <c r="Z19">
        <f t="shared" si="3"/>
        <v>8.7379999999999995</v>
      </c>
      <c r="AA19">
        <f t="shared" si="3"/>
        <v>8.7379999999999995</v>
      </c>
      <c r="AB19">
        <f t="shared" si="1"/>
        <v>0</v>
      </c>
    </row>
    <row r="20" spans="1:28" x14ac:dyDescent="0.2">
      <c r="A20" t="s">
        <v>31</v>
      </c>
      <c r="B20" t="s">
        <v>32</v>
      </c>
      <c r="C20">
        <v>61</v>
      </c>
      <c r="D20">
        <v>3</v>
      </c>
      <c r="E20">
        <v>6.49</v>
      </c>
      <c r="F20">
        <v>6.49</v>
      </c>
      <c r="G20">
        <v>0</v>
      </c>
      <c r="H20" s="6"/>
      <c r="I20" s="6"/>
      <c r="J20" s="6"/>
      <c r="L20" s="1">
        <f>AE2213_SDOM200m_DOC!C426</f>
        <v>0</v>
      </c>
      <c r="M20" s="1" t="str">
        <f>AE2213_SDOM200m_DOC!A426</f>
        <v>B04</v>
      </c>
      <c r="N20" s="1" t="str">
        <f>AE2213_SDOM200m_DOC!B426</f>
        <v>Untitled</v>
      </c>
      <c r="O20" s="5">
        <f>AE2213_SDOM200m_DOC!H426</f>
        <v>1.8935672514619881</v>
      </c>
      <c r="P20" s="5">
        <f>AE2213_SDOM200m_DOC!I426</f>
        <v>0.33412225814776464</v>
      </c>
      <c r="Q20" s="5">
        <f t="shared" si="2"/>
        <v>0.48112816764132504</v>
      </c>
      <c r="R20" s="5"/>
      <c r="S20" s="5"/>
      <c r="T20" s="5"/>
      <c r="U20" s="6"/>
      <c r="V20" s="6">
        <v>75.123531403599117</v>
      </c>
      <c r="W20">
        <f t="shared" si="3"/>
        <v>75</v>
      </c>
      <c r="X20">
        <f t="shared" si="3"/>
        <v>4</v>
      </c>
      <c r="Y20">
        <f t="shared" si="3"/>
        <v>3</v>
      </c>
      <c r="Z20">
        <f t="shared" si="3"/>
        <v>8.7279999999999998</v>
      </c>
      <c r="AA20">
        <f t="shared" si="3"/>
        <v>8.7279999999999998</v>
      </c>
      <c r="AB20">
        <f t="shared" si="1"/>
        <v>0</v>
      </c>
    </row>
    <row r="21" spans="1:28" x14ac:dyDescent="0.2">
      <c r="A21" t="s">
        <v>31</v>
      </c>
      <c r="B21" t="s">
        <v>32</v>
      </c>
      <c r="C21">
        <v>61</v>
      </c>
      <c r="D21">
        <v>4</v>
      </c>
      <c r="E21">
        <v>6.452</v>
      </c>
      <c r="F21">
        <v>6.452</v>
      </c>
      <c r="G21">
        <v>0</v>
      </c>
      <c r="H21" s="6"/>
      <c r="I21" s="6"/>
      <c r="J21" s="6"/>
      <c r="L21" s="1">
        <f>AE2213_SDOM200m_DOC!C453</f>
        <v>0</v>
      </c>
      <c r="M21" s="1" t="str">
        <f>AE2213_SDOM200m_DOC!A453</f>
        <v>B04</v>
      </c>
      <c r="N21" s="1" t="str">
        <f>AE2213_SDOM200m_DOC!B453</f>
        <v>Untitled</v>
      </c>
      <c r="O21" s="5">
        <f>AE2213_SDOM200m_DOC!H453</f>
        <v>0</v>
      </c>
      <c r="P21" s="5">
        <f>AE2213_SDOM200m_DOC!I453</f>
        <v>0</v>
      </c>
      <c r="Q21" s="5">
        <f t="shared" si="2"/>
        <v>-1.4124390838206631</v>
      </c>
      <c r="R21" s="5"/>
      <c r="S21" s="5"/>
      <c r="T21" s="5"/>
      <c r="U21" s="6"/>
      <c r="V21" s="6"/>
    </row>
    <row r="22" spans="1:28" x14ac:dyDescent="0.2">
      <c r="A22" t="s">
        <v>31</v>
      </c>
      <c r="B22" t="s">
        <v>32</v>
      </c>
      <c r="C22">
        <v>61</v>
      </c>
      <c r="D22">
        <v>5</v>
      </c>
      <c r="E22">
        <v>6.4119999999999999</v>
      </c>
      <c r="F22">
        <v>6.4119999999999999</v>
      </c>
      <c r="G22">
        <v>0</v>
      </c>
      <c r="H22" s="6"/>
      <c r="I22" s="6"/>
      <c r="J22" s="6"/>
      <c r="L22" s="1">
        <f>AE2213_SDOM200m_DOC!C481</f>
        <v>0</v>
      </c>
      <c r="M22" s="1" t="str">
        <f>AE2213_SDOM200m_DOC!A481</f>
        <v>B04</v>
      </c>
      <c r="N22" s="1" t="str">
        <f>AE2213_SDOM200m_DOC!B481</f>
        <v>Untitled</v>
      </c>
      <c r="O22" s="5">
        <f>AE2213_SDOM200m_DOC!H481</f>
        <v>1.5766081871345028</v>
      </c>
      <c r="P22" s="5">
        <f>AE2213_SDOM200m_DOC!I481</f>
        <v>0.47362274888243205</v>
      </c>
      <c r="Q22" s="5">
        <f t="shared" si="2"/>
        <v>0.16416910331383971</v>
      </c>
      <c r="R22" s="5"/>
      <c r="S22" s="5"/>
      <c r="T22" s="5"/>
      <c r="U22" s="6"/>
      <c r="V22" s="6"/>
    </row>
    <row r="23" spans="1:28" x14ac:dyDescent="0.2">
      <c r="H23" s="6"/>
      <c r="I23" s="6"/>
      <c r="J23" s="6"/>
      <c r="L23" s="1">
        <f>AE2213_SDOM200m_DOC!C486</f>
        <v>0</v>
      </c>
      <c r="M23" s="1" t="str">
        <f>AE2213_SDOM200m_DOC!A486</f>
        <v>B04</v>
      </c>
      <c r="N23" s="1" t="str">
        <f>AE2213_SDOM200m_DOC!B486</f>
        <v>Untitled</v>
      </c>
      <c r="O23" s="5">
        <f>AE2213_SDOM200m_DOC!H486</f>
        <v>1.4970760233918128</v>
      </c>
      <c r="P23" s="5">
        <f>AE2213_SDOM200m_DOC!I486</f>
        <v>0.18455342632795108</v>
      </c>
      <c r="Q23" s="5">
        <f t="shared" si="2"/>
        <v>8.4636939571149705E-2</v>
      </c>
      <c r="R23" s="5"/>
      <c r="S23" s="5"/>
      <c r="T23" s="5"/>
      <c r="U23" s="6"/>
      <c r="V23" s="6">
        <v>100.00038658485146</v>
      </c>
      <c r="W23">
        <f t="shared" si="3"/>
        <v>100</v>
      </c>
      <c r="X23">
        <f t="shared" si="3"/>
        <v>5</v>
      </c>
      <c r="Y23">
        <f t="shared" si="3"/>
        <v>1</v>
      </c>
      <c r="Z23">
        <f t="shared" si="3"/>
        <v>11.47</v>
      </c>
      <c r="AA23">
        <f t="shared" si="3"/>
        <v>11.47</v>
      </c>
      <c r="AB23">
        <f t="shared" si="1"/>
        <v>0</v>
      </c>
    </row>
    <row r="24" spans="1:28" x14ac:dyDescent="0.2">
      <c r="H24" s="6"/>
      <c r="I24" s="6"/>
      <c r="J24" s="6"/>
      <c r="L24" s="1">
        <f>AE2213_SDOM200m_DOC!C491</f>
        <v>0</v>
      </c>
      <c r="M24" s="1" t="str">
        <f>AE2213_SDOM200m_DOC!A491</f>
        <v>B04</v>
      </c>
      <c r="N24" s="1" t="str">
        <f>AE2213_SDOM200m_DOC!B491</f>
        <v>Untitled</v>
      </c>
      <c r="O24" s="5">
        <f>AE2213_SDOM200m_DOC!H491</f>
        <v>0.39970760233918123</v>
      </c>
      <c r="P24" s="5">
        <f>AE2213_SDOM200m_DOC!I491</f>
        <v>0.69231387542299849</v>
      </c>
      <c r="Q24" s="5">
        <f t="shared" si="2"/>
        <v>-1.0127314814814818</v>
      </c>
      <c r="R24" s="5"/>
      <c r="S24" s="5"/>
      <c r="T24" s="5"/>
      <c r="U24" s="6"/>
      <c r="V24" s="6">
        <v>100.00038658485146</v>
      </c>
      <c r="W24">
        <f t="shared" si="3"/>
        <v>100</v>
      </c>
      <c r="X24">
        <f t="shared" si="3"/>
        <v>5</v>
      </c>
      <c r="Y24">
        <f t="shared" si="3"/>
        <v>2</v>
      </c>
      <c r="Z24">
        <f t="shared" si="3"/>
        <v>11.74</v>
      </c>
      <c r="AA24">
        <f t="shared" si="3"/>
        <v>11.74</v>
      </c>
      <c r="AB24">
        <f t="shared" si="1"/>
        <v>0</v>
      </c>
    </row>
    <row r="25" spans="1:28" x14ac:dyDescent="0.2">
      <c r="A25" t="s">
        <v>33</v>
      </c>
      <c r="B25" t="s">
        <v>32</v>
      </c>
      <c r="C25">
        <v>62</v>
      </c>
      <c r="D25">
        <v>1</v>
      </c>
      <c r="E25">
        <v>5.5309999999999997</v>
      </c>
      <c r="F25">
        <v>5.5309999999999997</v>
      </c>
      <c r="G25">
        <v>0</v>
      </c>
      <c r="H25" s="6">
        <f>AVERAGE(F25:F29)/B$13</f>
        <v>47.657894736842103</v>
      </c>
      <c r="I25" s="6">
        <f>STDEV(F25:F29)/B$13</f>
        <v>0.49438988705129272</v>
      </c>
      <c r="J25" s="6">
        <f>I25/H25*100</f>
        <v>1.037372485253955</v>
      </c>
      <c r="L25" s="1">
        <f>AE2213_SDOM200m_DOC!C513</f>
        <v>0</v>
      </c>
      <c r="M25" s="1" t="str">
        <f>AE2213_SDOM200m_DOC!A513</f>
        <v>B04</v>
      </c>
      <c r="N25" s="1" t="str">
        <f>AE2213_SDOM200m_DOC!B513</f>
        <v>Untitled</v>
      </c>
      <c r="O25" s="5">
        <f>AE2213_SDOM200m_DOC!H513</f>
        <v>1.7874269005847954</v>
      </c>
      <c r="P25" s="5">
        <f>AE2213_SDOM200m_DOC!I513</f>
        <v>6.2903565245305729E-2</v>
      </c>
      <c r="Q25" s="5">
        <f t="shared" si="2"/>
        <v>0.37498781676413229</v>
      </c>
      <c r="R25" s="5"/>
      <c r="S25" s="5"/>
      <c r="T25" s="5"/>
      <c r="U25" s="6"/>
      <c r="V25" s="6">
        <v>100.00038658485146</v>
      </c>
      <c r="W25">
        <f t="shared" si="3"/>
        <v>100</v>
      </c>
      <c r="X25">
        <f t="shared" si="3"/>
        <v>5</v>
      </c>
      <c r="Y25">
        <f t="shared" si="3"/>
        <v>3</v>
      </c>
      <c r="Z25">
        <f t="shared" si="3"/>
        <v>11.65</v>
      </c>
      <c r="AA25">
        <f t="shared" si="3"/>
        <v>11.65</v>
      </c>
      <c r="AB25">
        <f t="shared" si="1"/>
        <v>0</v>
      </c>
    </row>
    <row r="26" spans="1:28" x14ac:dyDescent="0.2">
      <c r="A26" t="s">
        <v>33</v>
      </c>
      <c r="B26" t="s">
        <v>32</v>
      </c>
      <c r="C26">
        <v>62</v>
      </c>
      <c r="D26">
        <v>2</v>
      </c>
      <c r="E26">
        <v>5.4160000000000004</v>
      </c>
      <c r="F26">
        <v>5.4160000000000004</v>
      </c>
      <c r="G26">
        <v>0</v>
      </c>
      <c r="H26" s="6"/>
      <c r="I26" s="6"/>
      <c r="J26" s="6"/>
      <c r="L26" s="1">
        <f>AE2213_SDOM200m_DOC!C518</f>
        <v>0</v>
      </c>
      <c r="M26" s="1" t="str">
        <f>AE2213_SDOM200m_DOC!A518</f>
        <v>B04</v>
      </c>
      <c r="N26" s="1" t="str">
        <f>AE2213_SDOM200m_DOC!B518</f>
        <v>Untitled</v>
      </c>
      <c r="O26" s="5">
        <f>AE2213_SDOM200m_DOC!H518</f>
        <v>1.3271929824561401</v>
      </c>
      <c r="P26" s="5">
        <f>AE2213_SDOM200m_DOC!I518</f>
        <v>0.14562196131460725</v>
      </c>
      <c r="Q26" s="5">
        <f t="shared" si="2"/>
        <v>-8.524610136452293E-2</v>
      </c>
      <c r="R26" s="5"/>
      <c r="S26" s="5"/>
      <c r="T26" s="5"/>
      <c r="U26" s="6"/>
      <c r="V26" s="6"/>
    </row>
    <row r="27" spans="1:28" x14ac:dyDescent="0.2">
      <c r="A27" t="s">
        <v>33</v>
      </c>
      <c r="B27" t="s">
        <v>32</v>
      </c>
      <c r="C27">
        <v>62</v>
      </c>
      <c r="D27">
        <v>3</v>
      </c>
      <c r="E27">
        <v>5.4029999999999996</v>
      </c>
      <c r="F27">
        <v>5.4029999999999996</v>
      </c>
      <c r="G27">
        <v>0</v>
      </c>
      <c r="H27" s="6"/>
      <c r="I27" s="6"/>
      <c r="J27" s="6"/>
      <c r="L27" s="1"/>
      <c r="M27" s="1"/>
      <c r="N27" s="1"/>
      <c r="O27" s="5"/>
      <c r="P27" s="5"/>
      <c r="Q27" s="5"/>
      <c r="R27" s="5"/>
      <c r="S27" s="5"/>
      <c r="T27" s="5"/>
      <c r="U27" s="6"/>
      <c r="V27" s="6"/>
    </row>
    <row r="28" spans="1:28" x14ac:dyDescent="0.2">
      <c r="A28" t="s">
        <v>33</v>
      </c>
      <c r="B28" t="s">
        <v>32</v>
      </c>
      <c r="C28">
        <v>62</v>
      </c>
      <c r="D28">
        <v>4</v>
      </c>
      <c r="E28">
        <v>5.4249999999999998</v>
      </c>
      <c r="F28">
        <v>5.4249999999999998</v>
      </c>
      <c r="G28">
        <v>0</v>
      </c>
      <c r="H28" s="6"/>
      <c r="I28" s="6"/>
      <c r="J28" s="6"/>
      <c r="L28" s="1">
        <f>AE2213_SDOM200m_DOC!C70</f>
        <v>1</v>
      </c>
      <c r="M28" s="1" t="str">
        <f>AE2213_SDOM200m_DOC!A70</f>
        <v>C01</v>
      </c>
      <c r="N28" s="1" t="str">
        <f>AE2213_SDOM200m_DOC!B70</f>
        <v>Nano 8/16/2022</v>
      </c>
      <c r="O28" s="5">
        <f>AE2213_SDOM200m_DOC!H70</f>
        <v>0.44152046783625731</v>
      </c>
      <c r="P28" s="5">
        <f>AE2213_SDOM200m_DOC!I70</f>
        <v>0.76473588287397787</v>
      </c>
      <c r="Q28" s="5">
        <f t="shared" si="2"/>
        <v>-0.97091861598440576</v>
      </c>
      <c r="R28" s="5">
        <v>0</v>
      </c>
      <c r="S28" s="5">
        <f>R28-Q28</f>
        <v>0.97091861598440576</v>
      </c>
      <c r="T28" s="5"/>
      <c r="U28" s="6"/>
      <c r="V28" s="6"/>
    </row>
    <row r="29" spans="1:28" x14ac:dyDescent="0.2">
      <c r="A29" t="s">
        <v>33</v>
      </c>
      <c r="B29" t="s">
        <v>32</v>
      </c>
      <c r="C29">
        <v>62</v>
      </c>
      <c r="D29">
        <v>5</v>
      </c>
      <c r="E29">
        <v>5.39</v>
      </c>
      <c r="F29">
        <v>5.39</v>
      </c>
      <c r="G29">
        <v>0</v>
      </c>
      <c r="H29" s="6"/>
      <c r="I29" s="6"/>
      <c r="J29" s="6"/>
      <c r="L29" s="1">
        <f>AE2213_SDOM200m_DOC!C76</f>
        <v>2</v>
      </c>
      <c r="M29" s="1" t="str">
        <f>AE2213_SDOM200m_DOC!A76</f>
        <v>C02</v>
      </c>
      <c r="N29" s="1">
        <f>AE2213_SDOM200m_DOC!B76</f>
        <v>25</v>
      </c>
      <c r="O29" s="5">
        <f>AE2213_SDOM200m_DOC!H76</f>
        <v>26.751461988304094</v>
      </c>
      <c r="P29" s="5">
        <f>AE2213_SDOM200m_DOC!I76</f>
        <v>0.30200587915029992</v>
      </c>
      <c r="Q29" s="5">
        <f t="shared" si="2"/>
        <v>25.339022904483432</v>
      </c>
      <c r="R29" s="5">
        <v>25.118414682074704</v>
      </c>
      <c r="S29" s="5">
        <f t="shared" ref="S29:S32" si="4">R29-Q29</f>
        <v>-0.22060822240872824</v>
      </c>
      <c r="T29" s="5"/>
      <c r="U29" s="6"/>
      <c r="V29" s="6"/>
    </row>
    <row r="30" spans="1:28" x14ac:dyDescent="0.2">
      <c r="H30" s="6"/>
      <c r="I30" s="6"/>
      <c r="J30" s="6"/>
      <c r="L30" s="1">
        <f>AE2213_SDOM200m_DOC!C81</f>
        <v>3</v>
      </c>
      <c r="M30" s="1" t="str">
        <f>AE2213_SDOM200m_DOC!A81</f>
        <v>C03</v>
      </c>
      <c r="N30" s="1">
        <f>AE2213_SDOM200m_DOC!B81</f>
        <v>50</v>
      </c>
      <c r="O30" s="5">
        <f>AE2213_SDOM200m_DOC!H81</f>
        <v>51.447368421052623</v>
      </c>
      <c r="P30" s="5">
        <f>AE2213_SDOM200m_DOC!I81</f>
        <v>0.79766703535503547</v>
      </c>
      <c r="Q30" s="5">
        <f t="shared" si="2"/>
        <v>50.034929337231958</v>
      </c>
      <c r="R30" s="5">
        <v>50.168855970185341</v>
      </c>
      <c r="S30" s="5">
        <f t="shared" si="4"/>
        <v>0.13392663295338281</v>
      </c>
      <c r="T30" s="5"/>
      <c r="U30" s="6"/>
      <c r="V30" s="6"/>
    </row>
    <row r="31" spans="1:28" x14ac:dyDescent="0.2">
      <c r="H31" s="6"/>
      <c r="I31" s="6"/>
      <c r="J31" s="6"/>
      <c r="L31" s="1">
        <f>AE2213_SDOM200m_DOC!C86</f>
        <v>4</v>
      </c>
      <c r="M31" s="1" t="str">
        <f>AE2213_SDOM200m_DOC!A86</f>
        <v>C04</v>
      </c>
      <c r="N31" s="1">
        <f>AE2213_SDOM200m_DOC!B86</f>
        <v>75</v>
      </c>
      <c r="O31" s="5">
        <f>AE2213_SDOM200m_DOC!H86</f>
        <v>76.812865497076032</v>
      </c>
      <c r="P31" s="5">
        <f>AE2213_SDOM200m_DOC!I86</f>
        <v>0.36224282259529134</v>
      </c>
      <c r="Q31" s="5">
        <f t="shared" si="2"/>
        <v>75.400426413255374</v>
      </c>
      <c r="R31" s="5">
        <v>75.123531403599117</v>
      </c>
      <c r="S31" s="5">
        <f t="shared" si="4"/>
        <v>-0.27689500965625768</v>
      </c>
      <c r="T31" s="5"/>
      <c r="U31" s="6"/>
      <c r="V31" s="6"/>
    </row>
    <row r="32" spans="1:28" x14ac:dyDescent="0.2">
      <c r="A32" t="s">
        <v>31</v>
      </c>
      <c r="B32" t="s">
        <v>32</v>
      </c>
      <c r="C32">
        <v>61</v>
      </c>
      <c r="D32">
        <v>1</v>
      </c>
      <c r="E32">
        <v>6.5650000000000004</v>
      </c>
      <c r="F32">
        <v>6.5650000000000004</v>
      </c>
      <c r="G32">
        <v>0</v>
      </c>
      <c r="H32" s="6">
        <f>AVERAGE(F32:F36)/B$13</f>
        <v>57.298245614035075</v>
      </c>
      <c r="I32" s="6">
        <f>STDEV(F32:F36)/B$13</f>
        <v>0.38735793273367852</v>
      </c>
      <c r="J32" s="6">
        <f>I32/H32*100</f>
        <v>0.67603803324616296</v>
      </c>
      <c r="L32" s="1">
        <f>AE2213_SDOM200m_DOC!C91</f>
        <v>5</v>
      </c>
      <c r="M32" s="1" t="str">
        <f>AE2213_SDOM200m_DOC!A91</f>
        <v>C05</v>
      </c>
      <c r="N32" s="1">
        <f>AE2213_SDOM200m_DOC!B91</f>
        <v>100</v>
      </c>
      <c r="O32" s="5">
        <f>AE2213_SDOM200m_DOC!H91</f>
        <v>101.92982456140349</v>
      </c>
      <c r="P32" s="5">
        <f>AE2213_SDOM200m_DOC!I91</f>
        <v>1.205940972356798</v>
      </c>
      <c r="Q32" s="5">
        <f t="shared" si="2"/>
        <v>100.51738547758283</v>
      </c>
      <c r="R32" s="5">
        <v>100.00038658485146</v>
      </c>
      <c r="S32" s="5">
        <f t="shared" si="4"/>
        <v>-0.51699889273137956</v>
      </c>
      <c r="T32" s="5"/>
      <c r="U32" s="6"/>
      <c r="V32" s="6"/>
    </row>
    <row r="33" spans="1:22" x14ac:dyDescent="0.2">
      <c r="A33" t="s">
        <v>31</v>
      </c>
      <c r="B33" t="s">
        <v>32</v>
      </c>
      <c r="C33">
        <v>61</v>
      </c>
      <c r="D33">
        <v>2</v>
      </c>
      <c r="E33">
        <v>6.4989999999999997</v>
      </c>
      <c r="F33">
        <v>6.4989999999999997</v>
      </c>
      <c r="G33">
        <v>0</v>
      </c>
      <c r="H33" s="6"/>
      <c r="I33" s="6"/>
      <c r="J33" s="6"/>
      <c r="L33" s="1"/>
      <c r="M33" s="1"/>
      <c r="N33" s="1"/>
      <c r="O33" s="5"/>
      <c r="P33" s="5"/>
      <c r="Q33" s="5"/>
      <c r="R33" s="5" t="s">
        <v>28</v>
      </c>
      <c r="S33" s="5" t="s">
        <v>29</v>
      </c>
      <c r="T33" s="5" t="s">
        <v>30</v>
      </c>
      <c r="U33" s="6"/>
      <c r="V33" s="6"/>
    </row>
    <row r="34" spans="1:22" x14ac:dyDescent="0.2">
      <c r="A34" t="s">
        <v>31</v>
      </c>
      <c r="B34" t="s">
        <v>32</v>
      </c>
      <c r="C34">
        <v>61</v>
      </c>
      <c r="D34">
        <v>3</v>
      </c>
      <c r="E34">
        <v>6.4710000000000001</v>
      </c>
      <c r="F34">
        <v>6.4710000000000001</v>
      </c>
      <c r="G34">
        <v>0</v>
      </c>
      <c r="H34" s="6"/>
      <c r="I34" s="6"/>
      <c r="J34" s="6"/>
      <c r="L34" s="1">
        <f>AE2213_SDOM200m_DOC!C118</f>
        <v>6</v>
      </c>
      <c r="M34" s="1" t="str">
        <f>AE2213_SDOM200m_DOC!A118</f>
        <v>D01</v>
      </c>
      <c r="N34" s="1" t="str">
        <f>AE2213_SDOM200m_DOC!B118</f>
        <v>GPW 05-21 SRW</v>
      </c>
      <c r="O34" s="5">
        <f>AE2213_SDOM200m_DOC!H118</f>
        <v>81.722222222222214</v>
      </c>
      <c r="P34" s="5">
        <f>AE2213_SDOM200m_DOC!I118</f>
        <v>0.72049180677068181</v>
      </c>
      <c r="Q34" s="5">
        <f t="shared" si="2"/>
        <v>80.309783138401556</v>
      </c>
      <c r="R34" s="5">
        <f>AVERAGE(Q34:Q37)</f>
        <v>79.481566764132566</v>
      </c>
      <c r="S34" s="5">
        <f>STDEV(Q34:Q37)</f>
        <v>0.86723514632138998</v>
      </c>
      <c r="T34" s="5">
        <f>S34/R34*100</f>
        <v>1.0911148101735015</v>
      </c>
      <c r="U34" s="6">
        <v>81.057827195730937</v>
      </c>
      <c r="V34" s="6"/>
    </row>
    <row r="35" spans="1:22" x14ac:dyDescent="0.2">
      <c r="A35" t="s">
        <v>31</v>
      </c>
      <c r="B35" t="s">
        <v>32</v>
      </c>
      <c r="C35">
        <v>61</v>
      </c>
      <c r="D35">
        <v>4</v>
      </c>
      <c r="E35">
        <v>6.5579999999999998</v>
      </c>
      <c r="F35">
        <v>6.5579999999999998</v>
      </c>
      <c r="G35">
        <v>0</v>
      </c>
      <c r="H35" s="6"/>
      <c r="I35" s="6"/>
      <c r="J35" s="6"/>
      <c r="L35" s="1">
        <f>AE2213_SDOM200m_DOC!C236</f>
        <v>66</v>
      </c>
      <c r="M35" s="1" t="str">
        <f>AE2213_SDOM200m_DOC!A236</f>
        <v>D02</v>
      </c>
      <c r="N35" s="1" t="str">
        <f>AE2213_SDOM200m_DOC!B236</f>
        <v>GPW 05-21 SRW</v>
      </c>
      <c r="O35" s="5">
        <f>AE2213_SDOM200m_DOC!H236</f>
        <v>80.011695906432735</v>
      </c>
      <c r="P35" s="5">
        <f>AE2213_SDOM200m_DOC!I236</f>
        <v>0.63506187146521575</v>
      </c>
      <c r="Q35" s="5">
        <f t="shared" si="2"/>
        <v>78.599256822612077</v>
      </c>
      <c r="R35" s="5"/>
      <c r="S35" s="5"/>
      <c r="T35" s="5"/>
      <c r="U35" s="6"/>
      <c r="V35" s="6"/>
    </row>
    <row r="36" spans="1:22" x14ac:dyDescent="0.2">
      <c r="A36" t="s">
        <v>31</v>
      </c>
      <c r="B36" t="s">
        <v>32</v>
      </c>
      <c r="C36">
        <v>61</v>
      </c>
      <c r="D36">
        <v>5</v>
      </c>
      <c r="E36">
        <v>6.5670000000000002</v>
      </c>
      <c r="F36">
        <v>6.5670000000000002</v>
      </c>
      <c r="G36">
        <v>0</v>
      </c>
      <c r="H36" s="6"/>
      <c r="I36" s="6"/>
      <c r="J36" s="6"/>
      <c r="L36" s="1">
        <f>AE2213_SDOM200m_DOC!C364</f>
        <v>6</v>
      </c>
      <c r="M36" s="1" t="str">
        <f>AE2213_SDOM200m_DOC!A364</f>
        <v>D03</v>
      </c>
      <c r="N36" s="1" t="str">
        <f>AE2213_SDOM200m_DOC!B364</f>
        <v>GPW 05-21 SRW</v>
      </c>
      <c r="O36" s="5">
        <f>AE2213_SDOM200m_DOC!H364</f>
        <v>81.549707602339183</v>
      </c>
      <c r="P36" s="5">
        <f>AE2213_SDOM200m_DOC!I364</f>
        <v>0.44368394460507521</v>
      </c>
      <c r="Q36" s="5">
        <f t="shared" si="2"/>
        <v>80.137268518518525</v>
      </c>
      <c r="R36" s="5"/>
      <c r="S36" s="5"/>
      <c r="T36" s="5"/>
      <c r="U36" s="6"/>
      <c r="V36" s="6"/>
    </row>
    <row r="37" spans="1:22" x14ac:dyDescent="0.2">
      <c r="H37" s="6"/>
      <c r="I37" s="6"/>
      <c r="J37" s="6"/>
      <c r="L37" s="1">
        <f>AE2213_SDOM200m_DOC!C497</f>
        <v>66</v>
      </c>
      <c r="M37" s="1" t="str">
        <f>AE2213_SDOM200m_DOC!A497</f>
        <v>D04</v>
      </c>
      <c r="N37" s="1" t="str">
        <f>AE2213_SDOM200m_DOC!B497</f>
        <v>GPW 05-21 SRW</v>
      </c>
      <c r="O37" s="5">
        <f>AE2213_SDOM200m_DOC!H497</f>
        <v>80.292397660818722</v>
      </c>
      <c r="P37" s="5">
        <f>AE2213_SDOM200m_DOC!I497</f>
        <v>0.63208637835298698</v>
      </c>
      <c r="Q37" s="5">
        <f t="shared" si="2"/>
        <v>78.879958576998064</v>
      </c>
      <c r="R37" s="5"/>
      <c r="S37" s="5"/>
      <c r="T37" s="5"/>
      <c r="U37" s="6"/>
      <c r="V37" s="6"/>
    </row>
    <row r="38" spans="1:22" x14ac:dyDescent="0.2">
      <c r="H38" s="6"/>
      <c r="I38" s="6"/>
      <c r="J38" s="6"/>
      <c r="L38" s="1"/>
      <c r="M38" s="1"/>
      <c r="N38" s="1"/>
      <c r="O38" s="5"/>
      <c r="P38" s="5"/>
      <c r="Q38" s="5"/>
      <c r="R38" s="5" t="s">
        <v>28</v>
      </c>
      <c r="S38" s="5" t="s">
        <v>29</v>
      </c>
      <c r="T38" s="5" t="s">
        <v>30</v>
      </c>
      <c r="U38" s="6"/>
      <c r="V38" s="6"/>
    </row>
    <row r="39" spans="1:22" x14ac:dyDescent="0.2">
      <c r="A39" t="s">
        <v>33</v>
      </c>
      <c r="B39" t="s">
        <v>32</v>
      </c>
      <c r="C39">
        <v>62</v>
      </c>
      <c r="D39">
        <v>1</v>
      </c>
      <c r="E39">
        <v>5.3449999999999998</v>
      </c>
      <c r="F39">
        <v>5.3449999999999998</v>
      </c>
      <c r="G39">
        <v>0</v>
      </c>
      <c r="H39" s="6">
        <f>AVERAGE(F39:F43)/B$13</f>
        <v>47.428070175438592</v>
      </c>
      <c r="I39" s="6">
        <f>STDEV(F39:F43)/B$13</f>
        <v>0.48442183286634244</v>
      </c>
      <c r="J39" s="6">
        <f>I39/H39*100</f>
        <v>1.0213821289258536</v>
      </c>
      <c r="L39" s="1">
        <f>AE2213_SDOM200m_DOC!C123</f>
        <v>7</v>
      </c>
      <c r="M39" s="1" t="str">
        <f>AE2213_SDOM200m_DOC!A123</f>
        <v>E01</v>
      </c>
      <c r="N39" s="1" t="str">
        <f>AE2213_SDOM200m_DOC!B123</f>
        <v>AE2213 SRW</v>
      </c>
      <c r="O39" s="5">
        <f>AE2213_SDOM200m_DOC!H123</f>
        <v>72.020467836257325</v>
      </c>
      <c r="P39" s="5">
        <f>AE2213_SDOM200m_DOC!I123</f>
        <v>0.82144490054611707</v>
      </c>
      <c r="Q39" s="5">
        <f t="shared" si="2"/>
        <v>70.608028752436667</v>
      </c>
      <c r="R39" s="5">
        <f>AVERAGE(Q39:Q42)</f>
        <v>71.081712962962968</v>
      </c>
      <c r="S39" s="5">
        <f>STDEV(Q39:Q42)</f>
        <v>0.66989063480829714</v>
      </c>
      <c r="T39" s="5">
        <f>S39/R39*100</f>
        <v>0.94242331379569144</v>
      </c>
      <c r="U39" s="6">
        <v>70.335615148006042</v>
      </c>
      <c r="V39" s="6"/>
    </row>
    <row r="40" spans="1:22" x14ac:dyDescent="0.2">
      <c r="A40" t="s">
        <v>33</v>
      </c>
      <c r="B40" t="s">
        <v>32</v>
      </c>
      <c r="C40">
        <v>62</v>
      </c>
      <c r="D40">
        <v>2</v>
      </c>
      <c r="E40">
        <v>5.4139999999999997</v>
      </c>
      <c r="F40">
        <v>5.4139999999999997</v>
      </c>
      <c r="G40">
        <v>0</v>
      </c>
      <c r="H40" s="6"/>
      <c r="I40" s="6"/>
      <c r="J40" s="6"/>
      <c r="L40" s="1">
        <f>AE2213_SDOM200m_DOC!C241</f>
        <v>67</v>
      </c>
      <c r="M40" s="1" t="str">
        <f>AE2213_SDOM200m_DOC!A241</f>
        <v>E02</v>
      </c>
      <c r="N40" s="1" t="str">
        <f>AE2213_SDOM200m_DOC!B241</f>
        <v>AE2213 SRW</v>
      </c>
      <c r="O40" s="5">
        <f>AE2213_SDOM200m_DOC!H241</f>
        <v>78.169590643274844</v>
      </c>
      <c r="P40" s="5">
        <f>AE2213_SDOM200m_DOC!I241</f>
        <v>0.41231180671513951</v>
      </c>
      <c r="R40" s="14">
        <f>(O40-Q$2)</f>
        <v>76.757151559454186</v>
      </c>
      <c r="S40" s="5" t="s">
        <v>214</v>
      </c>
      <c r="T40" s="5"/>
      <c r="U40" s="6"/>
      <c r="V40" s="6"/>
    </row>
    <row r="41" spans="1:22" x14ac:dyDescent="0.2">
      <c r="A41" t="s">
        <v>33</v>
      </c>
      <c r="B41" t="s">
        <v>32</v>
      </c>
      <c r="C41">
        <v>62</v>
      </c>
      <c r="D41">
        <v>3</v>
      </c>
      <c r="E41">
        <v>5.4279999999999999</v>
      </c>
      <c r="F41">
        <v>5.4279999999999999</v>
      </c>
      <c r="G41">
        <v>0</v>
      </c>
      <c r="H41" s="6"/>
      <c r="I41" s="6"/>
      <c r="J41" s="6"/>
      <c r="L41" s="1">
        <f>AE2213_SDOM200m_DOC!C369</f>
        <v>7</v>
      </c>
      <c r="M41" s="1" t="str">
        <f>AE2213_SDOM200m_DOC!A369</f>
        <v>E03</v>
      </c>
      <c r="N41" s="1" t="str">
        <f>AE2213_SDOM200m_DOC!B369</f>
        <v>AE2213 SRW</v>
      </c>
      <c r="O41" s="5">
        <f>AE2213_SDOM200m_DOC!H369</f>
        <v>72.967836257309941</v>
      </c>
      <c r="P41" s="5">
        <f>AE2213_SDOM200m_DOC!I369</f>
        <v>7.5628755300459261E-2</v>
      </c>
      <c r="Q41" s="5">
        <f t="shared" si="2"/>
        <v>71.555397173489283</v>
      </c>
      <c r="R41" s="5"/>
      <c r="S41" s="5"/>
      <c r="T41" s="5"/>
      <c r="U41" s="6"/>
      <c r="V41" s="6"/>
    </row>
    <row r="42" spans="1:22" x14ac:dyDescent="0.2">
      <c r="A42" t="s">
        <v>33</v>
      </c>
      <c r="B42" t="s">
        <v>32</v>
      </c>
      <c r="C42">
        <v>62</v>
      </c>
      <c r="D42">
        <v>4</v>
      </c>
      <c r="E42">
        <v>5.3630000000000004</v>
      </c>
      <c r="F42">
        <v>5.3630000000000004</v>
      </c>
      <c r="G42">
        <v>0</v>
      </c>
      <c r="H42" s="6"/>
      <c r="I42" s="6"/>
      <c r="J42" s="6"/>
      <c r="L42" s="1">
        <f>AE2213_SDOM200m_DOC!C502</f>
        <v>67</v>
      </c>
      <c r="M42" s="1" t="str">
        <f>AE2213_SDOM200m_DOC!A502</f>
        <v>E04</v>
      </c>
      <c r="N42" s="1" t="str">
        <f>AE2213_SDOM200m_DOC!B502</f>
        <v>AE2213 SRW</v>
      </c>
      <c r="O42" s="5">
        <f>AE2213_SDOM200m_DOC!H502</f>
        <v>78.274853801169598</v>
      </c>
      <c r="P42" s="5">
        <f>AE2213_SDOM200m_DOC!I502</f>
        <v>0.37651237384958186</v>
      </c>
      <c r="R42" s="14">
        <f>(O42-Q$2)</f>
        <v>76.86241471734894</v>
      </c>
      <c r="S42" s="5"/>
      <c r="T42" s="5"/>
      <c r="U42" s="6"/>
      <c r="V42" s="6"/>
    </row>
    <row r="43" spans="1:22" x14ac:dyDescent="0.2">
      <c r="A43" t="s">
        <v>33</v>
      </c>
      <c r="B43" t="s">
        <v>32</v>
      </c>
      <c r="C43">
        <v>62</v>
      </c>
      <c r="D43">
        <v>5</v>
      </c>
      <c r="E43">
        <v>5.484</v>
      </c>
      <c r="F43">
        <v>5.484</v>
      </c>
      <c r="G43">
        <v>0</v>
      </c>
      <c r="H43" s="6"/>
      <c r="I43" s="6"/>
      <c r="J43" s="6"/>
      <c r="L43" s="1"/>
      <c r="M43" s="1"/>
      <c r="N43" s="1"/>
      <c r="O43" s="5"/>
      <c r="P43" s="5"/>
      <c r="Q43" s="5"/>
      <c r="R43" s="5" t="s">
        <v>28</v>
      </c>
      <c r="S43" s="5" t="s">
        <v>29</v>
      </c>
      <c r="T43" s="5" t="s">
        <v>30</v>
      </c>
      <c r="U43" s="6"/>
      <c r="V43" s="6"/>
    </row>
    <row r="44" spans="1:22" x14ac:dyDescent="0.2">
      <c r="H44" s="6"/>
      <c r="I44" s="6"/>
      <c r="J44" s="6"/>
      <c r="L44" s="1">
        <f>AE2213_SDOM200m_DOC!C128</f>
        <v>8</v>
      </c>
      <c r="M44" s="1" t="str">
        <f>AE2213_SDOM200m_DOC!A128</f>
        <v>F01</v>
      </c>
      <c r="N44" s="1" t="str">
        <f>AE2213_SDOM200m_DOC!B128</f>
        <v>AE2213 DRW</v>
      </c>
      <c r="O44" s="5">
        <f>AE2213_SDOM200m_DOC!H128</f>
        <v>57.409356725146203</v>
      </c>
      <c r="P44" s="5">
        <f>AE2213_SDOM200m_DOC!I128</f>
        <v>0.41685898916325187</v>
      </c>
      <c r="Q44" s="5">
        <f t="shared" si="2"/>
        <v>55.996917641325538</v>
      </c>
      <c r="R44" s="5">
        <f>AVERAGE(Q44:Q47)</f>
        <v>56.522502436647173</v>
      </c>
      <c r="S44" s="5">
        <f>STDEV(Q44:Q47)</f>
        <v>0.50106401043277804</v>
      </c>
      <c r="T44" s="5">
        <f>S44/R44*100</f>
        <v>0.88648589293156643</v>
      </c>
      <c r="U44" s="6">
        <v>57.352196610599577</v>
      </c>
      <c r="V44" s="6"/>
    </row>
    <row r="45" spans="1:22" x14ac:dyDescent="0.2">
      <c r="H45" s="6"/>
      <c r="I45" s="6"/>
      <c r="J45" s="6"/>
      <c r="L45" s="1">
        <f>AE2213_SDOM200m_DOC!C246</f>
        <v>68</v>
      </c>
      <c r="M45" s="1" t="str">
        <f>AE2213_SDOM200m_DOC!A246</f>
        <v>F02</v>
      </c>
      <c r="N45" s="1" t="str">
        <f>AE2213_SDOM200m_DOC!B246</f>
        <v>AE2213 DRW</v>
      </c>
      <c r="O45" s="5">
        <f>AE2213_SDOM200m_DOC!H246</f>
        <v>58.543859649122801</v>
      </c>
      <c r="P45" s="5">
        <f>AE2213_SDOM200m_DOC!I246</f>
        <v>0.65196155003726319</v>
      </c>
      <c r="Q45" s="5">
        <f t="shared" si="2"/>
        <v>57.131420565302136</v>
      </c>
      <c r="R45" s="5"/>
      <c r="S45" s="5"/>
      <c r="T45" s="5"/>
      <c r="U45" s="6"/>
      <c r="V45" s="6"/>
    </row>
    <row r="46" spans="1:22" x14ac:dyDescent="0.2">
      <c r="A46" t="s">
        <v>31</v>
      </c>
      <c r="B46" t="s">
        <v>32</v>
      </c>
      <c r="C46">
        <v>61</v>
      </c>
      <c r="D46">
        <v>1</v>
      </c>
      <c r="E46">
        <v>6.601</v>
      </c>
      <c r="F46">
        <v>6.601</v>
      </c>
      <c r="G46">
        <v>0</v>
      </c>
      <c r="H46" s="6">
        <f>AVERAGE(F46:F50)/B$13</f>
        <v>57.012280701754378</v>
      </c>
      <c r="I46" s="6">
        <f>STDEV(F46:F50)/B$13</f>
        <v>1.0095839599744083</v>
      </c>
      <c r="J46" s="6">
        <f>I46/H46*100</f>
        <v>1.7708184053463791</v>
      </c>
      <c r="L46" s="1">
        <f>AE2213_SDOM200m_DOC!C374</f>
        <v>8</v>
      </c>
      <c r="M46" s="1" t="str">
        <f>AE2213_SDOM200m_DOC!A374</f>
        <v>F03</v>
      </c>
      <c r="N46" s="1" t="str">
        <f>AE2213_SDOM200m_DOC!B374</f>
        <v>AE2213 DRW</v>
      </c>
      <c r="O46" s="5">
        <f>AE2213_SDOM200m_DOC!H374</f>
        <v>58.119883040935669</v>
      </c>
      <c r="P46" s="5">
        <f>AE2213_SDOM200m_DOC!I374</f>
        <v>0.79637980002184661</v>
      </c>
      <c r="Q46" s="5">
        <f t="shared" si="2"/>
        <v>56.707443957115004</v>
      </c>
      <c r="R46" s="5"/>
      <c r="S46" s="5"/>
      <c r="T46" s="5"/>
      <c r="U46" s="6"/>
      <c r="V46" s="6"/>
    </row>
    <row r="47" spans="1:22" x14ac:dyDescent="0.2">
      <c r="A47" t="s">
        <v>31</v>
      </c>
      <c r="B47" t="s">
        <v>32</v>
      </c>
      <c r="C47">
        <v>61</v>
      </c>
      <c r="D47">
        <v>2</v>
      </c>
      <c r="E47">
        <v>6.6349999999999998</v>
      </c>
      <c r="F47">
        <v>6.6349999999999998</v>
      </c>
      <c r="G47">
        <v>0</v>
      </c>
      <c r="H47" s="6"/>
      <c r="I47" s="6"/>
      <c r="J47" s="6"/>
      <c r="L47" s="1">
        <f>AE2213_SDOM200m_DOC!C507</f>
        <v>68</v>
      </c>
      <c r="M47" s="1" t="str">
        <f>AE2213_SDOM200m_DOC!A507</f>
        <v>F04</v>
      </c>
      <c r="N47" s="1" t="str">
        <f>AE2213_SDOM200m_DOC!B507</f>
        <v>AE2213 DRW</v>
      </c>
      <c r="O47" s="5">
        <f>AE2213_SDOM200m_DOC!H507</f>
        <v>57.666666666666671</v>
      </c>
      <c r="P47" s="5">
        <f>AE2213_SDOM200m_DOC!I507</f>
        <v>0.9804569257840704</v>
      </c>
      <c r="Q47" s="5">
        <f t="shared" si="2"/>
        <v>56.254227582846006</v>
      </c>
      <c r="R47" s="5"/>
      <c r="S47" s="5"/>
      <c r="T47" s="5"/>
      <c r="U47" s="6"/>
      <c r="V47" s="6"/>
    </row>
    <row r="48" spans="1:22" x14ac:dyDescent="0.2">
      <c r="A48" t="s">
        <v>31</v>
      </c>
      <c r="B48" t="s">
        <v>32</v>
      </c>
      <c r="C48">
        <v>61</v>
      </c>
      <c r="D48">
        <v>3</v>
      </c>
      <c r="E48">
        <v>6.3810000000000002</v>
      </c>
      <c r="F48">
        <v>6.3810000000000002</v>
      </c>
      <c r="G48">
        <v>0</v>
      </c>
      <c r="H48" s="6"/>
      <c r="I48" s="6"/>
      <c r="J48" s="6"/>
      <c r="L48" s="1"/>
      <c r="M48" s="1"/>
      <c r="N48" s="1"/>
      <c r="O48" s="5"/>
      <c r="P48" s="5"/>
      <c r="Q48" s="5"/>
      <c r="R48" s="5"/>
      <c r="S48" s="5"/>
      <c r="T48" s="5"/>
      <c r="U48" s="6"/>
      <c r="V48" s="6"/>
    </row>
    <row r="49" spans="1:22" x14ac:dyDescent="0.2">
      <c r="A49" t="s">
        <v>31</v>
      </c>
      <c r="B49" t="s">
        <v>32</v>
      </c>
      <c r="C49">
        <v>61</v>
      </c>
      <c r="D49">
        <v>4</v>
      </c>
      <c r="E49">
        <v>6.48</v>
      </c>
      <c r="F49">
        <v>6.48</v>
      </c>
      <c r="G49">
        <v>0</v>
      </c>
      <c r="H49" s="6"/>
      <c r="I49" s="6"/>
      <c r="J49" s="6"/>
      <c r="L49" s="1">
        <f>AE2213_SDOM200m_DOC!C133</f>
        <v>9</v>
      </c>
      <c r="M49" s="1" t="str">
        <f>AE2213_SDOM200m_DOC!A133</f>
        <v>X01</v>
      </c>
      <c r="N49" s="1" t="str">
        <f>AE2213_SDOM200m_DOC!B133</f>
        <v>AE2213 SDOM A TOC-0</v>
      </c>
      <c r="O49" s="5">
        <f>AE2213_SDOM200m_DOC!H133</f>
        <v>59.801169590643269</v>
      </c>
      <c r="P49" s="5">
        <f>AE2213_SDOM200m_DOC!I133</f>
        <v>0.71400132109764625</v>
      </c>
      <c r="Q49" s="5">
        <f t="shared" si="2"/>
        <v>58.388730506822604</v>
      </c>
      <c r="R49" s="5">
        <f>AVERAGE(Q49:Q52)</f>
        <v>58.444286062378161</v>
      </c>
      <c r="S49" s="5">
        <f>STDEV(Q49:Q52)</f>
        <v>0.43458201762548138</v>
      </c>
      <c r="T49" s="5">
        <f>S49/R49*100</f>
        <v>0.74358341405975548</v>
      </c>
      <c r="U49" s="6"/>
      <c r="V49" s="6"/>
    </row>
    <row r="50" spans="1:22" x14ac:dyDescent="0.2">
      <c r="A50" t="s">
        <v>31</v>
      </c>
      <c r="B50" t="s">
        <v>32</v>
      </c>
      <c r="C50">
        <v>61</v>
      </c>
      <c r="D50">
        <v>5</v>
      </c>
      <c r="E50">
        <v>6.4</v>
      </c>
      <c r="F50">
        <v>6.4</v>
      </c>
      <c r="G50">
        <v>0</v>
      </c>
      <c r="H50" s="6"/>
      <c r="I50" s="6"/>
      <c r="J50" s="6"/>
      <c r="L50" s="1">
        <f>AE2213_SDOM200m_DOC!C138</f>
        <v>10</v>
      </c>
      <c r="M50" s="1" t="str">
        <f>AE2213_SDOM200m_DOC!A138</f>
        <v>X02</v>
      </c>
      <c r="N50" s="1" t="str">
        <f>AE2213_SDOM200m_DOC!B138</f>
        <v>AE2213 SDOM A TOC-0</v>
      </c>
      <c r="O50" s="5">
        <f>AE2213_SDOM200m_DOC!H138</f>
        <v>59.266081871345023</v>
      </c>
      <c r="P50" s="5">
        <f>AE2213_SDOM200m_DOC!I138</f>
        <v>0.52677854899758725</v>
      </c>
      <c r="Q50" s="5">
        <f t="shared" si="2"/>
        <v>57.853642787524358</v>
      </c>
      <c r="R50" s="5"/>
      <c r="S50" s="5"/>
      <c r="T50" s="5"/>
      <c r="U50" s="6"/>
      <c r="V50" s="6"/>
    </row>
    <row r="51" spans="1:22" x14ac:dyDescent="0.2">
      <c r="H51" s="6"/>
      <c r="I51" s="6"/>
      <c r="J51" s="6"/>
      <c r="L51" s="1">
        <f>AE2213_SDOM200m_DOC!C143</f>
        <v>11</v>
      </c>
      <c r="M51" s="1" t="str">
        <f>AE2213_SDOM200m_DOC!A143</f>
        <v>X03</v>
      </c>
      <c r="N51" s="1" t="str">
        <f>AE2213_SDOM200m_DOC!B143</f>
        <v>AE2213 SDOM B TOC-0</v>
      </c>
      <c r="O51" s="5">
        <f>AE2213_SDOM200m_DOC!H143</f>
        <v>60.23391812865497</v>
      </c>
      <c r="P51" s="5">
        <f>AE2213_SDOM200m_DOC!I143</f>
        <v>0.9397162255649989</v>
      </c>
      <c r="Q51" s="5">
        <f t="shared" si="2"/>
        <v>58.821479044834305</v>
      </c>
      <c r="R51" s="5"/>
      <c r="S51" s="5"/>
      <c r="T51" s="5"/>
      <c r="U51" s="6"/>
      <c r="V51" s="6"/>
    </row>
    <row r="52" spans="1:22" x14ac:dyDescent="0.2">
      <c r="H52" s="6"/>
      <c r="I52" s="6"/>
      <c r="J52" s="6"/>
      <c r="L52" s="1">
        <f>AE2213_SDOM200m_DOC!C148</f>
        <v>12</v>
      </c>
      <c r="M52" s="1" t="str">
        <f>AE2213_SDOM200m_DOC!A148</f>
        <v>X04</v>
      </c>
      <c r="N52" s="1" t="str">
        <f>AE2213_SDOM200m_DOC!B148</f>
        <v>AE2213 SDOM B TOC-0</v>
      </c>
      <c r="O52" s="5">
        <f>AE2213_SDOM200m_DOC!H148</f>
        <v>60.125730994152043</v>
      </c>
      <c r="P52" s="5">
        <f>AE2213_SDOM200m_DOC!I148</f>
        <v>0.96229043052436902</v>
      </c>
      <c r="Q52" s="5">
        <f t="shared" si="2"/>
        <v>58.713291910331378</v>
      </c>
      <c r="R52" s="5"/>
      <c r="S52" s="5"/>
      <c r="T52" s="5"/>
      <c r="U52" s="6"/>
      <c r="V52" s="6"/>
    </row>
    <row r="53" spans="1:22" x14ac:dyDescent="0.2">
      <c r="A53" t="s">
        <v>33</v>
      </c>
      <c r="B53" t="s">
        <v>32</v>
      </c>
      <c r="C53">
        <v>62</v>
      </c>
      <c r="D53">
        <v>1</v>
      </c>
      <c r="E53">
        <v>5.4470000000000001</v>
      </c>
      <c r="F53">
        <v>5.4470000000000001</v>
      </c>
      <c r="G53">
        <v>0</v>
      </c>
      <c r="H53" s="6">
        <f>AVERAGE(F53:F57)/B$13</f>
        <v>47.794736842105266</v>
      </c>
      <c r="I53" s="6">
        <f>STDEV(F53:F57)/B$13</f>
        <v>0.34510604755151991</v>
      </c>
      <c r="J53" s="6">
        <f>I53/H53*100</f>
        <v>0.72205868334752532</v>
      </c>
      <c r="L53" s="1">
        <f>AE2213_SDOM200m_DOC!C159</f>
        <v>13</v>
      </c>
      <c r="M53" s="1" t="str">
        <f>AE2213_SDOM200m_DOC!A159</f>
        <v>X05</v>
      </c>
      <c r="N53" s="1" t="str">
        <f>AE2213_SDOM200m_DOC!B159</f>
        <v>AE2213 SDOM A DOC-0</v>
      </c>
      <c r="O53" s="5">
        <f>AE2213_SDOM200m_DOC!H159</f>
        <v>59.652046783625728</v>
      </c>
      <c r="P53" s="5">
        <f>AE2213_SDOM200m_DOC!I159</f>
        <v>0.68135556711877188</v>
      </c>
      <c r="Q53" s="5">
        <f t="shared" si="2"/>
        <v>58.239607699805063</v>
      </c>
      <c r="R53" s="5">
        <f>AVERAGE(Q53:Q56)</f>
        <v>58.54150828460039</v>
      </c>
      <c r="S53" s="5">
        <f>STDEV(Q53:Q56)</f>
        <v>0.20532305874166712</v>
      </c>
      <c r="T53" s="5">
        <f>S53/R53*100</f>
        <v>0.35073072894447149</v>
      </c>
      <c r="U53" s="6"/>
      <c r="V53" s="6"/>
    </row>
    <row r="54" spans="1:22" x14ac:dyDescent="0.2">
      <c r="A54" t="s">
        <v>33</v>
      </c>
      <c r="B54" t="s">
        <v>32</v>
      </c>
      <c r="C54">
        <v>62</v>
      </c>
      <c r="D54">
        <v>2</v>
      </c>
      <c r="E54">
        <v>5.42</v>
      </c>
      <c r="F54">
        <v>5.42</v>
      </c>
      <c r="G54">
        <v>0</v>
      </c>
      <c r="H54" s="6"/>
      <c r="I54" s="6"/>
      <c r="J54" s="6"/>
      <c r="L54" s="1">
        <f>AE2213_SDOM200m_DOC!C164</f>
        <v>14</v>
      </c>
      <c r="M54" s="1" t="str">
        <f>AE2213_SDOM200m_DOC!A164</f>
        <v>X06</v>
      </c>
      <c r="N54" s="1" t="str">
        <f>AE2213_SDOM200m_DOC!B164</f>
        <v>AE2213 SDOM A DOC-0</v>
      </c>
      <c r="O54" s="5">
        <f>AE2213_SDOM200m_DOC!H164</f>
        <v>60.005847953216367</v>
      </c>
      <c r="P54" s="5">
        <f>AE2213_SDOM200m_DOC!I164</f>
        <v>0.45210200671897705</v>
      </c>
      <c r="Q54" s="5">
        <f t="shared" si="2"/>
        <v>58.593408869395702</v>
      </c>
      <c r="R54" s="5"/>
      <c r="S54" s="5"/>
      <c r="T54" s="5"/>
      <c r="U54" s="6"/>
      <c r="V54" s="6"/>
    </row>
    <row r="55" spans="1:22" x14ac:dyDescent="0.2">
      <c r="A55" t="s">
        <v>33</v>
      </c>
      <c r="B55" t="s">
        <v>32</v>
      </c>
      <c r="C55">
        <v>62</v>
      </c>
      <c r="D55">
        <v>3</v>
      </c>
      <c r="E55">
        <v>5.5119999999999996</v>
      </c>
      <c r="F55">
        <v>5.5119999999999996</v>
      </c>
      <c r="G55">
        <v>0</v>
      </c>
      <c r="H55" s="6"/>
      <c r="I55" s="6"/>
      <c r="J55" s="6"/>
      <c r="L55" s="1">
        <f>AE2213_SDOM200m_DOC!C169</f>
        <v>15</v>
      </c>
      <c r="M55" s="1" t="str">
        <f>AE2213_SDOM200m_DOC!A169</f>
        <v>X07</v>
      </c>
      <c r="N55" s="1" t="str">
        <f>AE2213_SDOM200m_DOC!B169</f>
        <v>AE2213 SDOM B DOC-0</v>
      </c>
      <c r="O55" s="5">
        <f>AE2213_SDOM200m_DOC!H169</f>
        <v>60.05263157894737</v>
      </c>
      <c r="P55" s="5">
        <f>AE2213_SDOM200m_DOC!I169</f>
        <v>0.79703976783161812</v>
      </c>
      <c r="Q55" s="5">
        <f t="shared" si="2"/>
        <v>58.640192495126705</v>
      </c>
      <c r="R55" s="5"/>
      <c r="S55" s="5"/>
      <c r="T55" s="5"/>
      <c r="U55" s="6"/>
      <c r="V55" s="6"/>
    </row>
    <row r="56" spans="1:22" x14ac:dyDescent="0.2">
      <c r="A56" t="s">
        <v>33</v>
      </c>
      <c r="B56" t="s">
        <v>32</v>
      </c>
      <c r="C56">
        <v>62</v>
      </c>
      <c r="D56">
        <v>4</v>
      </c>
      <c r="E56">
        <v>5.452</v>
      </c>
      <c r="F56">
        <v>5.452</v>
      </c>
      <c r="G56">
        <v>0</v>
      </c>
      <c r="H56" s="6"/>
      <c r="I56" s="6"/>
      <c r="J56" s="6"/>
      <c r="L56" s="1">
        <f>AE2213_SDOM200m_DOC!C174</f>
        <v>16</v>
      </c>
      <c r="M56" s="1" t="str">
        <f>AE2213_SDOM200m_DOC!A174</f>
        <v>X08</v>
      </c>
      <c r="N56" s="1" t="str">
        <f>AE2213_SDOM200m_DOC!B174</f>
        <v>AE2213 SDOM B DOC-0</v>
      </c>
      <c r="O56" s="5">
        <f>AE2213_SDOM200m_DOC!H174</f>
        <v>60.10526315789474</v>
      </c>
      <c r="P56" s="5">
        <f>AE2213_SDOM200m_DOC!I174</f>
        <v>0.79258645600536914</v>
      </c>
      <c r="Q56" s="5">
        <f t="shared" si="2"/>
        <v>58.692824074074075</v>
      </c>
      <c r="R56" s="5"/>
      <c r="S56" s="5"/>
      <c r="T56" s="5"/>
      <c r="U56" s="6"/>
      <c r="V56" s="6"/>
    </row>
    <row r="57" spans="1:22" x14ac:dyDescent="0.2">
      <c r="A57" t="s">
        <v>33</v>
      </c>
      <c r="B57" t="s">
        <v>32</v>
      </c>
      <c r="C57">
        <v>62</v>
      </c>
      <c r="D57">
        <v>5</v>
      </c>
      <c r="E57">
        <v>5.4119999999999999</v>
      </c>
      <c r="F57">
        <v>5.4119999999999999</v>
      </c>
      <c r="G57">
        <v>0</v>
      </c>
      <c r="H57" s="6"/>
      <c r="I57" s="6"/>
      <c r="J57" s="6"/>
      <c r="L57" s="1">
        <f>AE2213_SDOM200m_DOC!C184</f>
        <v>17</v>
      </c>
      <c r="M57" s="1" t="str">
        <f>AE2213_SDOM200m_DOC!A184</f>
        <v>X09</v>
      </c>
      <c r="N57" s="1" t="str">
        <f>AE2213_SDOM200m_DOC!B184</f>
        <v>AE2213 SDOM A TOC-5</v>
      </c>
      <c r="O57" s="5">
        <f>AE2213_SDOM200m_DOC!H184</f>
        <v>60.763157894736835</v>
      </c>
      <c r="P57" s="5">
        <f>AE2213_SDOM200m_DOC!I184</f>
        <v>1.0998544910614987</v>
      </c>
      <c r="Q57" s="5">
        <f t="shared" si="2"/>
        <v>59.35071881091617</v>
      </c>
      <c r="R57" s="5">
        <f>AVERAGE(Q57:Q60)</f>
        <v>59.50861354775828</v>
      </c>
      <c r="S57" s="5">
        <f>STDEV(Q57:Q60)</f>
        <v>0.45662742026409625</v>
      </c>
      <c r="T57" s="5">
        <f>S57/R57*100</f>
        <v>0.76732995954885197</v>
      </c>
      <c r="U57" s="6"/>
      <c r="V57" s="6"/>
    </row>
    <row r="58" spans="1:22" x14ac:dyDescent="0.2">
      <c r="H58" s="6"/>
      <c r="I58" s="6"/>
      <c r="J58" s="6"/>
      <c r="L58" s="1"/>
      <c r="M58" s="1"/>
      <c r="N58" s="1" t="s">
        <v>34</v>
      </c>
      <c r="O58" s="5"/>
      <c r="P58" s="5"/>
      <c r="Q58" s="5"/>
      <c r="R58" s="5"/>
      <c r="S58" s="5"/>
      <c r="T58" s="5"/>
      <c r="U58" s="6"/>
      <c r="V58" s="6"/>
    </row>
    <row r="59" spans="1:22" x14ac:dyDescent="0.2">
      <c r="H59" s="6"/>
      <c r="I59" s="6"/>
      <c r="J59" s="6"/>
      <c r="L59" s="1">
        <f>AE2213_SDOM200m_DOC!C189</f>
        <v>19</v>
      </c>
      <c r="M59" s="1" t="str">
        <f>AE2213_SDOM200m_DOC!A189</f>
        <v>X11</v>
      </c>
      <c r="N59" s="1" t="str">
        <f>AE2213_SDOM200m_DOC!B189</f>
        <v>AE2213 SDOM B TOC-5</v>
      </c>
      <c r="O59" s="5">
        <f>AE2213_SDOM200m_DOC!H189</f>
        <v>60.564327485380119</v>
      </c>
      <c r="P59" s="5">
        <f>AE2213_SDOM200m_DOC!I189</f>
        <v>0.21847799816634536</v>
      </c>
      <c r="Q59" s="5">
        <f t="shared" si="2"/>
        <v>59.151888401559454</v>
      </c>
      <c r="R59" s="5"/>
      <c r="S59" s="5"/>
      <c r="T59" s="5"/>
      <c r="U59" s="6"/>
      <c r="V59" s="6"/>
    </row>
    <row r="60" spans="1:22" x14ac:dyDescent="0.2">
      <c r="A60" t="s">
        <v>35</v>
      </c>
      <c r="B60" t="s">
        <v>36</v>
      </c>
      <c r="C60">
        <v>0</v>
      </c>
      <c r="D60">
        <v>1</v>
      </c>
      <c r="E60">
        <v>0.1638</v>
      </c>
      <c r="F60">
        <v>0.1638</v>
      </c>
      <c r="G60">
        <v>0</v>
      </c>
      <c r="H60" s="6">
        <f>AVERAGE(F60:F64)/B$13</f>
        <v>1.002046783625731</v>
      </c>
      <c r="I60" s="6">
        <f>STDEV(F60:F64)/B$13</f>
        <v>0.87032147779436486</v>
      </c>
      <c r="J60" s="6">
        <f>I60/H60*100</f>
        <v>86.854375665501252</v>
      </c>
      <c r="L60" s="1">
        <f>AE2213_SDOM200m_DOC!C194</f>
        <v>20</v>
      </c>
      <c r="M60" s="1" t="str">
        <f>AE2213_SDOM200m_DOC!A194</f>
        <v>X12</v>
      </c>
      <c r="N60" s="1" t="str">
        <f>AE2213_SDOM200m_DOC!B194</f>
        <v>AE2213 SDOM B TOC-5</v>
      </c>
      <c r="O60" s="5">
        <f>AE2213_SDOM200m_DOC!H194</f>
        <v>61.435672514619888</v>
      </c>
      <c r="P60" s="5">
        <f>AE2213_SDOM200m_DOC!I194</f>
        <v>1.1250434598265096</v>
      </c>
      <c r="Q60" s="5">
        <f t="shared" si="2"/>
        <v>60.023233430799223</v>
      </c>
      <c r="R60" s="5"/>
      <c r="S60" s="5"/>
      <c r="T60" s="5"/>
      <c r="U60" s="6"/>
      <c r="V60" s="6"/>
    </row>
    <row r="61" spans="1:22" x14ac:dyDescent="0.2">
      <c r="A61" t="s">
        <v>35</v>
      </c>
      <c r="B61" t="s">
        <v>36</v>
      </c>
      <c r="C61">
        <v>0</v>
      </c>
      <c r="D61">
        <v>2</v>
      </c>
      <c r="E61">
        <v>0.1789</v>
      </c>
      <c r="F61">
        <v>0.1789</v>
      </c>
      <c r="G61">
        <v>0</v>
      </c>
      <c r="H61" s="6"/>
      <c r="I61" s="6"/>
      <c r="J61" s="6"/>
      <c r="L61" s="1">
        <f>AE2213_SDOM200m_DOC!C205</f>
        <v>21</v>
      </c>
      <c r="M61" s="1" t="str">
        <f>AE2213_SDOM200m_DOC!A205</f>
        <v>X13</v>
      </c>
      <c r="N61" s="1" t="str">
        <f>AE2213_SDOM200m_DOC!B205</f>
        <v>AE2213 SDOM A DOC-5</v>
      </c>
      <c r="O61" s="5">
        <f>AE2213_SDOM200m_DOC!H205</f>
        <v>60.637426900584792</v>
      </c>
      <c r="P61" s="5">
        <f>AE2213_SDOM200m_DOC!I205</f>
        <v>0.44765499364050382</v>
      </c>
      <c r="Q61" s="5">
        <f t="shared" si="2"/>
        <v>59.224987816764127</v>
      </c>
      <c r="R61" s="5">
        <f>AVERAGE(Q61:Q64)</f>
        <v>59.559295808966858</v>
      </c>
      <c r="S61" s="5">
        <f>STDEV(Q61:Q64)</f>
        <v>0.29219778743707109</v>
      </c>
      <c r="T61" s="5">
        <f>S61/R61*100</f>
        <v>0.49059980221102562</v>
      </c>
      <c r="U61" s="6"/>
      <c r="V61" s="6"/>
    </row>
    <row r="62" spans="1:22" x14ac:dyDescent="0.2">
      <c r="A62" t="s">
        <v>35</v>
      </c>
      <c r="B62" t="s">
        <v>36</v>
      </c>
      <c r="C62">
        <v>0</v>
      </c>
      <c r="D62">
        <v>3</v>
      </c>
      <c r="E62">
        <v>0</v>
      </c>
      <c r="F62">
        <v>0</v>
      </c>
      <c r="G62">
        <v>0</v>
      </c>
      <c r="H62" s="6"/>
      <c r="I62" s="6"/>
      <c r="J62" s="6"/>
      <c r="L62" s="1">
        <f>AE2213_SDOM200m_DOC!C210</f>
        <v>22</v>
      </c>
      <c r="M62" s="1" t="str">
        <f>AE2213_SDOM200m_DOC!A210</f>
        <v>X14</v>
      </c>
      <c r="N62" s="1" t="str">
        <f>AE2213_SDOM200m_DOC!B210</f>
        <v>AE2213 SDOM A DOC-5</v>
      </c>
      <c r="O62" s="5">
        <f>AE2213_SDOM200m_DOC!H210</f>
        <v>61.17836257309942</v>
      </c>
      <c r="P62" s="5">
        <f>AE2213_SDOM200m_DOC!I210</f>
        <v>0.93910190250974912</v>
      </c>
      <c r="Q62" s="5">
        <f t="shared" si="2"/>
        <v>59.765923489278755</v>
      </c>
      <c r="R62" s="5"/>
      <c r="S62" s="5"/>
      <c r="T62" s="5"/>
      <c r="U62" s="6"/>
      <c r="V62" s="6"/>
    </row>
    <row r="63" spans="1:22" x14ac:dyDescent="0.2">
      <c r="H63" s="6"/>
      <c r="I63" s="6"/>
      <c r="J63" s="6"/>
      <c r="L63" s="1">
        <f>AE2213_SDOM200m_DOC!C215</f>
        <v>23</v>
      </c>
      <c r="M63" s="1" t="str">
        <f>AE2213_SDOM200m_DOC!A215</f>
        <v>X15</v>
      </c>
      <c r="N63" s="1" t="str">
        <f>AE2213_SDOM200m_DOC!B215</f>
        <v>AE2213 SDOM B DOC-5</v>
      </c>
      <c r="O63" s="5">
        <f>AE2213_SDOM200m_DOC!H215</f>
        <v>61.099415204678365</v>
      </c>
      <c r="P63" s="5">
        <f>AE2213_SDOM200m_DOC!I215</f>
        <v>0.95357507691369991</v>
      </c>
      <c r="Q63" s="5">
        <f t="shared" si="2"/>
        <v>59.6869761208577</v>
      </c>
      <c r="R63" s="5"/>
      <c r="S63" s="5"/>
      <c r="T63" s="5"/>
      <c r="U63" s="6"/>
      <c r="V63" s="6"/>
    </row>
    <row r="64" spans="1:22" x14ac:dyDescent="0.2">
      <c r="H64" s="6"/>
      <c r="I64" s="6"/>
      <c r="J64" s="6"/>
      <c r="L64" s="1"/>
      <c r="M64" s="1"/>
      <c r="N64" s="1" t="s">
        <v>37</v>
      </c>
      <c r="O64" s="5"/>
      <c r="P64" s="5"/>
      <c r="Q64" s="5"/>
      <c r="R64" s="5"/>
      <c r="S64" s="5"/>
      <c r="T64" s="5"/>
      <c r="U64" s="6"/>
      <c r="V64" s="6"/>
    </row>
    <row r="65" spans="1:22" x14ac:dyDescent="0.2">
      <c r="A65" t="s">
        <v>35</v>
      </c>
      <c r="B65" t="s">
        <v>36</v>
      </c>
      <c r="C65">
        <v>0</v>
      </c>
      <c r="D65">
        <v>1</v>
      </c>
      <c r="E65">
        <v>0.17899999999999999</v>
      </c>
      <c r="F65">
        <v>0.17899999999999999</v>
      </c>
      <c r="G65">
        <v>0</v>
      </c>
      <c r="H65" s="6">
        <f>AVERAGE(F65:F69)/B$13</f>
        <v>1.500877192982456</v>
      </c>
      <c r="I65" s="6">
        <f>STDEV(F65:F69)/B$13</f>
        <v>7.7833269568010913E-2</v>
      </c>
      <c r="J65" s="6">
        <f>I65/H65*100</f>
        <v>5.185851975893188</v>
      </c>
      <c r="L65" s="1">
        <f>AE2213_SDOM200m_DOC!C251</f>
        <v>25</v>
      </c>
      <c r="M65" s="1" t="str">
        <f>AE2213_SDOM200m_DOC!A251</f>
        <v>X17</v>
      </c>
      <c r="N65" s="1" t="str">
        <f>AE2213_SDOM200m_DOC!B251</f>
        <v>AE2213 SDOM C TOC-0</v>
      </c>
      <c r="O65" s="5">
        <f>AE2213_SDOM200m_DOC!H251</f>
        <v>62.245614035087719</v>
      </c>
      <c r="P65" s="5">
        <f>AE2213_SDOM200m_DOC!I251</f>
        <v>1.0969121998906783</v>
      </c>
      <c r="Q65" s="5">
        <f t="shared" si="2"/>
        <v>60.833174951267054</v>
      </c>
      <c r="R65" s="5">
        <f>AVERAGE(Q65:Q68)</f>
        <v>61.817824074074061</v>
      </c>
      <c r="S65" s="5">
        <f>STDEV(Q65:Q68)</f>
        <v>1.474800342751055</v>
      </c>
      <c r="T65" s="5">
        <f>S65/R65*100</f>
        <v>2.3857202430545845</v>
      </c>
      <c r="U65" s="6"/>
      <c r="V65" s="6"/>
    </row>
    <row r="66" spans="1:22" x14ac:dyDescent="0.2">
      <c r="A66" t="s">
        <v>35</v>
      </c>
      <c r="B66" t="s">
        <v>36</v>
      </c>
      <c r="C66">
        <v>0</v>
      </c>
      <c r="D66">
        <v>2</v>
      </c>
      <c r="E66">
        <v>0.17280000000000001</v>
      </c>
      <c r="F66">
        <v>0.17280000000000001</v>
      </c>
      <c r="G66">
        <v>0</v>
      </c>
      <c r="H66" s="6"/>
      <c r="I66" s="6"/>
      <c r="J66" s="6"/>
      <c r="L66" s="1">
        <f>AE2213_SDOM200m_DOC!C256</f>
        <v>26</v>
      </c>
      <c r="M66" s="1" t="str">
        <f>AE2213_SDOM200m_DOC!A256</f>
        <v>X18</v>
      </c>
      <c r="N66" s="1" t="str">
        <f>AE2213_SDOM200m_DOC!B256</f>
        <v>AE2213 SDOM C TOC-0</v>
      </c>
      <c r="O66" s="5">
        <f>AE2213_SDOM200m_DOC!H256</f>
        <v>62.271929824561397</v>
      </c>
      <c r="P66" s="5">
        <f>AE2213_SDOM200m_DOC!I256</f>
        <v>0.34255481034678475</v>
      </c>
      <c r="Q66" s="5">
        <f t="shared" si="2"/>
        <v>60.859490740740732</v>
      </c>
      <c r="R66" s="5"/>
      <c r="S66" s="5"/>
      <c r="T66" s="5"/>
      <c r="U66" s="6"/>
      <c r="V66" s="6"/>
    </row>
    <row r="67" spans="1:22" x14ac:dyDescent="0.2">
      <c r="A67" t="s">
        <v>35</v>
      </c>
      <c r="B67" t="s">
        <v>36</v>
      </c>
      <c r="C67">
        <v>0</v>
      </c>
      <c r="D67">
        <v>3</v>
      </c>
      <c r="E67">
        <v>0.1615</v>
      </c>
      <c r="F67">
        <v>0.1615</v>
      </c>
      <c r="G67">
        <v>0</v>
      </c>
      <c r="H67" s="6"/>
      <c r="I67" s="6"/>
      <c r="J67" s="6"/>
      <c r="L67" s="1">
        <f>AE2213_SDOM200m_DOC!C261</f>
        <v>27</v>
      </c>
      <c r="M67" s="1" t="str">
        <f>AE2213_SDOM200m_DOC!A261</f>
        <v>X19</v>
      </c>
      <c r="N67" s="1" t="str">
        <f>AE2213_SDOM200m_DOC!B261</f>
        <v>AE2213 SDOM D TOC-0</v>
      </c>
      <c r="O67" s="5">
        <f>AE2213_SDOM200m_DOC!H261</f>
        <v>63.029239766081858</v>
      </c>
      <c r="P67" s="5">
        <f>AE2213_SDOM200m_DOC!I261</f>
        <v>1.1697404874772472</v>
      </c>
      <c r="Q67" s="5">
        <f t="shared" ref="Q67:Q96" si="5">(O67-Q$2)</f>
        <v>61.616800682261193</v>
      </c>
      <c r="R67" s="5"/>
      <c r="S67" s="5"/>
      <c r="T67" s="5"/>
      <c r="U67" s="6"/>
      <c r="V67" s="6"/>
    </row>
    <row r="68" spans="1:22" x14ac:dyDescent="0.2">
      <c r="H68" s="6"/>
      <c r="I68" s="6"/>
      <c r="J68" s="6"/>
      <c r="L68" s="1">
        <f>AE2213_SDOM200m_DOC!C266</f>
        <v>28</v>
      </c>
      <c r="M68" s="1" t="str">
        <f>AE2213_SDOM200m_DOC!A266</f>
        <v>X20</v>
      </c>
      <c r="N68" s="1" t="str">
        <f>AE2213_SDOM200m_DOC!B266</f>
        <v>AE2213 SDOM D TOC-0</v>
      </c>
      <c r="O68" s="5">
        <f>AE2213_SDOM200m_DOC!H266</f>
        <v>65.374269005847935</v>
      </c>
      <c r="P68" s="5">
        <f>AE2213_SDOM200m_DOC!I266</f>
        <v>0.52428947165397921</v>
      </c>
      <c r="Q68" s="5">
        <f t="shared" si="5"/>
        <v>63.96182992202727</v>
      </c>
      <c r="R68" s="5"/>
      <c r="S68" s="5"/>
      <c r="T68" s="5"/>
      <c r="U68" s="6"/>
      <c r="V68" s="6"/>
    </row>
    <row r="69" spans="1:22" x14ac:dyDescent="0.2">
      <c r="H69" s="6"/>
      <c r="I69" s="6"/>
      <c r="J69" s="6"/>
      <c r="L69" s="1">
        <f>AE2213_SDOM200m_DOC!C276</f>
        <v>29</v>
      </c>
      <c r="M69" s="1" t="str">
        <f>AE2213_SDOM200m_DOC!A276</f>
        <v>X21</v>
      </c>
      <c r="N69" s="1" t="str">
        <f>AE2213_SDOM200m_DOC!B276</f>
        <v>AE2213 SDOM C DOC-0</v>
      </c>
      <c r="O69" s="5">
        <f>AE2213_SDOM200m_DOC!H276</f>
        <v>62.973684210526322</v>
      </c>
      <c r="P69" s="5">
        <f>AE2213_SDOM200m_DOC!I276</f>
        <v>1.1505281349134642</v>
      </c>
      <c r="Q69" s="5">
        <f t="shared" si="5"/>
        <v>61.561245126705657</v>
      </c>
      <c r="R69" s="5">
        <f>AVERAGE(Q69:Q72)</f>
        <v>61.526157407407403</v>
      </c>
      <c r="S69" s="5">
        <f>STDEV(Q69:Q72)</f>
        <v>0.60861339837918138</v>
      </c>
      <c r="T69" s="5">
        <f>S69/R69*100</f>
        <v>0.98919455403192103</v>
      </c>
      <c r="U69" s="6"/>
      <c r="V69" s="6"/>
    </row>
    <row r="70" spans="1:22" x14ac:dyDescent="0.2">
      <c r="A70" t="s">
        <v>38</v>
      </c>
      <c r="B70" t="s">
        <v>39</v>
      </c>
      <c r="C70">
        <v>1</v>
      </c>
      <c r="D70">
        <v>1</v>
      </c>
      <c r="E70">
        <v>0.1895</v>
      </c>
      <c r="G70">
        <v>1</v>
      </c>
      <c r="H70" s="6">
        <f>AVERAGE(F70:F74)/B$13</f>
        <v>0.44152046783625731</v>
      </c>
      <c r="I70" s="6">
        <f>STDEV(F70:F74)/B$13</f>
        <v>0.76473588287397787</v>
      </c>
      <c r="J70" s="6">
        <f>I70/H70*100</f>
        <v>173.2050807568877</v>
      </c>
      <c r="L70" s="1">
        <f>AE2213_SDOM200m_DOC!C281</f>
        <v>30</v>
      </c>
      <c r="M70" s="1" t="str">
        <f>AE2213_SDOM200m_DOC!A281</f>
        <v>X22</v>
      </c>
      <c r="N70" s="1" t="str">
        <f>AE2213_SDOM200m_DOC!B281</f>
        <v>AE2213 SDOM C DOC-0</v>
      </c>
      <c r="O70" s="5">
        <f>AE2213_SDOM200m_DOC!H281</f>
        <v>63.333333333333329</v>
      </c>
      <c r="P70" s="5">
        <f>AE2213_SDOM200m_DOC!I281</f>
        <v>0.25103663195182835</v>
      </c>
      <c r="Q70" s="5">
        <f t="shared" si="5"/>
        <v>61.920894249512664</v>
      </c>
      <c r="R70" s="5"/>
      <c r="S70" s="5"/>
      <c r="T70" s="5"/>
      <c r="U70" s="6"/>
      <c r="V70" s="6"/>
    </row>
    <row r="71" spans="1:22" x14ac:dyDescent="0.2">
      <c r="A71" t="s">
        <v>38</v>
      </c>
      <c r="B71" t="s">
        <v>39</v>
      </c>
      <c r="C71">
        <v>1</v>
      </c>
      <c r="D71">
        <v>2</v>
      </c>
      <c r="E71">
        <v>0</v>
      </c>
      <c r="F71">
        <v>0</v>
      </c>
      <c r="G71">
        <v>0</v>
      </c>
      <c r="H71" s="6"/>
      <c r="I71" s="6"/>
      <c r="J71" s="6"/>
      <c r="L71" s="1">
        <f>AE2213_SDOM200m_DOC!C286</f>
        <v>31</v>
      </c>
      <c r="M71" s="1" t="str">
        <f>AE2213_SDOM200m_DOC!A286</f>
        <v>X23</v>
      </c>
      <c r="N71" s="1" t="str">
        <f>AE2213_SDOM200m_DOC!B286</f>
        <v>AE2213 SDOM D DOC-0</v>
      </c>
      <c r="O71" s="5">
        <f>AE2213_SDOM200m_DOC!H286</f>
        <v>63.380116959064317</v>
      </c>
      <c r="P71" s="5">
        <f>AE2213_SDOM200m_DOC!I286</f>
        <v>0.64175125255422494</v>
      </c>
      <c r="Q71" s="5">
        <f t="shared" si="5"/>
        <v>61.967677875243652</v>
      </c>
      <c r="R71" s="5"/>
      <c r="S71" s="5"/>
      <c r="T71" s="5"/>
      <c r="U71" s="6"/>
      <c r="V71" s="6"/>
    </row>
    <row r="72" spans="1:22" x14ac:dyDescent="0.2">
      <c r="A72" t="s">
        <v>38</v>
      </c>
      <c r="B72" t="s">
        <v>39</v>
      </c>
      <c r="C72">
        <v>1</v>
      </c>
      <c r="D72">
        <v>3</v>
      </c>
      <c r="E72">
        <v>0</v>
      </c>
      <c r="F72">
        <v>0</v>
      </c>
      <c r="G72">
        <v>0</v>
      </c>
      <c r="H72" s="6"/>
      <c r="I72" s="6"/>
      <c r="J72" s="6"/>
      <c r="L72" s="1">
        <f>AE2213_SDOM200m_DOC!C292</f>
        <v>32</v>
      </c>
      <c r="M72" s="1" t="str">
        <f>AE2213_SDOM200m_DOC!A292</f>
        <v>X24</v>
      </c>
      <c r="N72" s="1" t="str">
        <f>AE2213_SDOM200m_DOC!B292</f>
        <v>AE2213 SDOM D DOC-0</v>
      </c>
      <c r="O72" s="5">
        <f>AE2213_SDOM200m_DOC!H292</f>
        <v>62.067251461988306</v>
      </c>
      <c r="P72" s="5">
        <f>AE2213_SDOM200m_DOC!I292</f>
        <v>0.93107881862507114</v>
      </c>
      <c r="Q72" s="5">
        <f t="shared" si="5"/>
        <v>60.654812378167641</v>
      </c>
      <c r="R72" s="5"/>
      <c r="S72" s="5"/>
      <c r="T72" s="5"/>
      <c r="U72" s="6"/>
      <c r="V72" s="6"/>
    </row>
    <row r="73" spans="1:22" x14ac:dyDescent="0.2">
      <c r="A73" t="s">
        <v>38</v>
      </c>
      <c r="B73" t="s">
        <v>39</v>
      </c>
      <c r="C73">
        <v>1</v>
      </c>
      <c r="D73">
        <v>4</v>
      </c>
      <c r="E73">
        <v>0.151</v>
      </c>
      <c r="F73">
        <v>0.151</v>
      </c>
      <c r="G73">
        <v>0</v>
      </c>
      <c r="H73" s="6"/>
      <c r="I73" s="6"/>
      <c r="J73" s="6"/>
      <c r="L73" s="1">
        <f>AE2213_SDOM200m_DOC!C302</f>
        <v>33</v>
      </c>
      <c r="M73" s="1" t="str">
        <f>AE2213_SDOM200m_DOC!A302</f>
        <v>X25</v>
      </c>
      <c r="N73" s="1" t="str">
        <f>AE2213_SDOM200m_DOC!B302</f>
        <v>AE2213 SDOM C TOC-5</v>
      </c>
      <c r="O73" s="5">
        <f>AE2213_SDOM200m_DOC!H302</f>
        <v>65.277777777777771</v>
      </c>
      <c r="P73" s="5">
        <f>AE2213_SDOM200m_DOC!I302</f>
        <v>0.97720768097127109</v>
      </c>
      <c r="Q73" s="5">
        <f t="shared" si="5"/>
        <v>63.865338693957106</v>
      </c>
      <c r="R73" s="5">
        <f>AVERAGE(Q73:Q76)</f>
        <v>63.339753898635472</v>
      </c>
      <c r="S73" s="5">
        <f>STDEV(Q73:Q76)</f>
        <v>0.58698602826675972</v>
      </c>
      <c r="T73" s="5">
        <f>S73/R73*100</f>
        <v>0.92672609559887342</v>
      </c>
      <c r="U73" s="6"/>
      <c r="V73" s="6"/>
    </row>
    <row r="74" spans="1:22" x14ac:dyDescent="0.2">
      <c r="H74" s="6"/>
      <c r="I74" s="6"/>
      <c r="J74" s="6"/>
      <c r="L74" s="1">
        <f>AE2213_SDOM200m_DOC!C307</f>
        <v>34</v>
      </c>
      <c r="M74" s="1" t="str">
        <f>AE2213_SDOM200m_DOC!A307</f>
        <v>X26</v>
      </c>
      <c r="N74" s="1" t="str">
        <f>AE2213_SDOM200m_DOC!B307</f>
        <v>AE2213 SDOM C TOC-5</v>
      </c>
      <c r="O74" s="5">
        <f>AE2213_SDOM200m_DOC!H307</f>
        <v>65.192982456140342</v>
      </c>
      <c r="P74" s="5">
        <f>AE2213_SDOM200m_DOC!I307</f>
        <v>0.15959127542684579</v>
      </c>
      <c r="Q74" s="5">
        <f t="shared" si="5"/>
        <v>63.780543372319677</v>
      </c>
      <c r="R74" s="5"/>
      <c r="S74" s="5"/>
      <c r="T74" s="5"/>
      <c r="U74" s="6"/>
      <c r="V74" s="6"/>
    </row>
    <row r="75" spans="1:22" x14ac:dyDescent="0.2">
      <c r="H75" s="6"/>
      <c r="I75" s="6"/>
      <c r="J75" s="6"/>
      <c r="L75" s="1">
        <f>AE2213_SDOM200m_DOC!C312</f>
        <v>35</v>
      </c>
      <c r="M75" s="1" t="str">
        <f>AE2213_SDOM200m_DOC!A312</f>
        <v>X27</v>
      </c>
      <c r="N75" s="1" t="str">
        <f>AE2213_SDOM200m_DOC!B312</f>
        <v>AE2213 SDOM D TOC-5</v>
      </c>
      <c r="O75" s="5">
        <f>AE2213_SDOM200m_DOC!H312</f>
        <v>64.488304093567251</v>
      </c>
      <c r="P75" s="5">
        <f>AE2213_SDOM200m_DOC!I312</f>
        <v>0.33681621489194624</v>
      </c>
      <c r="Q75" s="5">
        <f t="shared" si="5"/>
        <v>63.075865009746586</v>
      </c>
      <c r="R75" s="5"/>
      <c r="S75" s="5"/>
      <c r="T75" s="5"/>
      <c r="U75" s="6"/>
      <c r="V75" s="6"/>
    </row>
    <row r="76" spans="1:22" x14ac:dyDescent="0.2">
      <c r="A76" t="s">
        <v>40</v>
      </c>
      <c r="B76">
        <v>25</v>
      </c>
      <c r="C76">
        <v>2</v>
      </c>
      <c r="D76">
        <v>1</v>
      </c>
      <c r="E76">
        <v>3.0110000000000001</v>
      </c>
      <c r="F76">
        <v>3.0110000000000001</v>
      </c>
      <c r="G76">
        <v>0</v>
      </c>
      <c r="H76" s="6">
        <f>AVERAGE(F76:F80)/B$13</f>
        <v>26.751461988304094</v>
      </c>
      <c r="I76" s="6">
        <f>STDEV(F76:F80)/B$13</f>
        <v>0.30200587915029992</v>
      </c>
      <c r="J76" s="6">
        <f>I76/H76*100</f>
        <v>1.1289322403476072</v>
      </c>
      <c r="L76" s="1">
        <f>AE2213_SDOM200m_DOC!C317</f>
        <v>36</v>
      </c>
      <c r="M76" s="1" t="str">
        <f>AE2213_SDOM200m_DOC!A317</f>
        <v>X28</v>
      </c>
      <c r="N76" s="1" t="str">
        <f>AE2213_SDOM200m_DOC!B317</f>
        <v>AE2213 SDOM D TOC-5</v>
      </c>
      <c r="O76" s="5">
        <f>AE2213_SDOM200m_DOC!H317</f>
        <v>64.049707602339183</v>
      </c>
      <c r="P76" s="5">
        <f>AE2213_SDOM200m_DOC!I317</f>
        <v>0.45261231202476954</v>
      </c>
      <c r="Q76" s="5">
        <f t="shared" si="5"/>
        <v>62.637268518518518</v>
      </c>
      <c r="R76" s="5"/>
      <c r="S76" s="5"/>
      <c r="T76" s="5"/>
      <c r="U76" s="6"/>
      <c r="V76" s="6"/>
    </row>
    <row r="77" spans="1:22" x14ac:dyDescent="0.2">
      <c r="A77" t="s">
        <v>40</v>
      </c>
      <c r="B77">
        <v>25</v>
      </c>
      <c r="C77">
        <v>2</v>
      </c>
      <c r="D77">
        <v>2</v>
      </c>
      <c r="E77">
        <v>3.077</v>
      </c>
      <c r="F77">
        <v>3.077</v>
      </c>
      <c r="G77">
        <v>0</v>
      </c>
      <c r="H77" s="6"/>
      <c r="I77" s="6"/>
      <c r="J77" s="6"/>
      <c r="L77" s="1">
        <f>AE2213_SDOM200m_DOC!C328</f>
        <v>37</v>
      </c>
      <c r="M77" s="1" t="str">
        <f>AE2213_SDOM200m_DOC!A328</f>
        <v>X29</v>
      </c>
      <c r="N77" s="1" t="str">
        <f>AE2213_SDOM200m_DOC!B328</f>
        <v>AE2213 SDOM C DOC-5</v>
      </c>
      <c r="O77" s="5">
        <f>AE2213_SDOM200m_DOC!H328</f>
        <v>66.002923976608187</v>
      </c>
      <c r="P77" s="5">
        <f>AE2213_SDOM200m_DOC!I328</f>
        <v>0.27826980123924183</v>
      </c>
      <c r="Q77" s="5">
        <f t="shared" si="5"/>
        <v>64.590484892787529</v>
      </c>
      <c r="R77" s="5">
        <f>AVERAGE(Q77:Q80)</f>
        <v>63.431128167641312</v>
      </c>
      <c r="S77" s="5">
        <f>STDEV(Q77:Q80)</f>
        <v>0.90401015630904491</v>
      </c>
      <c r="T77" s="5">
        <f>S77/R77*100</f>
        <v>1.4251837897630453</v>
      </c>
      <c r="U77" s="6"/>
      <c r="V77" s="6"/>
    </row>
    <row r="78" spans="1:22" x14ac:dyDescent="0.2">
      <c r="A78" t="s">
        <v>40</v>
      </c>
      <c r="B78">
        <v>25</v>
      </c>
      <c r="C78">
        <v>2</v>
      </c>
      <c r="D78">
        <v>3</v>
      </c>
      <c r="E78">
        <v>3.0609999999999999</v>
      </c>
      <c r="F78">
        <v>3.0609999999999999</v>
      </c>
      <c r="G78">
        <v>0</v>
      </c>
      <c r="H78" s="6"/>
      <c r="I78" s="6"/>
      <c r="J78" s="6"/>
      <c r="L78" s="1">
        <f>AE2213_SDOM200m_DOC!C333</f>
        <v>38</v>
      </c>
      <c r="M78" s="1" t="str">
        <f>AE2213_SDOM200m_DOC!A333</f>
        <v>X30</v>
      </c>
      <c r="N78" s="1" t="str">
        <f>AE2213_SDOM200m_DOC!B333</f>
        <v>AE2213 SDOM C DOC-5</v>
      </c>
      <c r="O78" s="5">
        <f>AE2213_SDOM200m_DOC!H333</f>
        <v>65.09064327485379</v>
      </c>
      <c r="P78" s="5">
        <f>AE2213_SDOM200m_DOC!I333</f>
        <v>0.28197809242669303</v>
      </c>
      <c r="Q78" s="5">
        <f t="shared" si="5"/>
        <v>63.678204191033124</v>
      </c>
      <c r="R78" s="5"/>
      <c r="S78" s="5"/>
      <c r="T78" s="5"/>
      <c r="U78" s="6"/>
      <c r="V78" s="6"/>
    </row>
    <row r="79" spans="1:22" x14ac:dyDescent="0.2">
      <c r="H79" s="6"/>
      <c r="I79" s="6"/>
      <c r="J79" s="6"/>
      <c r="L79" s="1">
        <f>AE2213_SDOM200m_DOC!C338</f>
        <v>39</v>
      </c>
      <c r="M79" s="1" t="str">
        <f>AE2213_SDOM200m_DOC!A338</f>
        <v>X31</v>
      </c>
      <c r="N79" s="1" t="str">
        <f>AE2213_SDOM200m_DOC!B338</f>
        <v>AE2213 SDOM D DOC-5</v>
      </c>
      <c r="O79" s="5">
        <f>AE2213_SDOM200m_DOC!H338</f>
        <v>63.970760233918121</v>
      </c>
      <c r="P79" s="5">
        <f>AE2213_SDOM200m_DOC!I338</f>
        <v>0.37589877247041203</v>
      </c>
      <c r="Q79" s="5">
        <f t="shared" si="5"/>
        <v>62.558321150097456</v>
      </c>
      <c r="R79" s="5"/>
      <c r="S79" s="5"/>
      <c r="T79" s="5"/>
      <c r="U79" s="6"/>
      <c r="V79" s="6"/>
    </row>
    <row r="80" spans="1:22" x14ac:dyDescent="0.2">
      <c r="H80" s="6"/>
      <c r="I80" s="6"/>
      <c r="J80" s="6"/>
      <c r="L80" s="1">
        <f>AE2213_SDOM200m_DOC!C343</f>
        <v>40</v>
      </c>
      <c r="M80" s="1" t="str">
        <f>AE2213_SDOM200m_DOC!A343</f>
        <v>X32</v>
      </c>
      <c r="N80" s="1" t="str">
        <f>AE2213_SDOM200m_DOC!B343</f>
        <v>AE2213 SDOM D DOC-5</v>
      </c>
      <c r="O80" s="5">
        <f>AE2213_SDOM200m_DOC!H343</f>
        <v>64.309941520467831</v>
      </c>
      <c r="P80" s="5">
        <f>AE2213_SDOM200m_DOC!I343</f>
        <v>0.84056572233171944</v>
      </c>
      <c r="Q80" s="5">
        <f t="shared" si="5"/>
        <v>62.897502436647166</v>
      </c>
      <c r="R80" s="5"/>
      <c r="S80" s="5"/>
      <c r="T80" s="5"/>
      <c r="U80" s="6"/>
      <c r="V80" s="6"/>
    </row>
    <row r="81" spans="1:22" x14ac:dyDescent="0.2">
      <c r="A81" t="s">
        <v>41</v>
      </c>
      <c r="B81">
        <v>50</v>
      </c>
      <c r="C81">
        <v>3</v>
      </c>
      <c r="D81">
        <v>1</v>
      </c>
      <c r="E81">
        <v>5.9169999999999998</v>
      </c>
      <c r="F81">
        <v>5.9169999999999998</v>
      </c>
      <c r="G81">
        <v>0</v>
      </c>
      <c r="H81" s="6">
        <f>AVERAGE(F81:F85)/B$13</f>
        <v>51.447368421052623</v>
      </c>
      <c r="I81" s="6">
        <f>STDEV(F81:F85)/B$13</f>
        <v>0.79766703535503547</v>
      </c>
      <c r="J81" s="6">
        <f>I81/H81*100</f>
        <v>1.5504525495391996</v>
      </c>
      <c r="L81" s="1">
        <f>AE2213_SDOM200m_DOC!C380</f>
        <v>41</v>
      </c>
      <c r="M81" s="1" t="str">
        <f>AE2213_SDOM200m_DOC!A380</f>
        <v>X33</v>
      </c>
      <c r="N81" s="1" t="str">
        <f>AE2213_SDOM200m_DOC!B380</f>
        <v>AE2213 SDOM E TOC-0</v>
      </c>
      <c r="O81" s="5">
        <f>AE2213_SDOM200m_DOC!H380</f>
        <v>66.956140350877192</v>
      </c>
      <c r="P81" s="5">
        <f>AE2213_SDOM200m_DOC!I380</f>
        <v>1.2959023423415932</v>
      </c>
      <c r="Q81" s="5">
        <f t="shared" si="5"/>
        <v>65.543701267056534</v>
      </c>
      <c r="R81" s="5">
        <f>AVERAGE(Q81:Q84)</f>
        <v>65.206712962962968</v>
      </c>
      <c r="S81" s="5">
        <f>STDEV(Q81:Q84)</f>
        <v>0.30610534680009033</v>
      </c>
      <c r="T81" s="5">
        <f>S81/R81*100</f>
        <v>0.46943839505290869</v>
      </c>
      <c r="U81" s="6"/>
      <c r="V81" s="6"/>
    </row>
    <row r="82" spans="1:22" x14ac:dyDescent="0.2">
      <c r="A82" t="s">
        <v>41</v>
      </c>
      <c r="B82">
        <v>50</v>
      </c>
      <c r="C82">
        <v>3</v>
      </c>
      <c r="D82">
        <v>2</v>
      </c>
      <c r="E82">
        <v>5.9180000000000001</v>
      </c>
      <c r="F82">
        <v>5.9180000000000001</v>
      </c>
      <c r="G82">
        <v>0</v>
      </c>
      <c r="H82" s="6"/>
      <c r="I82" s="6"/>
      <c r="J82" s="6"/>
      <c r="L82" s="1">
        <f>AE2213_SDOM200m_DOC!C386</f>
        <v>42</v>
      </c>
      <c r="M82" s="1" t="str">
        <f>AE2213_SDOM200m_DOC!A386</f>
        <v>X34</v>
      </c>
      <c r="N82" s="1" t="str">
        <f>AE2213_SDOM200m_DOC!B386</f>
        <v>AE2213 SDOM E TOC-0</v>
      </c>
      <c r="O82" s="5">
        <f>AE2213_SDOM200m_DOC!H386</f>
        <v>66.435672514619881</v>
      </c>
      <c r="P82" s="5">
        <f>AE2213_SDOM200m_DOC!I386</f>
        <v>0.47839867462680369</v>
      </c>
      <c r="Q82" s="5">
        <f t="shared" si="5"/>
        <v>65.023233430799223</v>
      </c>
      <c r="R82" s="5"/>
      <c r="S82" s="5"/>
      <c r="T82" s="5"/>
      <c r="U82" s="6"/>
      <c r="V82" s="6"/>
    </row>
    <row r="83" spans="1:22" x14ac:dyDescent="0.2">
      <c r="A83" t="s">
        <v>41</v>
      </c>
      <c r="B83">
        <v>50</v>
      </c>
      <c r="C83">
        <v>3</v>
      </c>
      <c r="D83">
        <v>3</v>
      </c>
      <c r="E83">
        <v>5.76</v>
      </c>
      <c r="F83">
        <v>5.76</v>
      </c>
      <c r="G83">
        <v>0</v>
      </c>
      <c r="H83" s="6"/>
      <c r="I83" s="6"/>
      <c r="J83" s="6"/>
      <c r="L83" s="1">
        <f>AE2213_SDOM200m_DOC!C391</f>
        <v>43</v>
      </c>
      <c r="M83" s="1" t="str">
        <f>AE2213_SDOM200m_DOC!A391</f>
        <v>X35</v>
      </c>
      <c r="N83" s="1" t="str">
        <f>AE2213_SDOM200m_DOC!B391</f>
        <v>AE2213 SDOM F TOC-0</v>
      </c>
      <c r="O83" s="5">
        <f>AE2213_SDOM200m_DOC!H391</f>
        <v>66.295321637426895</v>
      </c>
      <c r="P83" s="5">
        <f>AE2213_SDOM200m_DOC!I391</f>
        <v>1.0628644915815286</v>
      </c>
      <c r="Q83" s="5">
        <f t="shared" si="5"/>
        <v>64.882882553606237</v>
      </c>
      <c r="R83" s="5"/>
      <c r="S83" s="5"/>
      <c r="T83" s="5"/>
      <c r="U83" s="6"/>
      <c r="V83" s="6"/>
    </row>
    <row r="84" spans="1:22" x14ac:dyDescent="0.2">
      <c r="H84" s="6"/>
      <c r="I84" s="6"/>
      <c r="J84" s="6"/>
      <c r="L84" s="1">
        <f>AE2213_SDOM200m_DOC!C396</f>
        <v>44</v>
      </c>
      <c r="M84" s="1" t="str">
        <f>AE2213_SDOM200m_DOC!A396</f>
        <v>X36</v>
      </c>
      <c r="N84" s="1" t="str">
        <f>AE2213_SDOM200m_DOC!B396</f>
        <v>AE2213 SDOM F TOC-0</v>
      </c>
      <c r="O84" s="5">
        <f>AE2213_SDOM200m_DOC!H396</f>
        <v>66.78947368421052</v>
      </c>
      <c r="P84" s="5">
        <f>AE2213_SDOM200m_DOC!I396</f>
        <v>0.31906199086794773</v>
      </c>
      <c r="Q84" s="5">
        <f t="shared" si="5"/>
        <v>65.377034600389862</v>
      </c>
      <c r="R84" s="5"/>
      <c r="S84" s="5"/>
      <c r="T84" s="5"/>
      <c r="U84" s="6"/>
      <c r="V84" s="6"/>
    </row>
    <row r="85" spans="1:22" x14ac:dyDescent="0.2">
      <c r="H85" s="6"/>
      <c r="I85" s="6"/>
      <c r="J85" s="6"/>
      <c r="L85" s="1">
        <f>AE2213_SDOM200m_DOC!C406</f>
        <v>45</v>
      </c>
      <c r="M85" s="1" t="str">
        <f>AE2213_SDOM200m_DOC!A406</f>
        <v>X37</v>
      </c>
      <c r="N85" s="1" t="str">
        <f>AE2213_SDOM200m_DOC!B406</f>
        <v>AE2213 SDOM E DOC-0</v>
      </c>
      <c r="O85" s="5">
        <f>AE2213_SDOM200m_DOC!H406</f>
        <v>67.070175438596493</v>
      </c>
      <c r="P85" s="5">
        <f>AE2213_SDOM200m_DOC!I406</f>
        <v>0.98605231553659101</v>
      </c>
      <c r="Q85" s="5">
        <f t="shared" si="5"/>
        <v>65.657736354775835</v>
      </c>
      <c r="R85" s="5">
        <f>AVERAGE(Q85:Q88)</f>
        <v>65.184052144249506</v>
      </c>
      <c r="S85" s="5">
        <f>STDEV(Q85:Q88)</f>
        <v>0.45554642194699219</v>
      </c>
      <c r="T85" s="5">
        <f>S85/R85*100</f>
        <v>0.69886177210782718</v>
      </c>
      <c r="U85" s="6"/>
      <c r="V85" s="6"/>
    </row>
    <row r="86" spans="1:22" x14ac:dyDescent="0.2">
      <c r="A86" t="s">
        <v>42</v>
      </c>
      <c r="B86">
        <v>75</v>
      </c>
      <c r="C86">
        <v>4</v>
      </c>
      <c r="D86">
        <v>1</v>
      </c>
      <c r="E86">
        <v>8.8040000000000003</v>
      </c>
      <c r="F86">
        <v>8.8040000000000003</v>
      </c>
      <c r="G86">
        <v>0</v>
      </c>
      <c r="H86" s="6">
        <f>AVERAGE(F86:F90)/B$13</f>
        <v>76.812865497076032</v>
      </c>
      <c r="I86" s="6">
        <f>STDEV(F86:F90)/B$13</f>
        <v>0.36224282259529134</v>
      </c>
      <c r="J86" s="6">
        <f>I86/H86*100</f>
        <v>0.47159134117849111</v>
      </c>
      <c r="L86" s="1">
        <f>AE2213_SDOM200m_DOC!C411</f>
        <v>46</v>
      </c>
      <c r="M86" s="1" t="str">
        <f>AE2213_SDOM200m_DOC!A411</f>
        <v>X38</v>
      </c>
      <c r="N86" s="1" t="str">
        <f>AE2213_SDOM200m_DOC!B411</f>
        <v>AE2213 SDOM E DOC-0</v>
      </c>
      <c r="O86" s="5">
        <f>AE2213_SDOM200m_DOC!H411</f>
        <v>66.040935672514607</v>
      </c>
      <c r="P86" s="5">
        <f>AE2213_SDOM200m_DOC!I411</f>
        <v>1.1534114872368482</v>
      </c>
      <c r="Q86" s="5">
        <f t="shared" si="5"/>
        <v>64.628496588693949</v>
      </c>
      <c r="R86" s="5"/>
      <c r="S86" s="5"/>
      <c r="T86" s="5"/>
      <c r="U86" s="6"/>
      <c r="V86" s="6"/>
    </row>
    <row r="87" spans="1:22" x14ac:dyDescent="0.2">
      <c r="A87" t="s">
        <v>42</v>
      </c>
      <c r="B87">
        <v>75</v>
      </c>
      <c r="C87">
        <v>4</v>
      </c>
      <c r="D87">
        <v>2</v>
      </c>
      <c r="E87">
        <v>8.7379999999999995</v>
      </c>
      <c r="F87">
        <v>8.7379999999999995</v>
      </c>
      <c r="G87">
        <v>0</v>
      </c>
      <c r="H87" s="6"/>
      <c r="I87" s="6"/>
      <c r="J87" s="6"/>
      <c r="L87" s="1">
        <f>AE2213_SDOM200m_DOC!C416</f>
        <v>47</v>
      </c>
      <c r="M87" s="1" t="str">
        <f>AE2213_SDOM200m_DOC!A416</f>
        <v>X39</v>
      </c>
      <c r="N87" s="1" t="str">
        <f>AE2213_SDOM200m_DOC!B416</f>
        <v>AE2213 SDOM F DOC-0</v>
      </c>
      <c r="O87" s="5">
        <f>AE2213_SDOM200m_DOC!H416</f>
        <v>66.845029239766063</v>
      </c>
      <c r="P87" s="5">
        <f>AE2213_SDOM200m_DOC!I416</f>
        <v>0.43633922063134384</v>
      </c>
      <c r="Q87" s="5">
        <f t="shared" si="5"/>
        <v>65.432590155945405</v>
      </c>
      <c r="R87" s="5"/>
      <c r="S87" s="5"/>
      <c r="T87" s="5"/>
      <c r="U87" s="6"/>
      <c r="V87" s="6"/>
    </row>
    <row r="88" spans="1:22" x14ac:dyDescent="0.2">
      <c r="A88" t="s">
        <v>42</v>
      </c>
      <c r="B88">
        <v>75</v>
      </c>
      <c r="C88">
        <v>4</v>
      </c>
      <c r="D88">
        <v>3</v>
      </c>
      <c r="E88">
        <v>8.7279999999999998</v>
      </c>
      <c r="F88">
        <v>8.7279999999999998</v>
      </c>
      <c r="G88">
        <v>0</v>
      </c>
      <c r="H88" s="6"/>
      <c r="I88" s="6"/>
      <c r="J88" s="6"/>
      <c r="L88" s="1">
        <f>AE2213_SDOM200m_DOC!C421</f>
        <v>48</v>
      </c>
      <c r="M88" s="1" t="str">
        <f>AE2213_SDOM200m_DOC!A421</f>
        <v>X40</v>
      </c>
      <c r="N88" s="1" t="str">
        <f>AE2213_SDOM200m_DOC!B421</f>
        <v>AE2213 SDOM F DOC-0</v>
      </c>
      <c r="O88" s="5">
        <f>AE2213_SDOM200m_DOC!H421</f>
        <v>66.429824561403507</v>
      </c>
      <c r="P88" s="5">
        <f>AE2213_SDOM200m_DOC!I421</f>
        <v>0.53594983755754788</v>
      </c>
      <c r="Q88" s="5">
        <f t="shared" si="5"/>
        <v>65.017385477582849</v>
      </c>
      <c r="R88" s="5"/>
      <c r="S88" s="5"/>
      <c r="T88" s="5"/>
      <c r="U88" s="6"/>
      <c r="V88" s="6"/>
    </row>
    <row r="89" spans="1:22" x14ac:dyDescent="0.2">
      <c r="H89" s="6"/>
      <c r="I89" s="6"/>
      <c r="J89" s="6"/>
      <c r="L89" s="1">
        <f>AE2213_SDOM200m_DOC!C431</f>
        <v>49</v>
      </c>
      <c r="M89" s="1" t="str">
        <f>AE2213_SDOM200m_DOC!A431</f>
        <v>X41</v>
      </c>
      <c r="N89" s="1" t="str">
        <f>AE2213_SDOM200m_DOC!B431</f>
        <v>AE2213 SDOM E TOC-5</v>
      </c>
      <c r="O89" s="5">
        <f>AE2213_SDOM200m_DOC!H431</f>
        <v>68.315789473684205</v>
      </c>
      <c r="P89" s="5">
        <f>AE2213_SDOM200m_DOC!I431</f>
        <v>0.72234059214176094</v>
      </c>
      <c r="Q89" s="5">
        <f t="shared" si="5"/>
        <v>66.903350389863547</v>
      </c>
      <c r="R89" s="5">
        <f>AVERAGE(Q89:Q92)</f>
        <v>65.909929337231972</v>
      </c>
      <c r="S89" s="5">
        <f>STDEV(Q89:Q92)</f>
        <v>1.0217318060067002</v>
      </c>
      <c r="T89" s="5">
        <f>S89/R89*100</f>
        <v>1.5501940546453179</v>
      </c>
      <c r="U89" s="6"/>
      <c r="V89" s="6"/>
    </row>
    <row r="90" spans="1:22" x14ac:dyDescent="0.2">
      <c r="H90" s="6"/>
      <c r="I90" s="6"/>
      <c r="J90" s="6"/>
      <c r="L90" s="1">
        <f>AE2213_SDOM200m_DOC!C436</f>
        <v>50</v>
      </c>
      <c r="M90" s="1" t="str">
        <f>AE2213_SDOM200m_DOC!A436</f>
        <v>X42</v>
      </c>
      <c r="N90" s="1" t="str">
        <f>AE2213_SDOM200m_DOC!B436</f>
        <v>AE2213 SDOM E TOC-5</v>
      </c>
      <c r="O90" s="5">
        <f>AE2213_SDOM200m_DOC!H436</f>
        <v>68.076023391812853</v>
      </c>
      <c r="P90" s="5">
        <f>AE2213_SDOM200m_DOC!I436</f>
        <v>0.8972416492803087</v>
      </c>
      <c r="Q90" s="5">
        <f t="shared" si="5"/>
        <v>66.663584307992195</v>
      </c>
      <c r="R90" s="5"/>
      <c r="S90" s="5"/>
      <c r="T90" s="5"/>
      <c r="U90" s="6"/>
      <c r="V90" s="6"/>
    </row>
    <row r="91" spans="1:22" x14ac:dyDescent="0.2">
      <c r="A91" t="s">
        <v>43</v>
      </c>
      <c r="B91">
        <v>100</v>
      </c>
      <c r="C91">
        <v>5</v>
      </c>
      <c r="D91">
        <v>1</v>
      </c>
      <c r="E91">
        <v>11.47</v>
      </c>
      <c r="F91">
        <v>11.47</v>
      </c>
      <c r="G91">
        <v>0</v>
      </c>
      <c r="H91" s="6">
        <f>AVERAGE(F91:F95)/B$13</f>
        <v>101.92982456140349</v>
      </c>
      <c r="I91" s="6">
        <f>STDEV(F91:F95)/B$13</f>
        <v>1.205940972356798</v>
      </c>
      <c r="J91" s="6">
        <f>I91/H91*100</f>
        <v>1.1831090434481497</v>
      </c>
      <c r="L91" s="1">
        <f>AE2213_SDOM200m_DOC!C441</f>
        <v>51</v>
      </c>
      <c r="M91" s="1" t="str">
        <f>AE2213_SDOM200m_DOC!A441</f>
        <v>X43</v>
      </c>
      <c r="N91" s="1" t="str">
        <f>AE2213_SDOM200m_DOC!B441</f>
        <v>AE2213 SDOM F TOC-5</v>
      </c>
      <c r="O91" s="5">
        <f>AE2213_SDOM200m_DOC!H441</f>
        <v>66.28947368421052</v>
      </c>
      <c r="P91" s="5">
        <f>AE2213_SDOM200m_DOC!I441</f>
        <v>0.35922096893760147</v>
      </c>
      <c r="Q91" s="5">
        <f t="shared" si="5"/>
        <v>64.877034600389862</v>
      </c>
      <c r="R91" s="5"/>
      <c r="S91" s="5"/>
      <c r="T91" s="5"/>
      <c r="U91" s="6"/>
      <c r="V91" s="6"/>
    </row>
    <row r="92" spans="1:22" x14ac:dyDescent="0.2">
      <c r="A92" t="s">
        <v>43</v>
      </c>
      <c r="B92">
        <v>100</v>
      </c>
      <c r="C92">
        <v>5</v>
      </c>
      <c r="D92">
        <v>2</v>
      </c>
      <c r="E92">
        <v>11.74</v>
      </c>
      <c r="F92">
        <v>11.74</v>
      </c>
      <c r="G92">
        <v>0</v>
      </c>
      <c r="H92" s="6"/>
      <c r="I92" s="6"/>
      <c r="J92" s="6"/>
      <c r="L92" s="1">
        <f>AE2213_SDOM200m_DOC!C446</f>
        <v>52</v>
      </c>
      <c r="M92" s="1" t="str">
        <f>AE2213_SDOM200m_DOC!A446</f>
        <v>X44</v>
      </c>
      <c r="N92" s="1" t="str">
        <f>AE2213_SDOM200m_DOC!B446</f>
        <v>AE2213 SDOM F TOC-5</v>
      </c>
      <c r="O92" s="5">
        <f>AE2213_SDOM200m_DOC!H446</f>
        <v>66.608187134502927</v>
      </c>
      <c r="P92" s="5">
        <f>AE2213_SDOM200m_DOC!I446</f>
        <v>0.39476932939737319</v>
      </c>
      <c r="Q92" s="5">
        <f t="shared" si="5"/>
        <v>65.195748050682269</v>
      </c>
      <c r="R92" s="5"/>
      <c r="S92" s="5"/>
      <c r="T92" s="5"/>
      <c r="U92" s="6"/>
      <c r="V92" s="6"/>
    </row>
    <row r="93" spans="1:22" x14ac:dyDescent="0.2">
      <c r="A93" t="s">
        <v>43</v>
      </c>
      <c r="B93">
        <v>100</v>
      </c>
      <c r="C93">
        <v>5</v>
      </c>
      <c r="D93">
        <v>3</v>
      </c>
      <c r="E93">
        <v>11.65</v>
      </c>
      <c r="F93">
        <v>11.65</v>
      </c>
      <c r="G93">
        <v>0</v>
      </c>
      <c r="H93" s="6"/>
      <c r="I93" s="6"/>
      <c r="J93" s="6"/>
      <c r="L93" s="1">
        <f>AE2213_SDOM200m_DOC!C460</f>
        <v>53</v>
      </c>
      <c r="M93" s="1" t="str">
        <f>AE2213_SDOM200m_DOC!A460</f>
        <v>X45</v>
      </c>
      <c r="N93" s="1" t="str">
        <f>AE2213_SDOM200m_DOC!B460</f>
        <v>AE2213 SDOM E DOC-5</v>
      </c>
      <c r="O93" s="5">
        <f>AE2213_SDOM200m_DOC!H460</f>
        <v>68.549707602339183</v>
      </c>
      <c r="P93" s="5">
        <f>AE2213_SDOM200m_DOC!I460</f>
        <v>0.14920878154588305</v>
      </c>
      <c r="Q93" s="5">
        <f t="shared" si="5"/>
        <v>67.137268518518525</v>
      </c>
      <c r="R93" s="5">
        <f>AVERAGE(Q93:Q96)</f>
        <v>66.567824074074082</v>
      </c>
      <c r="S93" s="5">
        <f>STDEV(Q93:Q96)</f>
        <v>1.004076636881136</v>
      </c>
      <c r="T93" s="5">
        <f>S93/R93*100</f>
        <v>1.5083512956106822</v>
      </c>
      <c r="U93" s="6"/>
      <c r="V93" s="6"/>
    </row>
    <row r="94" spans="1:22" x14ac:dyDescent="0.2">
      <c r="H94" s="6"/>
      <c r="I94" s="6"/>
      <c r="J94" s="6"/>
      <c r="L94" s="1">
        <f>AE2213_SDOM200m_DOC!C465</f>
        <v>54</v>
      </c>
      <c r="M94" s="1" t="str">
        <f>AE2213_SDOM200m_DOC!A465</f>
        <v>X46</v>
      </c>
      <c r="N94" s="1" t="str">
        <f>AE2213_SDOM200m_DOC!B465</f>
        <v>AE2213 SDOM E DOC-5</v>
      </c>
      <c r="O94" s="5">
        <f>AE2213_SDOM200m_DOC!H465</f>
        <v>68.994152046783626</v>
      </c>
      <c r="P94" s="5">
        <f>AE2213_SDOM200m_DOC!I465</f>
        <v>0.88262935297946554</v>
      </c>
      <c r="Q94" s="5">
        <f t="shared" si="5"/>
        <v>67.581712962962968</v>
      </c>
      <c r="R94" s="5"/>
      <c r="S94" s="5"/>
      <c r="T94" s="5"/>
      <c r="U94" s="6"/>
      <c r="V94" s="6"/>
    </row>
    <row r="95" spans="1:22" x14ac:dyDescent="0.2">
      <c r="H95" s="6"/>
      <c r="I95" s="6"/>
      <c r="J95" s="6"/>
      <c r="L95" s="1">
        <f>AE2213_SDOM200m_DOC!C470</f>
        <v>55</v>
      </c>
      <c r="M95" s="1" t="str">
        <f>AE2213_SDOM200m_DOC!A470</f>
        <v>X47</v>
      </c>
      <c r="N95" s="1" t="str">
        <f>AE2213_SDOM200m_DOC!B470</f>
        <v>AE2213 SDOM F DOC-5</v>
      </c>
      <c r="O95" s="5">
        <f>AE2213_SDOM200m_DOC!H470</f>
        <v>66.730994152046776</v>
      </c>
      <c r="P95" s="5">
        <f>AE2213_SDOM200m_DOC!I470</f>
        <v>0.57770556169659992</v>
      </c>
      <c r="Q95" s="5">
        <f t="shared" si="5"/>
        <v>65.318555068226118</v>
      </c>
      <c r="R95" s="5"/>
      <c r="S95" s="5"/>
      <c r="T95" s="5"/>
      <c r="U95" s="6"/>
      <c r="V95" s="6"/>
    </row>
    <row r="96" spans="1:22" x14ac:dyDescent="0.2">
      <c r="A96" t="s">
        <v>35</v>
      </c>
      <c r="B96" t="s">
        <v>36</v>
      </c>
      <c r="C96">
        <v>0</v>
      </c>
      <c r="D96">
        <v>1</v>
      </c>
      <c r="E96">
        <v>0.20569999999999999</v>
      </c>
      <c r="F96">
        <v>0.20569999999999999</v>
      </c>
      <c r="G96">
        <v>0</v>
      </c>
      <c r="H96" s="6">
        <f>AVERAGE(F96:F100)/B$13</f>
        <v>1.7614035087719297</v>
      </c>
      <c r="I96" s="6">
        <f>STDEV(F96:F100)/B$13</f>
        <v>0.15242221979456846</v>
      </c>
      <c r="J96" s="6">
        <f>I96/H96*100</f>
        <v>8.6534527174207199</v>
      </c>
      <c r="L96" s="1">
        <f>AE2213_SDOM200m_DOC!C476</f>
        <v>56</v>
      </c>
      <c r="M96" s="1" t="str">
        <f>AE2213_SDOM200m_DOC!A476</f>
        <v>X48</v>
      </c>
      <c r="N96" s="1" t="str">
        <f>AE2213_SDOM200m_DOC!B476</f>
        <v>AE2213 SDOM F DOC-5</v>
      </c>
      <c r="O96" s="5">
        <f>AE2213_SDOM200m_DOC!H476</f>
        <v>67.646198830409361</v>
      </c>
      <c r="P96" s="5">
        <f>AE2213_SDOM200m_DOC!I476</f>
        <v>1.0161944066588613</v>
      </c>
      <c r="Q96" s="5">
        <f t="shared" si="5"/>
        <v>66.233759746588703</v>
      </c>
      <c r="R96" s="5"/>
      <c r="S96" s="5"/>
      <c r="T96" s="5"/>
      <c r="U96" s="6"/>
      <c r="V96" s="6"/>
    </row>
    <row r="97" spans="1:22" x14ac:dyDescent="0.2">
      <c r="A97" t="s">
        <v>35</v>
      </c>
      <c r="B97" t="s">
        <v>36</v>
      </c>
      <c r="C97">
        <v>0</v>
      </c>
      <c r="D97">
        <v>2</v>
      </c>
      <c r="E97">
        <v>0.18149999999999999</v>
      </c>
      <c r="F97">
        <v>0.18149999999999999</v>
      </c>
      <c r="G97">
        <v>0</v>
      </c>
      <c r="H97" s="6"/>
      <c r="I97" s="6"/>
      <c r="J97" s="6"/>
      <c r="O97" s="6"/>
      <c r="P97" s="6"/>
      <c r="Q97" s="6"/>
      <c r="R97" s="6"/>
      <c r="S97" s="6"/>
      <c r="T97" s="6"/>
      <c r="U97" s="6"/>
      <c r="V97" s="6"/>
    </row>
    <row r="98" spans="1:22" x14ac:dyDescent="0.2">
      <c r="A98" t="s">
        <v>35</v>
      </c>
      <c r="B98" t="s">
        <v>36</v>
      </c>
      <c r="C98">
        <v>0</v>
      </c>
      <c r="D98">
        <v>3</v>
      </c>
      <c r="E98">
        <v>0</v>
      </c>
      <c r="G98">
        <v>1</v>
      </c>
      <c r="H98" s="6"/>
      <c r="I98" s="6"/>
      <c r="J98" s="6"/>
      <c r="O98" s="6"/>
      <c r="P98" s="6"/>
      <c r="Q98" s="6"/>
      <c r="R98" s="6"/>
      <c r="S98" s="6"/>
      <c r="T98" s="6"/>
      <c r="U98" s="6"/>
      <c r="V98" s="6"/>
    </row>
    <row r="99" spans="1:22" x14ac:dyDescent="0.2">
      <c r="A99" t="s">
        <v>35</v>
      </c>
      <c r="B99" t="s">
        <v>36</v>
      </c>
      <c r="C99">
        <v>0</v>
      </c>
      <c r="D99">
        <v>4</v>
      </c>
      <c r="E99">
        <v>0.2152</v>
      </c>
      <c r="F99">
        <v>0.2152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  <c r="V99" s="6"/>
    </row>
    <row r="100" spans="1:22" x14ac:dyDescent="0.2">
      <c r="H100" s="6"/>
      <c r="I100" s="6"/>
      <c r="J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2">
      <c r="A102" t="s">
        <v>31</v>
      </c>
      <c r="B102" t="s">
        <v>32</v>
      </c>
      <c r="C102">
        <v>61</v>
      </c>
      <c r="D102">
        <v>1</v>
      </c>
      <c r="E102">
        <v>6.5960000000000001</v>
      </c>
      <c r="F102">
        <v>6.5960000000000001</v>
      </c>
      <c r="G102">
        <v>0</v>
      </c>
      <c r="H102" s="6">
        <f>AVERAGE(F102:F106)/B$13</f>
        <v>57.178362573099413</v>
      </c>
      <c r="I102" s="6">
        <f>STDEV(F102:F106)/B$13</f>
        <v>0.70745129121000327</v>
      </c>
      <c r="J102" s="6">
        <f>I102/H102*100</f>
        <v>1.2372709874396375</v>
      </c>
      <c r="O102" s="6"/>
      <c r="P102" s="6"/>
      <c r="Q102" s="6"/>
      <c r="R102" s="6"/>
      <c r="S102" s="6"/>
      <c r="T102" s="6"/>
      <c r="U102" s="6"/>
      <c r="V102" s="6"/>
    </row>
    <row r="103" spans="1:22" x14ac:dyDescent="0.2">
      <c r="A103" t="s">
        <v>31</v>
      </c>
      <c r="B103" t="s">
        <v>32</v>
      </c>
      <c r="C103">
        <v>61</v>
      </c>
      <c r="D103">
        <v>2</v>
      </c>
      <c r="E103">
        <v>6.524</v>
      </c>
      <c r="F103">
        <v>6.524</v>
      </c>
      <c r="G103">
        <v>0</v>
      </c>
      <c r="H103" s="6"/>
      <c r="I103" s="6"/>
      <c r="J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">
      <c r="A104" t="s">
        <v>31</v>
      </c>
      <c r="B104" t="s">
        <v>32</v>
      </c>
      <c r="C104">
        <v>61</v>
      </c>
      <c r="D104">
        <v>3</v>
      </c>
      <c r="E104">
        <v>6.4349999999999996</v>
      </c>
      <c r="F104">
        <v>6.4349999999999996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">
      <c r="H105" s="6"/>
      <c r="I105" s="6"/>
      <c r="J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">
      <c r="H106" s="6"/>
      <c r="I106" s="6"/>
      <c r="J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">
      <c r="A107" t="s">
        <v>33</v>
      </c>
      <c r="B107" t="s">
        <v>32</v>
      </c>
      <c r="C107">
        <v>62</v>
      </c>
      <c r="D107">
        <v>1</v>
      </c>
      <c r="E107">
        <v>5.3739999999999997</v>
      </c>
      <c r="F107">
        <v>5.3739999999999997</v>
      </c>
      <c r="G107">
        <v>0</v>
      </c>
      <c r="H107" s="6">
        <f>AVERAGE(F107:F111)/B$13</f>
        <v>47.31578947368422</v>
      </c>
      <c r="I107" s="6">
        <f>STDEV(F107:F111)/B$13</f>
        <v>0.32692359918568914</v>
      </c>
      <c r="J107" s="6">
        <f>I107/H107*100</f>
        <v>0.69093975356263548</v>
      </c>
      <c r="O107" s="6"/>
      <c r="P107" s="6"/>
      <c r="Q107" s="6"/>
      <c r="R107" s="6"/>
      <c r="S107" s="6"/>
      <c r="T107" s="6"/>
      <c r="U107" s="6"/>
      <c r="V107" s="6"/>
    </row>
    <row r="108" spans="1:22" x14ac:dyDescent="0.2">
      <c r="A108" t="s">
        <v>33</v>
      </c>
      <c r="B108" t="s">
        <v>32</v>
      </c>
      <c r="C108">
        <v>62</v>
      </c>
      <c r="D108">
        <v>2</v>
      </c>
      <c r="E108">
        <v>5.3710000000000004</v>
      </c>
      <c r="F108">
        <v>5.3710000000000004</v>
      </c>
      <c r="G108">
        <v>0</v>
      </c>
      <c r="H108" s="6"/>
      <c r="I108" s="6"/>
      <c r="J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">
      <c r="A109" t="s">
        <v>33</v>
      </c>
      <c r="B109" t="s">
        <v>32</v>
      </c>
      <c r="C109">
        <v>62</v>
      </c>
      <c r="D109">
        <v>3</v>
      </c>
      <c r="E109">
        <v>5.4370000000000003</v>
      </c>
      <c r="F109">
        <v>5.4370000000000003</v>
      </c>
      <c r="G109">
        <v>0</v>
      </c>
      <c r="H109" s="6"/>
      <c r="I109" s="6"/>
      <c r="J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">
      <c r="H110" s="6"/>
      <c r="I110" s="6"/>
      <c r="J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">
      <c r="H111" s="6"/>
      <c r="I111" s="6"/>
      <c r="J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">
      <c r="A112" t="s">
        <v>35</v>
      </c>
      <c r="B112" t="s">
        <v>36</v>
      </c>
      <c r="C112">
        <v>0</v>
      </c>
      <c r="D112">
        <v>1</v>
      </c>
      <c r="E112">
        <v>0.24709999999999999</v>
      </c>
      <c r="F112">
        <v>0.24709999999999999</v>
      </c>
      <c r="G112">
        <v>0</v>
      </c>
      <c r="H112" s="6">
        <f>AVERAGE(F112:F116)/B$13</f>
        <v>1.7289473684210523</v>
      </c>
      <c r="I112" s="6">
        <f>STDEV(F112:F116)/B$13</f>
        <v>0.42927282884918438</v>
      </c>
      <c r="J112" s="6">
        <f>I112/H112*100</f>
        <v>24.828565443331826</v>
      </c>
      <c r="O112" s="6"/>
      <c r="P112" s="6"/>
      <c r="Q112" s="6"/>
      <c r="R112" s="6"/>
      <c r="S112" s="6"/>
      <c r="T112" s="6"/>
      <c r="U112" s="6"/>
      <c r="V112" s="6"/>
    </row>
    <row r="113" spans="1:22" x14ac:dyDescent="0.2">
      <c r="A113" t="s">
        <v>35</v>
      </c>
      <c r="B113" t="s">
        <v>36</v>
      </c>
      <c r="C113">
        <v>0</v>
      </c>
      <c r="D113">
        <v>2</v>
      </c>
      <c r="E113">
        <v>0</v>
      </c>
      <c r="G113">
        <v>1</v>
      </c>
      <c r="H113" s="6"/>
      <c r="I113" s="6"/>
      <c r="J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">
      <c r="A114" t="s">
        <v>35</v>
      </c>
      <c r="B114" t="s">
        <v>36</v>
      </c>
      <c r="C114">
        <v>0</v>
      </c>
      <c r="D114">
        <v>3</v>
      </c>
      <c r="E114">
        <v>0.14929999999999999</v>
      </c>
      <c r="F114">
        <v>0.14929999999999999</v>
      </c>
      <c r="G114">
        <v>0</v>
      </c>
      <c r="H114" s="6"/>
      <c r="I114" s="6"/>
      <c r="J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">
      <c r="A115" t="s">
        <v>35</v>
      </c>
      <c r="B115" t="s">
        <v>36</v>
      </c>
      <c r="C115">
        <v>0</v>
      </c>
      <c r="D115">
        <v>4</v>
      </c>
      <c r="E115">
        <v>0.19489999999999999</v>
      </c>
      <c r="F115">
        <v>0.19489999999999999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">
      <c r="H116" s="6"/>
      <c r="I116" s="6"/>
      <c r="J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">
      <c r="A118" t="s">
        <v>44</v>
      </c>
      <c r="B118" t="s">
        <v>45</v>
      </c>
      <c r="C118">
        <v>6</v>
      </c>
      <c r="D118">
        <v>1</v>
      </c>
      <c r="E118">
        <v>9.4109999999999996</v>
      </c>
      <c r="F118">
        <v>9.4109999999999996</v>
      </c>
      <c r="G118">
        <v>0</v>
      </c>
      <c r="H118" s="6">
        <f>AVERAGE(F118:F122)/B$13</f>
        <v>81.722222222222214</v>
      </c>
      <c r="I118" s="6">
        <f>STDEV(F118:F122)/B$13</f>
        <v>0.72049180677068181</v>
      </c>
      <c r="J118" s="6">
        <f>I118/H118*100</f>
        <v>0.88163511365549119</v>
      </c>
      <c r="O118" s="6"/>
      <c r="P118" s="6"/>
      <c r="Q118" s="6"/>
      <c r="R118" s="6"/>
      <c r="S118" s="6"/>
      <c r="T118" s="6"/>
      <c r="U118" s="6"/>
      <c r="V118" s="6"/>
    </row>
    <row r="119" spans="1:22" x14ac:dyDescent="0.2">
      <c r="A119" t="s">
        <v>44</v>
      </c>
      <c r="B119" t="s">
        <v>45</v>
      </c>
      <c r="C119">
        <v>6</v>
      </c>
      <c r="D119">
        <v>2</v>
      </c>
      <c r="E119">
        <v>9.2739999999999991</v>
      </c>
      <c r="F119">
        <v>9.2739999999999991</v>
      </c>
      <c r="G119">
        <v>0</v>
      </c>
      <c r="H119" s="6"/>
      <c r="I119" s="6"/>
      <c r="J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2">
      <c r="A120" t="s">
        <v>44</v>
      </c>
      <c r="B120" t="s">
        <v>45</v>
      </c>
      <c r="C120">
        <v>6</v>
      </c>
      <c r="D120">
        <v>3</v>
      </c>
      <c r="E120">
        <v>9.2639999999999993</v>
      </c>
      <c r="F120">
        <v>9.2639999999999993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">
      <c r="H121" s="6"/>
      <c r="I121" s="6"/>
      <c r="J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H122" s="6"/>
      <c r="I122" s="6"/>
      <c r="J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A123" t="s">
        <v>46</v>
      </c>
      <c r="B123" t="s">
        <v>47</v>
      </c>
      <c r="C123">
        <v>7</v>
      </c>
      <c r="D123">
        <v>1</v>
      </c>
      <c r="E123">
        <v>8.2970000000000006</v>
      </c>
      <c r="F123">
        <v>8.2970000000000006</v>
      </c>
      <c r="G123">
        <v>0</v>
      </c>
      <c r="H123" s="6">
        <f>AVERAGE(F123:F127)/B$13</f>
        <v>72.020467836257325</v>
      </c>
      <c r="I123" s="6">
        <f>STDEV(F123:F127)/B$13</f>
        <v>0.82144490054611707</v>
      </c>
      <c r="J123" s="6">
        <f>I123/H123*100</f>
        <v>1.1405714586771629</v>
      </c>
      <c r="O123" s="6"/>
      <c r="P123" s="6"/>
      <c r="Q123" s="6"/>
      <c r="R123" s="6"/>
      <c r="S123" s="6"/>
      <c r="T123" s="6"/>
      <c r="U123" s="6"/>
      <c r="V123" s="6"/>
    </row>
    <row r="124" spans="1:22" x14ac:dyDescent="0.2">
      <c r="A124" t="s">
        <v>46</v>
      </c>
      <c r="B124" t="s">
        <v>47</v>
      </c>
      <c r="C124">
        <v>7</v>
      </c>
      <c r="D124">
        <v>2</v>
      </c>
      <c r="E124">
        <v>8.2230000000000008</v>
      </c>
      <c r="F124">
        <v>8.2230000000000008</v>
      </c>
      <c r="G124">
        <v>0</v>
      </c>
      <c r="H124" s="6"/>
      <c r="I124" s="6"/>
      <c r="J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2">
      <c r="A125" t="s">
        <v>46</v>
      </c>
      <c r="B125" t="s">
        <v>47</v>
      </c>
      <c r="C125">
        <v>7</v>
      </c>
      <c r="D125">
        <v>3</v>
      </c>
      <c r="E125">
        <v>8.1110000000000007</v>
      </c>
      <c r="F125">
        <v>8.1110000000000007</v>
      </c>
      <c r="G125">
        <v>0</v>
      </c>
      <c r="H125" s="6"/>
      <c r="I125" s="6"/>
      <c r="J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">
      <c r="H126" s="6"/>
      <c r="I126" s="6"/>
      <c r="J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">
      <c r="H127" s="6"/>
      <c r="I127" s="6"/>
      <c r="J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2">
      <c r="A128" t="s">
        <v>48</v>
      </c>
      <c r="B128" t="s">
        <v>49</v>
      </c>
      <c r="C128">
        <v>8</v>
      </c>
      <c r="D128">
        <v>1</v>
      </c>
      <c r="E128">
        <v>6.5430000000000001</v>
      </c>
      <c r="F128">
        <v>6.5430000000000001</v>
      </c>
      <c r="G128">
        <v>0</v>
      </c>
      <c r="H128" s="6">
        <f>AVERAGE(F128:F132)/B$13</f>
        <v>57.409356725146203</v>
      </c>
      <c r="I128" s="6">
        <f>STDEV(F128:F132)/B$13</f>
        <v>0.41685898916325187</v>
      </c>
      <c r="J128" s="6">
        <f>I128/H128*100</f>
        <v>0.72611680907523746</v>
      </c>
      <c r="O128" s="6"/>
      <c r="P128" s="6"/>
      <c r="Q128" s="6"/>
      <c r="R128" s="6"/>
      <c r="S128" s="6"/>
      <c r="T128" s="6"/>
      <c r="U128" s="6"/>
      <c r="V128" s="6"/>
    </row>
    <row r="129" spans="1:22" x14ac:dyDescent="0.2">
      <c r="A129" t="s">
        <v>48</v>
      </c>
      <c r="B129" t="s">
        <v>49</v>
      </c>
      <c r="C129">
        <v>8</v>
      </c>
      <c r="D129">
        <v>2</v>
      </c>
      <c r="E129">
        <v>6.593</v>
      </c>
      <c r="F129">
        <v>6.593</v>
      </c>
      <c r="G129">
        <v>0</v>
      </c>
      <c r="H129" s="6"/>
      <c r="I129" s="6"/>
      <c r="J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2">
      <c r="A130" t="s">
        <v>48</v>
      </c>
      <c r="B130" t="s">
        <v>49</v>
      </c>
      <c r="C130">
        <v>8</v>
      </c>
      <c r="D130">
        <v>3</v>
      </c>
      <c r="E130">
        <v>6.4980000000000002</v>
      </c>
      <c r="F130">
        <v>6.4980000000000002</v>
      </c>
      <c r="G130">
        <v>0</v>
      </c>
      <c r="H130" s="6"/>
      <c r="I130" s="6"/>
      <c r="J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">
      <c r="H131" s="6"/>
      <c r="I131" s="6"/>
      <c r="J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">
      <c r="H132" s="6"/>
      <c r="I132" s="6"/>
      <c r="J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2">
      <c r="A133" t="s">
        <v>50</v>
      </c>
      <c r="B133" t="s">
        <v>51</v>
      </c>
      <c r="C133">
        <v>9</v>
      </c>
      <c r="D133">
        <v>1</v>
      </c>
      <c r="E133">
        <v>6.9059999999999997</v>
      </c>
      <c r="F133">
        <v>6.9059999999999997</v>
      </c>
      <c r="G133">
        <v>0</v>
      </c>
      <c r="H133" s="6">
        <f>AVERAGE(F133:F137)/B$13</f>
        <v>59.801169590643269</v>
      </c>
      <c r="I133" s="6">
        <f>STDEV(F133:F137)/B$13</f>
        <v>0.71400132109764625</v>
      </c>
      <c r="J133" s="6">
        <f>I133/H133*100</f>
        <v>1.1939587904136273</v>
      </c>
      <c r="O133" s="6"/>
      <c r="P133" s="6"/>
      <c r="Q133" s="6"/>
      <c r="R133" s="6"/>
      <c r="S133" s="6"/>
      <c r="T133" s="6"/>
      <c r="U133" s="6"/>
      <c r="V133" s="6"/>
    </row>
    <row r="134" spans="1:22" x14ac:dyDescent="0.2">
      <c r="A134" t="s">
        <v>50</v>
      </c>
      <c r="B134" t="s">
        <v>51</v>
      </c>
      <c r="C134">
        <v>9</v>
      </c>
      <c r="D134">
        <v>2</v>
      </c>
      <c r="E134">
        <v>6.8</v>
      </c>
      <c r="F134">
        <v>6.8</v>
      </c>
      <c r="G134">
        <v>0</v>
      </c>
      <c r="H134" s="6"/>
      <c r="I134" s="6"/>
      <c r="J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2">
      <c r="A135" t="s">
        <v>50</v>
      </c>
      <c r="B135" t="s">
        <v>51</v>
      </c>
      <c r="C135">
        <v>9</v>
      </c>
      <c r="D135">
        <v>3</v>
      </c>
      <c r="E135">
        <v>6.7460000000000004</v>
      </c>
      <c r="F135">
        <v>6.7460000000000004</v>
      </c>
      <c r="G135">
        <v>0</v>
      </c>
      <c r="H135" s="6"/>
      <c r="I135" s="6"/>
      <c r="J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">
      <c r="H136" s="6"/>
      <c r="I136" s="6"/>
      <c r="J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2">
      <c r="H137" s="6"/>
      <c r="I137" s="6"/>
      <c r="J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2">
      <c r="A138" t="s">
        <v>52</v>
      </c>
      <c r="B138" t="s">
        <v>51</v>
      </c>
      <c r="C138">
        <v>10</v>
      </c>
      <c r="D138">
        <v>1</v>
      </c>
      <c r="E138">
        <v>6.6870000000000003</v>
      </c>
      <c r="F138">
        <v>6.6870000000000003</v>
      </c>
      <c r="G138">
        <v>0</v>
      </c>
      <c r="H138" s="6">
        <f>AVERAGE(F138:F142)/B$13</f>
        <v>59.266081871345023</v>
      </c>
      <c r="I138" s="6">
        <f>STDEV(F138:F142)/B$13</f>
        <v>0.52677854899758725</v>
      </c>
      <c r="J138" s="6">
        <f>I138/H138*100</f>
        <v>0.88883646828740859</v>
      </c>
      <c r="O138" s="6"/>
      <c r="P138" s="6"/>
      <c r="Q138" s="6"/>
      <c r="R138" s="6"/>
      <c r="S138" s="6"/>
      <c r="T138" s="6"/>
      <c r="U138" s="6"/>
      <c r="V138" s="6"/>
    </row>
    <row r="139" spans="1:22" x14ac:dyDescent="0.2">
      <c r="A139" t="s">
        <v>52</v>
      </c>
      <c r="B139" t="s">
        <v>51</v>
      </c>
      <c r="C139">
        <v>10</v>
      </c>
      <c r="D139">
        <v>2</v>
      </c>
      <c r="E139">
        <v>6.7919999999999998</v>
      </c>
      <c r="F139">
        <v>6.7919999999999998</v>
      </c>
      <c r="G139">
        <v>0</v>
      </c>
      <c r="H139" s="6"/>
      <c r="I139" s="6"/>
      <c r="J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2">
      <c r="A140" t="s">
        <v>52</v>
      </c>
      <c r="B140" t="s">
        <v>51</v>
      </c>
      <c r="C140">
        <v>10</v>
      </c>
      <c r="D140">
        <v>3</v>
      </c>
      <c r="E140">
        <v>6.79</v>
      </c>
      <c r="F140">
        <v>6.79</v>
      </c>
      <c r="G140">
        <v>0</v>
      </c>
      <c r="H140" s="6"/>
      <c r="I140" s="6"/>
      <c r="J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2">
      <c r="H141" s="6"/>
      <c r="I141" s="6"/>
      <c r="J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">
      <c r="H142" s="6"/>
      <c r="I142" s="6"/>
      <c r="J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2">
      <c r="A143" t="s">
        <v>53</v>
      </c>
      <c r="B143" t="s">
        <v>54</v>
      </c>
      <c r="C143">
        <v>11</v>
      </c>
      <c r="D143">
        <v>1</v>
      </c>
      <c r="E143">
        <v>6.931</v>
      </c>
      <c r="F143">
        <v>6.931</v>
      </c>
      <c r="G143">
        <v>0</v>
      </c>
      <c r="H143" s="6">
        <f>AVERAGE(F143:F147)/B$13</f>
        <v>60.23391812865497</v>
      </c>
      <c r="I143" s="6">
        <f>STDEV(F143:F147)/B$13</f>
        <v>0.9397162255649989</v>
      </c>
      <c r="J143" s="6">
        <f>I143/H143*100</f>
        <v>1.5601114036079107</v>
      </c>
      <c r="O143" s="6"/>
      <c r="P143" s="6"/>
      <c r="Q143" s="6"/>
      <c r="R143" s="6"/>
      <c r="S143" s="6"/>
      <c r="T143" s="6"/>
      <c r="U143" s="6"/>
      <c r="V143" s="6"/>
    </row>
    <row r="144" spans="1:22" x14ac:dyDescent="0.2">
      <c r="A144" t="s">
        <v>53</v>
      </c>
      <c r="B144" t="s">
        <v>54</v>
      </c>
      <c r="C144">
        <v>11</v>
      </c>
      <c r="D144">
        <v>2</v>
      </c>
      <c r="E144">
        <v>6.9260000000000002</v>
      </c>
      <c r="F144">
        <v>6.9260000000000002</v>
      </c>
      <c r="G144">
        <v>0</v>
      </c>
      <c r="H144" s="6"/>
      <c r="I144" s="6"/>
      <c r="J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2">
      <c r="A145" t="s">
        <v>53</v>
      </c>
      <c r="B145" t="s">
        <v>54</v>
      </c>
      <c r="C145">
        <v>11</v>
      </c>
      <c r="D145">
        <v>3</v>
      </c>
      <c r="E145">
        <v>6.7430000000000003</v>
      </c>
      <c r="F145">
        <v>6.7430000000000003</v>
      </c>
      <c r="G145">
        <v>0</v>
      </c>
      <c r="H145" s="6"/>
      <c r="I145" s="6"/>
      <c r="J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2">
      <c r="H146" s="6"/>
      <c r="I146" s="6"/>
      <c r="J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">
      <c r="H147" s="6"/>
      <c r="I147" s="6"/>
      <c r="J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2">
      <c r="A148" t="s">
        <v>55</v>
      </c>
      <c r="B148" t="s">
        <v>54</v>
      </c>
      <c r="C148">
        <v>12</v>
      </c>
      <c r="D148">
        <v>1</v>
      </c>
      <c r="E148">
        <v>6.96</v>
      </c>
      <c r="F148">
        <v>6.96</v>
      </c>
      <c r="G148">
        <v>0</v>
      </c>
      <c r="H148" s="6">
        <f>AVERAGE(F148:F152)/B$13</f>
        <v>60.125730994152043</v>
      </c>
      <c r="I148" s="6">
        <f>STDEV(F148:F152)/B$13</f>
        <v>0.96229043052436902</v>
      </c>
      <c r="J148" s="6">
        <f>I148/H148*100</f>
        <v>1.6004635862439049</v>
      </c>
      <c r="O148" s="6"/>
      <c r="P148" s="6"/>
      <c r="Q148" s="6"/>
      <c r="R148" s="6"/>
      <c r="S148" s="6"/>
      <c r="T148" s="6"/>
      <c r="U148" s="6"/>
      <c r="V148" s="6"/>
    </row>
    <row r="149" spans="1:22" x14ac:dyDescent="0.2">
      <c r="A149" t="s">
        <v>55</v>
      </c>
      <c r="B149" t="s">
        <v>54</v>
      </c>
      <c r="C149">
        <v>12</v>
      </c>
      <c r="D149">
        <v>2</v>
      </c>
      <c r="E149">
        <v>6.8620000000000001</v>
      </c>
      <c r="F149">
        <v>6.8620000000000001</v>
      </c>
      <c r="G149">
        <v>0</v>
      </c>
      <c r="H149" s="6"/>
      <c r="I149" s="6"/>
      <c r="J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2">
      <c r="A150" t="s">
        <v>55</v>
      </c>
      <c r="B150" t="s">
        <v>54</v>
      </c>
      <c r="C150">
        <v>12</v>
      </c>
      <c r="D150">
        <v>3</v>
      </c>
      <c r="E150">
        <v>6.7409999999999997</v>
      </c>
      <c r="F150">
        <v>6.7409999999999997</v>
      </c>
      <c r="G150">
        <v>0</v>
      </c>
      <c r="H150" s="6"/>
      <c r="I150" s="6"/>
      <c r="J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2">
      <c r="H151" s="6"/>
      <c r="I151" s="6"/>
      <c r="J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">
      <c r="H152" s="6"/>
      <c r="I152" s="6"/>
      <c r="J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">
      <c r="A153" t="s">
        <v>56</v>
      </c>
      <c r="B153" t="s">
        <v>36</v>
      </c>
      <c r="C153">
        <v>0</v>
      </c>
      <c r="D153">
        <v>1</v>
      </c>
      <c r="E153">
        <v>0.21310000000000001</v>
      </c>
      <c r="F153">
        <v>0.21310000000000001</v>
      </c>
      <c r="G153">
        <v>0</v>
      </c>
      <c r="H153" s="6">
        <f>AVERAGE(F153:F157)/B$13</f>
        <v>1.6415204678362574</v>
      </c>
      <c r="I153" s="6">
        <f>STDEV(F153:F157)/B$13</f>
        <v>0.20545862138410201</v>
      </c>
      <c r="J153" s="6">
        <f>I153/H153*100</f>
        <v>12.516360618696631</v>
      </c>
      <c r="O153" s="6"/>
      <c r="P153" s="6"/>
      <c r="Q153" s="6"/>
      <c r="R153" s="6"/>
      <c r="S153" s="6"/>
      <c r="T153" s="6"/>
      <c r="U153" s="6"/>
      <c r="V153" s="6"/>
    </row>
    <row r="154" spans="1:22" x14ac:dyDescent="0.2">
      <c r="A154" t="s">
        <v>56</v>
      </c>
      <c r="B154" t="s">
        <v>36</v>
      </c>
      <c r="C154">
        <v>0</v>
      </c>
      <c r="D154">
        <v>2</v>
      </c>
      <c r="E154">
        <v>0.1807</v>
      </c>
      <c r="F154">
        <v>0.1807</v>
      </c>
      <c r="G154">
        <v>0</v>
      </c>
      <c r="H154" s="6"/>
      <c r="I154" s="6"/>
      <c r="J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2">
      <c r="A155" t="s">
        <v>56</v>
      </c>
      <c r="B155" t="s">
        <v>36</v>
      </c>
      <c r="C155">
        <v>0</v>
      </c>
      <c r="D155">
        <v>3</v>
      </c>
      <c r="E155">
        <v>0</v>
      </c>
      <c r="G155">
        <v>1</v>
      </c>
      <c r="H155" s="6"/>
      <c r="I155" s="6"/>
      <c r="J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2">
      <c r="A156" t="s">
        <v>56</v>
      </c>
      <c r="B156" t="s">
        <v>36</v>
      </c>
      <c r="C156">
        <v>0</v>
      </c>
      <c r="D156">
        <v>4</v>
      </c>
      <c r="E156">
        <v>0.1676</v>
      </c>
      <c r="F156">
        <v>0.1676</v>
      </c>
      <c r="G156">
        <v>0</v>
      </c>
      <c r="H156" s="6"/>
      <c r="I156" s="6"/>
      <c r="J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">
      <c r="H157" s="6"/>
      <c r="I157" s="6"/>
      <c r="J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">
      <c r="H158" s="6"/>
      <c r="I158" s="6"/>
      <c r="J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2">
      <c r="A159" t="s">
        <v>57</v>
      </c>
      <c r="B159" t="s">
        <v>58</v>
      </c>
      <c r="C159">
        <v>13</v>
      </c>
      <c r="D159">
        <v>1</v>
      </c>
      <c r="E159">
        <v>6.7770000000000001</v>
      </c>
      <c r="F159">
        <v>6.7770000000000001</v>
      </c>
      <c r="G159">
        <v>0</v>
      </c>
      <c r="H159" s="6">
        <f>AVERAGE(F159:F163)/B$13</f>
        <v>59.652046783625728</v>
      </c>
      <c r="I159" s="6">
        <f>STDEV(F159:F163)/B$13</f>
        <v>0.68135556711877188</v>
      </c>
      <c r="J159" s="6">
        <f>I159/H159*100</f>
        <v>1.142216577396304</v>
      </c>
      <c r="O159" s="6"/>
      <c r="P159" s="6"/>
      <c r="Q159" s="6"/>
      <c r="R159" s="6"/>
      <c r="S159" s="6"/>
      <c r="T159" s="6"/>
      <c r="U159" s="6"/>
      <c r="V159" s="6"/>
    </row>
    <row r="160" spans="1:22" x14ac:dyDescent="0.2">
      <c r="A160" t="s">
        <v>57</v>
      </c>
      <c r="B160" t="s">
        <v>58</v>
      </c>
      <c r="C160">
        <v>13</v>
      </c>
      <c r="D160">
        <v>2</v>
      </c>
      <c r="E160">
        <v>6.7370000000000001</v>
      </c>
      <c r="F160">
        <v>6.7370000000000001</v>
      </c>
      <c r="G160">
        <v>0</v>
      </c>
      <c r="H160" s="6"/>
      <c r="I160" s="6"/>
      <c r="J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2">
      <c r="A161" t="s">
        <v>57</v>
      </c>
      <c r="B161" t="s">
        <v>58</v>
      </c>
      <c r="C161">
        <v>13</v>
      </c>
      <c r="D161">
        <v>3</v>
      </c>
      <c r="E161">
        <v>6.8869999999999996</v>
      </c>
      <c r="F161">
        <v>6.8869999999999996</v>
      </c>
      <c r="G161">
        <v>0</v>
      </c>
      <c r="H161" s="6"/>
      <c r="I161" s="6"/>
      <c r="J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2">
      <c r="H162" s="6"/>
      <c r="I162" s="6"/>
      <c r="J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2">
      <c r="H163" s="6"/>
      <c r="I163" s="6"/>
      <c r="J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2">
      <c r="A164" t="s">
        <v>59</v>
      </c>
      <c r="B164" t="s">
        <v>58</v>
      </c>
      <c r="C164">
        <v>14</v>
      </c>
      <c r="D164">
        <v>1</v>
      </c>
      <c r="E164">
        <v>6.843</v>
      </c>
      <c r="F164">
        <v>6.843</v>
      </c>
      <c r="G164">
        <v>0</v>
      </c>
      <c r="H164" s="6">
        <f>AVERAGE(F164:F168)/B$13</f>
        <v>60.005847953216367</v>
      </c>
      <c r="I164" s="6">
        <f>STDEV(F164:F168)/B$13</f>
        <v>0.45210200671897705</v>
      </c>
      <c r="J164" s="6">
        <f>I164/H164*100</f>
        <v>0.75342991081712385</v>
      </c>
      <c r="O164" s="6"/>
      <c r="P164" s="6"/>
      <c r="Q164" s="6"/>
      <c r="R164" s="6"/>
      <c r="S164" s="6"/>
      <c r="T164" s="6"/>
      <c r="U164" s="6"/>
      <c r="V164" s="6"/>
    </row>
    <row r="165" spans="1:22" x14ac:dyDescent="0.2">
      <c r="A165" t="s">
        <v>59</v>
      </c>
      <c r="B165" t="s">
        <v>58</v>
      </c>
      <c r="C165">
        <v>14</v>
      </c>
      <c r="D165">
        <v>2</v>
      </c>
      <c r="E165">
        <v>6.891</v>
      </c>
      <c r="F165">
        <v>6.891</v>
      </c>
      <c r="G165">
        <v>0</v>
      </c>
      <c r="H165" s="6"/>
      <c r="I165" s="6"/>
      <c r="J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2">
      <c r="A166" t="s">
        <v>59</v>
      </c>
      <c r="B166" t="s">
        <v>58</v>
      </c>
      <c r="C166">
        <v>14</v>
      </c>
      <c r="D166">
        <v>3</v>
      </c>
      <c r="E166">
        <v>6.7880000000000003</v>
      </c>
      <c r="F166">
        <v>6.7880000000000003</v>
      </c>
      <c r="G166">
        <v>0</v>
      </c>
      <c r="H166" s="6"/>
      <c r="I166" s="6"/>
      <c r="J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2">
      <c r="H167" s="6"/>
      <c r="I167" s="6"/>
      <c r="J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2">
      <c r="H168" s="6"/>
      <c r="I168" s="6"/>
      <c r="J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2">
      <c r="A169" t="s">
        <v>60</v>
      </c>
      <c r="B169" t="s">
        <v>61</v>
      </c>
      <c r="C169">
        <v>15</v>
      </c>
      <c r="D169">
        <v>1</v>
      </c>
      <c r="E169">
        <v>6.95</v>
      </c>
      <c r="F169">
        <v>6.95</v>
      </c>
      <c r="G169">
        <v>0</v>
      </c>
      <c r="H169" s="6">
        <f>AVERAGE(F169:F173)/B$13</f>
        <v>60.05263157894737</v>
      </c>
      <c r="I169" s="6">
        <f>STDEV(F169:F173)/B$13</f>
        <v>0.79703976783161812</v>
      </c>
      <c r="J169" s="6">
        <f>I169/H169*100</f>
        <v>1.3272353714987506</v>
      </c>
      <c r="O169" s="6"/>
      <c r="P169" s="6"/>
      <c r="Q169" s="6"/>
      <c r="R169" s="6"/>
      <c r="S169" s="6"/>
      <c r="T169" s="6"/>
      <c r="U169" s="6"/>
      <c r="V169" s="6"/>
    </row>
    <row r="170" spans="1:22" x14ac:dyDescent="0.2">
      <c r="A170" t="s">
        <v>60</v>
      </c>
      <c r="B170" t="s">
        <v>61</v>
      </c>
      <c r="C170">
        <v>15</v>
      </c>
      <c r="D170">
        <v>2</v>
      </c>
      <c r="E170">
        <v>6.806</v>
      </c>
      <c r="F170">
        <v>6.806</v>
      </c>
      <c r="G170">
        <v>0</v>
      </c>
      <c r="H170" s="6"/>
      <c r="I170" s="6"/>
      <c r="J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2">
      <c r="A171" t="s">
        <v>60</v>
      </c>
      <c r="B171" t="s">
        <v>61</v>
      </c>
      <c r="C171">
        <v>15</v>
      </c>
      <c r="D171">
        <v>3</v>
      </c>
      <c r="E171">
        <v>6.782</v>
      </c>
      <c r="F171">
        <v>6.782</v>
      </c>
      <c r="G171">
        <v>0</v>
      </c>
      <c r="H171" s="6"/>
      <c r="I171" s="6"/>
      <c r="J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2">
      <c r="H172" s="6"/>
      <c r="I172" s="6"/>
      <c r="J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2">
      <c r="H173" s="6"/>
      <c r="I173" s="6"/>
      <c r="J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2">
      <c r="A174" t="s">
        <v>62</v>
      </c>
      <c r="B174" t="s">
        <v>61</v>
      </c>
      <c r="C174">
        <v>16</v>
      </c>
      <c r="D174">
        <v>1</v>
      </c>
      <c r="E174">
        <v>6.8840000000000003</v>
      </c>
      <c r="F174">
        <v>6.8840000000000003</v>
      </c>
      <c r="G174">
        <v>0</v>
      </c>
      <c r="H174" s="6">
        <f>AVERAGE(F174:F178)/B$13</f>
        <v>60.10526315789474</v>
      </c>
      <c r="I174" s="6">
        <f>STDEV(F174:F178)/B$13</f>
        <v>0.79258645600536914</v>
      </c>
      <c r="J174" s="6">
        <f>I174/H174*100</f>
        <v>1.3186639810947471</v>
      </c>
      <c r="O174" s="6"/>
      <c r="P174" s="6"/>
      <c r="Q174" s="6"/>
      <c r="R174" s="6"/>
      <c r="S174" s="6"/>
      <c r="T174" s="6"/>
      <c r="U174" s="6"/>
      <c r="V174" s="6"/>
    </row>
    <row r="175" spans="1:22" x14ac:dyDescent="0.2">
      <c r="A175" t="s">
        <v>62</v>
      </c>
      <c r="B175" t="s">
        <v>61</v>
      </c>
      <c r="C175">
        <v>16</v>
      </c>
      <c r="D175">
        <v>2</v>
      </c>
      <c r="E175">
        <v>6.9219999999999997</v>
      </c>
      <c r="F175">
        <v>6.9219999999999997</v>
      </c>
      <c r="G175">
        <v>0</v>
      </c>
      <c r="H175" s="6"/>
      <c r="I175" s="6"/>
      <c r="J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2">
      <c r="A176" t="s">
        <v>62</v>
      </c>
      <c r="B176" t="s">
        <v>61</v>
      </c>
      <c r="C176">
        <v>16</v>
      </c>
      <c r="D176">
        <v>3</v>
      </c>
      <c r="E176">
        <v>6.75</v>
      </c>
      <c r="F176">
        <v>6.75</v>
      </c>
      <c r="G176">
        <v>0</v>
      </c>
      <c r="H176" s="6"/>
      <c r="I176" s="6"/>
      <c r="J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2">
      <c r="H177" s="6"/>
      <c r="I177" s="6"/>
      <c r="J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2">
      <c r="H178" s="6"/>
      <c r="I178" s="6"/>
      <c r="J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2">
      <c r="A179" t="s">
        <v>56</v>
      </c>
      <c r="B179" t="s">
        <v>36</v>
      </c>
      <c r="C179">
        <v>0</v>
      </c>
      <c r="D179">
        <v>1</v>
      </c>
      <c r="E179">
        <v>0.22770000000000001</v>
      </c>
      <c r="F179">
        <v>0.22770000000000001</v>
      </c>
      <c r="G179">
        <v>0</v>
      </c>
      <c r="H179" s="6">
        <f>AVERAGE(F179:F183)/B$13</f>
        <v>1.7090643274853801</v>
      </c>
      <c r="I179" s="6">
        <f>STDEV(F179:F183)/B$13</f>
        <v>0.2706212619998537</v>
      </c>
      <c r="J179" s="6">
        <f>I179/H179*100</f>
        <v>15.834469051146275</v>
      </c>
      <c r="O179" s="6"/>
      <c r="P179" s="6"/>
      <c r="Q179" s="6"/>
      <c r="R179" s="6"/>
      <c r="S179" s="6"/>
      <c r="T179" s="6"/>
      <c r="U179" s="6"/>
      <c r="V179" s="6"/>
    </row>
    <row r="180" spans="1:22" x14ac:dyDescent="0.2">
      <c r="A180" t="s">
        <v>56</v>
      </c>
      <c r="B180" t="s">
        <v>36</v>
      </c>
      <c r="C180">
        <v>0</v>
      </c>
      <c r="D180">
        <v>2</v>
      </c>
      <c r="E180">
        <v>0.16650000000000001</v>
      </c>
      <c r="F180">
        <v>0.16650000000000001</v>
      </c>
      <c r="G180">
        <v>0</v>
      </c>
      <c r="H180" s="6"/>
      <c r="I180" s="6"/>
      <c r="J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2">
      <c r="A181" t="s">
        <v>56</v>
      </c>
      <c r="B181" t="s">
        <v>36</v>
      </c>
      <c r="C181">
        <v>0</v>
      </c>
      <c r="D181">
        <v>3</v>
      </c>
      <c r="E181">
        <v>0.1903</v>
      </c>
      <c r="F181">
        <v>0.1903</v>
      </c>
      <c r="G181">
        <v>0</v>
      </c>
      <c r="H181" s="6"/>
      <c r="I181" s="6"/>
      <c r="J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2">
      <c r="H182" s="6"/>
      <c r="I182" s="6"/>
      <c r="J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2">
      <c r="H183" s="6"/>
      <c r="I183" s="6"/>
      <c r="J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2">
      <c r="A184" t="s">
        <v>63</v>
      </c>
      <c r="B184" t="s">
        <v>64</v>
      </c>
      <c r="C184">
        <v>17</v>
      </c>
      <c r="D184">
        <v>1</v>
      </c>
      <c r="E184">
        <v>7.0119999999999996</v>
      </c>
      <c r="F184">
        <v>7.0119999999999996</v>
      </c>
      <c r="G184">
        <v>0</v>
      </c>
      <c r="H184" s="6">
        <f>AVERAGE(F184:F188)/B$13</f>
        <v>60.763157894736835</v>
      </c>
      <c r="I184" s="6">
        <f>STDEV(F184:F188)/B$13</f>
        <v>1.0998544910614987</v>
      </c>
      <c r="J184" s="6">
        <f>I184/H184*100</f>
        <v>1.8100680234013407</v>
      </c>
      <c r="O184" s="6"/>
      <c r="P184" s="6"/>
      <c r="Q184" s="6"/>
      <c r="R184" s="6"/>
      <c r="S184" s="6"/>
      <c r="T184" s="6"/>
      <c r="U184" s="6"/>
      <c r="V184" s="6"/>
    </row>
    <row r="185" spans="1:22" x14ac:dyDescent="0.2">
      <c r="A185" t="s">
        <v>63</v>
      </c>
      <c r="B185" t="s">
        <v>64</v>
      </c>
      <c r="C185">
        <v>17</v>
      </c>
      <c r="D185">
        <v>2</v>
      </c>
      <c r="E185">
        <v>6.9859999999999998</v>
      </c>
      <c r="F185">
        <v>6.9859999999999998</v>
      </c>
      <c r="G185">
        <v>0</v>
      </c>
      <c r="H185" s="6"/>
      <c r="I185" s="6"/>
      <c r="J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2">
      <c r="A186" t="s">
        <v>63</v>
      </c>
      <c r="B186" t="s">
        <v>64</v>
      </c>
      <c r="C186">
        <v>17</v>
      </c>
      <c r="D186">
        <v>3</v>
      </c>
      <c r="E186">
        <v>6.7830000000000004</v>
      </c>
      <c r="F186">
        <v>6.7830000000000004</v>
      </c>
      <c r="G186">
        <v>0</v>
      </c>
      <c r="H186" s="6"/>
      <c r="I186" s="6"/>
      <c r="J186" s="6"/>
      <c r="O186" s="6"/>
      <c r="P186" s="6"/>
      <c r="Q186" s="6"/>
      <c r="R186" s="6"/>
      <c r="S186" s="6"/>
      <c r="T186" s="6"/>
      <c r="U186" s="6"/>
      <c r="V186" s="6"/>
    </row>
    <row r="187" spans="1:22" x14ac:dyDescent="0.2">
      <c r="H187" s="6"/>
      <c r="I187" s="6"/>
      <c r="J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2">
      <c r="H188" s="6"/>
      <c r="I188" s="6"/>
      <c r="J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2">
      <c r="A189" t="s">
        <v>65</v>
      </c>
      <c r="B189" t="s">
        <v>66</v>
      </c>
      <c r="C189">
        <v>19</v>
      </c>
      <c r="D189">
        <v>1</v>
      </c>
      <c r="E189">
        <v>6.9329999999999998</v>
      </c>
      <c r="F189">
        <v>6.9329999999999998</v>
      </c>
      <c r="G189">
        <v>0</v>
      </c>
      <c r="H189" s="6">
        <f>AVERAGE(F189:F193)/B$13</f>
        <v>60.564327485380119</v>
      </c>
      <c r="I189" s="6">
        <f>STDEV(F189:F193)/B$13</f>
        <v>0.21847799816634536</v>
      </c>
      <c r="J189" s="6">
        <f>I189/H189*100</f>
        <v>0.36073709927528658</v>
      </c>
      <c r="O189" s="6"/>
      <c r="P189" s="6"/>
      <c r="Q189" s="6"/>
      <c r="R189" s="6"/>
      <c r="S189" s="6"/>
      <c r="T189" s="6"/>
      <c r="U189" s="6"/>
      <c r="V189" s="6"/>
    </row>
    <row r="190" spans="1:22" x14ac:dyDescent="0.2">
      <c r="A190" t="s">
        <v>65</v>
      </c>
      <c r="B190" t="s">
        <v>66</v>
      </c>
      <c r="C190">
        <v>19</v>
      </c>
      <c r="D190">
        <v>2</v>
      </c>
      <c r="E190">
        <v>6.8879999999999999</v>
      </c>
      <c r="F190">
        <v>6.8879999999999999</v>
      </c>
      <c r="G190">
        <v>0</v>
      </c>
      <c r="H190" s="6"/>
      <c r="I190" s="6"/>
      <c r="J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2">
      <c r="A191" t="s">
        <v>65</v>
      </c>
      <c r="B191" t="s">
        <v>66</v>
      </c>
      <c r="C191">
        <v>19</v>
      </c>
      <c r="D191">
        <v>3</v>
      </c>
      <c r="E191">
        <v>6.8920000000000003</v>
      </c>
      <c r="F191">
        <v>6.8920000000000003</v>
      </c>
      <c r="G191">
        <v>0</v>
      </c>
      <c r="H191" s="6"/>
      <c r="I191" s="6"/>
      <c r="J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2">
      <c r="H192" s="6"/>
      <c r="I192" s="6"/>
      <c r="J192" s="6"/>
      <c r="O192" s="6"/>
      <c r="P192" s="6"/>
      <c r="Q192" s="6"/>
      <c r="R192" s="6"/>
      <c r="S192" s="6"/>
      <c r="T192" s="6"/>
      <c r="U192" s="6"/>
      <c r="V192" s="6"/>
    </row>
    <row r="193" spans="1:22" x14ac:dyDescent="0.2">
      <c r="H193" s="6"/>
      <c r="I193" s="6"/>
      <c r="J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2">
      <c r="A194" t="s">
        <v>67</v>
      </c>
      <c r="B194" t="s">
        <v>66</v>
      </c>
      <c r="C194">
        <v>20</v>
      </c>
      <c r="D194">
        <v>1</v>
      </c>
      <c r="E194">
        <v>7.0129999999999999</v>
      </c>
      <c r="F194">
        <v>7.0129999999999999</v>
      </c>
      <c r="G194">
        <v>0</v>
      </c>
      <c r="H194" s="6">
        <f>AVERAGE(F194:F198)/B$13</f>
        <v>61.435672514619888</v>
      </c>
      <c r="I194" s="6">
        <f>STDEV(F194:F198)/B$13</f>
        <v>1.1250434598265096</v>
      </c>
      <c r="J194" s="6">
        <f>I194/H194*100</f>
        <v>1.8312544060761802</v>
      </c>
      <c r="O194" s="6"/>
      <c r="P194" s="6"/>
      <c r="Q194" s="6"/>
      <c r="R194" s="6"/>
      <c r="S194" s="6"/>
      <c r="T194" s="6"/>
      <c r="U194" s="6"/>
      <c r="V194" s="6"/>
    </row>
    <row r="195" spans="1:22" x14ac:dyDescent="0.2">
      <c r="A195" t="s">
        <v>67</v>
      </c>
      <c r="B195" t="s">
        <v>66</v>
      </c>
      <c r="C195">
        <v>20</v>
      </c>
      <c r="D195">
        <v>2</v>
      </c>
      <c r="E195">
        <v>7.1269999999999998</v>
      </c>
      <c r="F195">
        <v>7.1269999999999998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2">
      <c r="A196" t="s">
        <v>67</v>
      </c>
      <c r="B196" t="s">
        <v>66</v>
      </c>
      <c r="C196">
        <v>20</v>
      </c>
      <c r="D196">
        <v>3</v>
      </c>
      <c r="E196">
        <v>6.8710000000000004</v>
      </c>
      <c r="F196">
        <v>6.8710000000000004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2">
      <c r="A199" t="s">
        <v>56</v>
      </c>
      <c r="B199" t="s">
        <v>36</v>
      </c>
      <c r="C199">
        <v>0</v>
      </c>
      <c r="D199">
        <v>1</v>
      </c>
      <c r="E199">
        <v>0.18129999999999999</v>
      </c>
      <c r="F199">
        <v>0.18129999999999999</v>
      </c>
      <c r="G199">
        <v>0</v>
      </c>
      <c r="H199" s="6">
        <f>AVERAGE(F199:F203)/B$13</f>
        <v>1.8023391812865495</v>
      </c>
      <c r="I199" s="6">
        <f>STDEV(F199:F203)/B$13</f>
        <v>0.20143440173036972</v>
      </c>
      <c r="J199" s="6">
        <f>I199/H199*100</f>
        <v>11.176276020731093</v>
      </c>
      <c r="O199" s="6"/>
      <c r="P199" s="6"/>
      <c r="Q199" s="6"/>
      <c r="R199" s="6"/>
      <c r="S199" s="6"/>
      <c r="T199" s="6"/>
      <c r="U199" s="6"/>
      <c r="V199" s="6"/>
    </row>
    <row r="200" spans="1:22" x14ac:dyDescent="0.2">
      <c r="A200" t="s">
        <v>56</v>
      </c>
      <c r="B200" t="s">
        <v>36</v>
      </c>
      <c r="C200">
        <v>0</v>
      </c>
      <c r="D200">
        <v>2</v>
      </c>
      <c r="E200">
        <v>0</v>
      </c>
      <c r="G200">
        <v>1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2">
      <c r="A201" t="s">
        <v>56</v>
      </c>
      <c r="B201" t="s">
        <v>36</v>
      </c>
      <c r="C201">
        <v>0</v>
      </c>
      <c r="D201">
        <v>3</v>
      </c>
      <c r="E201">
        <v>0.20810000000000001</v>
      </c>
      <c r="F201">
        <v>0.20810000000000001</v>
      </c>
      <c r="G201">
        <v>0</v>
      </c>
      <c r="H201" s="6"/>
      <c r="I201" s="6"/>
      <c r="J201" s="6"/>
      <c r="O201" s="6"/>
      <c r="P201" s="6"/>
      <c r="Q201" s="6"/>
      <c r="R201" s="6"/>
      <c r="S201" s="6"/>
      <c r="T201" s="6"/>
    </row>
    <row r="202" spans="1:22" x14ac:dyDescent="0.2">
      <c r="A202" t="s">
        <v>56</v>
      </c>
      <c r="B202" t="s">
        <v>36</v>
      </c>
      <c r="C202">
        <v>0</v>
      </c>
      <c r="D202">
        <v>4</v>
      </c>
      <c r="E202">
        <v>0.22700000000000001</v>
      </c>
      <c r="F202">
        <v>0.22700000000000001</v>
      </c>
      <c r="G202">
        <v>0</v>
      </c>
      <c r="H202" s="6"/>
      <c r="I202" s="6"/>
      <c r="J202" s="6"/>
      <c r="O202" s="6"/>
      <c r="P202" s="6"/>
      <c r="Q202" s="6"/>
      <c r="R202" s="6"/>
      <c r="S202" s="6"/>
      <c r="T202" s="6"/>
    </row>
    <row r="203" spans="1:22" x14ac:dyDescent="0.2">
      <c r="H203" s="6"/>
      <c r="I203" s="6"/>
      <c r="J203" s="6"/>
    </row>
    <row r="204" spans="1:22" x14ac:dyDescent="0.2">
      <c r="H204" s="6"/>
      <c r="I204" s="6"/>
      <c r="J204" s="6"/>
    </row>
    <row r="205" spans="1:22" x14ac:dyDescent="0.2">
      <c r="A205" t="s">
        <v>68</v>
      </c>
      <c r="B205" t="s">
        <v>69</v>
      </c>
      <c r="C205">
        <v>21</v>
      </c>
      <c r="D205">
        <v>1</v>
      </c>
      <c r="E205">
        <v>6.931</v>
      </c>
      <c r="F205">
        <v>6.931</v>
      </c>
      <c r="G205">
        <v>0</v>
      </c>
      <c r="H205" s="6">
        <f>AVERAGE(F205:F209)/B$13</f>
        <v>60.637426900584792</v>
      </c>
      <c r="I205" s="6">
        <f>STDEV(F205:F209)/B$13</f>
        <v>0.44765499364050382</v>
      </c>
      <c r="J205" s="6">
        <f>I205/H205*100</f>
        <v>0.73824866344417173</v>
      </c>
    </row>
    <row r="206" spans="1:22" x14ac:dyDescent="0.2">
      <c r="A206" t="s">
        <v>68</v>
      </c>
      <c r="B206" t="s">
        <v>69</v>
      </c>
      <c r="C206">
        <v>21</v>
      </c>
      <c r="D206">
        <v>2</v>
      </c>
      <c r="E206">
        <v>6.8550000000000004</v>
      </c>
      <c r="F206">
        <v>6.8550000000000004</v>
      </c>
      <c r="G206">
        <v>0</v>
      </c>
      <c r="H206" s="6"/>
      <c r="I206" s="6"/>
      <c r="J206" s="6"/>
    </row>
    <row r="207" spans="1:22" x14ac:dyDescent="0.2">
      <c r="A207" t="s">
        <v>68</v>
      </c>
      <c r="B207" t="s">
        <v>69</v>
      </c>
      <c r="C207">
        <v>21</v>
      </c>
      <c r="D207">
        <v>3</v>
      </c>
      <c r="E207">
        <v>6.952</v>
      </c>
      <c r="F207">
        <v>6.952</v>
      </c>
      <c r="G207">
        <v>0</v>
      </c>
      <c r="H207" s="6"/>
      <c r="I207" s="6"/>
      <c r="J207" s="6"/>
    </row>
    <row r="208" spans="1:22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70</v>
      </c>
      <c r="B210" t="s">
        <v>69</v>
      </c>
      <c r="C210">
        <v>22</v>
      </c>
      <c r="D210">
        <v>1</v>
      </c>
      <c r="E210">
        <v>7.0890000000000004</v>
      </c>
      <c r="F210">
        <v>7.0890000000000004</v>
      </c>
      <c r="G210">
        <v>0</v>
      </c>
      <c r="H210" s="6">
        <f>AVERAGE(F210:F214)/B$13</f>
        <v>61.17836257309942</v>
      </c>
      <c r="I210" s="6">
        <f>STDEV(F210:F214)/B$13</f>
        <v>0.93910190250974912</v>
      </c>
      <c r="J210" s="6">
        <f>I210/H210*100</f>
        <v>1.5350229444072752</v>
      </c>
    </row>
    <row r="211" spans="1:10" x14ac:dyDescent="0.2">
      <c r="A211" t="s">
        <v>70</v>
      </c>
      <c r="B211" t="s">
        <v>69</v>
      </c>
      <c r="C211">
        <v>22</v>
      </c>
      <c r="D211">
        <v>2</v>
      </c>
      <c r="E211">
        <v>6.8769999999999998</v>
      </c>
      <c r="F211">
        <v>6.8769999999999998</v>
      </c>
      <c r="G211">
        <v>0</v>
      </c>
      <c r="H211" s="6"/>
      <c r="I211" s="6"/>
      <c r="J211" s="6"/>
    </row>
    <row r="212" spans="1:10" x14ac:dyDescent="0.2">
      <c r="A212" t="s">
        <v>70</v>
      </c>
      <c r="B212" t="s">
        <v>69</v>
      </c>
      <c r="C212">
        <v>22</v>
      </c>
      <c r="D212">
        <v>3</v>
      </c>
      <c r="E212">
        <v>6.9569999999999999</v>
      </c>
      <c r="F212">
        <v>6.9569999999999999</v>
      </c>
      <c r="G212">
        <v>0</v>
      </c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A215" t="s">
        <v>71</v>
      </c>
      <c r="B215" t="s">
        <v>72</v>
      </c>
      <c r="C215">
        <v>23</v>
      </c>
      <c r="D215">
        <v>1</v>
      </c>
      <c r="E215">
        <v>7.0220000000000002</v>
      </c>
      <c r="F215">
        <v>7.0220000000000002</v>
      </c>
      <c r="G215">
        <v>0</v>
      </c>
      <c r="H215" s="6">
        <f>AVERAGE(F215:F219)/B$13</f>
        <v>61.099415204678365</v>
      </c>
      <c r="I215" s="6">
        <f>STDEV(F215:F219)/B$13</f>
        <v>0.95357507691369991</v>
      </c>
      <c r="J215" s="6">
        <f>I215/H215*100</f>
        <v>1.5606942778736856</v>
      </c>
    </row>
    <row r="216" spans="1:10" x14ac:dyDescent="0.2">
      <c r="A216" t="s">
        <v>71</v>
      </c>
      <c r="B216" t="s">
        <v>72</v>
      </c>
      <c r="C216">
        <v>23</v>
      </c>
      <c r="D216">
        <v>2</v>
      </c>
      <c r="E216">
        <v>7.0339999999999998</v>
      </c>
      <c r="F216">
        <v>7.0339999999999998</v>
      </c>
      <c r="G216">
        <v>0</v>
      </c>
      <c r="H216" s="6"/>
      <c r="I216" s="6"/>
      <c r="J216" s="6"/>
    </row>
    <row r="217" spans="1:10" x14ac:dyDescent="0.2">
      <c r="A217" t="s">
        <v>71</v>
      </c>
      <c r="B217" t="s">
        <v>72</v>
      </c>
      <c r="C217">
        <v>23</v>
      </c>
      <c r="D217">
        <v>3</v>
      </c>
      <c r="E217">
        <v>6.84</v>
      </c>
      <c r="F217">
        <v>6.84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56</v>
      </c>
      <c r="B220" t="s">
        <v>36</v>
      </c>
      <c r="C220">
        <v>0</v>
      </c>
      <c r="D220">
        <v>1</v>
      </c>
      <c r="E220">
        <v>0.19919999999999999</v>
      </c>
      <c r="F220">
        <v>0.19919999999999999</v>
      </c>
      <c r="G220">
        <v>0</v>
      </c>
      <c r="H220" s="6">
        <f>AVERAGE(F220:F224)/B$13</f>
        <v>1.8669590643274854</v>
      </c>
      <c r="I220" s="6">
        <f>STDEV(F220:F224)/B$13</f>
        <v>0.10614518378635121</v>
      </c>
      <c r="J220" s="6">
        <f>I220/H220*100</f>
        <v>5.685458552064544</v>
      </c>
    </row>
    <row r="221" spans="1:10" x14ac:dyDescent="0.2">
      <c r="A221" t="s">
        <v>56</v>
      </c>
      <c r="B221" t="s">
        <v>36</v>
      </c>
      <c r="C221">
        <v>0</v>
      </c>
      <c r="D221">
        <v>2</v>
      </c>
      <c r="E221">
        <v>0.217</v>
      </c>
      <c r="F221">
        <v>0.217</v>
      </c>
      <c r="G221">
        <v>0</v>
      </c>
      <c r="H221" s="6"/>
      <c r="I221" s="6"/>
      <c r="J221" s="6"/>
    </row>
    <row r="222" spans="1:10" x14ac:dyDescent="0.2">
      <c r="A222" t="s">
        <v>56</v>
      </c>
      <c r="B222" t="s">
        <v>36</v>
      </c>
      <c r="C222">
        <v>0</v>
      </c>
      <c r="D222">
        <v>3</v>
      </c>
      <c r="E222">
        <v>0.2223</v>
      </c>
      <c r="F222">
        <v>0.2223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56</v>
      </c>
      <c r="B225" t="s">
        <v>36</v>
      </c>
      <c r="C225">
        <v>0</v>
      </c>
      <c r="D225">
        <v>1</v>
      </c>
      <c r="E225">
        <v>0.14829999999999999</v>
      </c>
      <c r="F225">
        <v>0.14829999999999999</v>
      </c>
      <c r="G225">
        <v>0</v>
      </c>
      <c r="H225" s="6">
        <f>AVERAGE(F225:F229)/B$13</f>
        <v>1.3906432748538011</v>
      </c>
      <c r="I225" s="6">
        <f>STDEV(F225:F229)/B$13</f>
        <v>0.21990150942720593</v>
      </c>
      <c r="J225" s="6">
        <f>I225/H225*100</f>
        <v>15.81293444577469</v>
      </c>
    </row>
    <row r="226" spans="1:10" x14ac:dyDescent="0.2">
      <c r="A226" t="s">
        <v>56</v>
      </c>
      <c r="B226" t="s">
        <v>36</v>
      </c>
      <c r="C226">
        <v>0</v>
      </c>
      <c r="D226">
        <v>2</v>
      </c>
      <c r="E226">
        <v>0.18709999999999999</v>
      </c>
      <c r="F226">
        <v>0.18709999999999999</v>
      </c>
      <c r="G226">
        <v>0</v>
      </c>
      <c r="H226" s="6"/>
      <c r="I226" s="6"/>
      <c r="J226" s="6"/>
    </row>
    <row r="227" spans="1:10" x14ac:dyDescent="0.2">
      <c r="A227" t="s">
        <v>56</v>
      </c>
      <c r="B227" t="s">
        <v>36</v>
      </c>
      <c r="C227">
        <v>0</v>
      </c>
      <c r="D227">
        <v>3</v>
      </c>
      <c r="E227">
        <v>0.14019999999999999</v>
      </c>
      <c r="F227">
        <v>0.14019999999999999</v>
      </c>
      <c r="G227">
        <v>0</v>
      </c>
      <c r="H227" s="6"/>
      <c r="I227" s="6"/>
      <c r="J227" s="6"/>
    </row>
    <row r="228" spans="1:10" x14ac:dyDescent="0.2"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A230" t="s">
        <v>56</v>
      </c>
      <c r="B230" t="s">
        <v>36</v>
      </c>
      <c r="C230">
        <v>0</v>
      </c>
      <c r="D230">
        <v>1</v>
      </c>
      <c r="E230">
        <v>0.14829999999999999</v>
      </c>
      <c r="F230">
        <v>0.14829999999999999</v>
      </c>
      <c r="G230">
        <v>0</v>
      </c>
      <c r="H230" s="6">
        <f>AVERAGE(F230:F234)/B$13</f>
        <v>1.6769005847953218</v>
      </c>
      <c r="I230" s="6">
        <f>STDEV(F230:F234)/B$13</f>
        <v>0.32847021924170755</v>
      </c>
      <c r="J230" s="6">
        <f>I230/H230*100</f>
        <v>19.587936352338968</v>
      </c>
    </row>
    <row r="231" spans="1:10" x14ac:dyDescent="0.2">
      <c r="A231" t="s">
        <v>56</v>
      </c>
      <c r="B231" t="s">
        <v>36</v>
      </c>
      <c r="C231">
        <v>0</v>
      </c>
      <c r="D231">
        <v>2</v>
      </c>
      <c r="E231">
        <v>0.2175</v>
      </c>
      <c r="F231">
        <v>0.2175</v>
      </c>
      <c r="G231">
        <v>0</v>
      </c>
      <c r="H231" s="6"/>
      <c r="I231" s="6"/>
      <c r="J231" s="6"/>
    </row>
    <row r="232" spans="1:10" x14ac:dyDescent="0.2">
      <c r="A232" t="s">
        <v>56</v>
      </c>
      <c r="B232" t="s">
        <v>36</v>
      </c>
      <c r="C232">
        <v>0</v>
      </c>
      <c r="D232">
        <v>3</v>
      </c>
      <c r="E232">
        <v>0</v>
      </c>
      <c r="G232">
        <v>1</v>
      </c>
      <c r="H232" s="6"/>
      <c r="I232" s="6"/>
      <c r="J232" s="6"/>
    </row>
    <row r="233" spans="1:10" x14ac:dyDescent="0.2">
      <c r="A233" t="s">
        <v>56</v>
      </c>
      <c r="B233" t="s">
        <v>36</v>
      </c>
      <c r="C233">
        <v>0</v>
      </c>
      <c r="D233">
        <v>4</v>
      </c>
      <c r="E233">
        <v>0.2077</v>
      </c>
      <c r="F233">
        <v>0.2077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73</v>
      </c>
      <c r="B236" t="s">
        <v>45</v>
      </c>
      <c r="C236">
        <v>66</v>
      </c>
      <c r="D236">
        <v>1</v>
      </c>
      <c r="E236">
        <v>9.202</v>
      </c>
      <c r="F236">
        <v>9.202</v>
      </c>
      <c r="G236">
        <v>0</v>
      </c>
      <c r="H236" s="6">
        <f>AVERAGE(F236:F240)/B$13</f>
        <v>80.011695906432735</v>
      </c>
      <c r="I236" s="6">
        <f>STDEV(F236:F240)/B$13</f>
        <v>0.63506187146521575</v>
      </c>
      <c r="J236" s="6">
        <f>I236/H236*100</f>
        <v>0.79371129966782572</v>
      </c>
    </row>
    <row r="237" spans="1:10" x14ac:dyDescent="0.2">
      <c r="A237" t="s">
        <v>73</v>
      </c>
      <c r="B237" t="s">
        <v>45</v>
      </c>
      <c r="C237">
        <v>66</v>
      </c>
      <c r="D237">
        <v>2</v>
      </c>
      <c r="E237">
        <v>9.1</v>
      </c>
      <c r="F237">
        <v>9.1</v>
      </c>
      <c r="G237">
        <v>0</v>
      </c>
      <c r="H237" s="6"/>
      <c r="I237" s="6"/>
      <c r="J237" s="6"/>
    </row>
    <row r="238" spans="1:10" x14ac:dyDescent="0.2">
      <c r="A238" t="s">
        <v>73</v>
      </c>
      <c r="B238" t="s">
        <v>45</v>
      </c>
      <c r="C238">
        <v>66</v>
      </c>
      <c r="D238">
        <v>3</v>
      </c>
      <c r="E238">
        <v>9.0619999999999994</v>
      </c>
      <c r="F238">
        <v>9.0619999999999994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74</v>
      </c>
      <c r="B241" t="s">
        <v>47</v>
      </c>
      <c r="C241">
        <v>67</v>
      </c>
      <c r="D241">
        <v>1</v>
      </c>
      <c r="E241">
        <v>8.9580000000000002</v>
      </c>
      <c r="F241">
        <v>8.9580000000000002</v>
      </c>
      <c r="G241">
        <v>0</v>
      </c>
      <c r="H241" s="6">
        <f>AVERAGE(F241:F245)/B$13</f>
        <v>78.169590643274844</v>
      </c>
      <c r="I241" s="6">
        <f>STDEV(F241:F245)/B$13</f>
        <v>0.41231180671513951</v>
      </c>
      <c r="J241" s="6">
        <f>I241/H241*100</f>
        <v>0.52745806050938038</v>
      </c>
    </row>
    <row r="242" spans="1:10" x14ac:dyDescent="0.2">
      <c r="A242" t="s">
        <v>74</v>
      </c>
      <c r="B242" t="s">
        <v>47</v>
      </c>
      <c r="C242">
        <v>67</v>
      </c>
      <c r="D242">
        <v>2</v>
      </c>
      <c r="E242">
        <v>8.8640000000000008</v>
      </c>
      <c r="F242">
        <v>8.8640000000000008</v>
      </c>
      <c r="G242">
        <v>0</v>
      </c>
      <c r="H242" s="6"/>
      <c r="I242" s="6"/>
      <c r="J242" s="6"/>
    </row>
    <row r="243" spans="1:10" x14ac:dyDescent="0.2">
      <c r="A243" t="s">
        <v>74</v>
      </c>
      <c r="B243" t="s">
        <v>47</v>
      </c>
      <c r="C243">
        <v>67</v>
      </c>
      <c r="D243">
        <v>3</v>
      </c>
      <c r="E243">
        <v>8.9120000000000008</v>
      </c>
      <c r="F243">
        <v>8.9120000000000008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A246" t="s">
        <v>75</v>
      </c>
      <c r="B246" t="s">
        <v>49</v>
      </c>
      <c r="C246">
        <v>68</v>
      </c>
      <c r="D246">
        <v>1</v>
      </c>
      <c r="E246">
        <v>6.7519999999999998</v>
      </c>
      <c r="F246">
        <v>6.7519999999999998</v>
      </c>
      <c r="G246">
        <v>0</v>
      </c>
      <c r="H246" s="6">
        <f>AVERAGE(F246:F250)/B$13</f>
        <v>58.543859649122801</v>
      </c>
      <c r="I246" s="6">
        <f>STDEV(F246:F250)/B$13</f>
        <v>0.65196155003726319</v>
      </c>
      <c r="J246" s="6">
        <f>I246/H246*100</f>
        <v>1.1136292583795027</v>
      </c>
    </row>
    <row r="247" spans="1:10" x14ac:dyDescent="0.2">
      <c r="A247" t="s">
        <v>75</v>
      </c>
      <c r="B247" t="s">
        <v>49</v>
      </c>
      <c r="C247">
        <v>68</v>
      </c>
      <c r="D247">
        <v>2</v>
      </c>
      <c r="E247">
        <v>6.6660000000000004</v>
      </c>
      <c r="F247">
        <v>6.6660000000000004</v>
      </c>
      <c r="G247">
        <v>0</v>
      </c>
      <c r="H247" s="6"/>
      <c r="I247" s="6"/>
      <c r="J247" s="6"/>
    </row>
    <row r="248" spans="1:10" x14ac:dyDescent="0.2">
      <c r="A248" t="s">
        <v>75</v>
      </c>
      <c r="B248" t="s">
        <v>49</v>
      </c>
      <c r="C248">
        <v>68</v>
      </c>
      <c r="D248">
        <v>3</v>
      </c>
      <c r="E248">
        <v>6.6040000000000001</v>
      </c>
      <c r="F248">
        <v>6.6040000000000001</v>
      </c>
      <c r="G248">
        <v>0</v>
      </c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A251" t="s">
        <v>76</v>
      </c>
      <c r="B251" t="s">
        <v>77</v>
      </c>
      <c r="C251">
        <v>25</v>
      </c>
      <c r="D251">
        <v>1</v>
      </c>
      <c r="E251">
        <v>7.2039999999999997</v>
      </c>
      <c r="F251">
        <v>7.2039999999999997</v>
      </c>
      <c r="G251">
        <v>0</v>
      </c>
      <c r="H251" s="6">
        <f>AVERAGE(F251:F255)/B$13</f>
        <v>62.245614035087719</v>
      </c>
      <c r="I251" s="6">
        <f>STDEV(F251:F255)/B$13</f>
        <v>1.0969121998906783</v>
      </c>
      <c r="J251" s="6">
        <f>I251/H251*100</f>
        <v>1.7622321136913379</v>
      </c>
    </row>
    <row r="252" spans="1:10" x14ac:dyDescent="0.2">
      <c r="A252" t="s">
        <v>76</v>
      </c>
      <c r="B252" t="s">
        <v>77</v>
      </c>
      <c r="C252">
        <v>25</v>
      </c>
      <c r="D252">
        <v>2</v>
      </c>
      <c r="E252">
        <v>7.125</v>
      </c>
      <c r="F252">
        <v>7.125</v>
      </c>
      <c r="G252">
        <v>0</v>
      </c>
      <c r="H252" s="6"/>
      <c r="I252" s="6"/>
      <c r="J252" s="6"/>
    </row>
    <row r="253" spans="1:10" x14ac:dyDescent="0.2">
      <c r="A253" t="s">
        <v>76</v>
      </c>
      <c r="B253" t="s">
        <v>77</v>
      </c>
      <c r="C253">
        <v>25</v>
      </c>
      <c r="D253">
        <v>3</v>
      </c>
      <c r="E253">
        <v>6.9589999999999996</v>
      </c>
      <c r="F253">
        <v>6.9589999999999996</v>
      </c>
      <c r="G253">
        <v>0</v>
      </c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A256" t="s">
        <v>78</v>
      </c>
      <c r="B256" t="s">
        <v>77</v>
      </c>
      <c r="C256">
        <v>26</v>
      </c>
      <c r="D256">
        <v>1</v>
      </c>
      <c r="E256">
        <v>7.0789999999999997</v>
      </c>
      <c r="F256">
        <v>7.0789999999999997</v>
      </c>
      <c r="G256">
        <v>0</v>
      </c>
      <c r="H256" s="6">
        <f>AVERAGE(F256:F260)/B$13</f>
        <v>62.271929824561397</v>
      </c>
      <c r="I256" s="6">
        <f>STDEV(F256:F260)/B$13</f>
        <v>0.34255481034678475</v>
      </c>
      <c r="J256" s="6">
        <f>I256/H256*100</f>
        <v>0.55009506098793437</v>
      </c>
    </row>
    <row r="257" spans="1:10" x14ac:dyDescent="0.2">
      <c r="A257" t="s">
        <v>78</v>
      </c>
      <c r="B257" t="s">
        <v>77</v>
      </c>
      <c r="C257">
        <v>26</v>
      </c>
      <c r="D257">
        <v>2</v>
      </c>
      <c r="E257">
        <v>7.1440000000000001</v>
      </c>
      <c r="F257">
        <v>7.1440000000000001</v>
      </c>
      <c r="G257">
        <v>0</v>
      </c>
      <c r="H257" s="6"/>
      <c r="I257" s="6"/>
      <c r="J257" s="6"/>
    </row>
    <row r="258" spans="1:10" x14ac:dyDescent="0.2">
      <c r="A258" t="s">
        <v>78</v>
      </c>
      <c r="B258" t="s">
        <v>77</v>
      </c>
      <c r="C258">
        <v>26</v>
      </c>
      <c r="D258">
        <v>3</v>
      </c>
      <c r="E258">
        <v>7.0739999999999998</v>
      </c>
      <c r="F258">
        <v>7.0739999999999998</v>
      </c>
      <c r="G258">
        <v>0</v>
      </c>
      <c r="H258" s="6"/>
      <c r="I258" s="6"/>
      <c r="J258" s="6"/>
    </row>
    <row r="259" spans="1:10" x14ac:dyDescent="0.2">
      <c r="H259" s="6"/>
      <c r="I259" s="6"/>
      <c r="J259" s="6"/>
    </row>
    <row r="260" spans="1:10" x14ac:dyDescent="0.2">
      <c r="H260" s="6"/>
      <c r="I260" s="6"/>
      <c r="J260" s="6"/>
    </row>
    <row r="261" spans="1:10" x14ac:dyDescent="0.2">
      <c r="A261" t="s">
        <v>79</v>
      </c>
      <c r="B261" t="s">
        <v>80</v>
      </c>
      <c r="C261">
        <v>27</v>
      </c>
      <c r="D261">
        <v>1</v>
      </c>
      <c r="E261">
        <v>7.3390000000000004</v>
      </c>
      <c r="F261">
        <v>7.3390000000000004</v>
      </c>
      <c r="G261">
        <v>0</v>
      </c>
      <c r="H261" s="6">
        <f>AVERAGE(F261:F265)/B$13</f>
        <v>63.029239766081858</v>
      </c>
      <c r="I261" s="6">
        <f>STDEV(F261:F265)/B$13</f>
        <v>1.1697404874772472</v>
      </c>
      <c r="J261" s="6">
        <f>I261/H261*100</f>
        <v>1.8558695802431742</v>
      </c>
    </row>
    <row r="262" spans="1:10" x14ac:dyDescent="0.2">
      <c r="A262" t="s">
        <v>79</v>
      </c>
      <c r="B262" t="s">
        <v>80</v>
      </c>
      <c r="C262">
        <v>27</v>
      </c>
      <c r="D262">
        <v>2</v>
      </c>
      <c r="E262">
        <v>7.117</v>
      </c>
      <c r="F262">
        <v>7.117</v>
      </c>
      <c r="G262">
        <v>0</v>
      </c>
      <c r="H262" s="6"/>
      <c r="I262" s="6"/>
      <c r="J262" s="6"/>
    </row>
    <row r="263" spans="1:10" x14ac:dyDescent="0.2">
      <c r="A263" t="s">
        <v>79</v>
      </c>
      <c r="B263" t="s">
        <v>80</v>
      </c>
      <c r="C263">
        <v>27</v>
      </c>
      <c r="D263">
        <v>3</v>
      </c>
      <c r="E263">
        <v>7.1</v>
      </c>
      <c r="F263">
        <v>7.1</v>
      </c>
      <c r="G263">
        <v>0</v>
      </c>
      <c r="H263" s="6"/>
      <c r="I263" s="6"/>
      <c r="J263" s="6"/>
    </row>
    <row r="264" spans="1:10" x14ac:dyDescent="0.2">
      <c r="H264" s="6"/>
      <c r="I264" s="6"/>
      <c r="J264" s="6"/>
    </row>
    <row r="265" spans="1:10" x14ac:dyDescent="0.2">
      <c r="H265" s="6"/>
      <c r="I265" s="6"/>
      <c r="J265" s="6"/>
    </row>
    <row r="266" spans="1:10" x14ac:dyDescent="0.2">
      <c r="A266" t="s">
        <v>81</v>
      </c>
      <c r="B266" t="s">
        <v>80</v>
      </c>
      <c r="C266">
        <v>28</v>
      </c>
      <c r="D266">
        <v>1</v>
      </c>
      <c r="E266">
        <v>7.4359999999999999</v>
      </c>
      <c r="F266">
        <v>7.4359999999999999</v>
      </c>
      <c r="G266">
        <v>0</v>
      </c>
      <c r="H266" s="6">
        <f>AVERAGE(F266:F270)/B$13</f>
        <v>65.374269005847935</v>
      </c>
      <c r="I266" s="6">
        <f>STDEV(F266:F270)/B$13</f>
        <v>0.52428947165397921</v>
      </c>
      <c r="J266" s="6">
        <f>I266/H266*100</f>
        <v>0.80198139057903639</v>
      </c>
    </row>
    <row r="267" spans="1:10" x14ac:dyDescent="0.2">
      <c r="A267" t="s">
        <v>81</v>
      </c>
      <c r="B267" t="s">
        <v>80</v>
      </c>
      <c r="C267">
        <v>28</v>
      </c>
      <c r="D267">
        <v>2</v>
      </c>
      <c r="E267">
        <v>7.4029999999999996</v>
      </c>
      <c r="F267">
        <v>7.4029999999999996</v>
      </c>
      <c r="G267">
        <v>0</v>
      </c>
      <c r="H267" s="6"/>
      <c r="I267" s="6"/>
      <c r="J267" s="6"/>
    </row>
    <row r="268" spans="1:10" x14ac:dyDescent="0.2">
      <c r="A268" t="s">
        <v>81</v>
      </c>
      <c r="B268" t="s">
        <v>80</v>
      </c>
      <c r="C268">
        <v>28</v>
      </c>
      <c r="D268">
        <v>3</v>
      </c>
      <c r="E268">
        <v>7.5190000000000001</v>
      </c>
      <c r="F268">
        <v>7.5190000000000001</v>
      </c>
      <c r="G268">
        <v>0</v>
      </c>
      <c r="H268" s="6"/>
      <c r="I268" s="6"/>
      <c r="J268" s="6"/>
    </row>
    <row r="269" spans="1:10" x14ac:dyDescent="0.2">
      <c r="H269" s="6"/>
      <c r="I269" s="6"/>
      <c r="J269" s="6"/>
    </row>
    <row r="270" spans="1:10" x14ac:dyDescent="0.2">
      <c r="H270" s="6"/>
      <c r="I270" s="6"/>
      <c r="J270" s="6"/>
    </row>
    <row r="271" spans="1:10" x14ac:dyDescent="0.2">
      <c r="A271" t="s">
        <v>82</v>
      </c>
      <c r="B271" t="s">
        <v>36</v>
      </c>
      <c r="C271">
        <v>0</v>
      </c>
      <c r="D271">
        <v>1</v>
      </c>
      <c r="E271">
        <v>0.20910000000000001</v>
      </c>
      <c r="F271">
        <v>0.20910000000000001</v>
      </c>
      <c r="G271">
        <v>0</v>
      </c>
      <c r="H271" s="6">
        <f>AVERAGE(F271:F275)/B$13</f>
        <v>1.7304093567251462</v>
      </c>
      <c r="I271" s="6">
        <f>STDEV(F271:F275)/B$13</f>
        <v>0.15254669280313785</v>
      </c>
      <c r="J271" s="6">
        <f>I271/H271*100</f>
        <v>8.8156419294817745</v>
      </c>
    </row>
    <row r="272" spans="1:10" x14ac:dyDescent="0.2">
      <c r="A272" t="s">
        <v>82</v>
      </c>
      <c r="B272" t="s">
        <v>36</v>
      </c>
      <c r="C272">
        <v>0</v>
      </c>
      <c r="D272">
        <v>2</v>
      </c>
      <c r="E272">
        <v>0.2054</v>
      </c>
      <c r="F272">
        <v>0.2054</v>
      </c>
      <c r="G272">
        <v>0</v>
      </c>
      <c r="H272" s="6"/>
      <c r="I272" s="6"/>
      <c r="J272" s="6"/>
    </row>
    <row r="273" spans="1:10" x14ac:dyDescent="0.2">
      <c r="A273" t="s">
        <v>82</v>
      </c>
      <c r="B273" t="s">
        <v>36</v>
      </c>
      <c r="C273">
        <v>0</v>
      </c>
      <c r="D273">
        <v>3</v>
      </c>
      <c r="E273">
        <v>0.17730000000000001</v>
      </c>
      <c r="F273">
        <v>0.17730000000000001</v>
      </c>
      <c r="G273">
        <v>0</v>
      </c>
      <c r="H273" s="6"/>
      <c r="I273" s="6"/>
      <c r="J273" s="6"/>
    </row>
    <row r="274" spans="1:10" x14ac:dyDescent="0.2">
      <c r="H274" s="6"/>
      <c r="I274" s="6"/>
      <c r="J274" s="6"/>
    </row>
    <row r="275" spans="1:10" x14ac:dyDescent="0.2">
      <c r="H275" s="6"/>
      <c r="I275" s="6"/>
      <c r="J275" s="6"/>
    </row>
    <row r="276" spans="1:10" x14ac:dyDescent="0.2">
      <c r="A276" t="s">
        <v>83</v>
      </c>
      <c r="B276" t="s">
        <v>84</v>
      </c>
      <c r="C276">
        <v>29</v>
      </c>
      <c r="D276">
        <v>1</v>
      </c>
      <c r="E276">
        <v>7.2770000000000001</v>
      </c>
      <c r="F276">
        <v>7.2770000000000001</v>
      </c>
      <c r="G276">
        <v>0</v>
      </c>
      <c r="H276" s="6">
        <f>AVERAGE(F276:F280)/B$13</f>
        <v>62.973684210526322</v>
      </c>
      <c r="I276" s="6">
        <f>STDEV(F276:F280)/B$13</f>
        <v>1.1505281349134642</v>
      </c>
      <c r="J276" s="6">
        <f>I276/H276*100</f>
        <v>1.8269982919645482</v>
      </c>
    </row>
    <row r="277" spans="1:10" x14ac:dyDescent="0.2">
      <c r="A277" t="s">
        <v>83</v>
      </c>
      <c r="B277" t="s">
        <v>84</v>
      </c>
      <c r="C277">
        <v>29</v>
      </c>
      <c r="D277">
        <v>2</v>
      </c>
      <c r="E277">
        <v>7.23</v>
      </c>
      <c r="F277">
        <v>7.23</v>
      </c>
      <c r="G277">
        <v>0</v>
      </c>
      <c r="H277" s="6"/>
      <c r="I277" s="6"/>
      <c r="J277" s="6"/>
    </row>
    <row r="278" spans="1:10" x14ac:dyDescent="0.2">
      <c r="A278" t="s">
        <v>83</v>
      </c>
      <c r="B278" t="s">
        <v>84</v>
      </c>
      <c r="C278">
        <v>29</v>
      </c>
      <c r="D278">
        <v>3</v>
      </c>
      <c r="E278">
        <v>7.03</v>
      </c>
      <c r="F278">
        <v>7.03</v>
      </c>
      <c r="G278">
        <v>0</v>
      </c>
      <c r="H278" s="6"/>
      <c r="I278" s="6"/>
      <c r="J278" s="6"/>
    </row>
    <row r="279" spans="1:10" x14ac:dyDescent="0.2">
      <c r="H279" s="6"/>
      <c r="I279" s="6"/>
      <c r="J279" s="6"/>
    </row>
    <row r="280" spans="1:10" x14ac:dyDescent="0.2">
      <c r="H280" s="6"/>
      <c r="I280" s="6"/>
      <c r="J280" s="6"/>
    </row>
    <row r="281" spans="1:10" x14ac:dyDescent="0.2">
      <c r="A281" t="s">
        <v>85</v>
      </c>
      <c r="B281" t="s">
        <v>84</v>
      </c>
      <c r="C281">
        <v>30</v>
      </c>
      <c r="D281">
        <v>1</v>
      </c>
      <c r="E281">
        <v>7.2050000000000001</v>
      </c>
      <c r="F281">
        <v>7.2050000000000001</v>
      </c>
      <c r="G281">
        <v>0</v>
      </c>
      <c r="H281" s="6">
        <f>AVERAGE(F281:F285)/B$13</f>
        <v>63.333333333333329</v>
      </c>
      <c r="I281" s="6">
        <f>STDEV(F281:F285)/B$13</f>
        <v>0.25103663195182835</v>
      </c>
      <c r="J281" s="6">
        <f>I281/H281*100</f>
        <v>0.39637362939762372</v>
      </c>
    </row>
    <row r="282" spans="1:10" x14ac:dyDescent="0.2">
      <c r="A282" t="s">
        <v>85</v>
      </c>
      <c r="B282" t="s">
        <v>84</v>
      </c>
      <c r="C282">
        <v>30</v>
      </c>
      <c r="D282">
        <v>2</v>
      </c>
      <c r="E282">
        <v>7.2530000000000001</v>
      </c>
      <c r="F282">
        <v>7.2530000000000001</v>
      </c>
      <c r="G282">
        <v>0</v>
      </c>
      <c r="H282" s="6"/>
      <c r="I282" s="6"/>
      <c r="J282" s="6"/>
    </row>
    <row r="283" spans="1:10" x14ac:dyDescent="0.2">
      <c r="A283" t="s">
        <v>85</v>
      </c>
      <c r="B283" t="s">
        <v>84</v>
      </c>
      <c r="C283">
        <v>30</v>
      </c>
      <c r="D283">
        <v>3</v>
      </c>
      <c r="E283">
        <v>7.202</v>
      </c>
      <c r="F283">
        <v>7.202</v>
      </c>
      <c r="G283">
        <v>0</v>
      </c>
      <c r="H283" s="6"/>
      <c r="I283" s="6"/>
      <c r="J283" s="6"/>
    </row>
    <row r="284" spans="1:10" x14ac:dyDescent="0.2">
      <c r="H284" s="6"/>
      <c r="I284" s="6"/>
      <c r="J284" s="6"/>
    </row>
    <row r="285" spans="1:10" x14ac:dyDescent="0.2">
      <c r="H285" s="6"/>
      <c r="I285" s="6"/>
      <c r="J285" s="6"/>
    </row>
    <row r="286" spans="1:10" x14ac:dyDescent="0.2">
      <c r="A286" t="s">
        <v>86</v>
      </c>
      <c r="B286" t="s">
        <v>87</v>
      </c>
      <c r="C286">
        <v>31</v>
      </c>
      <c r="D286">
        <v>1</v>
      </c>
      <c r="E286">
        <v>7.2549999999999999</v>
      </c>
      <c r="F286">
        <v>7.2549999999999999</v>
      </c>
      <c r="G286">
        <v>0</v>
      </c>
      <c r="H286" s="6">
        <f>AVERAGE(F286:F290)/B$13</f>
        <v>63.380116959064317</v>
      </c>
      <c r="I286" s="6">
        <f>STDEV(F286:F290)/B$13</f>
        <v>0.64175125255422494</v>
      </c>
      <c r="J286" s="6">
        <f>I286/H286*100</f>
        <v>1.0125434968331102</v>
      </c>
    </row>
    <row r="287" spans="1:10" x14ac:dyDescent="0.2">
      <c r="A287" t="s">
        <v>86</v>
      </c>
      <c r="B287" t="s">
        <v>87</v>
      </c>
      <c r="C287">
        <v>31</v>
      </c>
      <c r="D287">
        <v>2</v>
      </c>
      <c r="E287">
        <v>7.2789999999999999</v>
      </c>
      <c r="F287">
        <v>7.2789999999999999</v>
      </c>
      <c r="G287">
        <v>0</v>
      </c>
      <c r="H287" s="6"/>
      <c r="I287" s="6"/>
      <c r="J287" s="6"/>
    </row>
    <row r="288" spans="1:10" x14ac:dyDescent="0.2">
      <c r="A288" t="s">
        <v>86</v>
      </c>
      <c r="B288" t="s">
        <v>87</v>
      </c>
      <c r="C288">
        <v>31</v>
      </c>
      <c r="D288">
        <v>3</v>
      </c>
      <c r="E288">
        <v>6.9269999999999996</v>
      </c>
      <c r="G288">
        <v>1</v>
      </c>
      <c r="H288" s="6"/>
      <c r="I288" s="6"/>
      <c r="J288" s="6"/>
    </row>
    <row r="289" spans="1:10" x14ac:dyDescent="0.2">
      <c r="A289" t="s">
        <v>86</v>
      </c>
      <c r="B289" t="s">
        <v>87</v>
      </c>
      <c r="C289">
        <v>31</v>
      </c>
      <c r="D289">
        <v>4</v>
      </c>
      <c r="E289">
        <v>7.1420000000000003</v>
      </c>
      <c r="F289">
        <v>7.1420000000000003</v>
      </c>
      <c r="G289">
        <v>0</v>
      </c>
      <c r="H289" s="6"/>
      <c r="I289" s="6"/>
      <c r="J289" s="6"/>
    </row>
    <row r="290" spans="1:10" x14ac:dyDescent="0.2">
      <c r="H290" s="6"/>
      <c r="I290" s="6"/>
      <c r="J290" s="6"/>
    </row>
    <row r="291" spans="1:10" x14ac:dyDescent="0.2">
      <c r="H291" s="6"/>
      <c r="I291" s="6"/>
      <c r="J291" s="6"/>
    </row>
    <row r="292" spans="1:10" x14ac:dyDescent="0.2">
      <c r="A292" t="s">
        <v>88</v>
      </c>
      <c r="B292" t="s">
        <v>87</v>
      </c>
      <c r="C292">
        <v>32</v>
      </c>
      <c r="D292">
        <v>1</v>
      </c>
      <c r="E292">
        <v>7.1980000000000004</v>
      </c>
      <c r="F292">
        <v>7.1980000000000004</v>
      </c>
      <c r="G292">
        <v>0</v>
      </c>
      <c r="H292" s="6">
        <f>AVERAGE(F292:F296)/B$13</f>
        <v>62.067251461988306</v>
      </c>
      <c r="I292" s="6">
        <f>STDEV(F292:F296)/B$13</f>
        <v>0.93107881862507114</v>
      </c>
      <c r="J292" s="6">
        <f>I292/H292*100</f>
        <v>1.5001128561255679</v>
      </c>
    </row>
    <row r="293" spans="1:10" x14ac:dyDescent="0.2">
      <c r="A293" t="s">
        <v>88</v>
      </c>
      <c r="B293" t="s">
        <v>87</v>
      </c>
      <c r="C293">
        <v>32</v>
      </c>
      <c r="D293">
        <v>2</v>
      </c>
      <c r="E293">
        <v>7.0209999999999999</v>
      </c>
      <c r="F293">
        <v>7.0209999999999999</v>
      </c>
      <c r="G293">
        <v>0</v>
      </c>
      <c r="H293" s="6"/>
      <c r="I293" s="6"/>
      <c r="J293" s="6"/>
    </row>
    <row r="294" spans="1:10" x14ac:dyDescent="0.2">
      <c r="A294" t="s">
        <v>88</v>
      </c>
      <c r="B294" t="s">
        <v>87</v>
      </c>
      <c r="C294">
        <v>32</v>
      </c>
      <c r="D294">
        <v>3</v>
      </c>
      <c r="E294">
        <v>7.008</v>
      </c>
      <c r="F294">
        <v>7.008</v>
      </c>
      <c r="G294">
        <v>0</v>
      </c>
      <c r="H294" s="6"/>
      <c r="I294" s="6"/>
      <c r="J294" s="6"/>
    </row>
    <row r="295" spans="1:10" x14ac:dyDescent="0.2">
      <c r="H295" s="6"/>
      <c r="I295" s="6"/>
      <c r="J295" s="6"/>
    </row>
    <row r="296" spans="1:10" x14ac:dyDescent="0.2">
      <c r="H296" s="6"/>
      <c r="I296" s="6"/>
      <c r="J296" s="6"/>
    </row>
    <row r="297" spans="1:10" x14ac:dyDescent="0.2">
      <c r="A297" t="s">
        <v>82</v>
      </c>
      <c r="B297" t="s">
        <v>36</v>
      </c>
      <c r="C297">
        <v>0</v>
      </c>
      <c r="D297">
        <v>1</v>
      </c>
      <c r="E297">
        <v>0.23019999999999999</v>
      </c>
      <c r="F297">
        <v>0.23019999999999999</v>
      </c>
      <c r="G297">
        <v>0</v>
      </c>
      <c r="H297" s="6">
        <f>AVERAGE(F297:F301)/B$13</f>
        <v>1.8073099415204676</v>
      </c>
      <c r="I297" s="6">
        <f>STDEV(F297:F301)/B$13</f>
        <v>0.26038352359116523</v>
      </c>
      <c r="J297" s="6">
        <f>I297/H297*100</f>
        <v>14.407242366636227</v>
      </c>
    </row>
    <row r="298" spans="1:10" x14ac:dyDescent="0.2">
      <c r="A298" t="s">
        <v>82</v>
      </c>
      <c r="B298" t="s">
        <v>36</v>
      </c>
      <c r="C298">
        <v>0</v>
      </c>
      <c r="D298">
        <v>2</v>
      </c>
      <c r="E298">
        <v>0.215</v>
      </c>
      <c r="F298">
        <v>0.215</v>
      </c>
      <c r="G298">
        <v>0</v>
      </c>
      <c r="H298" s="6"/>
      <c r="I298" s="6"/>
      <c r="J298" s="6"/>
    </row>
    <row r="299" spans="1:10" x14ac:dyDescent="0.2">
      <c r="A299" t="s">
        <v>82</v>
      </c>
      <c r="B299" t="s">
        <v>36</v>
      </c>
      <c r="C299">
        <v>0</v>
      </c>
      <c r="D299">
        <v>3</v>
      </c>
      <c r="E299">
        <v>0.1729</v>
      </c>
      <c r="F299">
        <v>0.1729</v>
      </c>
      <c r="G299">
        <v>0</v>
      </c>
      <c r="H299" s="6"/>
      <c r="I299" s="6"/>
      <c r="J299" s="6"/>
    </row>
    <row r="300" spans="1:10" x14ac:dyDescent="0.2">
      <c r="H300" s="6"/>
      <c r="I300" s="6"/>
      <c r="J300" s="6"/>
    </row>
    <row r="301" spans="1:10" x14ac:dyDescent="0.2">
      <c r="H301" s="6"/>
      <c r="I301" s="6"/>
      <c r="J301" s="6"/>
    </row>
    <row r="302" spans="1:10" x14ac:dyDescent="0.2">
      <c r="A302" t="s">
        <v>89</v>
      </c>
      <c r="B302" t="s">
        <v>90</v>
      </c>
      <c r="C302">
        <v>33</v>
      </c>
      <c r="D302">
        <v>1</v>
      </c>
      <c r="E302">
        <v>7.5439999999999996</v>
      </c>
      <c r="F302">
        <v>7.5439999999999996</v>
      </c>
      <c r="G302">
        <v>0</v>
      </c>
      <c r="H302" s="6">
        <f>AVERAGE(F302:F306)/B$13</f>
        <v>65.277777777777771</v>
      </c>
      <c r="I302" s="6">
        <f>STDEV(F302:F306)/B$13</f>
        <v>0.97720768097127109</v>
      </c>
      <c r="J302" s="6">
        <f>I302/H302*100</f>
        <v>1.496999000636841</v>
      </c>
    </row>
    <row r="303" spans="1:10" x14ac:dyDescent="0.2">
      <c r="A303" t="s">
        <v>89</v>
      </c>
      <c r="B303" t="s">
        <v>90</v>
      </c>
      <c r="C303">
        <v>33</v>
      </c>
      <c r="D303">
        <v>2</v>
      </c>
      <c r="E303">
        <v>7.4580000000000002</v>
      </c>
      <c r="F303">
        <v>7.4580000000000002</v>
      </c>
      <c r="G303">
        <v>0</v>
      </c>
      <c r="H303" s="6"/>
      <c r="I303" s="6"/>
      <c r="J303" s="6"/>
    </row>
    <row r="304" spans="1:10" x14ac:dyDescent="0.2">
      <c r="A304" t="s">
        <v>89</v>
      </c>
      <c r="B304" t="s">
        <v>90</v>
      </c>
      <c r="C304">
        <v>33</v>
      </c>
      <c r="D304">
        <v>3</v>
      </c>
      <c r="E304">
        <v>7.3230000000000004</v>
      </c>
      <c r="F304">
        <v>7.3230000000000004</v>
      </c>
      <c r="G304">
        <v>0</v>
      </c>
      <c r="H304" s="6"/>
      <c r="I304" s="6"/>
      <c r="J304" s="6"/>
    </row>
    <row r="305" spans="1:10" x14ac:dyDescent="0.2">
      <c r="H305" s="6"/>
      <c r="I305" s="6"/>
      <c r="J305" s="6"/>
    </row>
    <row r="306" spans="1:10" x14ac:dyDescent="0.2">
      <c r="H306" s="6"/>
      <c r="I306" s="6"/>
      <c r="J306" s="6"/>
    </row>
    <row r="307" spans="1:10" x14ac:dyDescent="0.2">
      <c r="A307" t="s">
        <v>91</v>
      </c>
      <c r="B307" t="s">
        <v>90</v>
      </c>
      <c r="C307">
        <v>34</v>
      </c>
      <c r="D307">
        <v>1</v>
      </c>
      <c r="E307">
        <v>7.4530000000000003</v>
      </c>
      <c r="F307">
        <v>7.4530000000000003</v>
      </c>
      <c r="G307">
        <v>0</v>
      </c>
      <c r="H307" s="6">
        <f>AVERAGE(F307:F311)/B$13</f>
        <v>65.192982456140342</v>
      </c>
      <c r="I307" s="6">
        <f>STDEV(F307:F311)/B$13</f>
        <v>0.15959127542684579</v>
      </c>
      <c r="J307" s="6">
        <f>I307/H307*100</f>
        <v>0.24479824271609824</v>
      </c>
    </row>
    <row r="308" spans="1:10" x14ac:dyDescent="0.2">
      <c r="A308" t="s">
        <v>91</v>
      </c>
      <c r="B308" t="s">
        <v>90</v>
      </c>
      <c r="C308">
        <v>34</v>
      </c>
      <c r="D308">
        <v>2</v>
      </c>
      <c r="E308">
        <v>7.4210000000000003</v>
      </c>
      <c r="F308">
        <v>7.4210000000000003</v>
      </c>
      <c r="G308">
        <v>0</v>
      </c>
      <c r="H308" s="6"/>
      <c r="I308" s="6"/>
      <c r="J308" s="6"/>
    </row>
    <row r="309" spans="1:10" x14ac:dyDescent="0.2">
      <c r="A309" t="s">
        <v>91</v>
      </c>
      <c r="B309" t="s">
        <v>90</v>
      </c>
      <c r="C309">
        <v>34</v>
      </c>
      <c r="D309">
        <v>3</v>
      </c>
      <c r="E309">
        <v>7.4219999999999997</v>
      </c>
      <c r="F309">
        <v>7.4219999999999997</v>
      </c>
      <c r="G309">
        <v>0</v>
      </c>
      <c r="H309" s="6"/>
      <c r="I309" s="6"/>
      <c r="J309" s="6"/>
    </row>
    <row r="310" spans="1:10" x14ac:dyDescent="0.2">
      <c r="H310" s="6"/>
      <c r="I310" s="6"/>
      <c r="J310" s="6"/>
    </row>
    <row r="311" spans="1:10" x14ac:dyDescent="0.2">
      <c r="H311" s="6"/>
      <c r="I311" s="6"/>
      <c r="J311" s="6"/>
    </row>
    <row r="312" spans="1:10" x14ac:dyDescent="0.2">
      <c r="A312" t="s">
        <v>92</v>
      </c>
      <c r="B312" t="s">
        <v>93</v>
      </c>
      <c r="C312">
        <v>35</v>
      </c>
      <c r="D312">
        <v>1</v>
      </c>
      <c r="E312">
        <v>7.3959999999999999</v>
      </c>
      <c r="F312">
        <v>7.3959999999999999</v>
      </c>
      <c r="G312">
        <v>0</v>
      </c>
      <c r="H312" s="6">
        <f>AVERAGE(F312:F316)/B$13</f>
        <v>64.488304093567251</v>
      </c>
      <c r="I312" s="6">
        <f>STDEV(F312:F316)/B$13</f>
        <v>0.33681621489194624</v>
      </c>
      <c r="J312" s="6">
        <f>I312/H312*100</f>
        <v>0.52229038990272325</v>
      </c>
    </row>
    <row r="313" spans="1:10" x14ac:dyDescent="0.2">
      <c r="A313" t="s">
        <v>92</v>
      </c>
      <c r="B313" t="s">
        <v>93</v>
      </c>
      <c r="C313">
        <v>35</v>
      </c>
      <c r="D313">
        <v>2</v>
      </c>
      <c r="E313">
        <v>7.33</v>
      </c>
      <c r="F313">
        <v>7.33</v>
      </c>
      <c r="G313">
        <v>0</v>
      </c>
      <c r="H313" s="6"/>
      <c r="I313" s="6"/>
      <c r="J313" s="6"/>
    </row>
    <row r="314" spans="1:10" x14ac:dyDescent="0.2">
      <c r="A314" t="s">
        <v>92</v>
      </c>
      <c r="B314" t="s">
        <v>93</v>
      </c>
      <c r="C314">
        <v>35</v>
      </c>
      <c r="D314">
        <v>3</v>
      </c>
      <c r="E314">
        <v>7.3289999999999997</v>
      </c>
      <c r="F314">
        <v>7.3289999999999997</v>
      </c>
      <c r="G314">
        <v>0</v>
      </c>
      <c r="H314" s="6"/>
      <c r="I314" s="6"/>
      <c r="J314" s="6"/>
    </row>
    <row r="315" spans="1:10" x14ac:dyDescent="0.2">
      <c r="H315" s="6"/>
      <c r="I315" s="6"/>
      <c r="J315" s="6"/>
    </row>
    <row r="316" spans="1:10" x14ac:dyDescent="0.2">
      <c r="H316" s="6"/>
      <c r="I316" s="6"/>
      <c r="J316" s="6"/>
    </row>
    <row r="317" spans="1:10" x14ac:dyDescent="0.2">
      <c r="A317" t="s">
        <v>94</v>
      </c>
      <c r="B317" t="s">
        <v>93</v>
      </c>
      <c r="C317">
        <v>36</v>
      </c>
      <c r="D317">
        <v>1</v>
      </c>
      <c r="E317">
        <v>7.34</v>
      </c>
      <c r="F317">
        <v>7.34</v>
      </c>
      <c r="G317">
        <v>0</v>
      </c>
      <c r="H317" s="6">
        <f>AVERAGE(F317:F321)/B$13</f>
        <v>64.049707602339183</v>
      </c>
      <c r="I317" s="6">
        <f>STDEV(F317:F321)/B$13</f>
        <v>0.45261231202476954</v>
      </c>
      <c r="J317" s="6">
        <f>I317/H317*100</f>
        <v>0.70665788957987297</v>
      </c>
    </row>
    <row r="318" spans="1:10" x14ac:dyDescent="0.2">
      <c r="A318" t="s">
        <v>94</v>
      </c>
      <c r="B318" t="s">
        <v>93</v>
      </c>
      <c r="C318">
        <v>36</v>
      </c>
      <c r="D318">
        <v>2</v>
      </c>
      <c r="E318">
        <v>7.2430000000000003</v>
      </c>
      <c r="F318">
        <v>7.2430000000000003</v>
      </c>
      <c r="G318">
        <v>0</v>
      </c>
      <c r="H318" s="6"/>
      <c r="I318" s="6"/>
      <c r="J318" s="6"/>
    </row>
    <row r="319" spans="1:10" x14ac:dyDescent="0.2">
      <c r="A319" t="s">
        <v>94</v>
      </c>
      <c r="B319" t="s">
        <v>93</v>
      </c>
      <c r="C319">
        <v>36</v>
      </c>
      <c r="D319">
        <v>3</v>
      </c>
      <c r="E319">
        <v>7.3220000000000001</v>
      </c>
      <c r="F319">
        <v>7.3220000000000001</v>
      </c>
      <c r="G319">
        <v>0</v>
      </c>
      <c r="H319" s="6"/>
      <c r="I319" s="6"/>
      <c r="J319" s="6"/>
    </row>
    <row r="320" spans="1:10" x14ac:dyDescent="0.2">
      <c r="H320" s="6"/>
      <c r="I320" s="6"/>
      <c r="J320" s="6"/>
    </row>
    <row r="321" spans="1:10" x14ac:dyDescent="0.2">
      <c r="H321" s="6"/>
      <c r="I321" s="6"/>
      <c r="J321" s="6"/>
    </row>
    <row r="322" spans="1:10" x14ac:dyDescent="0.2">
      <c r="A322" t="s">
        <v>82</v>
      </c>
      <c r="B322" t="s">
        <v>36</v>
      </c>
      <c r="C322">
        <v>0</v>
      </c>
      <c r="D322">
        <v>1</v>
      </c>
      <c r="E322">
        <v>0.26290000000000002</v>
      </c>
      <c r="F322">
        <v>0.26290000000000002</v>
      </c>
      <c r="G322">
        <v>0</v>
      </c>
      <c r="H322" s="6">
        <f>AVERAGE(F322:F326)/B$13</f>
        <v>1.6558479532163741</v>
      </c>
      <c r="I322" s="6">
        <f>STDEV(F322:F326)/B$13</f>
        <v>0.7560194134029129</v>
      </c>
      <c r="J322" s="6">
        <f>I322/H322*100</f>
        <v>45.657538298392417</v>
      </c>
    </row>
    <row r="323" spans="1:10" x14ac:dyDescent="0.2">
      <c r="A323" t="s">
        <v>82</v>
      </c>
      <c r="B323" t="s">
        <v>36</v>
      </c>
      <c r="C323">
        <v>0</v>
      </c>
      <c r="D323">
        <v>2</v>
      </c>
      <c r="E323">
        <v>0.84750000000000003</v>
      </c>
      <c r="G323">
        <v>1</v>
      </c>
      <c r="H323" s="6"/>
      <c r="I323" s="6"/>
      <c r="J323" s="6"/>
    </row>
    <row r="324" spans="1:10" x14ac:dyDescent="0.2">
      <c r="A324" t="s">
        <v>82</v>
      </c>
      <c r="B324" t="s">
        <v>36</v>
      </c>
      <c r="C324">
        <v>0</v>
      </c>
      <c r="D324">
        <v>3</v>
      </c>
      <c r="E324">
        <v>0.2092</v>
      </c>
      <c r="F324">
        <v>0.2092</v>
      </c>
      <c r="G324">
        <v>0</v>
      </c>
      <c r="H324" s="6"/>
      <c r="I324" s="6"/>
      <c r="J324" s="6"/>
    </row>
    <row r="325" spans="1:10" x14ac:dyDescent="0.2">
      <c r="A325" t="s">
        <v>82</v>
      </c>
      <c r="B325" t="s">
        <v>36</v>
      </c>
      <c r="C325">
        <v>0</v>
      </c>
      <c r="D325">
        <v>4</v>
      </c>
      <c r="E325">
        <v>9.4200000000000006E-2</v>
      </c>
      <c r="F325">
        <v>9.4200000000000006E-2</v>
      </c>
      <c r="G325">
        <v>0</v>
      </c>
      <c r="H325" s="6"/>
      <c r="I325" s="6"/>
      <c r="J325" s="6"/>
    </row>
    <row r="326" spans="1:10" x14ac:dyDescent="0.2">
      <c r="H326" s="6"/>
      <c r="I326" s="6"/>
      <c r="J326" s="6"/>
    </row>
    <row r="327" spans="1:10" x14ac:dyDescent="0.2">
      <c r="H327" s="6"/>
      <c r="I327" s="6"/>
      <c r="J327" s="6"/>
    </row>
    <row r="328" spans="1:10" x14ac:dyDescent="0.2">
      <c r="A328" t="s">
        <v>95</v>
      </c>
      <c r="B328" t="s">
        <v>96</v>
      </c>
      <c r="C328">
        <v>37</v>
      </c>
      <c r="D328">
        <v>1</v>
      </c>
      <c r="E328">
        <v>7.5579999999999998</v>
      </c>
      <c r="F328">
        <v>7.5579999999999998</v>
      </c>
      <c r="G328">
        <v>0</v>
      </c>
      <c r="H328" s="6">
        <f>AVERAGE(F328:F332)/B$13</f>
        <v>66.002923976608187</v>
      </c>
      <c r="I328" s="6">
        <f>STDEV(F328:F332)/B$13</f>
        <v>0.27826980123924183</v>
      </c>
      <c r="J328" s="6">
        <f>I328/H328*100</f>
        <v>0.4216022328614748</v>
      </c>
    </row>
    <row r="329" spans="1:10" x14ac:dyDescent="0.2">
      <c r="A329" t="s">
        <v>95</v>
      </c>
      <c r="B329" t="s">
        <v>96</v>
      </c>
      <c r="C329">
        <v>37</v>
      </c>
      <c r="D329">
        <v>2</v>
      </c>
      <c r="E329">
        <v>7.52</v>
      </c>
      <c r="F329">
        <v>7.52</v>
      </c>
      <c r="G329">
        <v>0</v>
      </c>
      <c r="H329" s="6"/>
      <c r="I329" s="6"/>
      <c r="J329" s="6"/>
    </row>
    <row r="330" spans="1:10" x14ac:dyDescent="0.2">
      <c r="A330" t="s">
        <v>95</v>
      </c>
      <c r="B330" t="s">
        <v>96</v>
      </c>
      <c r="C330">
        <v>37</v>
      </c>
      <c r="D330">
        <v>3</v>
      </c>
      <c r="E330">
        <v>7.4950000000000001</v>
      </c>
      <c r="F330">
        <v>7.4950000000000001</v>
      </c>
      <c r="G330">
        <v>0</v>
      </c>
      <c r="H330" s="6"/>
      <c r="I330" s="6"/>
      <c r="J330" s="6"/>
    </row>
    <row r="331" spans="1:10" x14ac:dyDescent="0.2">
      <c r="H331" s="6"/>
      <c r="I331" s="6"/>
      <c r="J331" s="6"/>
    </row>
    <row r="332" spans="1:10" x14ac:dyDescent="0.2">
      <c r="H332" s="6"/>
      <c r="I332" s="6"/>
      <c r="J332" s="6"/>
    </row>
    <row r="333" spans="1:10" x14ac:dyDescent="0.2">
      <c r="A333" t="s">
        <v>97</v>
      </c>
      <c r="B333" t="s">
        <v>96</v>
      </c>
      <c r="C333">
        <v>38</v>
      </c>
      <c r="D333">
        <v>1</v>
      </c>
      <c r="E333">
        <v>7.3970000000000002</v>
      </c>
      <c r="F333">
        <v>7.3970000000000002</v>
      </c>
      <c r="G333">
        <v>0</v>
      </c>
      <c r="H333" s="6">
        <f>AVERAGE(F333:F337)/B$13</f>
        <v>65.09064327485379</v>
      </c>
      <c r="I333" s="6">
        <f>STDEV(F333:F337)/B$13</f>
        <v>0.28197809242669303</v>
      </c>
      <c r="J333" s="6">
        <f>I333/H333*100</f>
        <v>0.43320833569888606</v>
      </c>
    </row>
    <row r="334" spans="1:10" x14ac:dyDescent="0.2">
      <c r="A334" t="s">
        <v>97</v>
      </c>
      <c r="B334" t="s">
        <v>96</v>
      </c>
      <c r="C334">
        <v>38</v>
      </c>
      <c r="D334">
        <v>2</v>
      </c>
      <c r="E334">
        <v>7.4569999999999999</v>
      </c>
      <c r="F334">
        <v>7.4569999999999999</v>
      </c>
      <c r="G334">
        <v>0</v>
      </c>
      <c r="H334" s="6"/>
      <c r="I334" s="6"/>
      <c r="J334" s="6"/>
    </row>
    <row r="335" spans="1:10" x14ac:dyDescent="0.2">
      <c r="A335" t="s">
        <v>97</v>
      </c>
      <c r="B335" t="s">
        <v>96</v>
      </c>
      <c r="C335">
        <v>38</v>
      </c>
      <c r="D335">
        <v>3</v>
      </c>
      <c r="E335">
        <v>7.407</v>
      </c>
      <c r="F335">
        <v>7.407</v>
      </c>
      <c r="G335">
        <v>0</v>
      </c>
      <c r="H335" s="6"/>
      <c r="I335" s="6"/>
      <c r="J335" s="6"/>
    </row>
    <row r="336" spans="1:10" x14ac:dyDescent="0.2">
      <c r="H336" s="6"/>
      <c r="I336" s="6"/>
      <c r="J336" s="6"/>
    </row>
    <row r="337" spans="1:10" x14ac:dyDescent="0.2">
      <c r="H337" s="6"/>
      <c r="I337" s="6"/>
      <c r="J337" s="6"/>
    </row>
    <row r="338" spans="1:10" x14ac:dyDescent="0.2">
      <c r="A338" t="s">
        <v>98</v>
      </c>
      <c r="B338" t="s">
        <v>99</v>
      </c>
      <c r="C338">
        <v>39</v>
      </c>
      <c r="D338">
        <v>1</v>
      </c>
      <c r="E338">
        <v>7.3049999999999997</v>
      </c>
      <c r="F338">
        <v>7.3049999999999997</v>
      </c>
      <c r="G338">
        <v>0</v>
      </c>
      <c r="H338" s="6">
        <f>AVERAGE(F338:F342)/B$13</f>
        <v>63.970760233918121</v>
      </c>
      <c r="I338" s="6">
        <f>STDEV(F338:F342)/B$13</f>
        <v>0.37589877247041203</v>
      </c>
      <c r="J338" s="6">
        <f>I338/H338*100</f>
        <v>0.58761029429052447</v>
      </c>
    </row>
    <row r="339" spans="1:10" x14ac:dyDescent="0.2">
      <c r="A339" t="s">
        <v>98</v>
      </c>
      <c r="B339" t="s">
        <v>99</v>
      </c>
      <c r="C339">
        <v>39</v>
      </c>
      <c r="D339">
        <v>2</v>
      </c>
      <c r="E339">
        <v>7.3280000000000003</v>
      </c>
      <c r="F339">
        <v>7.3280000000000003</v>
      </c>
      <c r="G339">
        <v>0</v>
      </c>
      <c r="H339" s="6"/>
      <c r="I339" s="6"/>
      <c r="J339" s="6"/>
    </row>
    <row r="340" spans="1:10" x14ac:dyDescent="0.2">
      <c r="A340" t="s">
        <v>98</v>
      </c>
      <c r="B340" t="s">
        <v>99</v>
      </c>
      <c r="C340">
        <v>39</v>
      </c>
      <c r="D340">
        <v>3</v>
      </c>
      <c r="E340">
        <v>7.2450000000000001</v>
      </c>
      <c r="F340">
        <v>7.2450000000000001</v>
      </c>
      <c r="G340">
        <v>0</v>
      </c>
      <c r="H340" s="6"/>
      <c r="I340" s="6"/>
      <c r="J340" s="6"/>
    </row>
    <row r="341" spans="1:10" x14ac:dyDescent="0.2">
      <c r="H341" s="6"/>
      <c r="I341" s="6"/>
      <c r="J341" s="6"/>
    </row>
    <row r="342" spans="1:10" x14ac:dyDescent="0.2">
      <c r="H342" s="6"/>
      <c r="I342" s="6"/>
      <c r="J342" s="6"/>
    </row>
    <row r="343" spans="1:10" x14ac:dyDescent="0.2">
      <c r="A343" t="s">
        <v>100</v>
      </c>
      <c r="B343" t="s">
        <v>99</v>
      </c>
      <c r="C343">
        <v>40</v>
      </c>
      <c r="D343">
        <v>1</v>
      </c>
      <c r="E343">
        <v>7.4050000000000002</v>
      </c>
      <c r="F343">
        <v>7.4050000000000002</v>
      </c>
      <c r="G343">
        <v>0</v>
      </c>
      <c r="H343" s="6">
        <f>AVERAGE(F343:F347)/B$13</f>
        <v>64.309941520467831</v>
      </c>
      <c r="I343" s="6">
        <f>STDEV(F343:F347)/B$13</f>
        <v>0.84056572233171944</v>
      </c>
      <c r="J343" s="6">
        <f>I343/H343*100</f>
        <v>1.3070540921953626</v>
      </c>
    </row>
    <row r="344" spans="1:10" x14ac:dyDescent="0.2">
      <c r="A344" t="s">
        <v>100</v>
      </c>
      <c r="B344" t="s">
        <v>99</v>
      </c>
      <c r="C344">
        <v>40</v>
      </c>
      <c r="D344">
        <v>2</v>
      </c>
      <c r="E344">
        <v>7.3659999999999997</v>
      </c>
      <c r="F344">
        <v>7.3659999999999997</v>
      </c>
      <c r="G344">
        <v>0</v>
      </c>
      <c r="H344" s="6"/>
      <c r="I344" s="6"/>
      <c r="J344" s="6"/>
    </row>
    <row r="345" spans="1:10" x14ac:dyDescent="0.2">
      <c r="A345" t="s">
        <v>100</v>
      </c>
      <c r="B345" t="s">
        <v>99</v>
      </c>
      <c r="C345">
        <v>40</v>
      </c>
      <c r="D345">
        <v>3</v>
      </c>
      <c r="E345">
        <v>7.2229999999999999</v>
      </c>
      <c r="F345">
        <v>7.2229999999999999</v>
      </c>
      <c r="G345">
        <v>0</v>
      </c>
      <c r="H345" s="6"/>
      <c r="I345" s="6"/>
      <c r="J345" s="6"/>
    </row>
    <row r="346" spans="1:10" x14ac:dyDescent="0.2">
      <c r="H346" s="6"/>
      <c r="I346" s="6"/>
      <c r="J346" s="6"/>
    </row>
    <row r="347" spans="1:10" x14ac:dyDescent="0.2">
      <c r="H347" s="6"/>
      <c r="I347" s="6"/>
      <c r="J347" s="6"/>
    </row>
    <row r="348" spans="1:10" x14ac:dyDescent="0.2">
      <c r="A348" t="s">
        <v>82</v>
      </c>
      <c r="B348" t="s">
        <v>36</v>
      </c>
      <c r="C348">
        <v>0</v>
      </c>
      <c r="D348">
        <v>1</v>
      </c>
      <c r="E348">
        <v>0.15859999999999999</v>
      </c>
      <c r="F348">
        <v>0.15859999999999999</v>
      </c>
      <c r="G348">
        <v>0</v>
      </c>
      <c r="H348" s="6">
        <f>AVERAGE(F348:F352)/B$13</f>
        <v>1.5441520467836258</v>
      </c>
      <c r="I348" s="6">
        <f>STDEV(F348:F352)/B$13</f>
        <v>0.21737106417925686</v>
      </c>
      <c r="J348" s="6">
        <f>I348/H348*100</f>
        <v>14.077050549006975</v>
      </c>
    </row>
    <row r="349" spans="1:10" x14ac:dyDescent="0.2">
      <c r="A349" t="s">
        <v>82</v>
      </c>
      <c r="B349" t="s">
        <v>36</v>
      </c>
      <c r="C349">
        <v>0</v>
      </c>
      <c r="D349">
        <v>2</v>
      </c>
      <c r="E349">
        <v>0</v>
      </c>
      <c r="G349">
        <v>1</v>
      </c>
      <c r="H349" s="6"/>
      <c r="I349" s="6"/>
      <c r="J349" s="6"/>
    </row>
    <row r="350" spans="1:10" x14ac:dyDescent="0.2">
      <c r="A350" t="s">
        <v>82</v>
      </c>
      <c r="B350" t="s">
        <v>36</v>
      </c>
      <c r="C350">
        <v>0</v>
      </c>
      <c r="D350">
        <v>3</v>
      </c>
      <c r="E350">
        <v>0.2044</v>
      </c>
      <c r="F350">
        <v>0.2044</v>
      </c>
      <c r="G350">
        <v>0</v>
      </c>
      <c r="H350" s="6"/>
      <c r="I350" s="6"/>
      <c r="J350" s="6"/>
    </row>
    <row r="351" spans="1:10" x14ac:dyDescent="0.2">
      <c r="A351" t="s">
        <v>82</v>
      </c>
      <c r="B351" t="s">
        <v>36</v>
      </c>
      <c r="C351">
        <v>0</v>
      </c>
      <c r="D351">
        <v>4</v>
      </c>
      <c r="E351">
        <v>0.1651</v>
      </c>
      <c r="F351">
        <v>0.1651</v>
      </c>
      <c r="G351">
        <v>0</v>
      </c>
      <c r="H351" s="6"/>
      <c r="I351" s="6"/>
      <c r="J351" s="6"/>
    </row>
    <row r="352" spans="1:10" x14ac:dyDescent="0.2">
      <c r="H352" s="6"/>
      <c r="I352" s="6"/>
      <c r="J352" s="6"/>
    </row>
    <row r="353" spans="1:10" x14ac:dyDescent="0.2">
      <c r="H353" s="6"/>
      <c r="I353" s="6"/>
      <c r="J353" s="6"/>
    </row>
    <row r="354" spans="1:10" x14ac:dyDescent="0.2">
      <c r="A354" t="s">
        <v>82</v>
      </c>
      <c r="B354" t="s">
        <v>36</v>
      </c>
      <c r="C354">
        <v>0</v>
      </c>
      <c r="D354">
        <v>1</v>
      </c>
      <c r="E354">
        <v>0</v>
      </c>
      <c r="F354">
        <v>0</v>
      </c>
      <c r="G354">
        <v>0</v>
      </c>
      <c r="H354" s="6">
        <f>AVERAGE(F354:F358)/B$13</f>
        <v>0.96403508771929824</v>
      </c>
      <c r="I354" s="6">
        <f>STDEV(F354:F358)/B$13</f>
        <v>0.835307449346542</v>
      </c>
      <c r="J354" s="6">
        <f>I354/H354*100</f>
        <v>86.646996565519373</v>
      </c>
    </row>
    <row r="355" spans="1:10" x14ac:dyDescent="0.2">
      <c r="A355" t="s">
        <v>82</v>
      </c>
      <c r="B355" t="s">
        <v>36</v>
      </c>
      <c r="C355">
        <v>0</v>
      </c>
      <c r="D355">
        <v>2</v>
      </c>
      <c r="E355">
        <v>0.16789999999999999</v>
      </c>
      <c r="F355">
        <v>0.16789999999999999</v>
      </c>
      <c r="G355">
        <v>0</v>
      </c>
      <c r="H355" s="6"/>
      <c r="I355" s="6"/>
      <c r="J355" s="6"/>
    </row>
    <row r="356" spans="1:10" x14ac:dyDescent="0.2">
      <c r="A356" t="s">
        <v>82</v>
      </c>
      <c r="B356" t="s">
        <v>36</v>
      </c>
      <c r="C356">
        <v>0</v>
      </c>
      <c r="D356">
        <v>3</v>
      </c>
      <c r="E356">
        <v>0.1618</v>
      </c>
      <c r="F356">
        <v>0.1618</v>
      </c>
      <c r="G356">
        <v>0</v>
      </c>
      <c r="H356" s="6"/>
      <c r="I356" s="6"/>
      <c r="J356" s="6"/>
    </row>
    <row r="357" spans="1:10" x14ac:dyDescent="0.2">
      <c r="H357" s="6"/>
      <c r="I357" s="6"/>
      <c r="J357" s="6"/>
    </row>
    <row r="358" spans="1:10" x14ac:dyDescent="0.2">
      <c r="H358" s="6"/>
      <c r="I358" s="6"/>
      <c r="J358" s="6"/>
    </row>
    <row r="359" spans="1:10" x14ac:dyDescent="0.2">
      <c r="A359" t="s">
        <v>82</v>
      </c>
      <c r="B359" t="s">
        <v>36</v>
      </c>
      <c r="C359">
        <v>0</v>
      </c>
      <c r="D359">
        <v>1</v>
      </c>
      <c r="E359">
        <v>0</v>
      </c>
      <c r="F359">
        <v>0</v>
      </c>
      <c r="G359">
        <v>0</v>
      </c>
      <c r="H359" s="6">
        <f>AVERAGE(F359:F363)/B$13</f>
        <v>0</v>
      </c>
      <c r="I359" s="6">
        <f>STDEV(F359:F363)/B$13</f>
        <v>0</v>
      </c>
      <c r="J359" s="6" t="e">
        <f>I359/H359*100</f>
        <v>#DIV/0!</v>
      </c>
    </row>
    <row r="360" spans="1:10" x14ac:dyDescent="0.2">
      <c r="A360" t="s">
        <v>82</v>
      </c>
      <c r="B360" t="s">
        <v>36</v>
      </c>
      <c r="C360">
        <v>0</v>
      </c>
      <c r="D360">
        <v>2</v>
      </c>
      <c r="E360">
        <v>0</v>
      </c>
      <c r="F360">
        <v>0</v>
      </c>
      <c r="G360">
        <v>0</v>
      </c>
      <c r="H360" s="6"/>
      <c r="I360" s="6"/>
      <c r="J360" s="6"/>
    </row>
    <row r="361" spans="1:10" x14ac:dyDescent="0.2">
      <c r="A361" t="s">
        <v>82</v>
      </c>
      <c r="B361" t="s">
        <v>36</v>
      </c>
      <c r="C361">
        <v>0</v>
      </c>
      <c r="D361">
        <v>3</v>
      </c>
      <c r="E361">
        <v>0</v>
      </c>
      <c r="F361">
        <v>0</v>
      </c>
      <c r="G361">
        <v>0</v>
      </c>
      <c r="H361" s="6"/>
      <c r="I361" s="6"/>
      <c r="J361" s="6"/>
    </row>
    <row r="362" spans="1:10" x14ac:dyDescent="0.2">
      <c r="H362" s="6"/>
      <c r="I362" s="6"/>
      <c r="J362" s="6"/>
    </row>
    <row r="363" spans="1:10" x14ac:dyDescent="0.2">
      <c r="H363" s="6"/>
      <c r="I363" s="6"/>
      <c r="J363" s="6"/>
    </row>
    <row r="364" spans="1:10" x14ac:dyDescent="0.2">
      <c r="A364" t="s">
        <v>101</v>
      </c>
      <c r="B364" t="s">
        <v>45</v>
      </c>
      <c r="C364">
        <v>6</v>
      </c>
      <c r="D364">
        <v>1</v>
      </c>
      <c r="E364">
        <v>9.2650000000000006</v>
      </c>
      <c r="F364">
        <v>9.2650000000000006</v>
      </c>
      <c r="G364">
        <v>0</v>
      </c>
      <c r="H364" s="6">
        <f>AVERAGE(F364:F368)/B$13</f>
        <v>81.549707602339183</v>
      </c>
      <c r="I364" s="6">
        <f>STDEV(F364:F368)/B$13</f>
        <v>0.44368394460507521</v>
      </c>
      <c r="J364" s="6">
        <f>I364/H364*100</f>
        <v>0.54406564738234386</v>
      </c>
    </row>
    <row r="365" spans="1:10" x14ac:dyDescent="0.2">
      <c r="A365" t="s">
        <v>101</v>
      </c>
      <c r="B365" t="s">
        <v>45</v>
      </c>
      <c r="C365">
        <v>6</v>
      </c>
      <c r="D365">
        <v>2</v>
      </c>
      <c r="E365">
        <v>9.27</v>
      </c>
      <c r="F365">
        <v>9.27</v>
      </c>
      <c r="G365">
        <v>0</v>
      </c>
      <c r="H365" s="6"/>
      <c r="I365" s="6"/>
      <c r="J365" s="6"/>
    </row>
    <row r="366" spans="1:10" x14ac:dyDescent="0.2">
      <c r="A366" t="s">
        <v>101</v>
      </c>
      <c r="B366" t="s">
        <v>45</v>
      </c>
      <c r="C366">
        <v>6</v>
      </c>
      <c r="D366">
        <v>3</v>
      </c>
      <c r="E366">
        <v>9.3550000000000004</v>
      </c>
      <c r="F366">
        <v>9.3550000000000004</v>
      </c>
      <c r="G366">
        <v>0</v>
      </c>
      <c r="H366" s="6"/>
      <c r="I366" s="6"/>
      <c r="J366" s="6"/>
    </row>
    <row r="367" spans="1:10" x14ac:dyDescent="0.2">
      <c r="H367" s="6"/>
      <c r="I367" s="6"/>
      <c r="J367" s="6"/>
    </row>
    <row r="368" spans="1:10" x14ac:dyDescent="0.2">
      <c r="H368" s="6"/>
      <c r="I368" s="6"/>
      <c r="J368" s="6"/>
    </row>
    <row r="369" spans="1:10" x14ac:dyDescent="0.2">
      <c r="A369" t="s">
        <v>102</v>
      </c>
      <c r="B369" t="s">
        <v>47</v>
      </c>
      <c r="C369">
        <v>7</v>
      </c>
      <c r="D369">
        <v>1</v>
      </c>
      <c r="E369">
        <v>8.3260000000000005</v>
      </c>
      <c r="F369">
        <v>8.3260000000000005</v>
      </c>
      <c r="G369">
        <v>0</v>
      </c>
      <c r="H369" s="6">
        <f>AVERAGE(F369:F373)/B$13</f>
        <v>72.967836257309941</v>
      </c>
      <c r="I369" s="6">
        <f>STDEV(F369:F373)/B$13</f>
        <v>7.5628755300459261E-2</v>
      </c>
      <c r="J369" s="6">
        <f>I369/H369*100</f>
        <v>0.10364670131339238</v>
      </c>
    </row>
    <row r="370" spans="1:10" x14ac:dyDescent="0.2">
      <c r="A370" t="s">
        <v>102</v>
      </c>
      <c r="B370" t="s">
        <v>47</v>
      </c>
      <c r="C370">
        <v>7</v>
      </c>
      <c r="D370">
        <v>2</v>
      </c>
      <c r="E370">
        <v>8.32</v>
      </c>
      <c r="F370">
        <v>8.32</v>
      </c>
      <c r="G370">
        <v>0</v>
      </c>
      <c r="H370" s="6"/>
      <c r="I370" s="6"/>
      <c r="J370" s="6"/>
    </row>
    <row r="371" spans="1:10" x14ac:dyDescent="0.2">
      <c r="A371" t="s">
        <v>102</v>
      </c>
      <c r="B371" t="s">
        <v>47</v>
      </c>
      <c r="C371">
        <v>7</v>
      </c>
      <c r="D371">
        <v>3</v>
      </c>
      <c r="E371">
        <v>8.3089999999999993</v>
      </c>
      <c r="F371">
        <v>8.3089999999999993</v>
      </c>
      <c r="G371">
        <v>0</v>
      </c>
      <c r="H371" s="6"/>
      <c r="I371" s="6"/>
      <c r="J371" s="6"/>
    </row>
    <row r="372" spans="1:10" x14ac:dyDescent="0.2">
      <c r="H372" s="6"/>
      <c r="I372" s="6"/>
      <c r="J372" s="6"/>
    </row>
    <row r="373" spans="1:10" x14ac:dyDescent="0.2">
      <c r="H373" s="6"/>
      <c r="I373" s="6"/>
      <c r="J373" s="6"/>
    </row>
    <row r="374" spans="1:10" x14ac:dyDescent="0.2">
      <c r="A374" t="s">
        <v>103</v>
      </c>
      <c r="B374" t="s">
        <v>49</v>
      </c>
      <c r="C374">
        <v>8</v>
      </c>
      <c r="D374">
        <v>1</v>
      </c>
      <c r="E374">
        <v>6.7119999999999997</v>
      </c>
      <c r="F374">
        <v>6.7119999999999997</v>
      </c>
      <c r="G374">
        <v>0</v>
      </c>
      <c r="H374" s="6">
        <f>AVERAGE(F374:F378)/B$13</f>
        <v>58.119883040935669</v>
      </c>
      <c r="I374" s="6">
        <f>STDEV(F374:F378)/B$13</f>
        <v>0.79637980002184661</v>
      </c>
      <c r="J374" s="6">
        <f>I374/H374*100</f>
        <v>1.3702364119709793</v>
      </c>
    </row>
    <row r="375" spans="1:10" x14ac:dyDescent="0.2">
      <c r="A375" t="s">
        <v>103</v>
      </c>
      <c r="B375" t="s">
        <v>49</v>
      </c>
      <c r="C375">
        <v>8</v>
      </c>
      <c r="D375">
        <v>2</v>
      </c>
      <c r="E375">
        <v>6.5309999999999997</v>
      </c>
      <c r="F375">
        <v>6.5309999999999997</v>
      </c>
      <c r="G375">
        <v>0</v>
      </c>
      <c r="H375" s="6"/>
      <c r="I375" s="6"/>
      <c r="J375" s="6"/>
    </row>
    <row r="376" spans="1:10" x14ac:dyDescent="0.2">
      <c r="A376" t="s">
        <v>103</v>
      </c>
      <c r="B376" t="s">
        <v>49</v>
      </c>
      <c r="C376">
        <v>8</v>
      </c>
      <c r="D376">
        <v>3</v>
      </c>
      <c r="E376">
        <v>6.4480000000000004</v>
      </c>
      <c r="G376">
        <v>1</v>
      </c>
      <c r="H376" s="6"/>
      <c r="I376" s="6"/>
      <c r="J376" s="6"/>
    </row>
    <row r="377" spans="1:10" x14ac:dyDescent="0.2">
      <c r="A377" t="s">
        <v>103</v>
      </c>
      <c r="B377" t="s">
        <v>49</v>
      </c>
      <c r="C377">
        <v>8</v>
      </c>
      <c r="D377">
        <v>4</v>
      </c>
      <c r="E377">
        <v>6.6340000000000003</v>
      </c>
      <c r="F377">
        <v>6.6340000000000003</v>
      </c>
      <c r="G377">
        <v>0</v>
      </c>
      <c r="H377" s="6"/>
      <c r="I377" s="6"/>
      <c r="J377" s="6"/>
    </row>
    <row r="378" spans="1:10" x14ac:dyDescent="0.2">
      <c r="H378" s="6"/>
      <c r="I378" s="6"/>
      <c r="J378" s="6"/>
    </row>
    <row r="379" spans="1:10" x14ac:dyDescent="0.2">
      <c r="H379" s="6"/>
      <c r="I379" s="6"/>
      <c r="J379" s="6"/>
    </row>
    <row r="380" spans="1:10" x14ac:dyDescent="0.2">
      <c r="A380" t="s">
        <v>104</v>
      </c>
      <c r="B380" t="s">
        <v>105</v>
      </c>
      <c r="C380">
        <v>41</v>
      </c>
      <c r="D380">
        <v>1</v>
      </c>
      <c r="E380">
        <v>7.9509999999999996</v>
      </c>
      <c r="G380">
        <v>1</v>
      </c>
      <c r="H380" s="6">
        <f>AVERAGE(F380:F384)/B$13</f>
        <v>66.956140350877192</v>
      </c>
      <c r="I380" s="6">
        <f>STDEV(F380:F384)/B$13</f>
        <v>1.2959023423415932</v>
      </c>
      <c r="J380" s="6">
        <f>I380/H380*100</f>
        <v>1.9354495876711859</v>
      </c>
    </row>
    <row r="381" spans="1:10" x14ac:dyDescent="0.2">
      <c r="A381" t="s">
        <v>104</v>
      </c>
      <c r="B381" t="s">
        <v>105</v>
      </c>
      <c r="C381">
        <v>41</v>
      </c>
      <c r="D381">
        <v>2</v>
      </c>
      <c r="E381">
        <v>7.798</v>
      </c>
      <c r="F381">
        <v>7.798</v>
      </c>
      <c r="G381">
        <v>0</v>
      </c>
      <c r="H381" s="6"/>
      <c r="I381" s="6"/>
      <c r="J381" s="6"/>
    </row>
    <row r="382" spans="1:10" x14ac:dyDescent="0.2">
      <c r="A382" t="s">
        <v>104</v>
      </c>
      <c r="B382" t="s">
        <v>105</v>
      </c>
      <c r="C382">
        <v>41</v>
      </c>
      <c r="D382">
        <v>3</v>
      </c>
      <c r="E382">
        <v>7.5129999999999999</v>
      </c>
      <c r="F382">
        <v>7.5129999999999999</v>
      </c>
      <c r="G382">
        <v>0</v>
      </c>
      <c r="H382" s="6"/>
      <c r="I382" s="6"/>
      <c r="J382" s="6"/>
    </row>
    <row r="383" spans="1:10" x14ac:dyDescent="0.2">
      <c r="A383" t="s">
        <v>104</v>
      </c>
      <c r="B383" t="s">
        <v>105</v>
      </c>
      <c r="C383">
        <v>41</v>
      </c>
      <c r="D383">
        <v>4</v>
      </c>
      <c r="E383">
        <v>7.5880000000000001</v>
      </c>
      <c r="F383">
        <v>7.5880000000000001</v>
      </c>
      <c r="G383">
        <v>0</v>
      </c>
      <c r="H383" s="6"/>
      <c r="I383" s="6"/>
      <c r="J383" s="6"/>
    </row>
    <row r="384" spans="1:10" x14ac:dyDescent="0.2">
      <c r="H384" s="6"/>
      <c r="I384" s="6"/>
      <c r="J384" s="6"/>
    </row>
    <row r="385" spans="1:10" x14ac:dyDescent="0.2">
      <c r="H385" s="6"/>
      <c r="I385" s="6"/>
      <c r="J385" s="6"/>
    </row>
    <row r="386" spans="1:10" x14ac:dyDescent="0.2">
      <c r="A386" t="s">
        <v>106</v>
      </c>
      <c r="B386" t="s">
        <v>105</v>
      </c>
      <c r="C386">
        <v>42</v>
      </c>
      <c r="D386">
        <v>1</v>
      </c>
      <c r="E386">
        <v>7.6269999999999998</v>
      </c>
      <c r="F386">
        <v>7.6269999999999998</v>
      </c>
      <c r="G386">
        <v>0</v>
      </c>
      <c r="H386" s="6">
        <f>AVERAGE(F386:F390)/B$13</f>
        <v>66.435672514619881</v>
      </c>
      <c r="I386" s="6">
        <f>STDEV(F386:F390)/B$13</f>
        <v>0.47839867462680369</v>
      </c>
      <c r="J386" s="6">
        <f>I386/H386*100</f>
        <v>0.72009307126608357</v>
      </c>
    </row>
    <row r="387" spans="1:10" x14ac:dyDescent="0.2">
      <c r="A387" t="s">
        <v>106</v>
      </c>
      <c r="B387" t="s">
        <v>105</v>
      </c>
      <c r="C387">
        <v>42</v>
      </c>
      <c r="D387">
        <v>2</v>
      </c>
      <c r="E387">
        <v>7.5759999999999996</v>
      </c>
      <c r="F387">
        <v>7.5759999999999996</v>
      </c>
      <c r="G387">
        <v>0</v>
      </c>
      <c r="H387" s="6"/>
      <c r="I387" s="6"/>
      <c r="J387" s="6"/>
    </row>
    <row r="388" spans="1:10" x14ac:dyDescent="0.2">
      <c r="A388" t="s">
        <v>106</v>
      </c>
      <c r="B388" t="s">
        <v>105</v>
      </c>
      <c r="C388">
        <v>42</v>
      </c>
      <c r="D388">
        <v>3</v>
      </c>
      <c r="E388">
        <v>7.5179999999999998</v>
      </c>
      <c r="F388">
        <v>7.5179999999999998</v>
      </c>
      <c r="G388">
        <v>0</v>
      </c>
      <c r="H388" s="6"/>
      <c r="I388" s="6"/>
      <c r="J388" s="6"/>
    </row>
    <row r="389" spans="1:10" x14ac:dyDescent="0.2">
      <c r="H389" s="6"/>
      <c r="I389" s="6"/>
      <c r="J389" s="6"/>
    </row>
    <row r="390" spans="1:10" x14ac:dyDescent="0.2">
      <c r="H390" s="6"/>
      <c r="I390" s="6"/>
      <c r="J390" s="6"/>
    </row>
    <row r="391" spans="1:10" x14ac:dyDescent="0.2">
      <c r="A391" t="s">
        <v>107</v>
      </c>
      <c r="B391" t="s">
        <v>108</v>
      </c>
      <c r="C391">
        <v>43</v>
      </c>
      <c r="D391">
        <v>1</v>
      </c>
      <c r="E391">
        <v>7.6749999999999998</v>
      </c>
      <c r="F391">
        <v>7.6749999999999998</v>
      </c>
      <c r="G391">
        <v>0</v>
      </c>
      <c r="H391" s="6">
        <f>AVERAGE(F391:F395)/B$13</f>
        <v>66.295321637426895</v>
      </c>
      <c r="I391" s="6">
        <f>STDEV(F391:F395)/B$13</f>
        <v>1.0628644915815286</v>
      </c>
      <c r="J391" s="6">
        <f>I391/H391*100</f>
        <v>1.6032269929911473</v>
      </c>
    </row>
    <row r="392" spans="1:10" x14ac:dyDescent="0.2">
      <c r="A392" t="s">
        <v>107</v>
      </c>
      <c r="B392" t="s">
        <v>108</v>
      </c>
      <c r="C392">
        <v>43</v>
      </c>
      <c r="D392">
        <v>2</v>
      </c>
      <c r="E392">
        <v>7.5650000000000004</v>
      </c>
      <c r="F392">
        <v>7.5650000000000004</v>
      </c>
      <c r="G392">
        <v>0</v>
      </c>
      <c r="H392" s="6"/>
      <c r="I392" s="6"/>
      <c r="J392" s="6"/>
    </row>
    <row r="393" spans="1:10" x14ac:dyDescent="0.2">
      <c r="A393" t="s">
        <v>107</v>
      </c>
      <c r="B393" t="s">
        <v>108</v>
      </c>
      <c r="C393">
        <v>43</v>
      </c>
      <c r="D393">
        <v>3</v>
      </c>
      <c r="E393">
        <v>7.4329999999999998</v>
      </c>
      <c r="F393">
        <v>7.4329999999999998</v>
      </c>
      <c r="G393">
        <v>0</v>
      </c>
      <c r="H393" s="6"/>
      <c r="I393" s="6"/>
      <c r="J393" s="6"/>
    </row>
    <row r="394" spans="1:10" x14ac:dyDescent="0.2">
      <c r="H394" s="6"/>
      <c r="I394" s="6"/>
      <c r="J394" s="6"/>
    </row>
    <row r="395" spans="1:10" x14ac:dyDescent="0.2">
      <c r="H395" s="6"/>
      <c r="I395" s="6"/>
      <c r="J395" s="6"/>
    </row>
    <row r="396" spans="1:10" x14ac:dyDescent="0.2">
      <c r="A396" t="s">
        <v>109</v>
      </c>
      <c r="B396" t="s">
        <v>108</v>
      </c>
      <c r="C396">
        <v>44</v>
      </c>
      <c r="D396">
        <v>1</v>
      </c>
      <c r="E396">
        <v>7.6529999999999996</v>
      </c>
      <c r="F396">
        <v>7.6529999999999996</v>
      </c>
      <c r="G396">
        <v>0</v>
      </c>
      <c r="H396" s="6">
        <f>AVERAGE(F396:F400)/B$13</f>
        <v>66.78947368421052</v>
      </c>
      <c r="I396" s="6">
        <f>STDEV(F396:F400)/B$13</f>
        <v>0.31906199086794773</v>
      </c>
      <c r="J396" s="6">
        <f>I396/H396*100</f>
        <v>0.47771298869117479</v>
      </c>
    </row>
    <row r="397" spans="1:10" x14ac:dyDescent="0.2">
      <c r="A397" t="s">
        <v>109</v>
      </c>
      <c r="B397" t="s">
        <v>108</v>
      </c>
      <c r="C397">
        <v>44</v>
      </c>
      <c r="D397">
        <v>2</v>
      </c>
      <c r="E397">
        <v>7.5810000000000004</v>
      </c>
      <c r="F397">
        <v>7.5810000000000004</v>
      </c>
      <c r="G397">
        <v>0</v>
      </c>
      <c r="H397" s="6"/>
      <c r="I397" s="6"/>
      <c r="J397" s="6"/>
    </row>
    <row r="398" spans="1:10" x14ac:dyDescent="0.2">
      <c r="A398" t="s">
        <v>109</v>
      </c>
      <c r="B398" t="s">
        <v>108</v>
      </c>
      <c r="C398">
        <v>44</v>
      </c>
      <c r="D398">
        <v>3</v>
      </c>
      <c r="E398">
        <v>7.6079999999999997</v>
      </c>
      <c r="F398">
        <v>7.6079999999999997</v>
      </c>
      <c r="G398">
        <v>0</v>
      </c>
      <c r="H398" s="6"/>
      <c r="I398" s="6"/>
      <c r="J398" s="6"/>
    </row>
    <row r="399" spans="1:10" x14ac:dyDescent="0.2">
      <c r="H399" s="6"/>
      <c r="I399" s="6"/>
      <c r="J399" s="6"/>
    </row>
    <row r="400" spans="1:10" x14ac:dyDescent="0.2">
      <c r="H400" s="6"/>
      <c r="I400" s="6"/>
      <c r="J400" s="6"/>
    </row>
    <row r="401" spans="1:10" x14ac:dyDescent="0.2">
      <c r="A401" t="s">
        <v>110</v>
      </c>
      <c r="B401" t="s">
        <v>36</v>
      </c>
      <c r="C401">
        <v>0</v>
      </c>
      <c r="D401">
        <v>1</v>
      </c>
      <c r="E401">
        <v>0.17150000000000001</v>
      </c>
      <c r="F401">
        <v>0.17150000000000001</v>
      </c>
      <c r="G401">
        <v>0</v>
      </c>
      <c r="H401" s="6">
        <f>AVERAGE(F401:F405)/B$13</f>
        <v>1.6345029239766082</v>
      </c>
      <c r="I401" s="6">
        <f>STDEV(F401:F405)/B$13</f>
        <v>0.1169082491951085</v>
      </c>
      <c r="J401" s="6">
        <f>I401/H401*100</f>
        <v>7.152526158269608</v>
      </c>
    </row>
    <row r="402" spans="1:10" x14ac:dyDescent="0.2">
      <c r="A402" t="s">
        <v>110</v>
      </c>
      <c r="B402" t="s">
        <v>36</v>
      </c>
      <c r="C402">
        <v>0</v>
      </c>
      <c r="D402">
        <v>2</v>
      </c>
      <c r="E402">
        <v>0.19020000000000001</v>
      </c>
      <c r="F402">
        <v>0.19020000000000001</v>
      </c>
      <c r="G402">
        <v>0</v>
      </c>
      <c r="H402" s="6"/>
      <c r="I402" s="6"/>
      <c r="J402" s="6"/>
    </row>
    <row r="403" spans="1:10" x14ac:dyDescent="0.2">
      <c r="A403" t="s">
        <v>110</v>
      </c>
      <c r="B403" t="s">
        <v>36</v>
      </c>
      <c r="C403">
        <v>0</v>
      </c>
      <c r="D403">
        <v>3</v>
      </c>
      <c r="E403">
        <v>0.1973</v>
      </c>
      <c r="F403">
        <v>0.1973</v>
      </c>
      <c r="G403">
        <v>0</v>
      </c>
      <c r="H403" s="6"/>
      <c r="I403" s="6"/>
      <c r="J403" s="6"/>
    </row>
    <row r="404" spans="1:10" x14ac:dyDescent="0.2">
      <c r="H404" s="6"/>
      <c r="I404" s="6"/>
      <c r="J404" s="6"/>
    </row>
    <row r="405" spans="1:10" x14ac:dyDescent="0.2">
      <c r="H405" s="6"/>
      <c r="I405" s="6"/>
      <c r="J405" s="6"/>
    </row>
    <row r="406" spans="1:10" x14ac:dyDescent="0.2">
      <c r="A406" t="s">
        <v>111</v>
      </c>
      <c r="B406" t="s">
        <v>112</v>
      </c>
      <c r="C406">
        <v>45</v>
      </c>
      <c r="D406">
        <v>1</v>
      </c>
      <c r="E406">
        <v>7.7359999999999998</v>
      </c>
      <c r="F406">
        <v>7.7359999999999998</v>
      </c>
      <c r="G406">
        <v>0</v>
      </c>
      <c r="H406" s="6">
        <f>AVERAGE(F406:F410)/B$13</f>
        <v>67.070175438596493</v>
      </c>
      <c r="I406" s="6">
        <f>STDEV(F406:F410)/B$13</f>
        <v>0.98605231553659101</v>
      </c>
      <c r="J406" s="6">
        <f>I406/H406*100</f>
        <v>1.4701800153174387</v>
      </c>
    </row>
    <row r="407" spans="1:10" x14ac:dyDescent="0.2">
      <c r="A407" t="s">
        <v>111</v>
      </c>
      <c r="B407" t="s">
        <v>112</v>
      </c>
      <c r="C407">
        <v>45</v>
      </c>
      <c r="D407">
        <v>2</v>
      </c>
      <c r="E407">
        <v>7.6820000000000004</v>
      </c>
      <c r="F407">
        <v>7.6820000000000004</v>
      </c>
      <c r="G407">
        <v>0</v>
      </c>
      <c r="H407" s="6"/>
      <c r="I407" s="6"/>
      <c r="J407" s="6"/>
    </row>
    <row r="408" spans="1:10" x14ac:dyDescent="0.2">
      <c r="A408" t="s">
        <v>111</v>
      </c>
      <c r="B408" t="s">
        <v>112</v>
      </c>
      <c r="C408">
        <v>45</v>
      </c>
      <c r="D408">
        <v>3</v>
      </c>
      <c r="E408">
        <v>7.52</v>
      </c>
      <c r="F408">
        <v>7.52</v>
      </c>
      <c r="G408">
        <v>0</v>
      </c>
      <c r="H408" s="6"/>
      <c r="I408" s="6"/>
      <c r="J408" s="6"/>
    </row>
    <row r="409" spans="1:10" x14ac:dyDescent="0.2">
      <c r="H409" s="6"/>
      <c r="I409" s="6"/>
      <c r="J409" s="6"/>
    </row>
    <row r="410" spans="1:10" x14ac:dyDescent="0.2">
      <c r="H410" s="6"/>
      <c r="I410" s="6"/>
      <c r="J410" s="6"/>
    </row>
    <row r="411" spans="1:10" x14ac:dyDescent="0.2">
      <c r="A411" t="s">
        <v>113</v>
      </c>
      <c r="B411" t="s">
        <v>112</v>
      </c>
      <c r="C411">
        <v>46</v>
      </c>
      <c r="D411">
        <v>1</v>
      </c>
      <c r="E411">
        <v>7.5679999999999996</v>
      </c>
      <c r="F411">
        <v>7.5679999999999996</v>
      </c>
      <c r="G411">
        <v>0</v>
      </c>
      <c r="H411" s="6">
        <f>AVERAGE(F411:F415)/B$13</f>
        <v>66.040935672514607</v>
      </c>
      <c r="I411" s="6">
        <f>STDEV(F411:F415)/B$13</f>
        <v>1.1534114872368482</v>
      </c>
      <c r="J411" s="6">
        <f>I411/H411*100</f>
        <v>1.7465099116045431</v>
      </c>
    </row>
    <row r="412" spans="1:10" x14ac:dyDescent="0.2">
      <c r="A412" t="s">
        <v>113</v>
      </c>
      <c r="B412" t="s">
        <v>112</v>
      </c>
      <c r="C412">
        <v>46</v>
      </c>
      <c r="D412">
        <v>2</v>
      </c>
      <c r="E412">
        <v>7.6360000000000001</v>
      </c>
      <c r="F412">
        <v>7.6360000000000001</v>
      </c>
      <c r="G412">
        <v>0</v>
      </c>
      <c r="H412" s="6"/>
      <c r="I412" s="6"/>
      <c r="J412" s="6"/>
    </row>
    <row r="413" spans="1:10" x14ac:dyDescent="0.2">
      <c r="A413" t="s">
        <v>113</v>
      </c>
      <c r="B413" t="s">
        <v>112</v>
      </c>
      <c r="C413">
        <v>46</v>
      </c>
      <c r="D413">
        <v>3</v>
      </c>
      <c r="E413">
        <v>7.3819999999999997</v>
      </c>
      <c r="F413">
        <v>7.3819999999999997</v>
      </c>
      <c r="G413">
        <v>0</v>
      </c>
      <c r="H413" s="6"/>
      <c r="I413" s="6"/>
      <c r="J413" s="6"/>
    </row>
    <row r="414" spans="1:10" x14ac:dyDescent="0.2">
      <c r="H414" s="6"/>
      <c r="I414" s="6"/>
      <c r="J414" s="6"/>
    </row>
    <row r="415" spans="1:10" x14ac:dyDescent="0.2">
      <c r="H415" s="6"/>
      <c r="I415" s="6"/>
      <c r="J415" s="6"/>
    </row>
    <row r="416" spans="1:10" x14ac:dyDescent="0.2">
      <c r="A416" t="s">
        <v>114</v>
      </c>
      <c r="B416" t="s">
        <v>115</v>
      </c>
      <c r="C416">
        <v>47</v>
      </c>
      <c r="D416">
        <v>1</v>
      </c>
      <c r="E416">
        <v>7.6669999999999998</v>
      </c>
      <c r="F416">
        <v>7.6669999999999998</v>
      </c>
      <c r="G416">
        <v>0</v>
      </c>
      <c r="H416" s="6">
        <f>AVERAGE(F416:F420)/B$13</f>
        <v>66.845029239766063</v>
      </c>
      <c r="I416" s="6">
        <f>STDEV(F416:F420)/B$13</f>
        <v>0.43633922063134384</v>
      </c>
      <c r="J416" s="6">
        <f>I416/H416*100</f>
        <v>0.6527624052137686</v>
      </c>
    </row>
    <row r="417" spans="1:10" x14ac:dyDescent="0.2">
      <c r="A417" t="s">
        <v>114</v>
      </c>
      <c r="B417" t="s">
        <v>115</v>
      </c>
      <c r="C417">
        <v>47</v>
      </c>
      <c r="D417">
        <v>2</v>
      </c>
      <c r="E417">
        <v>7.6260000000000003</v>
      </c>
      <c r="F417">
        <v>7.6260000000000003</v>
      </c>
      <c r="G417">
        <v>0</v>
      </c>
      <c r="H417" s="6"/>
      <c r="I417" s="6"/>
      <c r="J417" s="6"/>
    </row>
    <row r="418" spans="1:10" x14ac:dyDescent="0.2">
      <c r="A418" t="s">
        <v>114</v>
      </c>
      <c r="B418" t="s">
        <v>115</v>
      </c>
      <c r="C418">
        <v>47</v>
      </c>
      <c r="D418">
        <v>3</v>
      </c>
      <c r="E418">
        <v>7.5679999999999996</v>
      </c>
      <c r="F418">
        <v>7.5679999999999996</v>
      </c>
      <c r="G418">
        <v>0</v>
      </c>
      <c r="H418" s="6"/>
      <c r="I418" s="6"/>
      <c r="J418" s="6"/>
    </row>
    <row r="419" spans="1:10" x14ac:dyDescent="0.2">
      <c r="H419" s="6"/>
      <c r="I419" s="6"/>
      <c r="J419" s="6"/>
    </row>
    <row r="420" spans="1:10" x14ac:dyDescent="0.2">
      <c r="H420" s="6"/>
      <c r="I420" s="6"/>
      <c r="J420" s="6"/>
    </row>
    <row r="421" spans="1:10" x14ac:dyDescent="0.2">
      <c r="A421" t="s">
        <v>116</v>
      </c>
      <c r="B421" t="s">
        <v>115</v>
      </c>
      <c r="C421">
        <v>48</v>
      </c>
      <c r="D421">
        <v>1</v>
      </c>
      <c r="E421">
        <v>7.6319999999999997</v>
      </c>
      <c r="F421">
        <v>7.6319999999999997</v>
      </c>
      <c r="G421">
        <v>0</v>
      </c>
      <c r="H421" s="6">
        <f>AVERAGE(F421:F425)/B$13</f>
        <v>66.429824561403507</v>
      </c>
      <c r="I421" s="6">
        <f>STDEV(F421:F425)/B$13</f>
        <v>0.53594983755754788</v>
      </c>
      <c r="J421" s="6">
        <f>I421/H421*100</f>
        <v>0.80679098747603939</v>
      </c>
    </row>
    <row r="422" spans="1:10" x14ac:dyDescent="0.2">
      <c r="A422" t="s">
        <v>116</v>
      </c>
      <c r="B422" t="s">
        <v>115</v>
      </c>
      <c r="C422">
        <v>48</v>
      </c>
      <c r="D422">
        <v>2</v>
      </c>
      <c r="E422">
        <v>7.51</v>
      </c>
      <c r="F422">
        <v>7.51</v>
      </c>
      <c r="G422">
        <v>0</v>
      </c>
      <c r="H422" s="6"/>
      <c r="I422" s="6"/>
      <c r="J422" s="6"/>
    </row>
    <row r="423" spans="1:10" x14ac:dyDescent="0.2">
      <c r="A423" t="s">
        <v>116</v>
      </c>
      <c r="B423" t="s">
        <v>115</v>
      </c>
      <c r="C423">
        <v>48</v>
      </c>
      <c r="D423">
        <v>3</v>
      </c>
      <c r="E423">
        <v>7.577</v>
      </c>
      <c r="F423">
        <v>7.577</v>
      </c>
      <c r="G423">
        <v>0</v>
      </c>
      <c r="H423" s="6"/>
      <c r="I423" s="6"/>
      <c r="J423" s="6"/>
    </row>
    <row r="424" spans="1:10" x14ac:dyDescent="0.2">
      <c r="H424" s="6"/>
      <c r="I424" s="6"/>
      <c r="J424" s="6"/>
    </row>
    <row r="425" spans="1:10" x14ac:dyDescent="0.2">
      <c r="H425" s="6"/>
      <c r="I425" s="6"/>
      <c r="J425" s="6"/>
    </row>
    <row r="426" spans="1:10" x14ac:dyDescent="0.2">
      <c r="A426" t="s">
        <v>110</v>
      </c>
      <c r="B426" t="s">
        <v>36</v>
      </c>
      <c r="C426">
        <v>0</v>
      </c>
      <c r="D426">
        <v>1</v>
      </c>
      <c r="E426">
        <v>0.25569999999999998</v>
      </c>
      <c r="F426">
        <v>0.25569999999999998</v>
      </c>
      <c r="G426">
        <v>0</v>
      </c>
      <c r="H426" s="6">
        <f>AVERAGE(F426:F430)/B$13</f>
        <v>1.8935672514619881</v>
      </c>
      <c r="I426" s="6">
        <f>STDEV(F426:F430)/B$13</f>
        <v>0.33412225814776464</v>
      </c>
      <c r="J426" s="6">
        <f>I426/H426*100</f>
        <v>17.645122341960395</v>
      </c>
    </row>
    <row r="427" spans="1:10" x14ac:dyDescent="0.2">
      <c r="A427" t="s">
        <v>110</v>
      </c>
      <c r="B427" t="s">
        <v>36</v>
      </c>
      <c r="C427">
        <v>0</v>
      </c>
      <c r="D427">
        <v>2</v>
      </c>
      <c r="E427">
        <v>0.21210000000000001</v>
      </c>
      <c r="F427">
        <v>0.21210000000000001</v>
      </c>
      <c r="G427">
        <v>0</v>
      </c>
      <c r="H427" s="6"/>
      <c r="I427" s="6"/>
      <c r="J427" s="6"/>
    </row>
    <row r="428" spans="1:10" x14ac:dyDescent="0.2">
      <c r="A428" t="s">
        <v>110</v>
      </c>
      <c r="B428" t="s">
        <v>36</v>
      </c>
      <c r="C428">
        <v>0</v>
      </c>
      <c r="D428">
        <v>3</v>
      </c>
      <c r="E428">
        <v>0.17979999999999999</v>
      </c>
      <c r="F428">
        <v>0.17979999999999999</v>
      </c>
      <c r="G428">
        <v>0</v>
      </c>
      <c r="H428" s="6"/>
      <c r="I428" s="6"/>
      <c r="J428" s="6"/>
    </row>
    <row r="429" spans="1:10" x14ac:dyDescent="0.2">
      <c r="H429" s="6"/>
      <c r="I429" s="6"/>
      <c r="J429" s="6"/>
    </row>
    <row r="430" spans="1:10" x14ac:dyDescent="0.2">
      <c r="H430" s="6"/>
      <c r="I430" s="6"/>
      <c r="J430" s="6"/>
    </row>
    <row r="431" spans="1:10" x14ac:dyDescent="0.2">
      <c r="A431" t="s">
        <v>117</v>
      </c>
      <c r="B431" t="s">
        <v>118</v>
      </c>
      <c r="C431">
        <v>49</v>
      </c>
      <c r="D431">
        <v>1</v>
      </c>
      <c r="E431">
        <v>7.883</v>
      </c>
      <c r="F431">
        <v>7.883</v>
      </c>
      <c r="G431">
        <v>0</v>
      </c>
      <c r="H431" s="6">
        <f>AVERAGE(F431:F435)/B$13</f>
        <v>68.315789473684205</v>
      </c>
      <c r="I431" s="6">
        <f>STDEV(F431:F435)/B$13</f>
        <v>0.72234059214176094</v>
      </c>
      <c r="J431" s="6">
        <f>I431/H431*100</f>
        <v>1.0573552581427936</v>
      </c>
    </row>
    <row r="432" spans="1:10" x14ac:dyDescent="0.2">
      <c r="A432" t="s">
        <v>117</v>
      </c>
      <c r="B432" t="s">
        <v>118</v>
      </c>
      <c r="C432">
        <v>49</v>
      </c>
      <c r="D432">
        <v>2</v>
      </c>
      <c r="E432">
        <v>7.7439999999999998</v>
      </c>
      <c r="F432">
        <v>7.7439999999999998</v>
      </c>
      <c r="G432">
        <v>0</v>
      </c>
      <c r="H432" s="6"/>
      <c r="I432" s="6"/>
      <c r="J432" s="6"/>
    </row>
    <row r="433" spans="1:10" x14ac:dyDescent="0.2">
      <c r="A433" t="s">
        <v>117</v>
      </c>
      <c r="B433" t="s">
        <v>118</v>
      </c>
      <c r="C433">
        <v>49</v>
      </c>
      <c r="D433">
        <v>3</v>
      </c>
      <c r="E433">
        <v>7.7370000000000001</v>
      </c>
      <c r="F433">
        <v>7.7370000000000001</v>
      </c>
      <c r="G433">
        <v>0</v>
      </c>
      <c r="H433" s="6"/>
      <c r="I433" s="6"/>
      <c r="J433" s="6"/>
    </row>
    <row r="434" spans="1:10" x14ac:dyDescent="0.2">
      <c r="H434" s="6"/>
      <c r="I434" s="6"/>
      <c r="J434" s="6"/>
    </row>
    <row r="435" spans="1:10" x14ac:dyDescent="0.2">
      <c r="H435" s="6"/>
      <c r="I435" s="6"/>
      <c r="J435" s="6"/>
    </row>
    <row r="436" spans="1:10" x14ac:dyDescent="0.2">
      <c r="A436" t="s">
        <v>119</v>
      </c>
      <c r="B436" t="s">
        <v>118</v>
      </c>
      <c r="C436">
        <v>50</v>
      </c>
      <c r="D436">
        <v>1</v>
      </c>
      <c r="E436">
        <v>7.8710000000000004</v>
      </c>
      <c r="F436">
        <v>7.8710000000000004</v>
      </c>
      <c r="G436">
        <v>0</v>
      </c>
      <c r="H436" s="6">
        <f>AVERAGE(F436:F440)/B$13</f>
        <v>68.076023391812853</v>
      </c>
      <c r="I436" s="6">
        <f>STDEV(F436:F440)/B$13</f>
        <v>0.8972416492803087</v>
      </c>
      <c r="J436" s="6">
        <f>I436/H436*100</f>
        <v>1.3179995019923789</v>
      </c>
    </row>
    <row r="437" spans="1:10" x14ac:dyDescent="0.2">
      <c r="A437" t="s">
        <v>119</v>
      </c>
      <c r="B437" t="s">
        <v>118</v>
      </c>
      <c r="C437">
        <v>50</v>
      </c>
      <c r="D437">
        <v>2</v>
      </c>
      <c r="E437">
        <v>7.742</v>
      </c>
      <c r="F437">
        <v>7.742</v>
      </c>
      <c r="G437">
        <v>0</v>
      </c>
      <c r="H437" s="6"/>
      <c r="I437" s="6"/>
      <c r="J437" s="6"/>
    </row>
    <row r="438" spans="1:10" x14ac:dyDescent="0.2">
      <c r="A438" t="s">
        <v>119</v>
      </c>
      <c r="B438" t="s">
        <v>118</v>
      </c>
      <c r="C438">
        <v>50</v>
      </c>
      <c r="D438">
        <v>3</v>
      </c>
      <c r="E438">
        <v>7.6689999999999996</v>
      </c>
      <c r="F438">
        <v>7.6689999999999996</v>
      </c>
      <c r="G438">
        <v>0</v>
      </c>
      <c r="H438" s="6"/>
      <c r="I438" s="6"/>
      <c r="J438" s="6"/>
    </row>
    <row r="439" spans="1:10" x14ac:dyDescent="0.2">
      <c r="H439" s="6"/>
      <c r="I439" s="6"/>
      <c r="J439" s="6"/>
    </row>
    <row r="440" spans="1:10" x14ac:dyDescent="0.2">
      <c r="H440" s="6"/>
      <c r="I440" s="6"/>
      <c r="J440" s="6"/>
    </row>
    <row r="441" spans="1:10" x14ac:dyDescent="0.2">
      <c r="A441" t="s">
        <v>120</v>
      </c>
      <c r="B441" t="s">
        <v>121</v>
      </c>
      <c r="C441">
        <v>51</v>
      </c>
      <c r="D441">
        <v>1</v>
      </c>
      <c r="E441">
        <v>7.6040000000000001</v>
      </c>
      <c r="F441">
        <v>7.6040000000000001</v>
      </c>
      <c r="G441">
        <v>0</v>
      </c>
      <c r="H441" s="6">
        <f>AVERAGE(F441:F445)/B$13</f>
        <v>66.28947368421052</v>
      </c>
      <c r="I441" s="6">
        <f>STDEV(F441:F445)/B$13</f>
        <v>0.35922096893760147</v>
      </c>
      <c r="J441" s="6">
        <f>I441/H441*100</f>
        <v>0.54189745214882323</v>
      </c>
    </row>
    <row r="442" spans="1:10" x14ac:dyDescent="0.2">
      <c r="A442" t="s">
        <v>120</v>
      </c>
      <c r="B442" t="s">
        <v>121</v>
      </c>
      <c r="C442">
        <v>51</v>
      </c>
      <c r="D442">
        <v>2</v>
      </c>
      <c r="E442">
        <v>7.5289999999999999</v>
      </c>
      <c r="F442">
        <v>7.5289999999999999</v>
      </c>
      <c r="G442">
        <v>0</v>
      </c>
      <c r="H442" s="6"/>
      <c r="I442" s="6"/>
      <c r="J442" s="6"/>
    </row>
    <row r="443" spans="1:10" x14ac:dyDescent="0.2">
      <c r="A443" t="s">
        <v>120</v>
      </c>
      <c r="B443" t="s">
        <v>121</v>
      </c>
      <c r="C443">
        <v>51</v>
      </c>
      <c r="D443">
        <v>3</v>
      </c>
      <c r="E443">
        <v>7.5380000000000003</v>
      </c>
      <c r="F443">
        <v>7.5380000000000003</v>
      </c>
      <c r="G443">
        <v>0</v>
      </c>
      <c r="H443" s="6"/>
      <c r="I443" s="6"/>
      <c r="J443" s="6"/>
    </row>
    <row r="444" spans="1:10" x14ac:dyDescent="0.2">
      <c r="H444" s="6"/>
      <c r="I444" s="6"/>
      <c r="J444" s="6"/>
    </row>
    <row r="445" spans="1:10" x14ac:dyDescent="0.2">
      <c r="H445" s="6"/>
      <c r="I445" s="6"/>
      <c r="J445" s="6"/>
    </row>
    <row r="446" spans="1:10" x14ac:dyDescent="0.2">
      <c r="A446" t="s">
        <v>122</v>
      </c>
      <c r="B446" t="s">
        <v>121</v>
      </c>
      <c r="C446">
        <v>52</v>
      </c>
      <c r="D446">
        <v>1</v>
      </c>
      <c r="E446">
        <v>7.8869999999999996</v>
      </c>
      <c r="G446">
        <v>1</v>
      </c>
      <c r="H446" s="6">
        <f>AVERAGE(F446:F450)/B$13</f>
        <v>66.608187134502927</v>
      </c>
      <c r="I446" s="6">
        <f>STDEV(F446:F450)/B$13</f>
        <v>0.39476932939737319</v>
      </c>
      <c r="J446" s="6">
        <f>I446/H446*100</f>
        <v>0.59267388346752248</v>
      </c>
    </row>
    <row r="447" spans="1:10" x14ac:dyDescent="0.2">
      <c r="A447" t="s">
        <v>122</v>
      </c>
      <c r="B447" t="s">
        <v>121</v>
      </c>
      <c r="C447">
        <v>52</v>
      </c>
      <c r="D447">
        <v>2</v>
      </c>
      <c r="E447">
        <v>7.5579999999999998</v>
      </c>
      <c r="F447">
        <v>7.5579999999999998</v>
      </c>
      <c r="G447">
        <v>0</v>
      </c>
      <c r="H447" s="6"/>
      <c r="I447" s="6"/>
      <c r="J447" s="6"/>
    </row>
    <row r="448" spans="1:10" x14ac:dyDescent="0.2">
      <c r="A448" t="s">
        <v>122</v>
      </c>
      <c r="B448" t="s">
        <v>121</v>
      </c>
      <c r="C448">
        <v>52</v>
      </c>
      <c r="D448">
        <v>3</v>
      </c>
      <c r="E448">
        <v>7.9960000000000004</v>
      </c>
      <c r="G448">
        <v>1</v>
      </c>
      <c r="H448" s="6"/>
      <c r="I448" s="6"/>
      <c r="J448" s="6"/>
    </row>
    <row r="449" spans="1:10" x14ac:dyDescent="0.2">
      <c r="A449" t="s">
        <v>122</v>
      </c>
      <c r="B449" t="s">
        <v>121</v>
      </c>
      <c r="C449">
        <v>52</v>
      </c>
      <c r="D449">
        <v>4</v>
      </c>
      <c r="E449">
        <v>7.5780000000000003</v>
      </c>
      <c r="F449">
        <v>7.5780000000000003</v>
      </c>
      <c r="G449">
        <v>0</v>
      </c>
      <c r="H449" s="6"/>
      <c r="I449" s="6"/>
      <c r="J449" s="6"/>
    </row>
    <row r="450" spans="1:10" x14ac:dyDescent="0.2">
      <c r="A450" t="s">
        <v>122</v>
      </c>
      <c r="B450" t="s">
        <v>121</v>
      </c>
      <c r="C450">
        <v>52</v>
      </c>
      <c r="D450">
        <v>5</v>
      </c>
      <c r="E450">
        <v>7.6440000000000001</v>
      </c>
      <c r="F450">
        <v>7.6440000000000001</v>
      </c>
      <c r="G450">
        <v>0</v>
      </c>
      <c r="H450" s="6"/>
      <c r="I450" s="6"/>
      <c r="J450" s="6"/>
    </row>
    <row r="451" spans="1:10" x14ac:dyDescent="0.2">
      <c r="H451" s="6"/>
      <c r="I451" s="6"/>
      <c r="J451" s="6"/>
    </row>
    <row r="452" spans="1:10" x14ac:dyDescent="0.2">
      <c r="H452" s="6"/>
      <c r="I452" s="6"/>
      <c r="J452" s="6"/>
    </row>
    <row r="453" spans="1:10" x14ac:dyDescent="0.2">
      <c r="A453" t="s">
        <v>110</v>
      </c>
      <c r="B453" t="s">
        <v>36</v>
      </c>
      <c r="C453">
        <v>0</v>
      </c>
      <c r="D453">
        <v>1</v>
      </c>
      <c r="E453">
        <v>0.18310000000000001</v>
      </c>
      <c r="G453">
        <v>1</v>
      </c>
      <c r="H453" s="6">
        <f>AVERAGE(F453:F457)/B$13</f>
        <v>0</v>
      </c>
      <c r="I453" s="6">
        <f>STDEV(F453:F457)/B$13</f>
        <v>0</v>
      </c>
      <c r="J453" s="6" t="e">
        <f>I453/H453*100</f>
        <v>#DIV/0!</v>
      </c>
    </row>
    <row r="454" spans="1:10" x14ac:dyDescent="0.2">
      <c r="A454" t="s">
        <v>110</v>
      </c>
      <c r="B454" t="s">
        <v>36</v>
      </c>
      <c r="C454">
        <v>0</v>
      </c>
      <c r="D454">
        <v>2</v>
      </c>
      <c r="E454">
        <v>0</v>
      </c>
      <c r="F454">
        <v>0</v>
      </c>
      <c r="G454">
        <v>0</v>
      </c>
      <c r="H454" s="6"/>
      <c r="I454" s="6"/>
      <c r="J454" s="6"/>
    </row>
    <row r="455" spans="1:10" x14ac:dyDescent="0.2">
      <c r="A455" t="s">
        <v>110</v>
      </c>
      <c r="B455" t="s">
        <v>36</v>
      </c>
      <c r="C455">
        <v>0</v>
      </c>
      <c r="D455">
        <v>3</v>
      </c>
      <c r="E455">
        <v>0.17680000000000001</v>
      </c>
      <c r="G455">
        <v>1</v>
      </c>
      <c r="H455" s="6"/>
      <c r="I455" s="6"/>
      <c r="J455" s="6"/>
    </row>
    <row r="456" spans="1:10" x14ac:dyDescent="0.2">
      <c r="A456" t="s">
        <v>110</v>
      </c>
      <c r="B456" t="s">
        <v>36</v>
      </c>
      <c r="C456">
        <v>0</v>
      </c>
      <c r="D456">
        <v>4</v>
      </c>
      <c r="E456">
        <v>0</v>
      </c>
      <c r="F456">
        <v>0</v>
      </c>
      <c r="G456">
        <v>0</v>
      </c>
      <c r="H456" s="6"/>
      <c r="I456" s="6"/>
      <c r="J456" s="6"/>
    </row>
    <row r="457" spans="1:10" x14ac:dyDescent="0.2">
      <c r="A457" t="s">
        <v>110</v>
      </c>
      <c r="B457" t="s">
        <v>36</v>
      </c>
      <c r="C457">
        <v>0</v>
      </c>
      <c r="D457">
        <v>5</v>
      </c>
      <c r="E457">
        <v>0</v>
      </c>
      <c r="F457">
        <v>0</v>
      </c>
      <c r="G457">
        <v>0</v>
      </c>
      <c r="H457" s="6"/>
      <c r="I457" s="6"/>
      <c r="J457" s="6"/>
    </row>
    <row r="458" spans="1:10" x14ac:dyDescent="0.2">
      <c r="H458" s="6"/>
      <c r="I458" s="6"/>
      <c r="J458" s="6"/>
    </row>
    <row r="459" spans="1:10" x14ac:dyDescent="0.2">
      <c r="H459" s="6"/>
      <c r="I459" s="6"/>
      <c r="J459" s="6"/>
    </row>
    <row r="460" spans="1:10" x14ac:dyDescent="0.2">
      <c r="A460" t="s">
        <v>123</v>
      </c>
      <c r="B460" t="s">
        <v>124</v>
      </c>
      <c r="C460">
        <v>53</v>
      </c>
      <c r="D460">
        <v>1</v>
      </c>
      <c r="E460">
        <v>7.8140000000000001</v>
      </c>
      <c r="F460">
        <v>7.8140000000000001</v>
      </c>
      <c r="G460">
        <v>0</v>
      </c>
      <c r="H460" s="6">
        <f>AVERAGE(F460:F464)/B$13</f>
        <v>68.549707602339183</v>
      </c>
      <c r="I460" s="6">
        <f>STDEV(F460:F464)/B$13</f>
        <v>0.14920878154588305</v>
      </c>
      <c r="J460" s="6">
        <f>I460/H460*100</f>
        <v>0.21766508824727862</v>
      </c>
    </row>
    <row r="461" spans="1:10" x14ac:dyDescent="0.2">
      <c r="A461" t="s">
        <v>123</v>
      </c>
      <c r="B461" t="s">
        <v>124</v>
      </c>
      <c r="C461">
        <v>53</v>
      </c>
      <c r="D461">
        <v>2</v>
      </c>
      <c r="E461">
        <v>7.798</v>
      </c>
      <c r="F461">
        <v>7.798</v>
      </c>
      <c r="G461">
        <v>0</v>
      </c>
      <c r="H461" s="6"/>
      <c r="I461" s="6"/>
      <c r="J461" s="6"/>
    </row>
    <row r="462" spans="1:10" x14ac:dyDescent="0.2">
      <c r="A462" t="s">
        <v>123</v>
      </c>
      <c r="B462" t="s">
        <v>124</v>
      </c>
      <c r="C462">
        <v>53</v>
      </c>
      <c r="D462">
        <v>3</v>
      </c>
      <c r="E462">
        <v>7.8319999999999999</v>
      </c>
      <c r="F462">
        <v>7.8319999999999999</v>
      </c>
      <c r="G462">
        <v>0</v>
      </c>
      <c r="H462" s="6"/>
      <c r="I462" s="6"/>
      <c r="J462" s="6"/>
    </row>
    <row r="463" spans="1:10" x14ac:dyDescent="0.2">
      <c r="H463" s="6"/>
      <c r="I463" s="6"/>
      <c r="J463" s="6"/>
    </row>
    <row r="464" spans="1:10" x14ac:dyDescent="0.2">
      <c r="H464" s="6"/>
      <c r="I464" s="6"/>
      <c r="J464" s="6"/>
    </row>
    <row r="465" spans="1:10" x14ac:dyDescent="0.2">
      <c r="A465" t="s">
        <v>125</v>
      </c>
      <c r="B465" t="s">
        <v>124</v>
      </c>
      <c r="C465">
        <v>54</v>
      </c>
      <c r="D465">
        <v>1</v>
      </c>
      <c r="E465">
        <v>7.9630000000000001</v>
      </c>
      <c r="F465">
        <v>7.9630000000000001</v>
      </c>
      <c r="G465">
        <v>0</v>
      </c>
      <c r="H465" s="6">
        <f>AVERAGE(F465:F469)/B$13</f>
        <v>68.994152046783626</v>
      </c>
      <c r="I465" s="6">
        <f>STDEV(F465:F469)/B$13</f>
        <v>0.88262935297946554</v>
      </c>
      <c r="J465" s="6">
        <f>I465/H465*100</f>
        <v>1.2792813981987508</v>
      </c>
    </row>
    <row r="466" spans="1:10" x14ac:dyDescent="0.2">
      <c r="A466" t="s">
        <v>125</v>
      </c>
      <c r="B466" t="s">
        <v>124</v>
      </c>
      <c r="C466">
        <v>54</v>
      </c>
      <c r="D466">
        <v>2</v>
      </c>
      <c r="E466">
        <v>7.8710000000000004</v>
      </c>
      <c r="F466">
        <v>7.8710000000000004</v>
      </c>
      <c r="G466">
        <v>0</v>
      </c>
      <c r="H466" s="6"/>
      <c r="I466" s="6"/>
      <c r="J466" s="6"/>
    </row>
    <row r="467" spans="1:10" x14ac:dyDescent="0.2">
      <c r="A467" t="s">
        <v>125</v>
      </c>
      <c r="B467" t="s">
        <v>124</v>
      </c>
      <c r="C467">
        <v>54</v>
      </c>
      <c r="D467">
        <v>3</v>
      </c>
      <c r="E467">
        <v>7.7619999999999996</v>
      </c>
      <c r="F467">
        <v>7.7619999999999996</v>
      </c>
      <c r="G467">
        <v>0</v>
      </c>
      <c r="H467" s="6"/>
      <c r="I467" s="6"/>
      <c r="J467" s="6"/>
    </row>
    <row r="468" spans="1:10" x14ac:dyDescent="0.2">
      <c r="H468" s="6"/>
      <c r="I468" s="6"/>
      <c r="J468" s="6"/>
    </row>
    <row r="469" spans="1:10" x14ac:dyDescent="0.2">
      <c r="H469" s="6"/>
      <c r="I469" s="6"/>
      <c r="J469" s="6"/>
    </row>
    <row r="470" spans="1:10" x14ac:dyDescent="0.2">
      <c r="A470" t="s">
        <v>126</v>
      </c>
      <c r="B470" t="s">
        <v>127</v>
      </c>
      <c r="C470">
        <v>55</v>
      </c>
      <c r="D470">
        <v>1</v>
      </c>
      <c r="E470">
        <v>7.6539999999999999</v>
      </c>
      <c r="F470">
        <v>7.6539999999999999</v>
      </c>
      <c r="G470">
        <v>0</v>
      </c>
      <c r="H470" s="6">
        <f>AVERAGE(F470:F474)/B$13</f>
        <v>66.730994152046776</v>
      </c>
      <c r="I470" s="6">
        <f>STDEV(F470:F474)/B$13</f>
        <v>0.57770556169659992</v>
      </c>
      <c r="J470" s="6">
        <f>I470/H470*100</f>
        <v>0.86572299579457179</v>
      </c>
    </row>
    <row r="471" spans="1:10" x14ac:dyDescent="0.2">
      <c r="A471" t="s">
        <v>126</v>
      </c>
      <c r="B471" t="s">
        <v>127</v>
      </c>
      <c r="C471">
        <v>55</v>
      </c>
      <c r="D471">
        <v>2</v>
      </c>
      <c r="E471">
        <v>7.6360000000000001</v>
      </c>
      <c r="F471">
        <v>7.6360000000000001</v>
      </c>
      <c r="G471">
        <v>0</v>
      </c>
      <c r="H471" s="6"/>
      <c r="I471" s="6"/>
      <c r="J471" s="6"/>
    </row>
    <row r="472" spans="1:10" x14ac:dyDescent="0.2">
      <c r="A472" t="s">
        <v>126</v>
      </c>
      <c r="B472" t="s">
        <v>127</v>
      </c>
      <c r="C472">
        <v>55</v>
      </c>
      <c r="D472">
        <v>3</v>
      </c>
      <c r="E472">
        <v>7.3819999999999997</v>
      </c>
      <c r="G472">
        <v>1</v>
      </c>
      <c r="H472" s="6"/>
      <c r="I472" s="6"/>
      <c r="J472" s="6"/>
    </row>
    <row r="473" spans="1:10" x14ac:dyDescent="0.2">
      <c r="A473" t="s">
        <v>126</v>
      </c>
      <c r="B473" t="s">
        <v>127</v>
      </c>
      <c r="C473">
        <v>55</v>
      </c>
      <c r="D473">
        <v>4</v>
      </c>
      <c r="E473">
        <v>7.532</v>
      </c>
      <c r="F473">
        <v>7.532</v>
      </c>
      <c r="G473">
        <v>0</v>
      </c>
      <c r="H473" s="6"/>
      <c r="I473" s="6"/>
      <c r="J473" s="6"/>
    </row>
    <row r="474" spans="1:10" x14ac:dyDescent="0.2">
      <c r="H474" s="6"/>
      <c r="I474" s="6"/>
      <c r="J474" s="6"/>
    </row>
    <row r="475" spans="1:10" x14ac:dyDescent="0.2">
      <c r="H475" s="6"/>
      <c r="I475" s="6"/>
      <c r="J475" s="6"/>
    </row>
    <row r="476" spans="1:10" x14ac:dyDescent="0.2">
      <c r="A476" t="s">
        <v>128</v>
      </c>
      <c r="B476" t="s">
        <v>127</v>
      </c>
      <c r="C476">
        <v>56</v>
      </c>
      <c r="D476">
        <v>1</v>
      </c>
      <c r="E476">
        <v>7.7220000000000004</v>
      </c>
      <c r="F476">
        <v>7.7220000000000004</v>
      </c>
      <c r="G476">
        <v>0</v>
      </c>
      <c r="H476" s="6">
        <f>AVERAGE(F476:F480)/B$13</f>
        <v>67.646198830409361</v>
      </c>
      <c r="I476" s="6">
        <f>STDEV(F476:F480)/B$13</f>
        <v>1.0161944066588613</v>
      </c>
      <c r="J476" s="6">
        <f>I476/H476*100</f>
        <v>1.5022195248641907</v>
      </c>
    </row>
    <row r="477" spans="1:10" x14ac:dyDescent="0.2">
      <c r="A477" t="s">
        <v>128</v>
      </c>
      <c r="B477" t="s">
        <v>127</v>
      </c>
      <c r="C477">
        <v>56</v>
      </c>
      <c r="D477">
        <v>2</v>
      </c>
      <c r="E477">
        <v>7.8220000000000001</v>
      </c>
      <c r="F477">
        <v>7.8220000000000001</v>
      </c>
      <c r="G477">
        <v>0</v>
      </c>
      <c r="H477" s="6"/>
      <c r="I477" s="6"/>
      <c r="J477" s="6"/>
    </row>
    <row r="478" spans="1:10" x14ac:dyDescent="0.2">
      <c r="A478" t="s">
        <v>128</v>
      </c>
      <c r="B478" t="s">
        <v>127</v>
      </c>
      <c r="C478">
        <v>56</v>
      </c>
      <c r="D478">
        <v>3</v>
      </c>
      <c r="E478">
        <v>7.5910000000000002</v>
      </c>
      <c r="F478">
        <v>7.5910000000000002</v>
      </c>
      <c r="G478">
        <v>0</v>
      </c>
      <c r="H478" s="6"/>
      <c r="I478" s="6"/>
      <c r="J478" s="6"/>
    </row>
    <row r="479" spans="1:10" x14ac:dyDescent="0.2">
      <c r="H479" s="6"/>
      <c r="I479" s="6"/>
      <c r="J479" s="6"/>
    </row>
    <row r="480" spans="1:10" x14ac:dyDescent="0.2">
      <c r="H480" s="6"/>
      <c r="I480" s="6"/>
      <c r="J480" s="6"/>
    </row>
    <row r="481" spans="1:10" x14ac:dyDescent="0.2">
      <c r="A481" t="s">
        <v>110</v>
      </c>
      <c r="B481" t="s">
        <v>36</v>
      </c>
      <c r="C481">
        <v>0</v>
      </c>
      <c r="D481">
        <v>1</v>
      </c>
      <c r="E481">
        <v>0.23089999999999999</v>
      </c>
      <c r="F481">
        <v>0.23089999999999999</v>
      </c>
      <c r="G481">
        <v>0</v>
      </c>
      <c r="H481" s="6">
        <f>AVERAGE(F481:F485)/B$13</f>
        <v>1.5766081871345028</v>
      </c>
      <c r="I481" s="6">
        <f>STDEV(F481:F485)/B$13</f>
        <v>0.47362274888243205</v>
      </c>
      <c r="J481" s="6">
        <f>I481/H481*100</f>
        <v>30.040612039649812</v>
      </c>
    </row>
    <row r="482" spans="1:10" x14ac:dyDescent="0.2">
      <c r="A482" t="s">
        <v>110</v>
      </c>
      <c r="B482" t="s">
        <v>36</v>
      </c>
      <c r="C482">
        <v>0</v>
      </c>
      <c r="D482">
        <v>2</v>
      </c>
      <c r="E482">
        <v>0.185</v>
      </c>
      <c r="F482">
        <v>0.185</v>
      </c>
      <c r="G482">
        <v>0</v>
      </c>
      <c r="H482" s="6"/>
      <c r="I482" s="6"/>
      <c r="J482" s="6"/>
    </row>
    <row r="483" spans="1:10" x14ac:dyDescent="0.2">
      <c r="A483" t="s">
        <v>110</v>
      </c>
      <c r="B483" t="s">
        <v>36</v>
      </c>
      <c r="C483">
        <v>0</v>
      </c>
      <c r="D483">
        <v>3</v>
      </c>
      <c r="E483">
        <v>0.12330000000000001</v>
      </c>
      <c r="F483">
        <v>0.12330000000000001</v>
      </c>
      <c r="G483">
        <v>0</v>
      </c>
      <c r="H483" s="6"/>
      <c r="I483" s="6"/>
      <c r="J483" s="6"/>
    </row>
    <row r="484" spans="1:10" x14ac:dyDescent="0.2">
      <c r="H484" s="6"/>
      <c r="I484" s="6"/>
      <c r="J484" s="6"/>
    </row>
    <row r="485" spans="1:10" x14ac:dyDescent="0.2">
      <c r="H485" s="6"/>
      <c r="I485" s="6"/>
      <c r="J485" s="6"/>
    </row>
    <row r="486" spans="1:10" x14ac:dyDescent="0.2">
      <c r="A486" t="s">
        <v>110</v>
      </c>
      <c r="B486" t="s">
        <v>36</v>
      </c>
      <c r="C486">
        <v>0</v>
      </c>
      <c r="D486">
        <v>1</v>
      </c>
      <c r="E486">
        <v>0.14649999999999999</v>
      </c>
      <c r="F486">
        <v>0.14649999999999999</v>
      </c>
      <c r="G486">
        <v>0</v>
      </c>
      <c r="H486" s="6">
        <f>AVERAGE(F486:F490)/B$13</f>
        <v>1.4970760233918128</v>
      </c>
      <c r="I486" s="6">
        <f>STDEV(F486:F490)/B$13</f>
        <v>0.18455342632795108</v>
      </c>
      <c r="J486" s="6">
        <f>I486/H486*100</f>
        <v>12.327592149249858</v>
      </c>
    </row>
    <row r="487" spans="1:10" x14ac:dyDescent="0.2">
      <c r="A487" t="s">
        <v>110</v>
      </c>
      <c r="B487" t="s">
        <v>36</v>
      </c>
      <c r="C487">
        <v>0</v>
      </c>
      <c r="D487">
        <v>2</v>
      </c>
      <c r="E487">
        <v>0.18490000000000001</v>
      </c>
      <c r="F487">
        <v>0.18490000000000001</v>
      </c>
      <c r="G487">
        <v>0</v>
      </c>
      <c r="H487" s="6"/>
      <c r="I487" s="6"/>
      <c r="J487" s="6"/>
    </row>
    <row r="488" spans="1:10" x14ac:dyDescent="0.2">
      <c r="A488" t="s">
        <v>110</v>
      </c>
      <c r="B488" t="s">
        <v>36</v>
      </c>
      <c r="C488">
        <v>0</v>
      </c>
      <c r="D488">
        <v>3</v>
      </c>
      <c r="E488">
        <v>0.18060000000000001</v>
      </c>
      <c r="F488">
        <v>0.18060000000000001</v>
      </c>
      <c r="G488">
        <v>0</v>
      </c>
      <c r="H488" s="6"/>
      <c r="I488" s="6"/>
      <c r="J488" s="6"/>
    </row>
    <row r="489" spans="1:10" x14ac:dyDescent="0.2">
      <c r="H489" s="6"/>
      <c r="I489" s="6"/>
      <c r="J489" s="6"/>
    </row>
    <row r="490" spans="1:10" x14ac:dyDescent="0.2">
      <c r="H490" s="6"/>
      <c r="I490" s="6"/>
      <c r="J490" s="6"/>
    </row>
    <row r="491" spans="1:10" x14ac:dyDescent="0.2">
      <c r="A491" t="s">
        <v>110</v>
      </c>
      <c r="B491" t="s">
        <v>36</v>
      </c>
      <c r="C491">
        <v>0</v>
      </c>
      <c r="D491">
        <v>1</v>
      </c>
      <c r="E491">
        <v>0.13669999999999999</v>
      </c>
      <c r="F491">
        <v>0.13669999999999999</v>
      </c>
      <c r="G491">
        <v>0</v>
      </c>
      <c r="H491" s="6">
        <f>AVERAGE(F491:F495)/B$13</f>
        <v>0.39970760233918123</v>
      </c>
      <c r="I491" s="6">
        <f>STDEV(F491:F495)/B$13</f>
        <v>0.69231387542299849</v>
      </c>
      <c r="J491" s="6">
        <f>I491/H491*100</f>
        <v>173.20508075688772</v>
      </c>
    </row>
    <row r="492" spans="1:10" x14ac:dyDescent="0.2">
      <c r="A492" t="s">
        <v>110</v>
      </c>
      <c r="B492" t="s">
        <v>36</v>
      </c>
      <c r="C492">
        <v>0</v>
      </c>
      <c r="D492">
        <v>2</v>
      </c>
      <c r="E492">
        <v>0.2112</v>
      </c>
      <c r="G492">
        <v>1</v>
      </c>
      <c r="H492" s="6"/>
      <c r="I492" s="6"/>
      <c r="J492" s="6"/>
    </row>
    <row r="493" spans="1:10" x14ac:dyDescent="0.2">
      <c r="A493" t="s">
        <v>110</v>
      </c>
      <c r="B493" t="s">
        <v>36</v>
      </c>
      <c r="C493">
        <v>0</v>
      </c>
      <c r="D493">
        <v>3</v>
      </c>
      <c r="E493">
        <v>0</v>
      </c>
      <c r="F493">
        <v>0</v>
      </c>
      <c r="G493">
        <v>0</v>
      </c>
      <c r="H493" s="6"/>
      <c r="I493" s="6"/>
      <c r="J493" s="6"/>
    </row>
    <row r="494" spans="1:10" x14ac:dyDescent="0.2">
      <c r="A494" t="s">
        <v>110</v>
      </c>
      <c r="B494" t="s">
        <v>36</v>
      </c>
      <c r="C494">
        <v>0</v>
      </c>
      <c r="D494">
        <v>4</v>
      </c>
      <c r="E494">
        <v>0</v>
      </c>
      <c r="F494">
        <v>0</v>
      </c>
      <c r="G494">
        <v>0</v>
      </c>
      <c r="H494" s="6"/>
      <c r="I494" s="6"/>
      <c r="J494" s="6"/>
    </row>
    <row r="495" spans="1:10" x14ac:dyDescent="0.2">
      <c r="H495" s="6"/>
      <c r="I495" s="6"/>
      <c r="J495" s="6"/>
    </row>
    <row r="496" spans="1:10" x14ac:dyDescent="0.2">
      <c r="H496" s="6"/>
      <c r="I496" s="6"/>
      <c r="J496" s="6"/>
    </row>
    <row r="497" spans="1:10" x14ac:dyDescent="0.2">
      <c r="A497" t="s">
        <v>129</v>
      </c>
      <c r="B497" t="s">
        <v>45</v>
      </c>
      <c r="C497">
        <v>66</v>
      </c>
      <c r="D497">
        <v>1</v>
      </c>
      <c r="E497">
        <v>9.2270000000000003</v>
      </c>
      <c r="F497">
        <v>9.2270000000000003</v>
      </c>
      <c r="G497">
        <v>0</v>
      </c>
      <c r="H497" s="6">
        <f>AVERAGE(F497:F501)/B$13</f>
        <v>80.292397660818722</v>
      </c>
      <c r="I497" s="6">
        <f>STDEV(F497:F501)/B$13</f>
        <v>0.63208637835298698</v>
      </c>
      <c r="J497" s="6">
        <f>I497/H497*100</f>
        <v>0.78723066786861451</v>
      </c>
    </row>
    <row r="498" spans="1:10" x14ac:dyDescent="0.2">
      <c r="A498" t="s">
        <v>129</v>
      </c>
      <c r="B498" t="s">
        <v>45</v>
      </c>
      <c r="C498">
        <v>66</v>
      </c>
      <c r="D498">
        <v>2</v>
      </c>
      <c r="E498">
        <v>9.15</v>
      </c>
      <c r="F498">
        <v>9.15</v>
      </c>
      <c r="G498">
        <v>0</v>
      </c>
      <c r="H498" s="6"/>
      <c r="I498" s="6"/>
      <c r="J498" s="6"/>
    </row>
    <row r="499" spans="1:10" x14ac:dyDescent="0.2">
      <c r="A499" t="s">
        <v>129</v>
      </c>
      <c r="B499" t="s">
        <v>45</v>
      </c>
      <c r="C499">
        <v>66</v>
      </c>
      <c r="D499">
        <v>3</v>
      </c>
      <c r="E499">
        <v>9.0830000000000002</v>
      </c>
      <c r="F499">
        <v>9.0830000000000002</v>
      </c>
      <c r="G499">
        <v>0</v>
      </c>
      <c r="H499" s="6"/>
      <c r="I499" s="6"/>
      <c r="J499" s="6"/>
    </row>
    <row r="500" spans="1:10" x14ac:dyDescent="0.2">
      <c r="H500" s="6"/>
      <c r="I500" s="6"/>
      <c r="J500" s="6"/>
    </row>
    <row r="502" spans="1:10" x14ac:dyDescent="0.2">
      <c r="A502" t="s">
        <v>130</v>
      </c>
      <c r="B502" t="s">
        <v>47</v>
      </c>
      <c r="C502">
        <v>67</v>
      </c>
      <c r="D502">
        <v>1</v>
      </c>
      <c r="E502">
        <v>8.875</v>
      </c>
      <c r="F502">
        <v>8.875</v>
      </c>
      <c r="G502">
        <v>0</v>
      </c>
      <c r="H502">
        <f>AVERAGE(F502:F506)/B$13</f>
        <v>78.274853801169598</v>
      </c>
      <c r="I502">
        <f>STDEV(F502:F506)/B$13</f>
        <v>0.37651237384958186</v>
      </c>
      <c r="J502">
        <f>I502/H502*100</f>
        <v>0.48101319333790427</v>
      </c>
    </row>
    <row r="503" spans="1:10" x14ac:dyDescent="0.2">
      <c r="A503" t="s">
        <v>130</v>
      </c>
      <c r="B503" t="s">
        <v>47</v>
      </c>
      <c r="C503">
        <v>67</v>
      </c>
      <c r="D503">
        <v>2</v>
      </c>
      <c r="E503">
        <v>8.9570000000000007</v>
      </c>
      <c r="F503">
        <v>8.9570000000000007</v>
      </c>
      <c r="G503">
        <v>0</v>
      </c>
    </row>
    <row r="504" spans="1:10" x14ac:dyDescent="0.2">
      <c r="A504" t="s">
        <v>130</v>
      </c>
      <c r="B504" t="s">
        <v>47</v>
      </c>
      <c r="C504">
        <v>67</v>
      </c>
      <c r="D504">
        <v>3</v>
      </c>
      <c r="E504">
        <v>8.9380000000000006</v>
      </c>
      <c r="F504">
        <v>8.9380000000000006</v>
      </c>
      <c r="G504">
        <v>0</v>
      </c>
    </row>
    <row r="507" spans="1:10" x14ac:dyDescent="0.2">
      <c r="A507" t="s">
        <v>131</v>
      </c>
      <c r="B507" t="s">
        <v>49</v>
      </c>
      <c r="C507">
        <v>68</v>
      </c>
      <c r="D507">
        <v>1</v>
      </c>
      <c r="E507">
        <v>6.8460000000000001</v>
      </c>
      <c r="G507">
        <v>1</v>
      </c>
      <c r="H507">
        <f>AVERAGE(F507:F511)/B$13</f>
        <v>57.666666666666671</v>
      </c>
      <c r="I507">
        <f>STDEV(F507:F511)/B$13</f>
        <v>0.9804569257840704</v>
      </c>
      <c r="J507">
        <f>I507/H507*100</f>
        <v>1.7002143221689081</v>
      </c>
    </row>
    <row r="508" spans="1:10" x14ac:dyDescent="0.2">
      <c r="A508" t="s">
        <v>131</v>
      </c>
      <c r="B508" t="s">
        <v>49</v>
      </c>
      <c r="C508">
        <v>68</v>
      </c>
      <c r="D508">
        <v>2</v>
      </c>
      <c r="E508">
        <v>6.69</v>
      </c>
      <c r="F508">
        <v>6.69</v>
      </c>
      <c r="G508">
        <v>0</v>
      </c>
    </row>
    <row r="509" spans="1:10" x14ac:dyDescent="0.2">
      <c r="A509" t="s">
        <v>131</v>
      </c>
      <c r="B509" t="s">
        <v>49</v>
      </c>
      <c r="C509">
        <v>68</v>
      </c>
      <c r="D509">
        <v>3</v>
      </c>
      <c r="E509">
        <v>6.4669999999999996</v>
      </c>
      <c r="F509">
        <v>6.4669999999999996</v>
      </c>
      <c r="G509">
        <v>0</v>
      </c>
    </row>
    <row r="510" spans="1:10" x14ac:dyDescent="0.2">
      <c r="A510" t="s">
        <v>131</v>
      </c>
      <c r="B510" t="s">
        <v>49</v>
      </c>
      <c r="C510">
        <v>68</v>
      </c>
      <c r="D510">
        <v>4</v>
      </c>
      <c r="E510">
        <v>6.5650000000000004</v>
      </c>
      <c r="F510">
        <v>6.5650000000000004</v>
      </c>
      <c r="G510">
        <v>0</v>
      </c>
    </row>
    <row r="513" spans="1:10" x14ac:dyDescent="0.2">
      <c r="A513" t="s">
        <v>110</v>
      </c>
      <c r="B513" t="s">
        <v>36</v>
      </c>
      <c r="C513">
        <v>0</v>
      </c>
      <c r="D513">
        <v>1</v>
      </c>
      <c r="E513">
        <v>0.2044</v>
      </c>
      <c r="F513">
        <v>0.2044</v>
      </c>
      <c r="G513">
        <v>0</v>
      </c>
      <c r="H513">
        <f>AVERAGE(F513:F517)/B$13</f>
        <v>1.7874269005847954</v>
      </c>
      <c r="I513">
        <f>STDEV(F513:F517)/B$13</f>
        <v>6.2903565245305729E-2</v>
      </c>
      <c r="J513">
        <f>I513/H513*100</f>
        <v>3.5192244910673249</v>
      </c>
    </row>
    <row r="514" spans="1:10" x14ac:dyDescent="0.2">
      <c r="A514" t="s">
        <v>110</v>
      </c>
      <c r="B514" t="s">
        <v>36</v>
      </c>
      <c r="C514">
        <v>0</v>
      </c>
      <c r="D514">
        <v>2</v>
      </c>
      <c r="E514">
        <v>0.21060000000000001</v>
      </c>
      <c r="F514">
        <v>0.21060000000000001</v>
      </c>
      <c r="G514">
        <v>0</v>
      </c>
    </row>
    <row r="515" spans="1:10" x14ac:dyDescent="0.2">
      <c r="A515" t="s">
        <v>110</v>
      </c>
      <c r="B515" t="s">
        <v>36</v>
      </c>
      <c r="C515">
        <v>0</v>
      </c>
      <c r="D515">
        <v>3</v>
      </c>
      <c r="E515">
        <v>0.1963</v>
      </c>
      <c r="F515">
        <v>0.1963</v>
      </c>
      <c r="G515">
        <v>0</v>
      </c>
    </row>
    <row r="518" spans="1:10" x14ac:dyDescent="0.2">
      <c r="A518" t="s">
        <v>110</v>
      </c>
      <c r="B518" t="s">
        <v>36</v>
      </c>
      <c r="C518">
        <v>0</v>
      </c>
      <c r="D518">
        <v>1</v>
      </c>
      <c r="E518">
        <v>0.17030000000000001</v>
      </c>
      <c r="F518">
        <v>0.17030000000000001</v>
      </c>
      <c r="G518">
        <v>0</v>
      </c>
      <c r="H518">
        <f>AVERAGE(F518:F522)/B$13</f>
        <v>1.3271929824561401</v>
      </c>
      <c r="I518">
        <f>STDEV(F518:F522)/B$13</f>
        <v>0.14562196131460725</v>
      </c>
      <c r="J518">
        <f>I518/H518*100</f>
        <v>10.972176860452894</v>
      </c>
    </row>
    <row r="519" spans="1:10" x14ac:dyDescent="0.2">
      <c r="A519" t="s">
        <v>110</v>
      </c>
      <c r="B519" t="s">
        <v>36</v>
      </c>
      <c r="C519">
        <v>0</v>
      </c>
      <c r="D519">
        <v>2</v>
      </c>
      <c r="E519">
        <v>0.1396</v>
      </c>
      <c r="F519">
        <v>0.1396</v>
      </c>
      <c r="G519">
        <v>0</v>
      </c>
    </row>
    <row r="520" spans="1:10" x14ac:dyDescent="0.2">
      <c r="A520" t="s">
        <v>110</v>
      </c>
      <c r="B520" t="s">
        <v>36</v>
      </c>
      <c r="C520">
        <v>0</v>
      </c>
      <c r="D520">
        <v>3</v>
      </c>
      <c r="E520">
        <v>0.14399999999999999</v>
      </c>
      <c r="F520">
        <v>0.14399999999999999</v>
      </c>
      <c r="G5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01F2-6A63-E34B-BB5D-B84C6EC4718C}">
  <dimension ref="A1:AB500"/>
  <sheetViews>
    <sheetView topLeftCell="A3" zoomScale="80" zoomScaleNormal="80" workbookViewId="0">
      <selection activeCell="S20" sqref="S20:S24"/>
    </sheetView>
  </sheetViews>
  <sheetFormatPr baseColWidth="10" defaultRowHeight="16" x14ac:dyDescent="0.2"/>
  <cols>
    <col min="2" max="2" width="22.1640625" bestFit="1" customWidth="1"/>
    <col min="12" max="12" width="4.33203125" bestFit="1" customWidth="1"/>
    <col min="13" max="13" width="9.5" bestFit="1" customWidth="1"/>
    <col min="14" max="14" width="22.1640625" bestFit="1" customWidth="1"/>
  </cols>
  <sheetData>
    <row r="1" spans="1:28" x14ac:dyDescent="0.2">
      <c r="A1" s="1" t="s">
        <v>0</v>
      </c>
      <c r="B1" s="2">
        <v>44896.732766203706</v>
      </c>
      <c r="C1" s="1"/>
      <c r="D1" s="1" t="s">
        <v>1</v>
      </c>
      <c r="E1" s="3"/>
      <c r="L1" s="1" t="str">
        <f>AE2213_ParSDOM10m_DOC!C17</f>
        <v>Vial</v>
      </c>
      <c r="M1" s="1" t="str">
        <f>AE2213_ParSDOM10m_DOC!A17</f>
        <v>Sample ID</v>
      </c>
      <c r="N1" s="1" t="str">
        <f>AE2213_ParSDOM10m_DOC!B17</f>
        <v>Sample Name</v>
      </c>
      <c r="O1" s="1" t="str">
        <f>AE2213_ParSDOM10m_DOC!H17</f>
        <v>Ave</v>
      </c>
      <c r="P1" s="1" t="str">
        <f>AE2213_ParSDOM10m_DOC!I17</f>
        <v>Sd</v>
      </c>
      <c r="Q1" s="1" t="s">
        <v>2</v>
      </c>
      <c r="R1" s="1"/>
      <c r="S1" s="1"/>
      <c r="T1" s="1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AVERAGE(AE2213_ParSDOM10m_DOC!$O$3:$O$18)</f>
        <v>0.21457190907693593</v>
      </c>
      <c r="P2" s="5"/>
      <c r="Q2" s="5">
        <f>(O2)</f>
        <v>0.21457190907693593</v>
      </c>
      <c r="R2" s="5"/>
      <c r="S2" s="5"/>
      <c r="T2" s="5"/>
      <c r="U2" s="6"/>
      <c r="V2" s="6">
        <v>0</v>
      </c>
      <c r="W2" t="str">
        <f t="shared" ref="W2:AB24" si="0">B29</f>
        <v>Nano 11/30/2022</v>
      </c>
      <c r="X2">
        <f t="shared" si="0"/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">
      <c r="A3" s="1" t="s">
        <v>9</v>
      </c>
      <c r="B3" s="3" t="s">
        <v>132</v>
      </c>
      <c r="C3" s="1"/>
      <c r="D3" s="1" t="s">
        <v>11</v>
      </c>
      <c r="E3" s="3"/>
      <c r="L3" s="1">
        <f>AE2213_ParSDOM10m_DOC!C18</f>
        <v>0</v>
      </c>
      <c r="M3" s="1" t="str">
        <f>AE2213_ParSDOM10m_DOC!A18</f>
        <v>B01</v>
      </c>
      <c r="N3" s="1" t="str">
        <f>AE2213_ParSDOM10m_DOC!B18</f>
        <v>Untitled</v>
      </c>
      <c r="O3" s="5">
        <f>AE2213_ParSDOM10m_DOC!H18</f>
        <v>0</v>
      </c>
      <c r="P3" s="5">
        <f>AE2213_ParSDOM10m_DOC!I18</f>
        <v>0</v>
      </c>
      <c r="Q3" s="5">
        <f t="shared" ref="Q3:Q66" si="1">(O3-Q$2)</f>
        <v>-0.21457190907693593</v>
      </c>
      <c r="R3" s="5"/>
      <c r="S3" s="5"/>
      <c r="T3" s="5"/>
      <c r="U3" s="6"/>
      <c r="V3" s="6">
        <v>0</v>
      </c>
      <c r="W3" t="str">
        <f t="shared" si="0"/>
        <v>Nano 11/30/2022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AE2213_ParSDOM10m_DOC!C24</f>
        <v>0</v>
      </c>
      <c r="M4" s="1" t="str">
        <f>AE2213_ParSDOM10m_DOC!A24</f>
        <v>B01</v>
      </c>
      <c r="N4" s="1" t="str">
        <f>AE2213_ParSDOM10m_DOC!B24</f>
        <v>Untitled</v>
      </c>
      <c r="O4" s="5">
        <f>AE2213_ParSDOM10m_DOC!H24</f>
        <v>0.31808371161629695</v>
      </c>
      <c r="P4" s="5">
        <f>AE2213_ParSDOM10m_DOC!I24</f>
        <v>0.55093714957951301</v>
      </c>
      <c r="Q4" s="5">
        <f t="shared" si="1"/>
        <v>0.10351180253936101</v>
      </c>
      <c r="R4" s="5"/>
      <c r="S4" s="5"/>
      <c r="T4" s="5"/>
      <c r="U4" s="6"/>
      <c r="V4" s="6">
        <v>0</v>
      </c>
      <c r="W4" t="str">
        <f t="shared" si="0"/>
        <v>Nano 11/30/2022</v>
      </c>
      <c r="X4">
        <f t="shared" si="0"/>
        <v>1</v>
      </c>
      <c r="Y4">
        <f t="shared" si="0"/>
        <v>3</v>
      </c>
      <c r="Z4">
        <f t="shared" si="0"/>
        <v>9.8699999999999996E-2</v>
      </c>
      <c r="AA4">
        <f t="shared" si="0"/>
        <v>9.8699999999999996E-2</v>
      </c>
      <c r="AB4">
        <f t="shared" si="0"/>
        <v>0</v>
      </c>
    </row>
    <row r="5" spans="1:28" x14ac:dyDescent="0.2">
      <c r="A5" s="1" t="s">
        <v>12</v>
      </c>
      <c r="B5" s="3">
        <v>100</v>
      </c>
      <c r="C5" s="1"/>
      <c r="D5" s="1" t="s">
        <v>13</v>
      </c>
      <c r="E5" s="3"/>
      <c r="L5" s="1">
        <f>AE2213_ParSDOM10m_DOC!C54</f>
        <v>0</v>
      </c>
      <c r="M5" s="1" t="str">
        <f>AE2213_ParSDOM10m_DOC!A54</f>
        <v>B01</v>
      </c>
      <c r="N5" s="1" t="str">
        <f>AE2213_ParSDOM10m_DOC!B54</f>
        <v>Untitled</v>
      </c>
      <c r="O5" s="5">
        <f>AE2213_ParSDOM10m_DOC!H54</f>
        <v>0.41441098384410513</v>
      </c>
      <c r="P5" s="5">
        <f>AE2213_ParSDOM10m_DOC!I54</f>
        <v>0.71778087923259526</v>
      </c>
      <c r="Q5" s="5">
        <f t="shared" si="1"/>
        <v>0.19983907476716919</v>
      </c>
      <c r="R5" s="5"/>
      <c r="S5" s="5"/>
      <c r="T5" s="5"/>
      <c r="U5" s="6"/>
      <c r="V5" s="6"/>
    </row>
    <row r="6" spans="1:28" x14ac:dyDescent="0.2">
      <c r="A6" s="1"/>
      <c r="B6" s="1"/>
      <c r="C6" s="1"/>
      <c r="D6" s="1"/>
      <c r="E6" s="1"/>
      <c r="L6" s="1">
        <f>AE2213_ParSDOM10m_DOC!C64</f>
        <v>0</v>
      </c>
      <c r="M6" s="1" t="str">
        <f>AE2213_ParSDOM10m_DOC!A64</f>
        <v>B01</v>
      </c>
      <c r="N6" s="1" t="str">
        <f>AE2213_ParSDOM10m_DOC!B64</f>
        <v>Untitled</v>
      </c>
      <c r="O6" s="5">
        <f>AE2213_ParSDOM10m_DOC!H64</f>
        <v>0</v>
      </c>
      <c r="P6" s="5">
        <f>AE2213_ParSDOM10m_DOC!I64</f>
        <v>0</v>
      </c>
      <c r="Q6" s="5">
        <f t="shared" si="1"/>
        <v>-0.21457190907693593</v>
      </c>
      <c r="R6" s="5"/>
      <c r="S6" s="5"/>
      <c r="T6" s="5"/>
      <c r="U6" s="6"/>
      <c r="V6" s="6"/>
    </row>
    <row r="7" spans="1:28" x14ac:dyDescent="0.2">
      <c r="A7" s="1" t="s">
        <v>14</v>
      </c>
      <c r="B7" s="3"/>
      <c r="C7" s="1"/>
      <c r="D7" s="1" t="s">
        <v>15</v>
      </c>
      <c r="E7" s="3"/>
      <c r="L7" s="1">
        <f>AE2213_ParSDOM10m_DOC!C209</f>
        <v>0</v>
      </c>
      <c r="M7" s="1" t="str">
        <f>AE2213_ParSDOM10m_DOC!A209</f>
        <v>B02</v>
      </c>
      <c r="N7" s="1" t="str">
        <f>AE2213_ParSDOM10m_DOC!B209</f>
        <v>Untitled</v>
      </c>
      <c r="O7" s="5">
        <f>AE2213_ParSDOM10m_DOC!H209</f>
        <v>0</v>
      </c>
      <c r="P7" s="5">
        <f>AE2213_ParSDOM10m_DOC!I209</f>
        <v>0</v>
      </c>
      <c r="Q7" s="5">
        <f t="shared" si="1"/>
        <v>-0.21457190907693593</v>
      </c>
      <c r="R7" s="5"/>
      <c r="S7" s="5"/>
      <c r="T7" s="5"/>
      <c r="U7" s="6"/>
      <c r="V7" s="6">
        <v>24.942546175960757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3.04</v>
      </c>
      <c r="AA7">
        <f t="shared" si="0"/>
        <v>3.04</v>
      </c>
      <c r="AB7">
        <f t="shared" si="0"/>
        <v>0</v>
      </c>
    </row>
    <row r="8" spans="1:28" x14ac:dyDescent="0.2">
      <c r="A8" s="1"/>
      <c r="B8" s="1"/>
      <c r="C8" s="1"/>
      <c r="D8" s="1"/>
      <c r="E8" s="1"/>
      <c r="L8" s="1">
        <f>AE2213_ParSDOM10m_DOC!C354</f>
        <v>0</v>
      </c>
      <c r="M8" s="1" t="str">
        <f>AE2213_ParSDOM10m_DOC!A354</f>
        <v>B03</v>
      </c>
      <c r="N8" s="1" t="str">
        <f>AE2213_ParSDOM10m_DOC!B354</f>
        <v>Untitled</v>
      </c>
      <c r="O8" s="5">
        <f>AE2213_ParSDOM10m_DOC!H354</f>
        <v>0.24794814482807412</v>
      </c>
      <c r="P8" s="5">
        <f>AE2213_ParSDOM10m_DOC!I354</f>
        <v>0.42945878448467067</v>
      </c>
      <c r="Q8" s="5">
        <f t="shared" si="1"/>
        <v>3.3376235751138184E-2</v>
      </c>
      <c r="R8" s="5"/>
      <c r="S8" s="5"/>
      <c r="T8" s="5"/>
      <c r="U8" s="6"/>
      <c r="V8" s="6">
        <v>24.942546175960757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3.1160000000000001</v>
      </c>
      <c r="AA8">
        <f t="shared" si="0"/>
        <v>3.1160000000000001</v>
      </c>
      <c r="AB8">
        <f t="shared" si="0"/>
        <v>0</v>
      </c>
    </row>
    <row r="9" spans="1:28" x14ac:dyDescent="0.2">
      <c r="A9" s="1" t="s">
        <v>16</v>
      </c>
      <c r="B9" s="2"/>
      <c r="C9" s="1"/>
      <c r="D9" s="1" t="s">
        <v>17</v>
      </c>
      <c r="E9" s="3"/>
      <c r="L9" s="1">
        <f>AE2213_ParSDOM10m_DOC!C101</f>
        <v>0</v>
      </c>
      <c r="M9" s="1" t="str">
        <f>AE2213_ParSDOM10m_DOC!A101</f>
        <v>B06</v>
      </c>
      <c r="N9" s="1" t="str">
        <f>AE2213_ParSDOM10m_DOC!B101</f>
        <v>Untitled</v>
      </c>
      <c r="O9" s="5">
        <f>AE2213_ParSDOM10m_DOC!H101</f>
        <v>0</v>
      </c>
      <c r="P9" s="5">
        <f>AE2213_ParSDOM10m_DOC!I101</f>
        <v>0</v>
      </c>
      <c r="Q9" s="5">
        <f t="shared" si="1"/>
        <v>-0.21457190907693593</v>
      </c>
      <c r="R9" s="5"/>
      <c r="S9" s="5"/>
      <c r="T9" s="5"/>
      <c r="U9" s="6"/>
      <c r="V9" s="6">
        <v>24.942546175960757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3.0369999999999999</v>
      </c>
      <c r="AA9">
        <f t="shared" si="0"/>
        <v>3.0369999999999999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AE2213_ParSDOM10m_DOC!C122</f>
        <v>0</v>
      </c>
      <c r="M10" s="1" t="str">
        <f>AE2213_ParSDOM10m_DOC!A122</f>
        <v>B06</v>
      </c>
      <c r="N10" s="1" t="str">
        <f>AE2213_ParSDOM10m_DOC!B122</f>
        <v>Untitled</v>
      </c>
      <c r="O10" s="5">
        <f>AE2213_ParSDOM10m_DOC!H122</f>
        <v>0</v>
      </c>
      <c r="P10" s="5">
        <f>AE2213_ParSDOM10m_DOC!I122</f>
        <v>0</v>
      </c>
      <c r="Q10" s="5">
        <f t="shared" si="1"/>
        <v>-0.21457190907693593</v>
      </c>
      <c r="R10" s="5"/>
      <c r="S10" s="5"/>
      <c r="T10" s="5"/>
      <c r="U10" s="6"/>
      <c r="V10" s="6"/>
    </row>
    <row r="11" spans="1:28" x14ac:dyDescent="0.2">
      <c r="A11" s="1" t="s">
        <v>18</v>
      </c>
      <c r="B11" s="3"/>
      <c r="C11" s="1"/>
      <c r="D11" s="1" t="s">
        <v>19</v>
      </c>
      <c r="E11" s="3"/>
      <c r="L11" s="1">
        <f>AE2213_ParSDOM10m_DOC!C144</f>
        <v>0</v>
      </c>
      <c r="M11" s="1" t="str">
        <f>AE2213_ParSDOM10m_DOC!A144</f>
        <v>B06</v>
      </c>
      <c r="N11" s="1" t="str">
        <f>AE2213_ParSDOM10m_DOC!B144</f>
        <v>Untitled</v>
      </c>
      <c r="O11" s="5">
        <f>AE2213_ParSDOM10m_DOC!H144</f>
        <v>0</v>
      </c>
      <c r="P11" s="5">
        <f>AE2213_ParSDOM10m_DOC!I144</f>
        <v>0</v>
      </c>
      <c r="Q11" s="5">
        <f t="shared" si="1"/>
        <v>-0.21457190907693593</v>
      </c>
      <c r="R11" s="5"/>
      <c r="S11" s="5"/>
      <c r="T11" s="5"/>
      <c r="U11" s="6"/>
      <c r="V11" s="6"/>
    </row>
    <row r="12" spans="1:28" x14ac:dyDescent="0.2">
      <c r="A12" s="1" t="s">
        <v>20</v>
      </c>
      <c r="B12" s="7">
        <f>CORREL(AE2213_ParSDOM10m_DOCArea, AE2213_ParSDOM10m_DOCConcentration)</f>
        <v>0.99979587181235863</v>
      </c>
      <c r="C12" s="1"/>
      <c r="D12" s="1"/>
      <c r="E12" s="1"/>
      <c r="G12" s="8"/>
      <c r="L12" s="1">
        <f>AE2213_ParSDOM10m_DOC!C165</f>
        <v>0</v>
      </c>
      <c r="M12" s="1" t="str">
        <f>AE2213_ParSDOM10m_DOC!A165</f>
        <v>B06</v>
      </c>
      <c r="N12" s="1" t="str">
        <f>AE2213_ParSDOM10m_DOC!B165</f>
        <v>Untitled</v>
      </c>
      <c r="O12" s="5">
        <f>AE2213_ParSDOM10m_DOC!H165</f>
        <v>0</v>
      </c>
      <c r="P12" s="5">
        <f>AE2213_ParSDOM10m_DOC!I165</f>
        <v>0</v>
      </c>
      <c r="Q12" s="5">
        <f t="shared" si="1"/>
        <v>-0.21457190907693593</v>
      </c>
      <c r="R12" s="5"/>
      <c r="S12" s="5"/>
      <c r="T12" s="5"/>
      <c r="U12" s="6"/>
      <c r="V12" s="6">
        <v>50.038634134526809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5.9059999999999997</v>
      </c>
      <c r="AA12">
        <f t="shared" si="0"/>
        <v>5.9059999999999997</v>
      </c>
      <c r="AB12">
        <f t="shared" si="0"/>
        <v>0</v>
      </c>
    </row>
    <row r="13" spans="1:28" x14ac:dyDescent="0.2">
      <c r="A13" s="1" t="s">
        <v>21</v>
      </c>
      <c r="B13" s="9">
        <f>B14</f>
        <v>0.11454007861076114</v>
      </c>
      <c r="C13" s="1" t="s">
        <v>22</v>
      </c>
      <c r="D13" s="1" t="s">
        <v>23</v>
      </c>
      <c r="E13" s="3"/>
      <c r="G13" s="8"/>
      <c r="L13" s="1">
        <f>AE2213_ParSDOM10m_DOC!C186</f>
        <v>0</v>
      </c>
      <c r="M13" s="1" t="str">
        <f>AE2213_ParSDOM10m_DOC!A186</f>
        <v>B06</v>
      </c>
      <c r="N13" s="1" t="str">
        <f>AE2213_ParSDOM10m_DOC!B186</f>
        <v>Untitled</v>
      </c>
      <c r="O13" s="5">
        <f>AE2213_ParSDOM10m_DOC!H186</f>
        <v>0</v>
      </c>
      <c r="P13" s="5">
        <f>AE2213_ParSDOM10m_DOC!I186</f>
        <v>0</v>
      </c>
      <c r="Q13" s="5">
        <f t="shared" si="1"/>
        <v>-0.21457190907693593</v>
      </c>
      <c r="R13" s="5"/>
      <c r="S13" s="5"/>
      <c r="T13" s="5"/>
      <c r="U13" s="6"/>
      <c r="V13" s="6">
        <v>50.038634134526809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5.7990000000000004</v>
      </c>
      <c r="AA13">
        <f t="shared" si="0"/>
        <v>5.7990000000000004</v>
      </c>
      <c r="AB13">
        <f t="shared" si="0"/>
        <v>0</v>
      </c>
    </row>
    <row r="14" spans="1:28" x14ac:dyDescent="0.2">
      <c r="A14" s="1"/>
      <c r="B14" s="7">
        <f>SLOPE(AE2213_ParSDOM10m_DOCArea, AE2213_ParSDOM10m_DOCConcentration)</f>
        <v>0.11454007861076114</v>
      </c>
      <c r="C14" s="1" t="s">
        <v>24</v>
      </c>
      <c r="D14" s="1"/>
      <c r="E14" s="1"/>
      <c r="G14" s="8"/>
      <c r="L14" s="1">
        <f>AE2213_ParSDOM10m_DOC!C244</f>
        <v>0</v>
      </c>
      <c r="M14" s="1" t="str">
        <f>AE2213_ParSDOM10m_DOC!A244</f>
        <v>B06</v>
      </c>
      <c r="N14" s="1" t="str">
        <f>AE2213_ParSDOM10m_DOC!B244</f>
        <v>Untitled</v>
      </c>
      <c r="O14" s="5">
        <f>AE2213_ParSDOM10m_DOC!H244</f>
        <v>0</v>
      </c>
      <c r="P14" s="5">
        <f>AE2213_ParSDOM10m_DOC!I244</f>
        <v>0</v>
      </c>
      <c r="Q14" s="5">
        <f t="shared" si="1"/>
        <v>-0.21457190907693593</v>
      </c>
      <c r="R14" s="5"/>
      <c r="S14" s="5"/>
      <c r="T14" s="5"/>
      <c r="U14" s="6"/>
      <c r="V14" s="6">
        <v>50.038634134526809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5.8769999999999998</v>
      </c>
      <c r="AA14">
        <f t="shared" si="0"/>
        <v>5.8769999999999998</v>
      </c>
      <c r="AB14">
        <f t="shared" si="0"/>
        <v>0</v>
      </c>
    </row>
    <row r="15" spans="1:28" x14ac:dyDescent="0.2">
      <c r="A15" s="1" t="s">
        <v>25</v>
      </c>
      <c r="B15" s="9">
        <f>INTERCEPT(AE2213_ParSDOM10m_DOCArea, AE2213_ParSDOM10m_DOCConcentration)</f>
        <v>0.11263917173425142</v>
      </c>
      <c r="C15" s="1"/>
      <c r="D15" s="1" t="s">
        <v>26</v>
      </c>
      <c r="E15" s="3"/>
      <c r="G15" s="8"/>
      <c r="L15" s="1">
        <f>AE2213_ParSDOM10m_DOC!C266</f>
        <v>0</v>
      </c>
      <c r="M15" s="1" t="str">
        <f>AE2213_ParSDOM10m_DOC!A266</f>
        <v>B06</v>
      </c>
      <c r="N15" s="1" t="str">
        <f>AE2213_ParSDOM10m_DOC!B266</f>
        <v>Untitled</v>
      </c>
      <c r="O15" s="5">
        <f>AE2213_ParSDOM10m_DOC!H266</f>
        <v>1.3727363839835982</v>
      </c>
      <c r="P15" s="5">
        <f>AE2213_ParSDOM10m_DOC!I266</f>
        <v>0.47990683647182686</v>
      </c>
      <c r="Q15" s="5">
        <f t="shared" si="1"/>
        <v>1.1581644749066622</v>
      </c>
      <c r="R15" s="5"/>
      <c r="S15" s="5"/>
      <c r="T15" s="5"/>
      <c r="U15" s="6"/>
      <c r="V15" s="6"/>
    </row>
    <row r="16" spans="1:28" x14ac:dyDescent="0.2">
      <c r="L16" s="1">
        <f>AE2213_ParSDOM10m_DOC!C289</f>
        <v>0</v>
      </c>
      <c r="M16" s="1" t="str">
        <f>AE2213_ParSDOM10m_DOC!A289</f>
        <v>B06</v>
      </c>
      <c r="N16" s="1" t="str">
        <f>AE2213_ParSDOM10m_DOC!B289</f>
        <v>Untitled</v>
      </c>
      <c r="O16" s="5">
        <f>AE2213_ParSDOM10m_DOC!H289</f>
        <v>0</v>
      </c>
      <c r="P16" s="5">
        <f>AE2213_ParSDOM10m_DOC!I289</f>
        <v>0</v>
      </c>
      <c r="Q16" s="5">
        <f t="shared" si="1"/>
        <v>-0.21457190907693593</v>
      </c>
      <c r="R16" s="5"/>
      <c r="S16" s="5"/>
      <c r="T16" s="5"/>
      <c r="U16" s="6"/>
      <c r="V16" s="6"/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1">
        <f>AE2213_ParSDOM10m_DOC!C310</f>
        <v>0</v>
      </c>
      <c r="M17" s="1" t="str">
        <f>AE2213_ParSDOM10m_DOC!A310</f>
        <v>B06</v>
      </c>
      <c r="N17" s="1" t="str">
        <f>AE2213_ParSDOM10m_DOC!B310</f>
        <v>Untitled</v>
      </c>
      <c r="O17" s="5">
        <f>AE2213_ParSDOM10m_DOC!H310</f>
        <v>0.74820971872415332</v>
      </c>
      <c r="P17" s="5">
        <f>AE2213_ParSDOM10m_DOC!I310</f>
        <v>0.7158475218670115</v>
      </c>
      <c r="Q17" s="5">
        <f t="shared" si="1"/>
        <v>0.53363780964721741</v>
      </c>
      <c r="R17" s="5"/>
      <c r="S17" s="5"/>
      <c r="T17" s="5"/>
      <c r="U17" s="6"/>
      <c r="V17" s="6">
        <v>75.572659320205091</v>
      </c>
      <c r="W17">
        <f t="shared" si="0"/>
        <v>75</v>
      </c>
      <c r="X17">
        <f t="shared" si="0"/>
        <v>4</v>
      </c>
      <c r="Y17">
        <f t="shared" si="0"/>
        <v>1</v>
      </c>
      <c r="Z17">
        <f t="shared" si="0"/>
        <v>8.75</v>
      </c>
      <c r="AA17">
        <f t="shared" si="0"/>
        <v>8.75</v>
      </c>
      <c r="AB17">
        <f t="shared" si="0"/>
        <v>0</v>
      </c>
    </row>
    <row r="18" spans="1:28" x14ac:dyDescent="0.2">
      <c r="A18" t="s">
        <v>35</v>
      </c>
      <c r="B18" t="s">
        <v>36</v>
      </c>
      <c r="C18">
        <v>0</v>
      </c>
      <c r="D18">
        <v>1</v>
      </c>
      <c r="E18">
        <v>0.19170000000000001</v>
      </c>
      <c r="G18">
        <v>1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AE2213_ParSDOM10m_DOC!C332</f>
        <v>0</v>
      </c>
      <c r="M18" s="1" t="str">
        <f>AE2213_ParSDOM10m_DOC!A332</f>
        <v>B06</v>
      </c>
      <c r="N18" s="1" t="str">
        <f>AE2213_ParSDOM10m_DOC!B332</f>
        <v>Untitled</v>
      </c>
      <c r="O18" s="5">
        <f>AE2213_ParSDOM10m_DOC!H332</f>
        <v>0.3317616022347471</v>
      </c>
      <c r="P18" s="5">
        <f>AE2213_ParSDOM10m_DOC!I332</f>
        <v>0.57462795107103848</v>
      </c>
      <c r="Q18" s="5">
        <f t="shared" si="1"/>
        <v>0.11718969315781116</v>
      </c>
      <c r="R18" s="5"/>
      <c r="S18" s="5"/>
      <c r="T18" s="5"/>
      <c r="U18" s="6"/>
      <c r="V18" s="6">
        <v>75.572659320205091</v>
      </c>
      <c r="W18">
        <f t="shared" si="0"/>
        <v>75</v>
      </c>
      <c r="X18">
        <f t="shared" si="0"/>
        <v>4</v>
      </c>
      <c r="Y18">
        <f t="shared" si="0"/>
        <v>2</v>
      </c>
      <c r="Z18">
        <f t="shared" si="0"/>
        <v>8.7729999999999997</v>
      </c>
      <c r="AA18">
        <f t="shared" si="0"/>
        <v>8.7729999999999997</v>
      </c>
      <c r="AB18">
        <f t="shared" si="0"/>
        <v>0</v>
      </c>
    </row>
    <row r="19" spans="1:28" x14ac:dyDescent="0.2">
      <c r="A19" t="s">
        <v>35</v>
      </c>
      <c r="B19" t="s">
        <v>36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/>
      <c r="M19" s="1"/>
      <c r="N19" s="1"/>
      <c r="O19" s="5"/>
      <c r="P19" s="5"/>
      <c r="Q19" s="5"/>
      <c r="R19" s="5"/>
      <c r="S19" s="5"/>
      <c r="T19" s="5"/>
      <c r="U19" s="6"/>
      <c r="V19" s="6">
        <v>75.572659320205091</v>
      </c>
      <c r="W19">
        <f t="shared" si="0"/>
        <v>75</v>
      </c>
      <c r="X19">
        <f t="shared" si="0"/>
        <v>4</v>
      </c>
      <c r="Y19">
        <f t="shared" si="0"/>
        <v>3</v>
      </c>
      <c r="Z19">
        <f t="shared" si="0"/>
        <v>8.7880000000000003</v>
      </c>
      <c r="AA19">
        <f t="shared" si="0"/>
        <v>8.7880000000000003</v>
      </c>
      <c r="AB19">
        <f t="shared" si="0"/>
        <v>0</v>
      </c>
    </row>
    <row r="20" spans="1:28" x14ac:dyDescent="0.2">
      <c r="A20" t="s">
        <v>35</v>
      </c>
      <c r="B20" t="s">
        <v>36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AE2213_ParSDOM10m_DOC!C29</f>
        <v>1</v>
      </c>
      <c r="M20" s="1" t="str">
        <f>AE2213_ParSDOM10m_DOC!A29</f>
        <v>C01</v>
      </c>
      <c r="N20" s="1" t="str">
        <f>AE2213_ParSDOM10m_DOC!B29</f>
        <v>Nano 11/30/2022</v>
      </c>
      <c r="O20" s="5">
        <f>AE2213_ParSDOM10m_DOC!H29</f>
        <v>0.28723570298745205</v>
      </c>
      <c r="P20" s="5">
        <f>AE2213_ParSDOM10m_DOC!I29</f>
        <v>0.4975068313220305</v>
      </c>
      <c r="Q20" s="5">
        <f t="shared" si="1"/>
        <v>7.2663793910516111E-2</v>
      </c>
      <c r="R20" s="5">
        <v>0</v>
      </c>
      <c r="S20" s="5">
        <f>R20-Q20</f>
        <v>-7.2663793910516111E-2</v>
      </c>
      <c r="T20" s="5"/>
      <c r="U20" s="6"/>
      <c r="V20" s="6"/>
    </row>
    <row r="21" spans="1:28" x14ac:dyDescent="0.2">
      <c r="A21" t="s">
        <v>35</v>
      </c>
      <c r="B21" t="s">
        <v>36</v>
      </c>
      <c r="C21">
        <v>0</v>
      </c>
      <c r="D21">
        <v>4</v>
      </c>
      <c r="E21">
        <v>0</v>
      </c>
      <c r="F21">
        <v>0</v>
      </c>
      <c r="G21">
        <v>0</v>
      </c>
      <c r="H21" s="6"/>
      <c r="I21" s="6"/>
      <c r="J21" s="6"/>
      <c r="L21" s="1">
        <f>AE2213_ParSDOM10m_DOC!C34</f>
        <v>2</v>
      </c>
      <c r="M21" s="1" t="str">
        <f>AE2213_ParSDOM10m_DOC!A34</f>
        <v>C02</v>
      </c>
      <c r="N21" s="1">
        <f>AE2213_ParSDOM10m_DOC!B34</f>
        <v>25</v>
      </c>
      <c r="O21" s="5">
        <f>AE2213_ParSDOM10m_DOC!H34</f>
        <v>26.75337201178974</v>
      </c>
      <c r="P21" s="5">
        <f>AE2213_ParSDOM10m_DOC!I34</f>
        <v>0.39086564299730769</v>
      </c>
      <c r="Q21" s="15">
        <f>(O21-Q$2)</f>
        <v>26.538800102712802</v>
      </c>
      <c r="R21" s="15">
        <v>24.942546175960757</v>
      </c>
      <c r="S21" s="5">
        <f t="shared" ref="S21:S24" si="2">R21-Q21</f>
        <v>-1.5962539267520448</v>
      </c>
      <c r="T21" s="5"/>
      <c r="U21" s="6"/>
      <c r="V21" s="6"/>
    </row>
    <row r="22" spans="1:28" x14ac:dyDescent="0.2">
      <c r="H22" s="6"/>
      <c r="I22" s="6"/>
      <c r="J22" s="6"/>
      <c r="L22" s="1">
        <f>AE2213_ParSDOM10m_DOC!C39</f>
        <v>3</v>
      </c>
      <c r="M22" s="1" t="str">
        <f>AE2213_ParSDOM10m_DOC!A39</f>
        <v>C03</v>
      </c>
      <c r="N22" s="1">
        <f>AE2213_ParSDOM10m_DOC!B39</f>
        <v>50</v>
      </c>
      <c r="O22" s="5">
        <f>AE2213_ParSDOM10m_DOC!H39</f>
        <v>51.166951670976523</v>
      </c>
      <c r="P22" s="5">
        <f>AE2213_ParSDOM10m_DOC!I39</f>
        <v>0.48313528205274059</v>
      </c>
      <c r="Q22" s="5">
        <f t="shared" si="1"/>
        <v>50.952379761899586</v>
      </c>
      <c r="R22" s="5">
        <v>50.038634134526809</v>
      </c>
      <c r="S22" s="5">
        <f t="shared" si="2"/>
        <v>-0.91374562737277643</v>
      </c>
      <c r="T22" s="5"/>
      <c r="U22" s="6"/>
      <c r="V22" s="6">
        <v>99.766436809514119</v>
      </c>
      <c r="W22">
        <f t="shared" si="0"/>
        <v>100</v>
      </c>
      <c r="X22">
        <f t="shared" si="0"/>
        <v>5</v>
      </c>
      <c r="Y22">
        <f t="shared" si="0"/>
        <v>1</v>
      </c>
      <c r="Z22">
        <f t="shared" si="0"/>
        <v>11.56</v>
      </c>
      <c r="AA22">
        <f t="shared" si="0"/>
        <v>11.56</v>
      </c>
      <c r="AB22">
        <f t="shared" si="0"/>
        <v>0</v>
      </c>
    </row>
    <row r="23" spans="1:28" x14ac:dyDescent="0.2">
      <c r="H23" s="6"/>
      <c r="I23" s="6"/>
      <c r="J23" s="6"/>
      <c r="L23" s="1">
        <f>AE2213_ParSDOM10m_DOC!C44</f>
        <v>4</v>
      </c>
      <c r="M23" s="1" t="str">
        <f>AE2213_ParSDOM10m_DOC!A44</f>
        <v>C04</v>
      </c>
      <c r="N23" s="1">
        <f>AE2213_ParSDOM10m_DOC!B44</f>
        <v>75</v>
      </c>
      <c r="O23" s="5">
        <f>AE2213_ParSDOM10m_DOC!H44</f>
        <v>76.569995757880974</v>
      </c>
      <c r="P23" s="5">
        <f>AE2213_ParSDOM10m_DOC!I44</f>
        <v>0.16710165145177414</v>
      </c>
      <c r="Q23" s="5">
        <f t="shared" si="1"/>
        <v>76.355423848804037</v>
      </c>
      <c r="R23" s="5">
        <v>75.572659320205091</v>
      </c>
      <c r="S23" s="5">
        <f t="shared" si="2"/>
        <v>-0.78276452859894619</v>
      </c>
      <c r="T23" s="5"/>
      <c r="U23" s="6"/>
      <c r="V23" s="6">
        <v>99.766436809514119</v>
      </c>
      <c r="W23">
        <f t="shared" si="0"/>
        <v>100</v>
      </c>
      <c r="X23">
        <f t="shared" si="0"/>
        <v>5</v>
      </c>
      <c r="Y23">
        <f t="shared" si="0"/>
        <v>2</v>
      </c>
      <c r="Z23">
        <f t="shared" si="0"/>
        <v>11.6</v>
      </c>
      <c r="AA23">
        <f t="shared" si="0"/>
        <v>11.6</v>
      </c>
      <c r="AB23">
        <f t="shared" si="0"/>
        <v>0</v>
      </c>
    </row>
    <row r="24" spans="1:28" x14ac:dyDescent="0.2">
      <c r="A24" t="s">
        <v>35</v>
      </c>
      <c r="B24" t="s">
        <v>36</v>
      </c>
      <c r="C24">
        <v>0</v>
      </c>
      <c r="D24">
        <v>1</v>
      </c>
      <c r="E24">
        <v>0</v>
      </c>
      <c r="F24">
        <v>0</v>
      </c>
      <c r="G24">
        <v>0</v>
      </c>
      <c r="H24" s="6">
        <f>AVERAGE(F24:F28)/B$13</f>
        <v>0.31808371161629695</v>
      </c>
      <c r="I24" s="6">
        <f>STDEV(F24:F28)/B$13</f>
        <v>0.55093714957951301</v>
      </c>
      <c r="J24" s="6">
        <f>I24/H24*100</f>
        <v>173.20508075688772</v>
      </c>
      <c r="L24" s="1">
        <f>AE2213_ParSDOM10m_DOC!C49</f>
        <v>5</v>
      </c>
      <c r="M24" s="1" t="str">
        <f>AE2213_ParSDOM10m_DOC!A49</f>
        <v>C05</v>
      </c>
      <c r="N24" s="1">
        <f>AE2213_ParSDOM10m_DOC!B49</f>
        <v>100</v>
      </c>
      <c r="O24" s="5">
        <f>AE2213_ParSDOM10m_DOC!H49</f>
        <v>100.45974130827604</v>
      </c>
      <c r="P24" s="5">
        <f>AE2213_ParSDOM10m_DOC!I49</f>
        <v>1.1225940448629361</v>
      </c>
      <c r="Q24" s="5">
        <f t="shared" si="1"/>
        <v>100.2451693991991</v>
      </c>
      <c r="R24" s="5">
        <v>99.766436809514119</v>
      </c>
      <c r="S24" s="5">
        <f t="shared" si="2"/>
        <v>-0.47873258968498078</v>
      </c>
      <c r="T24" s="5"/>
      <c r="U24" s="6"/>
      <c r="V24" s="6">
        <v>99.766436809514119</v>
      </c>
      <c r="W24">
        <f t="shared" si="0"/>
        <v>100</v>
      </c>
      <c r="X24">
        <f t="shared" si="0"/>
        <v>5</v>
      </c>
      <c r="Y24">
        <f t="shared" si="0"/>
        <v>3</v>
      </c>
      <c r="Z24">
        <f t="shared" si="0"/>
        <v>11.36</v>
      </c>
      <c r="AA24">
        <f t="shared" si="0"/>
        <v>11.36</v>
      </c>
      <c r="AB24">
        <f t="shared" si="0"/>
        <v>0</v>
      </c>
    </row>
    <row r="25" spans="1:28" x14ac:dyDescent="0.2">
      <c r="A25" t="s">
        <v>35</v>
      </c>
      <c r="B25" t="s">
        <v>36</v>
      </c>
      <c r="C25">
        <v>0</v>
      </c>
      <c r="D25">
        <v>2</v>
      </c>
      <c r="E25">
        <v>0</v>
      </c>
      <c r="F25">
        <v>0</v>
      </c>
      <c r="G25">
        <v>0</v>
      </c>
      <c r="H25" s="6"/>
      <c r="I25" s="6"/>
      <c r="J25" s="6"/>
      <c r="L25" s="1"/>
      <c r="M25" s="1"/>
      <c r="N25" s="1"/>
      <c r="O25" s="5"/>
      <c r="P25" s="5"/>
      <c r="Q25" s="5"/>
      <c r="R25" s="5" t="s">
        <v>28</v>
      </c>
      <c r="S25" s="5" t="s">
        <v>29</v>
      </c>
      <c r="T25" s="5" t="s">
        <v>30</v>
      </c>
      <c r="U25" s="6"/>
      <c r="V25" s="6"/>
    </row>
    <row r="26" spans="1:28" x14ac:dyDescent="0.2">
      <c r="A26" t="s">
        <v>35</v>
      </c>
      <c r="B26" t="s">
        <v>36</v>
      </c>
      <c r="C26">
        <v>0</v>
      </c>
      <c r="D26">
        <v>3</v>
      </c>
      <c r="E26">
        <v>0.10929999999999999</v>
      </c>
      <c r="F26">
        <v>0.10929999999999999</v>
      </c>
      <c r="G26">
        <v>0</v>
      </c>
      <c r="H26" s="6"/>
      <c r="I26" s="6"/>
      <c r="J26" s="6"/>
      <c r="L26" s="1">
        <f>AE2213_ParSDOM10m_DOC!C69</f>
        <v>6</v>
      </c>
      <c r="M26" s="1" t="str">
        <f>AE2213_ParSDOM10m_DOC!A69</f>
        <v>D01</v>
      </c>
      <c r="N26" s="1" t="str">
        <f>AE2213_ParSDOM10m_DOC!B69</f>
        <v>GPW 05-21 SRW</v>
      </c>
      <c r="O26" s="5">
        <f>AE2213_ParSDOM10m_DOC!H69</f>
        <v>80.824692797066945</v>
      </c>
      <c r="P26" s="5">
        <f>AE2213_ParSDOM10m_DOC!I69</f>
        <v>1.2252174266184022</v>
      </c>
      <c r="Q26" s="5">
        <f t="shared" si="1"/>
        <v>80.610120887990007</v>
      </c>
      <c r="R26" s="5">
        <f>AVERAGE(Q26:Q28)</f>
        <v>80.992325774775068</v>
      </c>
      <c r="S26" s="5">
        <f>STDEV(Q26:Q28)</f>
        <v>1.6259219409861434</v>
      </c>
      <c r="T26" s="5">
        <f>S26/R26*100</f>
        <v>2.0075012359906008</v>
      </c>
      <c r="U26" s="6">
        <v>81.074188054799265</v>
      </c>
      <c r="V26" s="6"/>
    </row>
    <row r="27" spans="1:28" x14ac:dyDescent="0.2">
      <c r="H27" s="6"/>
      <c r="I27" s="6"/>
      <c r="J27" s="6"/>
      <c r="L27" s="1">
        <f>AE2213_ParSDOM10m_DOC!C214</f>
        <v>66</v>
      </c>
      <c r="M27" s="1" t="str">
        <f>AE2213_ParSDOM10m_DOC!A214</f>
        <v>D02</v>
      </c>
      <c r="N27" s="1" t="str">
        <f>AE2213_ParSDOM10m_DOC!B214</f>
        <v>GPW 05-21 SRW</v>
      </c>
      <c r="O27" s="5">
        <f>AE2213_ParSDOM10m_DOC!H214</f>
        <v>82.989873780072656</v>
      </c>
      <c r="P27" s="5">
        <f>AE2213_ParSDOM10m_DOC!I214</f>
        <v>1.3635441243138349</v>
      </c>
      <c r="Q27" s="5">
        <f t="shared" si="1"/>
        <v>82.775301870995719</v>
      </c>
      <c r="R27" s="5"/>
      <c r="S27" s="5"/>
      <c r="T27" s="5"/>
      <c r="U27" s="6"/>
      <c r="V27" s="6"/>
    </row>
    <row r="28" spans="1:28" x14ac:dyDescent="0.2">
      <c r="H28" s="6"/>
      <c r="I28" s="6"/>
      <c r="J28" s="6"/>
      <c r="L28" s="1">
        <f>AE2213_ParSDOM10m_DOC!C359</f>
        <v>6</v>
      </c>
      <c r="M28" s="1" t="str">
        <f>AE2213_ParSDOM10m_DOC!A359</f>
        <v>D03</v>
      </c>
      <c r="N28" s="1" t="str">
        <f>AE2213_ParSDOM10m_DOC!B359</f>
        <v>GPW 05-21 SRW</v>
      </c>
      <c r="O28" s="5">
        <f>AE2213_ParSDOM10m_DOC!H359</f>
        <v>79.806126474416402</v>
      </c>
      <c r="P28" s="5">
        <f>AE2213_ParSDOM10m_DOC!I359</f>
        <v>0.65397727527989458</v>
      </c>
      <c r="Q28" s="5">
        <f t="shared" si="1"/>
        <v>79.591554565339464</v>
      </c>
      <c r="R28" s="5"/>
      <c r="S28" s="5"/>
      <c r="T28" s="5"/>
      <c r="U28" s="6"/>
      <c r="V28" s="6"/>
    </row>
    <row r="29" spans="1:28" x14ac:dyDescent="0.2">
      <c r="A29" t="s">
        <v>38</v>
      </c>
      <c r="B29" t="s">
        <v>175</v>
      </c>
      <c r="C29">
        <v>1</v>
      </c>
      <c r="D29">
        <v>1</v>
      </c>
      <c r="E29">
        <v>0</v>
      </c>
      <c r="F29">
        <v>0</v>
      </c>
      <c r="G29">
        <v>0</v>
      </c>
      <c r="H29" s="6">
        <f>AVERAGE(F29:F33)/B$13</f>
        <v>0.28723570298745205</v>
      </c>
      <c r="I29" s="6">
        <f>STDEV(F29:F33)/B$13</f>
        <v>0.4975068313220305</v>
      </c>
      <c r="J29" s="6">
        <f>I29/H29*100</f>
        <v>173.20508075688772</v>
      </c>
      <c r="L29" s="1"/>
      <c r="M29" s="1"/>
      <c r="N29" s="1"/>
      <c r="O29" s="5"/>
      <c r="P29" s="5"/>
      <c r="Q29" s="5"/>
      <c r="R29" s="5" t="s">
        <v>28</v>
      </c>
      <c r="S29" s="5" t="s">
        <v>29</v>
      </c>
      <c r="T29" s="5" t="s">
        <v>30</v>
      </c>
      <c r="U29" s="6"/>
      <c r="V29" s="6"/>
    </row>
    <row r="30" spans="1:28" x14ac:dyDescent="0.2">
      <c r="A30" t="s">
        <v>38</v>
      </c>
      <c r="B30" t="s">
        <v>175</v>
      </c>
      <c r="C30">
        <v>1</v>
      </c>
      <c r="D30">
        <v>2</v>
      </c>
      <c r="E30">
        <v>0</v>
      </c>
      <c r="F30">
        <v>0</v>
      </c>
      <c r="G30">
        <v>0</v>
      </c>
      <c r="H30" s="6"/>
      <c r="I30" s="6"/>
      <c r="J30" s="6"/>
      <c r="L30" s="1">
        <f>AE2213_ParSDOM10m_DOC!C75</f>
        <v>7</v>
      </c>
      <c r="M30" s="1" t="str">
        <f>AE2213_ParSDOM10m_DOC!A75</f>
        <v>E01</v>
      </c>
      <c r="N30" s="1" t="str">
        <f>AE2213_ParSDOM10m_DOC!B75</f>
        <v>AE2213 SRW</v>
      </c>
      <c r="O30" s="5">
        <f>AE2213_ParSDOM10m_DOC!H75</f>
        <v>71.413139975775962</v>
      </c>
      <c r="P30" s="5">
        <f>AE2213_ParSDOM10m_DOC!I75</f>
        <v>1.2029295640404361</v>
      </c>
      <c r="Q30" s="5">
        <f t="shared" si="1"/>
        <v>71.198568066699025</v>
      </c>
      <c r="R30" s="5">
        <f>AVERAGE(Q30:Q32)</f>
        <v>70.256636734038366</v>
      </c>
      <c r="S30" s="5">
        <f>STDEV(Q30:Q32)</f>
        <v>0.91117439717351512</v>
      </c>
      <c r="T30" s="5">
        <f>S30/R30*100</f>
        <v>1.296922880927011</v>
      </c>
      <c r="U30" s="6">
        <v>70.60735999075176</v>
      </c>
      <c r="V30" s="6"/>
    </row>
    <row r="31" spans="1:28" x14ac:dyDescent="0.2">
      <c r="A31" t="s">
        <v>38</v>
      </c>
      <c r="B31" t="s">
        <v>175</v>
      </c>
      <c r="C31">
        <v>1</v>
      </c>
      <c r="D31">
        <v>3</v>
      </c>
      <c r="E31">
        <v>9.8699999999999996E-2</v>
      </c>
      <c r="F31">
        <v>9.8699999999999996E-2</v>
      </c>
      <c r="G31">
        <v>0</v>
      </c>
      <c r="H31" s="6"/>
      <c r="I31" s="6"/>
      <c r="J31" s="6"/>
      <c r="L31" s="1">
        <f>AE2213_ParSDOM10m_DOC!C219</f>
        <v>67</v>
      </c>
      <c r="M31" s="1" t="str">
        <f>AE2213_ParSDOM10m_DOC!A219</f>
        <v>E02</v>
      </c>
      <c r="N31" s="1" t="str">
        <f>AE2213_ParSDOM10m_DOC!B219</f>
        <v>AE2213 SRW</v>
      </c>
      <c r="O31" s="5">
        <f>AE2213_ParSDOM10m_DOC!H219</f>
        <v>70.406214411098546</v>
      </c>
      <c r="P31" s="5">
        <f>AE2213_ParSDOM10m_DOC!I219</f>
        <v>0.69078238125563385</v>
      </c>
      <c r="Q31" s="5">
        <f t="shared" si="1"/>
        <v>70.191642502021608</v>
      </c>
      <c r="R31" s="5"/>
      <c r="S31" s="5"/>
      <c r="T31" s="5"/>
      <c r="U31" s="6"/>
      <c r="V31" s="6"/>
    </row>
    <row r="32" spans="1:28" x14ac:dyDescent="0.2">
      <c r="H32" s="6"/>
      <c r="I32" s="6"/>
      <c r="J32" s="6"/>
      <c r="L32" s="1">
        <f>AE2213_ParSDOM10m_DOC!C365</f>
        <v>7</v>
      </c>
      <c r="M32" s="1" t="str">
        <f>AE2213_ParSDOM10m_DOC!A365</f>
        <v>E03</v>
      </c>
      <c r="N32" s="1" t="str">
        <f>AE2213_ParSDOM10m_DOC!B365</f>
        <v>AE2213 SRW</v>
      </c>
      <c r="O32" s="5">
        <f>AE2213_ParSDOM10m_DOC!H365</f>
        <v>69.594271542471418</v>
      </c>
      <c r="P32" s="5">
        <f>AE2213_ParSDOM10m_DOC!I365</f>
        <v>1.1313527749959107</v>
      </c>
      <c r="Q32" s="5">
        <f t="shared" si="1"/>
        <v>69.37969963339448</v>
      </c>
      <c r="R32" s="5"/>
      <c r="S32" s="5"/>
      <c r="T32" s="5"/>
      <c r="U32" s="6"/>
      <c r="V32" s="6"/>
    </row>
    <row r="33" spans="1:22" x14ac:dyDescent="0.2">
      <c r="H33" s="6"/>
      <c r="I33" s="6"/>
      <c r="J33" s="6"/>
      <c r="L33" s="1"/>
      <c r="M33" s="1"/>
      <c r="N33" s="1"/>
      <c r="O33" s="5"/>
      <c r="P33" s="5"/>
      <c r="Q33" s="5"/>
      <c r="R33" s="5" t="s">
        <v>28</v>
      </c>
      <c r="S33" s="5" t="s">
        <v>29</v>
      </c>
      <c r="T33" s="5" t="s">
        <v>30</v>
      </c>
      <c r="U33" s="6"/>
      <c r="V33" s="6"/>
    </row>
    <row r="34" spans="1:22" x14ac:dyDescent="0.2">
      <c r="A34" t="s">
        <v>40</v>
      </c>
      <c r="B34">
        <v>25</v>
      </c>
      <c r="C34">
        <v>2</v>
      </c>
      <c r="D34">
        <v>1</v>
      </c>
      <c r="E34">
        <v>3.04</v>
      </c>
      <c r="F34">
        <v>3.04</v>
      </c>
      <c r="G34">
        <v>0</v>
      </c>
      <c r="H34" s="6">
        <f>AVERAGE(F34:F38)/B$13</f>
        <v>26.75337201178974</v>
      </c>
      <c r="I34" s="6">
        <f>STDEV(F34:F38)/B$13</f>
        <v>0.39086564299730769</v>
      </c>
      <c r="J34" s="6">
        <f>I34/H34*100</f>
        <v>1.460995805781268</v>
      </c>
      <c r="L34" s="1">
        <f>AE2213_ParSDOM10m_DOC!C80</f>
        <v>8</v>
      </c>
      <c r="M34" s="1" t="str">
        <f>AE2213_ParSDOM10m_DOC!A80</f>
        <v>F01</v>
      </c>
      <c r="N34" s="1" t="str">
        <f>AE2213_ParSDOM10m_DOC!B80</f>
        <v>AE2213 DRW</v>
      </c>
      <c r="O34" s="5">
        <f>AE2213_ParSDOM10m_DOC!H80</f>
        <v>59.525015895697521</v>
      </c>
      <c r="P34" s="5">
        <f>AE2213_ParSDOM10m_DOC!I80</f>
        <v>0.67463063518926469</v>
      </c>
      <c r="Q34" s="5">
        <f t="shared" si="1"/>
        <v>59.310443986620584</v>
      </c>
      <c r="R34" s="5">
        <f>AVERAGE(Q34:Q36)</f>
        <v>58.359782085480084</v>
      </c>
      <c r="S34" s="5">
        <f>STDEV(Q34:Q36)</f>
        <v>1.1873763339552097</v>
      </c>
      <c r="T34" s="5">
        <f>S34/R34*100</f>
        <v>2.0345797936943102</v>
      </c>
      <c r="U34" s="6">
        <v>57.056582357219646</v>
      </c>
      <c r="V34" s="6"/>
    </row>
    <row r="35" spans="1:22" x14ac:dyDescent="0.2">
      <c r="A35" t="s">
        <v>40</v>
      </c>
      <c r="B35">
        <v>25</v>
      </c>
      <c r="C35">
        <v>2</v>
      </c>
      <c r="D35">
        <v>2</v>
      </c>
      <c r="E35">
        <v>3.1160000000000001</v>
      </c>
      <c r="F35">
        <v>3.1160000000000001</v>
      </c>
      <c r="G35">
        <v>0</v>
      </c>
      <c r="H35" s="6"/>
      <c r="I35" s="6"/>
      <c r="J35" s="6"/>
      <c r="L35" s="1">
        <f>AE2213_ParSDOM10m_DOC!C224</f>
        <v>68</v>
      </c>
      <c r="M35" s="1" t="str">
        <f>AE2213_ParSDOM10m_DOC!A224</f>
        <v>F02</v>
      </c>
      <c r="N35" s="1" t="str">
        <f>AE2213_ParSDOM10m_DOC!B224</f>
        <v>AE2213 DRW</v>
      </c>
      <c r="O35" s="5">
        <f>AE2213_ParSDOM10m_DOC!H224</f>
        <v>57.243427332960316</v>
      </c>
      <c r="P35" s="5">
        <f>AE2213_ParSDOM10m_DOC!I224</f>
        <v>0.66846362168224172</v>
      </c>
      <c r="Q35" s="5">
        <f t="shared" si="1"/>
        <v>57.028855423883378</v>
      </c>
      <c r="R35" s="5"/>
      <c r="S35" s="5"/>
      <c r="T35" s="5"/>
      <c r="U35" s="6"/>
      <c r="V35" s="6"/>
    </row>
    <row r="36" spans="1:22" x14ac:dyDescent="0.2">
      <c r="A36" t="s">
        <v>40</v>
      </c>
      <c r="B36">
        <v>25</v>
      </c>
      <c r="C36">
        <v>2</v>
      </c>
      <c r="D36">
        <v>3</v>
      </c>
      <c r="E36">
        <v>3.0369999999999999</v>
      </c>
      <c r="F36">
        <v>3.0369999999999999</v>
      </c>
      <c r="G36">
        <v>0</v>
      </c>
      <c r="H36" s="6"/>
      <c r="I36" s="6"/>
      <c r="J36" s="6"/>
      <c r="L36" s="1">
        <f>AE2213_ParSDOM10m_DOC!C371</f>
        <v>8</v>
      </c>
      <c r="M36" s="1" t="str">
        <f>AE2213_ParSDOM10m_DOC!A371</f>
        <v>F03</v>
      </c>
      <c r="N36" s="1" t="str">
        <f>AE2213_ParSDOM10m_DOC!B371</f>
        <v>AE2213 DRW</v>
      </c>
      <c r="O36" s="5">
        <f>AE2213_ParSDOM10m_DOC!H371</f>
        <v>58.954618755013215</v>
      </c>
      <c r="P36" s="5">
        <f>AE2213_ParSDOM10m_DOC!I371</f>
        <v>0.71900529442805472</v>
      </c>
      <c r="Q36" s="5">
        <f t="shared" si="1"/>
        <v>58.740046845936277</v>
      </c>
      <c r="R36" s="5"/>
      <c r="S36" s="5"/>
      <c r="T36" s="5"/>
      <c r="U36" s="6"/>
      <c r="V36" s="6"/>
    </row>
    <row r="37" spans="1:22" x14ac:dyDescent="0.2">
      <c r="H37" s="6"/>
      <c r="I37" s="6"/>
      <c r="J37" s="6"/>
      <c r="L37" s="1"/>
      <c r="M37" s="1"/>
      <c r="N37" s="1"/>
      <c r="O37" s="5"/>
      <c r="P37" s="5"/>
      <c r="Q37" s="5"/>
      <c r="R37" s="5"/>
      <c r="S37" s="5"/>
      <c r="T37" s="5"/>
      <c r="U37" s="6"/>
      <c r="V37" s="6"/>
    </row>
    <row r="38" spans="1:22" x14ac:dyDescent="0.2">
      <c r="H38" s="6"/>
      <c r="I38" s="6"/>
      <c r="J38" s="6"/>
      <c r="L38" s="1">
        <f>AE2213_ParSDOM10m_DOC!C85</f>
        <v>9</v>
      </c>
      <c r="M38" s="1" t="str">
        <f>AE2213_ParSDOM10m_DOC!A85</f>
        <v>X01</v>
      </c>
      <c r="N38" s="1" t="str">
        <f>AE2213_ParSDOM10m_DOC!B85</f>
        <v>AE2213 SDOM GH Par-0</v>
      </c>
      <c r="O38" s="5">
        <f>AE2213_ParSDOM10m_DOC!H85</f>
        <v>72.370592319067455</v>
      </c>
      <c r="P38" s="5">
        <f>AE2213_ParSDOM10m_DOC!I85</f>
        <v>0.84250362797373113</v>
      </c>
      <c r="Q38" s="5">
        <f t="shared" si="1"/>
        <v>72.156020409990518</v>
      </c>
      <c r="R38" s="5">
        <f>AVERAGE(Q38:Q40)</f>
        <v>72.397566137933367</v>
      </c>
      <c r="S38" s="5">
        <f>STDEV(Q38:Q40)</f>
        <v>0.39343566330820268</v>
      </c>
      <c r="T38" s="5">
        <f>S38/R38*100</f>
        <v>0.54343769313822066</v>
      </c>
      <c r="U38" s="6"/>
      <c r="V38" s="6"/>
    </row>
    <row r="39" spans="1:22" x14ac:dyDescent="0.2">
      <c r="A39" t="s">
        <v>41</v>
      </c>
      <c r="B39">
        <v>50</v>
      </c>
      <c r="C39">
        <v>3</v>
      </c>
      <c r="D39">
        <v>1</v>
      </c>
      <c r="E39">
        <v>5.9059999999999997</v>
      </c>
      <c r="F39">
        <v>5.9059999999999997</v>
      </c>
      <c r="G39">
        <v>0</v>
      </c>
      <c r="H39" s="6">
        <f>AVERAGE(F39:F43)/B$13</f>
        <v>51.166951670976523</v>
      </c>
      <c r="I39" s="6">
        <f>STDEV(F39:F43)/B$13</f>
        <v>0.48313528205274059</v>
      </c>
      <c r="J39" s="6">
        <f>I39/H39*100</f>
        <v>0.94423307677089907</v>
      </c>
      <c r="L39" s="1">
        <f>AE2213_ParSDOM10m_DOC!C91</f>
        <v>10</v>
      </c>
      <c r="M39" s="1" t="str">
        <f>AE2213_ParSDOM10m_DOC!A91</f>
        <v>X02</v>
      </c>
      <c r="N39" s="1" t="str">
        <f>AE2213_ParSDOM10m_DOC!B91</f>
        <v>AE2213 SDOM GH Par-0</v>
      </c>
      <c r="O39" s="5">
        <f>AE2213_ParSDOM10m_DOC!H91</f>
        <v>72.399694214000334</v>
      </c>
      <c r="P39" s="5">
        <f>AE2213_ParSDOM10m_DOC!I91</f>
        <v>1.1394757677890703</v>
      </c>
      <c r="Q39" s="5">
        <f t="shared" si="1"/>
        <v>72.185122304923397</v>
      </c>
      <c r="R39" s="5"/>
      <c r="S39" s="5"/>
      <c r="T39" s="5"/>
      <c r="U39" s="6"/>
      <c r="V39" s="6"/>
    </row>
    <row r="40" spans="1:22" x14ac:dyDescent="0.2">
      <c r="A40" t="s">
        <v>41</v>
      </c>
      <c r="B40">
        <v>50</v>
      </c>
      <c r="C40">
        <v>3</v>
      </c>
      <c r="D40">
        <v>2</v>
      </c>
      <c r="E40">
        <v>5.7990000000000004</v>
      </c>
      <c r="F40">
        <v>5.7990000000000004</v>
      </c>
      <c r="G40">
        <v>0</v>
      </c>
      <c r="H40" s="6"/>
      <c r="I40" s="6"/>
      <c r="J40" s="6"/>
      <c r="L40" s="1">
        <f>AE2213_ParSDOM10m_DOC!C96</f>
        <v>11</v>
      </c>
      <c r="M40" s="1" t="str">
        <f>AE2213_ParSDOM10m_DOC!A96</f>
        <v>X03</v>
      </c>
      <c r="N40" s="1" t="str">
        <f>AE2213_ParSDOM10m_DOC!B96</f>
        <v>AE2213 SDOM GH Par-0</v>
      </c>
      <c r="O40" s="5">
        <f>AE2213_ParSDOM10m_DOC!H96</f>
        <v>73.066127607963111</v>
      </c>
      <c r="P40" s="5">
        <f>AE2213_ParSDOM10m_DOC!I96</f>
        <v>0.72789069467729861</v>
      </c>
      <c r="Q40" s="5">
        <f t="shared" si="1"/>
        <v>72.851555698886173</v>
      </c>
      <c r="R40" s="5"/>
      <c r="S40" s="5"/>
      <c r="T40" s="5"/>
      <c r="U40" s="6"/>
      <c r="V40" s="6"/>
    </row>
    <row r="41" spans="1:22" x14ac:dyDescent="0.2">
      <c r="A41" t="s">
        <v>41</v>
      </c>
      <c r="B41">
        <v>50</v>
      </c>
      <c r="C41">
        <v>3</v>
      </c>
      <c r="D41">
        <v>3</v>
      </c>
      <c r="E41">
        <v>5.8769999999999998</v>
      </c>
      <c r="F41">
        <v>5.8769999999999998</v>
      </c>
      <c r="G41">
        <v>0</v>
      </c>
      <c r="H41" s="6"/>
      <c r="I41" s="6"/>
      <c r="J41" s="6"/>
      <c r="L41" s="1">
        <f>AE2213_ParSDOM10m_DOC!C106</f>
        <v>12</v>
      </c>
      <c r="M41" s="1" t="str">
        <f>AE2213_ParSDOM10m_DOC!A106</f>
        <v>X04</v>
      </c>
      <c r="N41" s="1" t="str">
        <f>AE2213_ParSDOM10m_DOC!B106</f>
        <v>AE2213 SDOM GH Par-6</v>
      </c>
      <c r="O41" s="5">
        <f>AE2213_ParSDOM10m_DOC!H106</f>
        <v>72.065022422272293</v>
      </c>
      <c r="P41" s="5">
        <f>AE2213_ParSDOM10m_DOC!I106</f>
        <v>1.4068501366690556</v>
      </c>
      <c r="Q41" s="5">
        <f t="shared" si="1"/>
        <v>71.850450513195355</v>
      </c>
      <c r="R41" s="5">
        <f>AVERAGE(Q41:Q43)</f>
        <v>71.555551311208902</v>
      </c>
      <c r="S41" s="5">
        <f>STDEV(Q41:Q43)</f>
        <v>0.9180267982673731</v>
      </c>
      <c r="T41" s="5">
        <f>S41/R41*100</f>
        <v>1.2829567817522602</v>
      </c>
      <c r="U41" s="6"/>
      <c r="V41" s="6"/>
    </row>
    <row r="42" spans="1:22" x14ac:dyDescent="0.2">
      <c r="H42" s="6"/>
      <c r="I42" s="6"/>
      <c r="J42" s="6"/>
      <c r="L42" s="1">
        <f>AE2213_ParSDOM10m_DOC!C111</f>
        <v>13</v>
      </c>
      <c r="M42" s="1" t="str">
        <f>AE2213_ParSDOM10m_DOC!A111</f>
        <v>X05</v>
      </c>
      <c r="N42" s="1" t="str">
        <f>AE2213_ParSDOM10m_DOC!B111</f>
        <v>AE2213 SDOM GH Par-6</v>
      </c>
      <c r="O42" s="5">
        <f>AE2213_ParSDOM10m_DOC!H111</f>
        <v>72.504461035758681</v>
      </c>
      <c r="P42" s="5">
        <f>AE2213_ParSDOM10m_DOC!I111</f>
        <v>0.8268421456585483</v>
      </c>
      <c r="Q42" s="5">
        <f t="shared" si="1"/>
        <v>72.289889126681743</v>
      </c>
      <c r="R42" s="5"/>
      <c r="S42" s="5"/>
      <c r="T42" s="5"/>
      <c r="U42" s="6"/>
      <c r="V42" s="6"/>
    </row>
    <row r="43" spans="1:22" x14ac:dyDescent="0.2">
      <c r="H43" s="6"/>
      <c r="I43" s="6"/>
      <c r="J43" s="6"/>
      <c r="L43" s="1">
        <f>AE2213_ParSDOM10m_DOC!C116</f>
        <v>14</v>
      </c>
      <c r="M43" s="1" t="str">
        <f>AE2213_ParSDOM10m_DOC!A116</f>
        <v>X06</v>
      </c>
      <c r="N43" s="1" t="str">
        <f>AE2213_ParSDOM10m_DOC!B116</f>
        <v>AE2213 SDOM GH Par-6</v>
      </c>
      <c r="O43" s="5">
        <f>AE2213_ParSDOM10m_DOC!H116</f>
        <v>70.740886202826587</v>
      </c>
      <c r="P43" s="5">
        <f>AE2213_ParSDOM10m_DOC!I116</f>
        <v>0.18341121521468184</v>
      </c>
      <c r="Q43" s="5">
        <f t="shared" si="1"/>
        <v>70.52631429374965</v>
      </c>
      <c r="R43" s="5"/>
      <c r="S43" s="5"/>
      <c r="T43" s="5"/>
      <c r="U43" s="6"/>
      <c r="V43" s="6"/>
    </row>
    <row r="44" spans="1:22" x14ac:dyDescent="0.2">
      <c r="A44" t="s">
        <v>42</v>
      </c>
      <c r="B44">
        <v>75</v>
      </c>
      <c r="C44">
        <v>4</v>
      </c>
      <c r="D44">
        <v>1</v>
      </c>
      <c r="E44">
        <v>8.75</v>
      </c>
      <c r="F44">
        <v>8.75</v>
      </c>
      <c r="G44">
        <v>0</v>
      </c>
      <c r="H44" s="6">
        <f>AVERAGE(F44:F48)/B$13</f>
        <v>76.569995757880974</v>
      </c>
      <c r="I44" s="6">
        <f>STDEV(F44:F48)/B$13</f>
        <v>0.16710165145177414</v>
      </c>
      <c r="J44" s="6">
        <f>I44/H44*100</f>
        <v>0.21823385230444547</v>
      </c>
      <c r="L44" s="1">
        <f>AE2213_ParSDOM10m_DOC!C127</f>
        <v>15</v>
      </c>
      <c r="M44" s="1" t="str">
        <f>AE2213_ParSDOM10m_DOC!A127</f>
        <v>X07</v>
      </c>
      <c r="N44" s="1" t="str">
        <f>AE2213_ParSDOM10m_DOC!B127</f>
        <v>AE2213 SDOM GH Par-7</v>
      </c>
      <c r="O44" s="5">
        <f>AE2213_ParSDOM10m_DOC!H127</f>
        <v>67.172993884056424</v>
      </c>
      <c r="P44" s="5">
        <f>AE2213_ParSDOM10m_DOC!I127</f>
        <v>0.59923762665499147</v>
      </c>
      <c r="Q44" s="5">
        <f t="shared" si="1"/>
        <v>66.958421974979487</v>
      </c>
      <c r="R44" s="5">
        <f>AVERAGE(Q44:Q46)</f>
        <v>67.425992420234309</v>
      </c>
      <c r="S44" s="5">
        <f>STDEV(Q44:Q46)</f>
        <v>0.51618208598090387</v>
      </c>
      <c r="T44" s="5">
        <f>S44/R44*100</f>
        <v>0.76555356095285199</v>
      </c>
      <c r="U44" s="6"/>
      <c r="V44" s="6"/>
    </row>
    <row r="45" spans="1:22" x14ac:dyDescent="0.2">
      <c r="A45" t="s">
        <v>42</v>
      </c>
      <c r="B45">
        <v>75</v>
      </c>
      <c r="C45">
        <v>4</v>
      </c>
      <c r="D45">
        <v>2</v>
      </c>
      <c r="E45">
        <v>8.7729999999999997</v>
      </c>
      <c r="F45">
        <v>8.7729999999999997</v>
      </c>
      <c r="G45">
        <v>0</v>
      </c>
      <c r="H45" s="6"/>
      <c r="I45" s="6"/>
      <c r="J45" s="6"/>
      <c r="L45" s="1">
        <f>AE2213_ParSDOM10m_DOC!C133</f>
        <v>16</v>
      </c>
      <c r="M45" s="1" t="str">
        <f>AE2213_ParSDOM10m_DOC!A133</f>
        <v>X08</v>
      </c>
      <c r="N45" s="1" t="str">
        <f>AE2213_ParSDOM10m_DOC!B133</f>
        <v>AE2213 SDOM GH Par-7</v>
      </c>
      <c r="O45" s="5">
        <f>AE2213_ParSDOM10m_DOC!H133</f>
        <v>67.554228707677055</v>
      </c>
      <c r="P45" s="5">
        <f>AE2213_ParSDOM10m_DOC!I133</f>
        <v>1.336014716842129</v>
      </c>
      <c r="Q45" s="5">
        <f t="shared" si="1"/>
        <v>67.339656798600117</v>
      </c>
      <c r="R45" s="5"/>
      <c r="S45" s="5"/>
      <c r="T45" s="5"/>
      <c r="U45" s="6"/>
      <c r="V45" s="6"/>
    </row>
    <row r="46" spans="1:22" x14ac:dyDescent="0.2">
      <c r="A46" t="s">
        <v>42</v>
      </c>
      <c r="B46">
        <v>75</v>
      </c>
      <c r="C46">
        <v>4</v>
      </c>
      <c r="D46">
        <v>3</v>
      </c>
      <c r="E46">
        <v>8.7880000000000003</v>
      </c>
      <c r="F46">
        <v>8.7880000000000003</v>
      </c>
      <c r="G46">
        <v>0</v>
      </c>
      <c r="H46" s="6"/>
      <c r="I46" s="6"/>
      <c r="J46" s="6"/>
      <c r="L46" s="1">
        <f>AE2213_ParSDOM10m_DOC!C139</f>
        <v>17</v>
      </c>
      <c r="M46" s="1" t="str">
        <f>AE2213_ParSDOM10m_DOC!A139</f>
        <v>X09</v>
      </c>
      <c r="N46" s="1" t="str">
        <f>AE2213_ParSDOM10m_DOC!B139</f>
        <v>AE2213 SDOM GH Par-7</v>
      </c>
      <c r="O46" s="5">
        <f>AE2213_ParSDOM10m_DOC!H139</f>
        <v>68.194470396200245</v>
      </c>
      <c r="P46" s="5">
        <f>AE2213_ParSDOM10m_DOC!I139</f>
        <v>0.47169315136024587</v>
      </c>
      <c r="Q46" s="5">
        <f t="shared" si="1"/>
        <v>67.979898487123307</v>
      </c>
      <c r="R46" s="5"/>
      <c r="S46" s="5"/>
      <c r="T46" s="5"/>
      <c r="U46" s="6"/>
      <c r="V46" s="6"/>
    </row>
    <row r="47" spans="1:22" x14ac:dyDescent="0.2">
      <c r="H47" s="6"/>
      <c r="I47" s="6"/>
      <c r="J47" s="6"/>
      <c r="L47" s="1">
        <f>AE2213_ParSDOM10m_DOC!C149</f>
        <v>18</v>
      </c>
      <c r="M47" s="1" t="str">
        <f>AE2213_ParSDOM10m_DOC!A149</f>
        <v>X10</v>
      </c>
      <c r="N47" s="1" t="str">
        <f>AE2213_ParSDOM10m_DOC!B149</f>
        <v>AE2213 SDOM GH Par-8</v>
      </c>
      <c r="O47" s="5">
        <f>AE2213_ParSDOM10m_DOC!H149</f>
        <v>68.267225133532421</v>
      </c>
      <c r="P47" s="5">
        <f>AE2213_ParSDOM10m_DOC!I149</f>
        <v>1.2316704471138309</v>
      </c>
      <c r="Q47" s="5">
        <f t="shared" si="1"/>
        <v>68.052653224455483</v>
      </c>
      <c r="R47" s="5">
        <f>AVERAGE(Q47:Q49)</f>
        <v>67.717011369563025</v>
      </c>
      <c r="S47" s="5">
        <f>STDEV(Q47:Q49)</f>
        <v>0.49812153139907644</v>
      </c>
      <c r="T47" s="5">
        <f>S47/R47*100</f>
        <v>0.73559290542312483</v>
      </c>
      <c r="U47" s="6"/>
      <c r="V47" s="6"/>
    </row>
    <row r="48" spans="1:22" x14ac:dyDescent="0.2">
      <c r="H48" s="6"/>
      <c r="I48" s="6"/>
      <c r="J48" s="6"/>
      <c r="L48" s="1">
        <f>AE2213_ParSDOM10m_DOC!C154</f>
        <v>19</v>
      </c>
      <c r="M48" s="1" t="str">
        <f>AE2213_ParSDOM10m_DOC!A154</f>
        <v>X11</v>
      </c>
      <c r="N48" s="1" t="str">
        <f>AE2213_ParSDOM10m_DOC!B154</f>
        <v>AE2213 SDOM GH Par-8</v>
      </c>
      <c r="O48" s="5">
        <f>AE2213_ParSDOM10m_DOC!H154</f>
        <v>67.359246011626809</v>
      </c>
      <c r="P48" s="5">
        <f>AE2213_ParSDOM10m_DOC!I154</f>
        <v>0.82235899686026526</v>
      </c>
      <c r="Q48" s="5">
        <f t="shared" si="1"/>
        <v>67.144674102549871</v>
      </c>
      <c r="R48" s="5"/>
      <c r="S48" s="5"/>
      <c r="T48" s="5"/>
      <c r="U48" s="6"/>
      <c r="V48" s="6"/>
    </row>
    <row r="49" spans="1:22" x14ac:dyDescent="0.2">
      <c r="A49" t="s">
        <v>43</v>
      </c>
      <c r="B49">
        <v>100</v>
      </c>
      <c r="C49">
        <v>5</v>
      </c>
      <c r="D49">
        <v>1</v>
      </c>
      <c r="E49">
        <v>11.56</v>
      </c>
      <c r="F49">
        <v>11.56</v>
      </c>
      <c r="G49">
        <v>0</v>
      </c>
      <c r="H49" s="6">
        <f>AVERAGE(F49:F53)/B$13</f>
        <v>100.45974130827604</v>
      </c>
      <c r="I49" s="6">
        <f>STDEV(F49:F53)/B$13</f>
        <v>1.1225940448629361</v>
      </c>
      <c r="J49" s="6">
        <f>I49/H49*100</f>
        <v>1.1174566351092674</v>
      </c>
      <c r="L49" s="1">
        <f>AE2213_ParSDOM10m_DOC!C160</f>
        <v>20</v>
      </c>
      <c r="M49" s="1" t="str">
        <f>AE2213_ParSDOM10m_DOC!A160</f>
        <v>X12</v>
      </c>
      <c r="N49" s="1" t="str">
        <f>AE2213_ParSDOM10m_DOC!B160</f>
        <v>AE2213 SDOM GH Par-8</v>
      </c>
      <c r="O49" s="5">
        <f>AE2213_ParSDOM10m_DOC!H160</f>
        <v>68.168278690760658</v>
      </c>
      <c r="P49" s="5">
        <f>AE2213_ParSDOM10m_DOC!I160</f>
        <v>0.94633079969812606</v>
      </c>
      <c r="Q49" s="5">
        <f t="shared" si="1"/>
        <v>67.953706781683721</v>
      </c>
      <c r="R49" s="5"/>
      <c r="S49" s="5"/>
      <c r="T49" s="5"/>
      <c r="U49" s="6"/>
      <c r="V49" s="6"/>
    </row>
    <row r="50" spans="1:22" x14ac:dyDescent="0.2">
      <c r="A50" t="s">
        <v>43</v>
      </c>
      <c r="B50">
        <v>100</v>
      </c>
      <c r="C50">
        <v>5</v>
      </c>
      <c r="D50">
        <v>2</v>
      </c>
      <c r="E50">
        <v>11.6</v>
      </c>
      <c r="F50">
        <v>11.6</v>
      </c>
      <c r="G50">
        <v>0</v>
      </c>
      <c r="H50" s="6"/>
      <c r="I50" s="6"/>
      <c r="J50" s="6"/>
      <c r="L50" s="1">
        <f>AE2213_ParSDOM10m_DOC!C170</f>
        <v>21</v>
      </c>
      <c r="M50" s="1" t="str">
        <f>AE2213_ParSDOM10m_DOC!A170</f>
        <v>X13</v>
      </c>
      <c r="N50" s="1" t="str">
        <f>AE2213_ParSDOM10m_DOC!B170</f>
        <v>AE2213 SDOM GH Par-9</v>
      </c>
      <c r="O50" s="5">
        <f>AE2213_ParSDOM10m_DOC!H170</f>
        <v>67.752121593220579</v>
      </c>
      <c r="P50" s="5">
        <f>AE2213_ParSDOM10m_DOC!I170</f>
        <v>1.0147885428105121</v>
      </c>
      <c r="Q50" s="5">
        <f t="shared" si="1"/>
        <v>67.537549684143642</v>
      </c>
      <c r="R50" s="5">
        <f>AVERAGE(Q50:Q52)</f>
        <v>66.606289046291735</v>
      </c>
      <c r="S50" s="5">
        <f>STDEV(Q50:Q52)</f>
        <v>0.8444365022074386</v>
      </c>
      <c r="T50" s="5">
        <f>S50/R50*100</f>
        <v>1.267802957196055</v>
      </c>
      <c r="U50" s="6"/>
      <c r="V50" s="6"/>
    </row>
    <row r="51" spans="1:22" x14ac:dyDescent="0.2">
      <c r="A51" t="s">
        <v>43</v>
      </c>
      <c r="B51">
        <v>100</v>
      </c>
      <c r="C51">
        <v>5</v>
      </c>
      <c r="D51">
        <v>3</v>
      </c>
      <c r="E51">
        <v>11.36</v>
      </c>
      <c r="F51">
        <v>11.36</v>
      </c>
      <c r="G51">
        <v>0</v>
      </c>
      <c r="H51" s="6"/>
      <c r="I51" s="6"/>
      <c r="J51" s="6"/>
      <c r="L51" s="1">
        <f>AE2213_ParSDOM10m_DOC!C175</f>
        <v>22</v>
      </c>
      <c r="M51" s="1" t="str">
        <f>AE2213_ParSDOM10m_DOC!A175</f>
        <v>X14</v>
      </c>
      <c r="N51" s="1" t="str">
        <f>AE2213_ParSDOM10m_DOC!B175</f>
        <v>AE2213 SDOM GH Par-9</v>
      </c>
      <c r="O51" s="5">
        <f>AE2213_ParSDOM10m_DOC!H175</f>
        <v>66.60550693286541</v>
      </c>
      <c r="P51" s="5">
        <f>AE2213_ParSDOM10m_DOC!I175</f>
        <v>0.71200984235004239</v>
      </c>
      <c r="Q51" s="5">
        <f t="shared" si="1"/>
        <v>66.390935023788472</v>
      </c>
      <c r="R51" s="5"/>
      <c r="S51" s="5"/>
      <c r="T51" s="5"/>
      <c r="U51" s="6"/>
      <c r="V51" s="6"/>
    </row>
    <row r="52" spans="1:22" x14ac:dyDescent="0.2">
      <c r="H52" s="6"/>
      <c r="I52" s="6"/>
      <c r="J52" s="6"/>
      <c r="L52" s="1">
        <f>AE2213_ParSDOM10m_DOC!C180</f>
        <v>23</v>
      </c>
      <c r="M52" s="1" t="str">
        <f>AE2213_ParSDOM10m_DOC!A180</f>
        <v>X15</v>
      </c>
      <c r="N52" s="1" t="str">
        <f>AE2213_ParSDOM10m_DOC!B180</f>
        <v>AE2213 SDOM GH Par-9</v>
      </c>
      <c r="O52" s="5">
        <f>AE2213_ParSDOM10m_DOC!H180</f>
        <v>66.104954340020001</v>
      </c>
      <c r="P52" s="5">
        <f>AE2213_ParSDOM10m_DOC!I180</f>
        <v>0.56474924658249182</v>
      </c>
      <c r="Q52" s="5">
        <f t="shared" si="1"/>
        <v>65.890382430943063</v>
      </c>
      <c r="R52" s="5"/>
      <c r="S52" s="5"/>
      <c r="T52" s="5"/>
      <c r="U52" s="6"/>
      <c r="V52" s="6"/>
    </row>
    <row r="53" spans="1:22" x14ac:dyDescent="0.2">
      <c r="H53" s="6"/>
      <c r="I53" s="6"/>
      <c r="J53" s="6"/>
      <c r="L53" s="1">
        <f>AE2213_ParSDOM10m_DOC!C192</f>
        <v>24</v>
      </c>
      <c r="M53" s="1" t="str">
        <f>AE2213_ParSDOM10m_DOC!A192</f>
        <v>X16</v>
      </c>
      <c r="N53" s="1" t="str">
        <f>AE2213_ParSDOM10m_DOC!B192</f>
        <v>AE2213 SDOM GH Par-10</v>
      </c>
      <c r="O53" s="5">
        <f>AE2213_ParSDOM10m_DOC!H192</f>
        <v>65.153322375715064</v>
      </c>
      <c r="P53" s="5">
        <f>AE2213_ParSDOM10m_DOC!I192</f>
        <v>0.42469826215917234</v>
      </c>
      <c r="Q53" s="5">
        <f t="shared" si="1"/>
        <v>64.938750466638126</v>
      </c>
      <c r="R53" s="5">
        <f>AVERAGE(Q53:Q55)</f>
        <v>66.761499152600379</v>
      </c>
      <c r="S53" s="5">
        <f>STDEV(Q53:Q55)</f>
        <v>1.6256536624640623</v>
      </c>
      <c r="T53" s="5">
        <f>S53/R53*100</f>
        <v>2.435016713372804</v>
      </c>
      <c r="U53" s="6"/>
      <c r="V53" s="6"/>
    </row>
    <row r="54" spans="1:22" x14ac:dyDescent="0.2">
      <c r="A54" t="s">
        <v>35</v>
      </c>
      <c r="B54" t="s">
        <v>36</v>
      </c>
      <c r="C54">
        <v>0</v>
      </c>
      <c r="D54">
        <v>1</v>
      </c>
      <c r="E54">
        <v>0.1424</v>
      </c>
      <c r="F54">
        <v>0.1424</v>
      </c>
      <c r="G54">
        <v>0</v>
      </c>
      <c r="H54" s="6">
        <f>AVERAGE(F54:F58)/B$13</f>
        <v>0.41441098384410513</v>
      </c>
      <c r="I54" s="6">
        <f>STDEV(F54:F58)/B$13</f>
        <v>0.71778087923259526</v>
      </c>
      <c r="J54" s="6">
        <f>I54/H54*100</f>
        <v>173.20508075688775</v>
      </c>
      <c r="L54" s="1">
        <f>AE2213_ParSDOM10m_DOC!C198</f>
        <v>25</v>
      </c>
      <c r="M54" s="1" t="str">
        <f>AE2213_ParSDOM10m_DOC!A198</f>
        <v>X17</v>
      </c>
      <c r="N54" s="1" t="str">
        <f>AE2213_ParSDOM10m_DOC!B198</f>
        <v>AE2213 SDOM GH Par-10</v>
      </c>
      <c r="O54" s="5">
        <f>AE2213_ParSDOM10m_DOC!H198</f>
        <v>67.49893510730459</v>
      </c>
      <c r="P54" s="5">
        <f>AE2213_ParSDOM10m_DOC!I198</f>
        <v>0.39906752697272874</v>
      </c>
      <c r="Q54" s="5">
        <f t="shared" si="1"/>
        <v>67.284363198227652</v>
      </c>
      <c r="R54" s="5"/>
      <c r="S54" s="5"/>
      <c r="T54" s="5"/>
      <c r="U54" s="6"/>
      <c r="V54" s="6"/>
    </row>
    <row r="55" spans="1:22" x14ac:dyDescent="0.2">
      <c r="A55" t="s">
        <v>35</v>
      </c>
      <c r="B55" t="s">
        <v>36</v>
      </c>
      <c r="C55">
        <v>0</v>
      </c>
      <c r="D55">
        <v>2</v>
      </c>
      <c r="E55">
        <v>0</v>
      </c>
      <c r="F55">
        <v>0</v>
      </c>
      <c r="G55">
        <v>0</v>
      </c>
      <c r="H55" s="6"/>
      <c r="I55" s="6"/>
      <c r="J55" s="6"/>
      <c r="L55" s="1">
        <f>AE2213_ParSDOM10m_DOC!C203</f>
        <v>26</v>
      </c>
      <c r="M55" s="1" t="str">
        <f>AE2213_ParSDOM10m_DOC!A203</f>
        <v>X18</v>
      </c>
      <c r="N55" s="1" t="str">
        <f>AE2213_ParSDOM10m_DOC!B203</f>
        <v>AE2213 SDOM GH Par-10</v>
      </c>
      <c r="O55" s="5">
        <f>AE2213_ParSDOM10m_DOC!H203</f>
        <v>68.275955702012297</v>
      </c>
      <c r="P55" s="5">
        <f>AE2213_ParSDOM10m_DOC!I203</f>
        <v>1.0397932348938674</v>
      </c>
      <c r="Q55" s="5">
        <f t="shared" si="1"/>
        <v>68.061383792935359</v>
      </c>
      <c r="R55" s="5"/>
      <c r="S55" s="5"/>
      <c r="T55" s="5"/>
      <c r="U55" s="6"/>
      <c r="V55" s="6"/>
    </row>
    <row r="56" spans="1:22" x14ac:dyDescent="0.2">
      <c r="A56" t="s">
        <v>35</v>
      </c>
      <c r="B56" t="s">
        <v>36</v>
      </c>
      <c r="C56">
        <v>0</v>
      </c>
      <c r="D56">
        <v>3</v>
      </c>
      <c r="E56">
        <v>0</v>
      </c>
      <c r="F56">
        <v>0</v>
      </c>
      <c r="G56">
        <v>0</v>
      </c>
      <c r="H56" s="6"/>
      <c r="I56" s="6"/>
      <c r="J56" s="6"/>
      <c r="L56" s="1">
        <f>AE2213_ParSDOM10m_DOC!C229</f>
        <v>27</v>
      </c>
      <c r="M56" s="1" t="str">
        <f>AE2213_ParSDOM10m_DOC!A229</f>
        <v>X19</v>
      </c>
      <c r="N56" s="1" t="str">
        <f>AE2213_ParSDOM10m_DOC!B229</f>
        <v>AE2213 SDOM IJ Par-0</v>
      </c>
      <c r="O56" s="5">
        <f>AE2213_ParSDOM10m_DOC!H229</f>
        <v>77.347016352588668</v>
      </c>
      <c r="P56" s="5">
        <f>AE2213_ParSDOM10m_DOC!I229</f>
        <v>0.69254561487645871</v>
      </c>
      <c r="Q56" s="5">
        <f t="shared" si="1"/>
        <v>77.13244444351173</v>
      </c>
      <c r="R56" s="5">
        <f>AVERAGE(Q56:Q58)</f>
        <v>76.837545241525277</v>
      </c>
      <c r="S56" s="5">
        <f>STDEV(Q56:Q58)</f>
        <v>0.44209344949594259</v>
      </c>
      <c r="T56" s="5">
        <f>S56/R56*100</f>
        <v>0.57536123532616745</v>
      </c>
      <c r="U56" s="6"/>
      <c r="V56" s="6"/>
    </row>
    <row r="57" spans="1:22" x14ac:dyDescent="0.2">
      <c r="H57" s="6"/>
      <c r="I57" s="6"/>
      <c r="J57" s="6"/>
      <c r="L57" s="1">
        <f>AE2213_ParSDOM10m_DOC!C234</f>
        <v>28</v>
      </c>
      <c r="M57" s="1" t="str">
        <f>AE2213_ParSDOM10m_DOC!A234</f>
        <v>X20</v>
      </c>
      <c r="N57" s="1" t="str">
        <f>AE2213_ParSDOM10m_DOC!B234</f>
        <v>AE2213 SDOM IJ Par-0</v>
      </c>
      <c r="O57" s="5">
        <f>AE2213_ParSDOM10m_DOC!H234</f>
        <v>77.265531046776616</v>
      </c>
      <c r="P57" s="5">
        <f>AE2213_ParSDOM10m_DOC!I234</f>
        <v>0.57668031851063861</v>
      </c>
      <c r="Q57" s="5">
        <f t="shared" si="1"/>
        <v>77.050959137699678</v>
      </c>
      <c r="R57" s="5"/>
      <c r="S57" s="5"/>
      <c r="T57" s="5"/>
      <c r="U57" s="6"/>
      <c r="V57" s="6"/>
    </row>
    <row r="58" spans="1:22" x14ac:dyDescent="0.2">
      <c r="H58" s="6"/>
      <c r="I58" s="6"/>
      <c r="J58" s="6"/>
      <c r="L58" s="1">
        <f>AE2213_ParSDOM10m_DOC!C239</f>
        <v>29</v>
      </c>
      <c r="M58" s="1" t="str">
        <f>AE2213_ParSDOM10m_DOC!A239</f>
        <v>X21</v>
      </c>
      <c r="N58" s="1" t="str">
        <f>AE2213_ParSDOM10m_DOC!B239</f>
        <v>AE2213 SDOM IJ Par-0</v>
      </c>
      <c r="O58" s="5">
        <f>AE2213_ParSDOM10m_DOC!H239</f>
        <v>76.543804052441388</v>
      </c>
      <c r="P58" s="5">
        <f>AE2213_ParSDOM10m_DOC!I239</f>
        <v>1.1564076559021306</v>
      </c>
      <c r="Q58" s="5">
        <f t="shared" si="1"/>
        <v>76.32923214336445</v>
      </c>
      <c r="R58" s="5"/>
      <c r="S58" s="5"/>
      <c r="T58" s="5"/>
      <c r="U58" s="6"/>
      <c r="V58" s="6"/>
    </row>
    <row r="59" spans="1:22" x14ac:dyDescent="0.2">
      <c r="A59" t="s">
        <v>31</v>
      </c>
      <c r="B59" t="s">
        <v>32</v>
      </c>
      <c r="C59">
        <v>64</v>
      </c>
      <c r="D59">
        <v>1</v>
      </c>
      <c r="E59">
        <v>6.2450000000000001</v>
      </c>
      <c r="F59">
        <v>6.2450000000000001</v>
      </c>
      <c r="G59">
        <v>0</v>
      </c>
      <c r="H59" s="6">
        <f>AVERAGE(F59:F63)/B$13</f>
        <v>53.698816530136433</v>
      </c>
      <c r="I59" s="6">
        <f>STDEV(F59:F63)/B$13</f>
        <v>0.71805055709741084</v>
      </c>
      <c r="J59" s="6">
        <f>I59/H59*100</f>
        <v>1.3371813449453436</v>
      </c>
      <c r="L59" s="1">
        <f>AE2213_ParSDOM10m_DOC!C249</f>
        <v>30</v>
      </c>
      <c r="M59" s="1" t="str">
        <f>AE2213_ParSDOM10m_DOC!A249</f>
        <v>X22</v>
      </c>
      <c r="N59" s="1" t="str">
        <f>AE2213_ParSDOM10m_DOC!B249</f>
        <v>AE2213 SDOM IJ Par-6</v>
      </c>
      <c r="O59" s="5">
        <f>AE2213_ParSDOM10m_DOC!H249</f>
        <v>76.741696937984926</v>
      </c>
      <c r="P59" s="5">
        <f>AE2213_ParSDOM10m_DOC!I249</f>
        <v>1.0443161370696599</v>
      </c>
      <c r="Q59" s="5">
        <f t="shared" si="1"/>
        <v>76.527125028907989</v>
      </c>
      <c r="R59" s="5">
        <f>AVERAGE(Q59:Q61)</f>
        <v>75.28350405210989</v>
      </c>
      <c r="S59" s="5">
        <f>STDEV(Q59:Q61)</f>
        <v>1.0888361626901792</v>
      </c>
      <c r="T59" s="5">
        <f>S59/R59*100</f>
        <v>1.4463144036660494</v>
      </c>
      <c r="U59" s="6"/>
      <c r="V59" s="6"/>
    </row>
    <row r="60" spans="1:22" x14ac:dyDescent="0.2">
      <c r="A60" t="s">
        <v>31</v>
      </c>
      <c r="B60" t="s">
        <v>32</v>
      </c>
      <c r="C60">
        <v>64</v>
      </c>
      <c r="D60">
        <v>2</v>
      </c>
      <c r="E60">
        <v>6.1130000000000004</v>
      </c>
      <c r="F60">
        <v>6.1130000000000004</v>
      </c>
      <c r="G60">
        <v>0</v>
      </c>
      <c r="H60" s="6"/>
      <c r="I60" s="6"/>
      <c r="J60" s="6"/>
      <c r="L60" s="1">
        <f>AE2213_ParSDOM10m_DOC!C255</f>
        <v>31</v>
      </c>
      <c r="M60" s="1" t="str">
        <f>AE2213_ParSDOM10m_DOC!A255</f>
        <v>X23</v>
      </c>
      <c r="N60" s="1" t="str">
        <f>AE2213_ParSDOM10m_DOC!B255</f>
        <v>AE2213 SDOM IJ Par-6</v>
      </c>
      <c r="O60" s="5">
        <f>AE2213_ParSDOM10m_DOC!H255</f>
        <v>75.036325894918591</v>
      </c>
      <c r="P60" s="5">
        <f>AE2213_ParSDOM10m_DOC!I255</f>
        <v>0.93206059637796612</v>
      </c>
      <c r="Q60" s="5">
        <f t="shared" si="1"/>
        <v>74.821753985841653</v>
      </c>
      <c r="R60" s="5"/>
      <c r="S60" s="5"/>
      <c r="T60" s="5"/>
      <c r="U60" s="6"/>
      <c r="V60" s="6"/>
    </row>
    <row r="61" spans="1:22" x14ac:dyDescent="0.2">
      <c r="A61" t="s">
        <v>31</v>
      </c>
      <c r="B61" t="s">
        <v>32</v>
      </c>
      <c r="C61">
        <v>64</v>
      </c>
      <c r="D61">
        <v>3</v>
      </c>
      <c r="E61">
        <v>6.0940000000000003</v>
      </c>
      <c r="F61">
        <v>6.0940000000000003</v>
      </c>
      <c r="G61">
        <v>0</v>
      </c>
      <c r="H61" s="6"/>
      <c r="I61" s="6"/>
      <c r="J61" s="6"/>
      <c r="L61" s="1">
        <f>AE2213_ParSDOM10m_DOC!C260</f>
        <v>32</v>
      </c>
      <c r="M61" s="1" t="str">
        <f>AE2213_ParSDOM10m_DOC!A260</f>
        <v>X24</v>
      </c>
      <c r="N61" s="1" t="str">
        <f>AE2213_ParSDOM10m_DOC!B260</f>
        <v>AE2213 SDOM IJ Par-6</v>
      </c>
      <c r="O61" s="5">
        <f>AE2213_ParSDOM10m_DOC!H260</f>
        <v>74.716205050656981</v>
      </c>
      <c r="P61" s="5">
        <f>AE2213_ParSDOM10m_DOC!I260</f>
        <v>0.15146970198838114</v>
      </c>
      <c r="Q61" s="5">
        <f t="shared" si="1"/>
        <v>74.501633141580044</v>
      </c>
      <c r="R61" s="5"/>
      <c r="S61" s="5"/>
      <c r="T61" s="5"/>
      <c r="U61" s="6"/>
      <c r="V61" s="6"/>
    </row>
    <row r="62" spans="1:22" x14ac:dyDescent="0.2">
      <c r="H62" s="6"/>
      <c r="I62" s="6"/>
      <c r="J62" s="6"/>
      <c r="L62" s="1">
        <f>AE2213_ParSDOM10m_DOC!C273</f>
        <v>33</v>
      </c>
      <c r="M62" s="1" t="str">
        <f>AE2213_ParSDOM10m_DOC!A273</f>
        <v>X25</v>
      </c>
      <c r="N62" s="1" t="str">
        <f>AE2213_ParSDOM10m_DOC!B273</f>
        <v>AE2213 SDOM IJ Par-7</v>
      </c>
      <c r="O62" s="5">
        <f>AE2213_ParSDOM10m_DOC!H273</f>
        <v>71.174504437326391</v>
      </c>
      <c r="P62" s="5">
        <f>AE2213_ParSDOM10m_DOC!I273</f>
        <v>0.61520056778833487</v>
      </c>
      <c r="Q62" s="5">
        <f t="shared" si="1"/>
        <v>70.959932528249453</v>
      </c>
      <c r="R62" s="5">
        <f>AE2213_ParSDOMKL_DOC!Q59</f>
        <v>72.152391806059214</v>
      </c>
      <c r="S62" s="5">
        <f>STDEV(Q62:Q64)</f>
        <v>0.80699052649226544</v>
      </c>
      <c r="T62" s="5">
        <f>S62/R62*100</f>
        <v>1.118452910974042</v>
      </c>
      <c r="U62" s="6"/>
      <c r="V62" s="6"/>
    </row>
    <row r="63" spans="1:22" x14ac:dyDescent="0.2">
      <c r="H63" s="6"/>
      <c r="I63" s="6"/>
      <c r="J63" s="6"/>
      <c r="L63" s="1">
        <f>AE2213_ParSDOM10m_DOC!C278</f>
        <v>34</v>
      </c>
      <c r="M63" s="1" t="str">
        <f>AE2213_ParSDOM10m_DOC!A278</f>
        <v>X26</v>
      </c>
      <c r="N63" s="1" t="str">
        <f>AE2213_ParSDOM10m_DOC!B278</f>
        <v>AE2213 SDOM IJ Par-7</v>
      </c>
      <c r="O63" s="5">
        <f>AE2213_ParSDOM10m_DOC!H278</f>
        <v>69.681577227270026</v>
      </c>
      <c r="P63" s="5">
        <f>AE2213_ParSDOM10m_DOC!I278</f>
        <v>0.61711801643811848</v>
      </c>
      <c r="Q63" s="5">
        <f t="shared" si="1"/>
        <v>69.467005318193088</v>
      </c>
      <c r="R63" s="5">
        <f>AE2213_ParSDOMKL_DOC!Q60</f>
        <v>70.249647637381102</v>
      </c>
      <c r="S63" s="5"/>
      <c r="T63" s="5"/>
      <c r="U63" s="6"/>
      <c r="V63" s="6"/>
    </row>
    <row r="64" spans="1:22" x14ac:dyDescent="0.2">
      <c r="A64" t="s">
        <v>35</v>
      </c>
      <c r="B64" t="s">
        <v>36</v>
      </c>
      <c r="C64">
        <v>0</v>
      </c>
      <c r="D64">
        <v>1</v>
      </c>
      <c r="E64">
        <v>0</v>
      </c>
      <c r="F64">
        <v>0</v>
      </c>
      <c r="G64">
        <v>0</v>
      </c>
      <c r="H64" s="6">
        <f>AVERAGE(F64:F68)/B$13</f>
        <v>0</v>
      </c>
      <c r="I64" s="6">
        <f>STDEV(F64:F68)/B$13</f>
        <v>0</v>
      </c>
      <c r="J64" s="6" t="e">
        <f>I64/H64*100</f>
        <v>#DIV/0!</v>
      </c>
      <c r="L64" s="1">
        <f>AE2213_ParSDOM10m_DOC!C284</f>
        <v>35</v>
      </c>
      <c r="M64" s="1" t="str">
        <f>AE2213_ParSDOM10m_DOC!A284</f>
        <v>X27</v>
      </c>
      <c r="N64" s="1" t="str">
        <f>AE2213_ParSDOM10m_DOC!B284</f>
        <v>AE2213 SDOM IJ Par-7</v>
      </c>
      <c r="O64" s="5">
        <f>AE2213_ParSDOM10m_DOC!H284</f>
        <v>69.896931249773303</v>
      </c>
      <c r="P64" s="5">
        <f>AE2213_ParSDOM10m_DOC!I284</f>
        <v>1.2022534878669464</v>
      </c>
      <c r="Q64" s="5">
        <f t="shared" si="1"/>
        <v>69.682359340696365</v>
      </c>
      <c r="R64" s="5">
        <f>AE2213_ParSDOMKL_DOC!Q61</f>
        <v>69.713050577616698</v>
      </c>
      <c r="S64" s="5"/>
      <c r="T64" s="5"/>
      <c r="U64" s="6"/>
      <c r="V64" s="6"/>
    </row>
    <row r="65" spans="1:22" x14ac:dyDescent="0.2">
      <c r="A65" t="s">
        <v>35</v>
      </c>
      <c r="B65" t="s">
        <v>36</v>
      </c>
      <c r="C65">
        <v>0</v>
      </c>
      <c r="D65">
        <v>2</v>
      </c>
      <c r="E65">
        <v>0</v>
      </c>
      <c r="F65">
        <v>0</v>
      </c>
      <c r="G65">
        <v>0</v>
      </c>
      <c r="H65" s="6"/>
      <c r="I65" s="6"/>
      <c r="J65" s="6"/>
      <c r="L65" s="1">
        <f>AE2213_ParSDOM10m_DOC!C294</f>
        <v>36</v>
      </c>
      <c r="M65" s="1" t="str">
        <f>AE2213_ParSDOM10m_DOC!A294</f>
        <v>X28</v>
      </c>
      <c r="N65" s="1" t="str">
        <f>AE2213_ParSDOM10m_DOC!B294</f>
        <v>AE2213 SDOM IJ Par-8</v>
      </c>
      <c r="O65" s="5">
        <f>AE2213_ParSDOM10m_DOC!H294</f>
        <v>67.117700283683959</v>
      </c>
      <c r="P65" s="5">
        <f>AE2213_ParSDOM10m_DOC!I294</f>
        <v>0.60797194901839458</v>
      </c>
      <c r="Q65" s="5">
        <f t="shared" si="1"/>
        <v>66.903128374607022</v>
      </c>
      <c r="R65" s="5">
        <f>AE2213_ParSDOMKL_DOC!Q62</f>
        <v>68.503531799661275</v>
      </c>
      <c r="S65" s="5">
        <f>STDEV(Q65:Q67)</f>
        <v>1.5793590604547958</v>
      </c>
      <c r="T65" s="5">
        <f>S65/R65*100</f>
        <v>2.305514794585533</v>
      </c>
      <c r="U65" s="6"/>
      <c r="V65" s="6"/>
    </row>
    <row r="66" spans="1:22" x14ac:dyDescent="0.2">
      <c r="A66" t="s">
        <v>35</v>
      </c>
      <c r="B66" t="s">
        <v>36</v>
      </c>
      <c r="C66">
        <v>0</v>
      </c>
      <c r="D66">
        <v>3</v>
      </c>
      <c r="E66">
        <v>0</v>
      </c>
      <c r="F66">
        <v>0</v>
      </c>
      <c r="G66">
        <v>0</v>
      </c>
      <c r="H66" s="6"/>
      <c r="I66" s="6"/>
      <c r="J66" s="6"/>
      <c r="L66" s="1">
        <f>AE2213_ParSDOM10m_DOC!C300</f>
        <v>37</v>
      </c>
      <c r="M66" s="1" t="str">
        <f>AE2213_ParSDOM10m_DOC!A300</f>
        <v>X29</v>
      </c>
      <c r="N66" s="1" t="str">
        <f>AE2213_ParSDOM10m_DOC!B300</f>
        <v>AE2213 SDOM IJ Par-8</v>
      </c>
      <c r="O66" s="5">
        <f>AE2213_ParSDOM10m_DOC!H300</f>
        <v>68.770687915871122</v>
      </c>
      <c r="P66" s="5">
        <f>AE2213_ParSDOM10m_DOC!I300</f>
        <v>0.96972212727897455</v>
      </c>
      <c r="Q66" s="5">
        <f t="shared" si="1"/>
        <v>68.556116006794184</v>
      </c>
      <c r="R66" s="5">
        <f>AE2213_ParSDOMKL_DOC!Q63</f>
        <v>67.697185947690983</v>
      </c>
      <c r="S66" s="5"/>
      <c r="T66" s="5"/>
      <c r="U66" s="6"/>
      <c r="V66" s="6"/>
    </row>
    <row r="67" spans="1:22" x14ac:dyDescent="0.2">
      <c r="H67" s="6"/>
      <c r="I67" s="6"/>
      <c r="J67" s="6"/>
      <c r="L67" s="1">
        <f>AE2213_ParSDOM10m_DOC!C305</f>
        <v>38</v>
      </c>
      <c r="M67" s="1" t="str">
        <f>AE2213_ParSDOM10m_DOC!A305</f>
        <v>X30</v>
      </c>
      <c r="N67" s="1" t="str">
        <f>AE2213_ParSDOM10m_DOC!B305</f>
        <v>AE2213 SDOM IJ Par-8</v>
      </c>
      <c r="O67" s="5">
        <f>AE2213_ParSDOM10m_DOC!H305</f>
        <v>70.275255883900641</v>
      </c>
      <c r="P67" s="5">
        <f>AE2213_ParSDOM10m_DOC!I305</f>
        <v>1.1917252625068433</v>
      </c>
      <c r="Q67" s="5">
        <f t="shared" ref="Q67:Q74" si="3">(O67-Q$2)</f>
        <v>70.060683974823704</v>
      </c>
      <c r="R67" s="5">
        <f>AE2213_ParSDOMKL_DOC!Q64</f>
        <v>70.722433154903243</v>
      </c>
      <c r="S67" s="5"/>
      <c r="T67" s="5"/>
      <c r="U67" s="6"/>
      <c r="V67" s="6"/>
    </row>
    <row r="68" spans="1:22" x14ac:dyDescent="0.2">
      <c r="H68" s="6"/>
      <c r="I68" s="6"/>
      <c r="J68" s="6"/>
      <c r="L68" s="1">
        <f>AE2213_ParSDOM10m_DOC!C315</f>
        <v>39</v>
      </c>
      <c r="M68" s="1" t="str">
        <f>AE2213_ParSDOM10m_DOC!A315</f>
        <v>X31</v>
      </c>
      <c r="N68" s="1" t="str">
        <f>AE2213_ParSDOM10m_DOC!B315</f>
        <v>AE2213 SDOM IJ Par-9</v>
      </c>
      <c r="O68" s="5">
        <f>AE2213_ParSDOM10m_DOC!H315</f>
        <v>68.942389095975059</v>
      </c>
      <c r="P68" s="5">
        <f>AE2213_ParSDOM10m_DOC!I315</f>
        <v>0.86930921103471759</v>
      </c>
      <c r="Q68" s="5">
        <f t="shared" si="3"/>
        <v>68.727817186898122</v>
      </c>
      <c r="R68" s="5">
        <f>AE2213_ParSDOMKL_DOC!Q65</f>
        <v>67.346222465358593</v>
      </c>
      <c r="S68" s="5">
        <f>STDEV(Q68:Q70)</f>
        <v>1.4625142749008126</v>
      </c>
      <c r="T68" s="5">
        <f>S68/R68*100</f>
        <v>2.1716352029293069</v>
      </c>
      <c r="U68" s="6"/>
      <c r="V68" s="6"/>
    </row>
    <row r="69" spans="1:22" x14ac:dyDescent="0.2">
      <c r="A69" t="s">
        <v>44</v>
      </c>
      <c r="B69" t="s">
        <v>45</v>
      </c>
      <c r="C69">
        <v>6</v>
      </c>
      <c r="D69">
        <v>1</v>
      </c>
      <c r="E69">
        <v>9.5419999999999998</v>
      </c>
      <c r="G69">
        <v>1</v>
      </c>
      <c r="H69" s="6">
        <f>AVERAGE(F69:F73)/B$13</f>
        <v>80.824692797066945</v>
      </c>
      <c r="I69" s="6">
        <f>STDEV(F69:F73)/B$13</f>
        <v>1.2252174266184022</v>
      </c>
      <c r="J69" s="6">
        <f>I69/H69*100</f>
        <v>1.5158949378188842</v>
      </c>
      <c r="L69" s="1">
        <f>AE2213_ParSDOM10m_DOC!C321</f>
        <v>40</v>
      </c>
      <c r="M69" s="1" t="str">
        <f>AE2213_ParSDOM10m_DOC!A321</f>
        <v>X32</v>
      </c>
      <c r="N69" s="1" t="str">
        <f>AE2213_ParSDOM10m_DOC!B321</f>
        <v>AE2213 SDOM IJ Par-9</v>
      </c>
      <c r="O69" s="5">
        <f>AE2213_ParSDOM10m_DOC!H321</f>
        <v>67.120610473177251</v>
      </c>
      <c r="P69" s="5">
        <f>AE2213_ParSDOM10m_DOC!I321</f>
        <v>0.24954768848244477</v>
      </c>
      <c r="Q69" s="5">
        <f t="shared" si="3"/>
        <v>66.906038564100314</v>
      </c>
      <c r="R69" s="5">
        <f>AE2213_ParSDOMKL_DOC!Q66</f>
        <v>68.016243658902241</v>
      </c>
      <c r="S69" s="5"/>
      <c r="T69" s="5"/>
      <c r="U69" s="6"/>
      <c r="V69" s="6"/>
    </row>
    <row r="70" spans="1:22" x14ac:dyDescent="0.2">
      <c r="A70" t="s">
        <v>44</v>
      </c>
      <c r="B70" t="s">
        <v>45</v>
      </c>
      <c r="C70">
        <v>6</v>
      </c>
      <c r="D70">
        <v>2</v>
      </c>
      <c r="E70">
        <v>9.4060000000000006</v>
      </c>
      <c r="F70">
        <v>9.4060000000000006</v>
      </c>
      <c r="G70">
        <v>0</v>
      </c>
      <c r="H70" s="6"/>
      <c r="I70" s="6"/>
      <c r="J70" s="6"/>
      <c r="L70" s="1">
        <f>AE2213_ParSDOM10m_DOC!C326</f>
        <v>41</v>
      </c>
      <c r="M70" s="1" t="str">
        <f>AE2213_ParSDOM10m_DOC!A326</f>
        <v>X33</v>
      </c>
      <c r="N70" s="1" t="str">
        <f>AE2213_ParSDOM10m_DOC!B326</f>
        <v>AE2213 SDOM IJ Par-9</v>
      </c>
      <c r="O70" s="5">
        <f>AE2213_ParSDOM10m_DOC!H326</f>
        <v>70.013338829504789</v>
      </c>
      <c r="P70" s="5">
        <f>AE2213_ParSDOM10m_DOC!I326</f>
        <v>1.2252796367121166</v>
      </c>
      <c r="Q70" s="5">
        <f t="shared" si="3"/>
        <v>69.798766920427852</v>
      </c>
      <c r="R70" s="5">
        <f>AE2213_ParSDOMKL_DOC!Q67</f>
        <v>70.603511644360879</v>
      </c>
      <c r="S70" s="5"/>
      <c r="T70" s="5"/>
      <c r="U70" s="6"/>
      <c r="V70" s="6"/>
    </row>
    <row r="71" spans="1:22" x14ac:dyDescent="0.2">
      <c r="A71" t="s">
        <v>44</v>
      </c>
      <c r="B71" t="s">
        <v>45</v>
      </c>
      <c r="C71">
        <v>6</v>
      </c>
      <c r="D71">
        <v>3</v>
      </c>
      <c r="E71">
        <v>9.1270000000000007</v>
      </c>
      <c r="F71">
        <v>9.1270000000000007</v>
      </c>
      <c r="G71">
        <v>0</v>
      </c>
      <c r="H71" s="6"/>
      <c r="I71" s="6"/>
      <c r="J71" s="6"/>
      <c r="L71" s="1">
        <f>AE2213_ParSDOM10m_DOC!C337</f>
        <v>42</v>
      </c>
      <c r="M71" s="1" t="str">
        <f>AE2213_ParSDOM10m_DOC!A337</f>
        <v>X34</v>
      </c>
      <c r="N71" s="1" t="str">
        <f>AE2213_ParSDOM10m_DOC!B337</f>
        <v>AE2213 SDOM IJ Par-10</v>
      </c>
      <c r="O71" s="5">
        <f>AE2213_ParSDOM10m_DOC!H337</f>
        <v>68.325428923398178</v>
      </c>
      <c r="P71" s="5">
        <f>AE2213_ParSDOM10m_DOC!I337</f>
        <v>0.95271265961378171</v>
      </c>
      <c r="Q71" s="5">
        <f t="shared" si="3"/>
        <v>68.11085701432124</v>
      </c>
      <c r="R71" s="5">
        <f>AE2213_ParSDOMKL_DOC!Q68</f>
        <v>68.683364327798529</v>
      </c>
      <c r="S71" s="5">
        <f>STDEV(Q71:Q73)</f>
        <v>4.7049934559440105</v>
      </c>
      <c r="T71" s="5">
        <f>S71/R71*100</f>
        <v>6.8502664393213735</v>
      </c>
      <c r="U71" s="6"/>
      <c r="V71" s="6"/>
    </row>
    <row r="72" spans="1:22" x14ac:dyDescent="0.2">
      <c r="A72" t="s">
        <v>44</v>
      </c>
      <c r="B72" t="s">
        <v>45</v>
      </c>
      <c r="C72">
        <v>6</v>
      </c>
      <c r="D72">
        <v>4</v>
      </c>
      <c r="E72">
        <v>9.24</v>
      </c>
      <c r="F72">
        <v>9.24</v>
      </c>
      <c r="G72">
        <v>0</v>
      </c>
      <c r="H72" s="6"/>
      <c r="I72" s="6"/>
      <c r="J72" s="6"/>
      <c r="L72" s="1">
        <f>AE2213_ParSDOM10m_DOC!C342</f>
        <v>43</v>
      </c>
      <c r="M72" s="1" t="str">
        <f>AE2213_ParSDOM10m_DOC!A342</f>
        <v>X35</v>
      </c>
      <c r="N72" s="1" t="str">
        <f>AE2213_ParSDOM10m_DOC!B342</f>
        <v>AE2213 SDOM IJ Par-10</v>
      </c>
      <c r="O72" s="5">
        <f>AE2213_ParSDOM10m_DOC!H342</f>
        <v>75.842448384559148</v>
      </c>
      <c r="P72" s="5">
        <f>AE2213_ParSDOM10m_DOC!I342</f>
        <v>0.57270133594975459</v>
      </c>
      <c r="Q72" s="5">
        <f t="shared" si="3"/>
        <v>75.627876475482211</v>
      </c>
      <c r="R72" s="5">
        <f>AE2213_ParSDOMKL_DOC!Q69</f>
        <v>74.449607326780324</v>
      </c>
      <c r="S72" s="5"/>
      <c r="T72" s="5"/>
      <c r="U72" s="6"/>
      <c r="V72" s="6"/>
    </row>
    <row r="73" spans="1:22" x14ac:dyDescent="0.2">
      <c r="H73" s="6"/>
      <c r="I73" s="6"/>
      <c r="J73" s="6"/>
      <c r="L73" s="1">
        <f>AE2213_ParSDOM10m_DOC!C349</f>
        <v>44</v>
      </c>
      <c r="M73" s="1" t="str">
        <f>AE2213_ParSDOM10m_DOC!A349</f>
        <v>X36</v>
      </c>
      <c r="N73" s="1" t="str">
        <f>AE2213_ParSDOM10m_DOC!B349</f>
        <v>AE2213 SDOM IJ Par-10</v>
      </c>
      <c r="O73" s="5">
        <f>AE2213_ParSDOM10m_DOC!H349</f>
        <v>67.181724452536287</v>
      </c>
      <c r="P73" s="5">
        <f>AE2213_ParSDOM10m_DOC!I349</f>
        <v>0.8005031530399711</v>
      </c>
      <c r="Q73" s="5">
        <f t="shared" si="3"/>
        <v>66.967152543459349</v>
      </c>
      <c r="R73" s="5">
        <f>AE2213_ParSDOMKL_DOC!Q70</f>
        <v>68.193175662392122</v>
      </c>
      <c r="S73" s="5"/>
      <c r="T73" s="5"/>
      <c r="U73" s="6"/>
      <c r="V73" s="6"/>
    </row>
    <row r="74" spans="1:22" x14ac:dyDescent="0.2">
      <c r="H74" s="6"/>
      <c r="I74" s="6"/>
      <c r="J74" s="6"/>
      <c r="L74" s="1">
        <f>AE2213_ParSDOM10m_DOC!C377</f>
        <v>45</v>
      </c>
      <c r="M74" s="1" t="str">
        <f>AE2213_ParSDOM10m_DOC!A377</f>
        <v>X37</v>
      </c>
      <c r="N74" s="1" t="str">
        <f>AE2213_ParSDOM10m_DOC!B377</f>
        <v>AE2213 SDOM KL Par-0</v>
      </c>
      <c r="O74" s="5">
        <f>AE2213_ParSDOM10m_DOC!H377</f>
        <v>78.586757076729057</v>
      </c>
      <c r="P74" s="5">
        <f>AE2213_ParSDOM10m_DOC!I377</f>
        <v>0.98118280649209644</v>
      </c>
      <c r="Q74" s="5">
        <f t="shared" si="3"/>
        <v>78.37218516765212</v>
      </c>
      <c r="R74" s="5">
        <f>AE2213_ParSDOMKL_DOC!Q71</f>
        <v>78.01145159375703</v>
      </c>
      <c r="S74" s="5" t="e">
        <f>STDEV(Q74:Q76)</f>
        <v>#DIV/0!</v>
      </c>
      <c r="T74" s="5" t="e">
        <f>S74/R74*100</f>
        <v>#DIV/0!</v>
      </c>
      <c r="U74" s="6"/>
      <c r="V74" s="6"/>
    </row>
    <row r="75" spans="1:22" x14ac:dyDescent="0.2">
      <c r="A75" t="s">
        <v>46</v>
      </c>
      <c r="B75" t="s">
        <v>47</v>
      </c>
      <c r="C75">
        <v>7</v>
      </c>
      <c r="D75">
        <v>1</v>
      </c>
      <c r="E75">
        <v>8.327</v>
      </c>
      <c r="F75">
        <v>8.327</v>
      </c>
      <c r="G75">
        <v>0</v>
      </c>
      <c r="H75" s="6">
        <f>AVERAGE(F75:F79)/B$13</f>
        <v>71.413139975775962</v>
      </c>
      <c r="I75" s="6">
        <f>STDEV(F75:F79)/B$13</f>
        <v>1.2029295640404361</v>
      </c>
      <c r="J75" s="6">
        <f>I75/H75*100</f>
        <v>1.6844653021117424</v>
      </c>
      <c r="O75" s="6"/>
      <c r="P75" s="6"/>
      <c r="Q75" s="6"/>
      <c r="R75" s="5">
        <f>AE2213_ParSDOMKL_DOC!Q72</f>
        <v>76.282738903921427</v>
      </c>
      <c r="S75" s="5"/>
      <c r="T75" s="5"/>
      <c r="U75" s="6"/>
      <c r="V75" s="6"/>
    </row>
    <row r="76" spans="1:22" x14ac:dyDescent="0.2">
      <c r="A76" t="s">
        <v>46</v>
      </c>
      <c r="B76" t="s">
        <v>47</v>
      </c>
      <c r="C76">
        <v>7</v>
      </c>
      <c r="D76">
        <v>2</v>
      </c>
      <c r="E76">
        <v>8.0540000000000003</v>
      </c>
      <c r="F76">
        <v>8.0540000000000003</v>
      </c>
      <c r="G76">
        <v>0</v>
      </c>
      <c r="H76" s="6"/>
      <c r="I76" s="6"/>
      <c r="J76" s="6"/>
      <c r="O76" s="6"/>
      <c r="P76" s="6"/>
      <c r="Q76" s="6"/>
      <c r="R76" s="5">
        <f>AE2213_ParSDOMKL_DOC!Q73</f>
        <v>77.602477618477138</v>
      </c>
      <c r="S76" s="5"/>
      <c r="T76" s="5"/>
      <c r="U76" s="6"/>
      <c r="V76" s="6"/>
    </row>
    <row r="77" spans="1:22" x14ac:dyDescent="0.2">
      <c r="A77" t="s">
        <v>46</v>
      </c>
      <c r="B77" t="s">
        <v>47</v>
      </c>
      <c r="C77">
        <v>7</v>
      </c>
      <c r="D77">
        <v>3</v>
      </c>
      <c r="E77">
        <v>8.1579999999999995</v>
      </c>
      <c r="F77">
        <v>8.1579999999999995</v>
      </c>
      <c r="G77">
        <v>0</v>
      </c>
      <c r="H77" s="6"/>
      <c r="I77" s="6"/>
      <c r="J77" s="6"/>
      <c r="O77" s="6"/>
      <c r="P77" s="6"/>
      <c r="Q77" s="6"/>
      <c r="R77" s="5">
        <f>AE2213_ParSDOMKL_DOC!Q74</f>
        <v>78.742383804895582</v>
      </c>
      <c r="S77" s="5" t="e">
        <f>STDEV(Q77:Q79)</f>
        <v>#DIV/0!</v>
      </c>
      <c r="T77" s="5" t="e">
        <f>S77/R77*100</f>
        <v>#DIV/0!</v>
      </c>
      <c r="U77" s="6"/>
      <c r="V77" s="6"/>
    </row>
    <row r="78" spans="1:22" x14ac:dyDescent="0.2">
      <c r="H78" s="6"/>
      <c r="I78" s="6"/>
      <c r="J78" s="6"/>
      <c r="O78" s="6"/>
      <c r="P78" s="6"/>
      <c r="Q78" s="6"/>
      <c r="R78" s="5">
        <f>AE2213_ParSDOMKL_DOC!Q75</f>
        <v>76.012990111715553</v>
      </c>
      <c r="S78" s="5"/>
      <c r="T78" s="5"/>
      <c r="U78" s="6"/>
      <c r="V78" s="6"/>
    </row>
    <row r="79" spans="1:22" x14ac:dyDescent="0.2">
      <c r="H79" s="6"/>
      <c r="I79" s="6"/>
      <c r="J79" s="6"/>
      <c r="O79" s="6"/>
      <c r="P79" s="6"/>
      <c r="Q79" s="6"/>
      <c r="R79" s="5">
        <f>AE2213_ParSDOMKL_DOC!Q76</f>
        <v>78.8555042661432</v>
      </c>
      <c r="S79" s="5"/>
      <c r="T79" s="5"/>
      <c r="U79" s="6"/>
      <c r="V79" s="6"/>
    </row>
    <row r="80" spans="1:22" x14ac:dyDescent="0.2">
      <c r="A80" t="s">
        <v>48</v>
      </c>
      <c r="B80" t="s">
        <v>49</v>
      </c>
      <c r="C80">
        <v>8</v>
      </c>
      <c r="D80">
        <v>1</v>
      </c>
      <c r="E80">
        <v>6.8570000000000002</v>
      </c>
      <c r="F80">
        <v>6.8570000000000002</v>
      </c>
      <c r="G80">
        <v>0</v>
      </c>
      <c r="H80" s="6">
        <f>AVERAGE(F80:F84)/B$13</f>
        <v>59.525015895697521</v>
      </c>
      <c r="I80" s="6">
        <f>STDEV(F80:F84)/B$13</f>
        <v>0.67463063518926469</v>
      </c>
      <c r="J80" s="6">
        <f>I80/H80*100</f>
        <v>1.1333564973277515</v>
      </c>
      <c r="O80" s="6"/>
      <c r="P80" s="6"/>
      <c r="Q80" s="6"/>
      <c r="R80" s="5">
        <f>AE2213_ParSDOMKL_DOC!Q77</f>
        <v>71.288035461141419</v>
      </c>
      <c r="S80" s="5" t="e">
        <f>STDEV(Q80:Q82)</f>
        <v>#DIV/0!</v>
      </c>
      <c r="T80" s="5" t="e">
        <f>S80/R80*100</f>
        <v>#DIV/0!</v>
      </c>
      <c r="U80" s="6"/>
      <c r="V80" s="6"/>
    </row>
    <row r="81" spans="1:22" x14ac:dyDescent="0.2">
      <c r="A81" t="s">
        <v>48</v>
      </c>
      <c r="B81" t="s">
        <v>49</v>
      </c>
      <c r="C81">
        <v>8</v>
      </c>
      <c r="D81">
        <v>2</v>
      </c>
      <c r="E81">
        <v>6.8680000000000003</v>
      </c>
      <c r="F81">
        <v>6.8680000000000003</v>
      </c>
      <c r="G81">
        <v>0</v>
      </c>
      <c r="H81" s="6"/>
      <c r="I81" s="6"/>
      <c r="J81" s="6"/>
      <c r="O81" s="6"/>
      <c r="P81" s="6"/>
      <c r="Q81" s="6"/>
      <c r="R81" s="5">
        <f>AE2213_ParSDOMKL_DOC!Q78</f>
        <v>71.279333887199286</v>
      </c>
      <c r="S81" s="5"/>
      <c r="T81" s="5"/>
      <c r="U81" s="6"/>
      <c r="V81" s="6"/>
    </row>
    <row r="82" spans="1:22" x14ac:dyDescent="0.2">
      <c r="A82" t="s">
        <v>48</v>
      </c>
      <c r="B82" t="s">
        <v>49</v>
      </c>
      <c r="C82">
        <v>8</v>
      </c>
      <c r="D82">
        <v>3</v>
      </c>
      <c r="E82">
        <v>6.7290000000000001</v>
      </c>
      <c r="F82">
        <v>6.7290000000000001</v>
      </c>
      <c r="G82">
        <v>0</v>
      </c>
      <c r="H82" s="6"/>
      <c r="I82" s="6"/>
      <c r="J82" s="6"/>
      <c r="O82" s="6"/>
      <c r="P82" s="6"/>
      <c r="Q82" s="6"/>
      <c r="R82" s="5">
        <f>AE2213_ParSDOMKL_DOC!Q79</f>
        <v>73.216884351645902</v>
      </c>
      <c r="S82" s="5"/>
      <c r="T82" s="5"/>
      <c r="U82" s="6"/>
      <c r="V82" s="6"/>
    </row>
    <row r="83" spans="1:22" x14ac:dyDescent="0.2">
      <c r="H83" s="6"/>
      <c r="I83" s="6"/>
      <c r="J83" s="6"/>
      <c r="O83" s="6"/>
      <c r="P83" s="6"/>
      <c r="Q83" s="6"/>
      <c r="R83" s="5">
        <f>AE2213_ParSDOMKL_DOC!Q80</f>
        <v>71.264831263962407</v>
      </c>
      <c r="S83" s="5" t="e">
        <f>STDEV(Q83:Q85)</f>
        <v>#DIV/0!</v>
      </c>
      <c r="T83" s="5" t="e">
        <f>S83/R83*100</f>
        <v>#DIV/0!</v>
      </c>
      <c r="U83" s="6"/>
      <c r="V83" s="6"/>
    </row>
    <row r="84" spans="1:22" x14ac:dyDescent="0.2">
      <c r="H84" s="6"/>
      <c r="I84" s="6"/>
      <c r="J84" s="6"/>
      <c r="O84" s="6"/>
      <c r="P84" s="6"/>
      <c r="Q84" s="6"/>
      <c r="R84" s="5">
        <f>AE2213_ParSDOMKL_DOC!Q81</f>
        <v>70.470087510581621</v>
      </c>
      <c r="S84" s="5"/>
      <c r="T84" s="5"/>
      <c r="U84" s="6"/>
      <c r="V84" s="6"/>
    </row>
    <row r="85" spans="1:22" x14ac:dyDescent="0.2">
      <c r="A85" t="s">
        <v>50</v>
      </c>
      <c r="B85" t="s">
        <v>201</v>
      </c>
      <c r="C85">
        <v>9</v>
      </c>
      <c r="D85">
        <v>1</v>
      </c>
      <c r="E85">
        <v>8.5139999999999993</v>
      </c>
      <c r="G85">
        <v>1</v>
      </c>
      <c r="H85" s="6">
        <f>AVERAGE(F85:F89)/B$13</f>
        <v>72.370592319067455</v>
      </c>
      <c r="I85" s="6">
        <f>STDEV(F85:F89)/B$13</f>
        <v>0.84250362797373113</v>
      </c>
      <c r="J85" s="6">
        <f>I85/H85*100</f>
        <v>1.1641519033854266</v>
      </c>
      <c r="O85" s="6"/>
      <c r="P85" s="6"/>
      <c r="Q85" s="6"/>
      <c r="R85" s="5">
        <f>AE2213_ParSDOMKL_DOC!Q82</f>
        <v>71.891344587795459</v>
      </c>
      <c r="S85" s="5"/>
      <c r="T85" s="5"/>
      <c r="U85" s="6"/>
      <c r="V85" s="6"/>
    </row>
    <row r="86" spans="1:22" x14ac:dyDescent="0.2">
      <c r="A86" t="s">
        <v>50</v>
      </c>
      <c r="B86" t="s">
        <v>201</v>
      </c>
      <c r="C86">
        <v>9</v>
      </c>
      <c r="D86">
        <v>2</v>
      </c>
      <c r="E86">
        <v>8.3409999999999993</v>
      </c>
      <c r="F86">
        <v>8.3409999999999993</v>
      </c>
      <c r="G86">
        <v>0</v>
      </c>
      <c r="H86" s="6"/>
      <c r="I86" s="6"/>
      <c r="J86" s="6"/>
      <c r="O86" s="6"/>
      <c r="P86" s="6"/>
      <c r="Q86" s="6"/>
      <c r="R86" s="5">
        <f>AE2213_ParSDOMKL_DOC!Q83</f>
        <v>70.696328433076872</v>
      </c>
      <c r="S86" s="5" t="e">
        <f>STDEV(Q86:Q88)</f>
        <v>#DIV/0!</v>
      </c>
      <c r="T86" s="5" t="e">
        <f>S86/R86*100</f>
        <v>#DIV/0!</v>
      </c>
      <c r="U86" s="6"/>
      <c r="V86" s="6"/>
    </row>
    <row r="87" spans="1:22" x14ac:dyDescent="0.2">
      <c r="A87" t="s">
        <v>50</v>
      </c>
      <c r="B87" t="s">
        <v>201</v>
      </c>
      <c r="C87">
        <v>9</v>
      </c>
      <c r="D87">
        <v>3</v>
      </c>
      <c r="E87">
        <v>8.1780000000000008</v>
      </c>
      <c r="F87">
        <v>8.1780000000000008</v>
      </c>
      <c r="G87">
        <v>0</v>
      </c>
      <c r="H87" s="6"/>
      <c r="I87" s="6"/>
      <c r="J87" s="6"/>
      <c r="O87" s="6"/>
      <c r="P87" s="6"/>
      <c r="Q87" s="6"/>
      <c r="R87" s="5">
        <f>AE2213_ParSDOMKL_DOC!Q84</f>
        <v>68.813887936930414</v>
      </c>
      <c r="S87" s="5"/>
      <c r="T87" s="5"/>
      <c r="U87" s="6"/>
      <c r="V87" s="6"/>
    </row>
    <row r="88" spans="1:22" x14ac:dyDescent="0.2">
      <c r="A88" t="s">
        <v>50</v>
      </c>
      <c r="B88" t="s">
        <v>201</v>
      </c>
      <c r="C88">
        <v>9</v>
      </c>
      <c r="D88">
        <v>4</v>
      </c>
      <c r="E88">
        <v>8.3490000000000002</v>
      </c>
      <c r="F88">
        <v>8.3490000000000002</v>
      </c>
      <c r="G88">
        <v>0</v>
      </c>
      <c r="H88" s="6"/>
      <c r="I88" s="6"/>
      <c r="J88" s="6"/>
      <c r="O88" s="6"/>
      <c r="P88" s="6"/>
      <c r="Q88" s="6"/>
      <c r="R88" s="5">
        <f>AE2213_ParSDOMKL_DOC!Q85</f>
        <v>70.197438193728345</v>
      </c>
      <c r="S88" s="5"/>
      <c r="T88" s="5"/>
      <c r="U88" s="6"/>
      <c r="V88" s="6"/>
    </row>
    <row r="89" spans="1:22" x14ac:dyDescent="0.2">
      <c r="H89" s="6"/>
      <c r="I89" s="6"/>
      <c r="J89" s="6"/>
      <c r="O89" s="6"/>
      <c r="P89" s="6"/>
      <c r="Q89" s="6"/>
      <c r="R89" s="5">
        <f>AE2213_ParSDOMKL_DOC!Q86</f>
        <v>69.301176077689448</v>
      </c>
      <c r="S89" s="5" t="e">
        <f>STDEV(Q89:Q91)</f>
        <v>#DIV/0!</v>
      </c>
      <c r="T89" s="5" t="e">
        <f>S89/R89*100</f>
        <v>#DIV/0!</v>
      </c>
      <c r="U89" s="6"/>
      <c r="V89" s="6"/>
    </row>
    <row r="90" spans="1:22" x14ac:dyDescent="0.2">
      <c r="H90" s="6"/>
      <c r="I90" s="6"/>
      <c r="J90" s="6"/>
      <c r="O90" s="6"/>
      <c r="P90" s="6"/>
      <c r="Q90" s="6"/>
      <c r="R90" s="5">
        <f>AE2213_ParSDOMKL_DOC!Q87</f>
        <v>70.2989565563865</v>
      </c>
      <c r="S90" s="5"/>
      <c r="T90" s="5"/>
      <c r="U90" s="6"/>
      <c r="V90" s="6"/>
    </row>
    <row r="91" spans="1:22" x14ac:dyDescent="0.2">
      <c r="A91" t="s">
        <v>52</v>
      </c>
      <c r="B91" t="s">
        <v>201</v>
      </c>
      <c r="C91">
        <v>10</v>
      </c>
      <c r="D91">
        <v>1</v>
      </c>
      <c r="E91">
        <v>8.4220000000000006</v>
      </c>
      <c r="F91">
        <v>8.4220000000000006</v>
      </c>
      <c r="G91">
        <v>0</v>
      </c>
      <c r="H91" s="6">
        <f>AVERAGE(F91:F95)/B$13</f>
        <v>72.399694214000334</v>
      </c>
      <c r="I91" s="6">
        <f>STDEV(F91:F95)/B$13</f>
        <v>1.1394757677890703</v>
      </c>
      <c r="J91" s="6">
        <f>I91/H91*100</f>
        <v>1.5738682050520643</v>
      </c>
      <c r="O91" s="6"/>
      <c r="P91" s="6"/>
      <c r="Q91" s="6"/>
      <c r="R91" s="5">
        <f>AE2213_ParSDOMKL_DOC!Q88</f>
        <v>70.101720880364979</v>
      </c>
      <c r="S91" s="5"/>
      <c r="T91" s="5"/>
      <c r="U91" s="6"/>
      <c r="V91" s="6"/>
    </row>
    <row r="92" spans="1:22" x14ac:dyDescent="0.2">
      <c r="A92" t="s">
        <v>52</v>
      </c>
      <c r="B92" t="s">
        <v>201</v>
      </c>
      <c r="C92">
        <v>10</v>
      </c>
      <c r="D92">
        <v>2</v>
      </c>
      <c r="E92">
        <v>8.2949999999999999</v>
      </c>
      <c r="F92">
        <v>8.2949999999999999</v>
      </c>
      <c r="G92">
        <v>0</v>
      </c>
      <c r="H92" s="6"/>
      <c r="I92" s="6"/>
      <c r="J92" s="6"/>
      <c r="O92" s="6"/>
      <c r="P92" s="6"/>
      <c r="Q92" s="6"/>
      <c r="R92" s="6"/>
      <c r="S92" s="6"/>
      <c r="T92" s="6"/>
      <c r="U92" s="6"/>
      <c r="V92" s="6"/>
    </row>
    <row r="93" spans="1:22" x14ac:dyDescent="0.2">
      <c r="A93" t="s">
        <v>52</v>
      </c>
      <c r="B93" t="s">
        <v>201</v>
      </c>
      <c r="C93">
        <v>10</v>
      </c>
      <c r="D93">
        <v>3</v>
      </c>
      <c r="E93">
        <v>8.1609999999999996</v>
      </c>
      <c r="F93">
        <v>8.1609999999999996</v>
      </c>
      <c r="G93">
        <v>0</v>
      </c>
      <c r="H93" s="6"/>
      <c r="I93" s="6"/>
      <c r="J93" s="6"/>
      <c r="O93" s="6"/>
      <c r="P93" s="6"/>
      <c r="Q93" s="6"/>
      <c r="R93" s="6"/>
      <c r="S93" s="6"/>
      <c r="T93" s="6"/>
      <c r="U93" s="6"/>
      <c r="V93" s="6"/>
    </row>
    <row r="94" spans="1:22" x14ac:dyDescent="0.2">
      <c r="H94" s="6"/>
      <c r="I94" s="6"/>
      <c r="J94" s="6"/>
      <c r="O94" s="6"/>
      <c r="P94" s="6"/>
      <c r="Q94" s="6"/>
      <c r="R94" s="6"/>
      <c r="S94" s="6"/>
      <c r="T94" s="6"/>
      <c r="U94" s="6"/>
      <c r="V94" s="6"/>
    </row>
    <row r="95" spans="1:22" x14ac:dyDescent="0.2">
      <c r="H95" s="6"/>
      <c r="I95" s="6"/>
      <c r="J95" s="6"/>
      <c r="O95" s="6"/>
      <c r="P95" s="6"/>
      <c r="Q95" s="6"/>
      <c r="R95" s="6"/>
      <c r="S95" s="6"/>
      <c r="T95" s="6"/>
      <c r="U95" s="6"/>
      <c r="V95" s="6"/>
    </row>
    <row r="96" spans="1:22" x14ac:dyDescent="0.2">
      <c r="A96" t="s">
        <v>53</v>
      </c>
      <c r="B96" t="s">
        <v>201</v>
      </c>
      <c r="C96">
        <v>11</v>
      </c>
      <c r="D96">
        <v>1</v>
      </c>
      <c r="E96">
        <v>8.4030000000000005</v>
      </c>
      <c r="F96">
        <v>8.4030000000000005</v>
      </c>
      <c r="G96">
        <v>0</v>
      </c>
      <c r="H96" s="6">
        <f>AVERAGE(F96:F100)/B$13</f>
        <v>73.066127607963111</v>
      </c>
      <c r="I96" s="6">
        <f>STDEV(F96:F100)/B$13</f>
        <v>0.72789069467729861</v>
      </c>
      <c r="J96" s="6">
        <f>I96/H96*100</f>
        <v>0.99620811791587205</v>
      </c>
      <c r="O96" s="6"/>
      <c r="P96" s="6"/>
      <c r="Q96" s="6"/>
      <c r="R96" s="6"/>
      <c r="S96" s="6"/>
      <c r="T96" s="6"/>
      <c r="U96" s="6"/>
      <c r="V96" s="6"/>
    </row>
    <row r="97" spans="1:22" x14ac:dyDescent="0.2">
      <c r="A97" t="s">
        <v>53</v>
      </c>
      <c r="B97" t="s">
        <v>201</v>
      </c>
      <c r="C97">
        <v>11</v>
      </c>
      <c r="D97">
        <v>2</v>
      </c>
      <c r="E97">
        <v>8.2739999999999991</v>
      </c>
      <c r="F97">
        <v>8.2739999999999991</v>
      </c>
      <c r="G97">
        <v>0</v>
      </c>
      <c r="H97" s="6"/>
      <c r="I97" s="6"/>
      <c r="J97" s="6"/>
      <c r="O97" s="6"/>
      <c r="P97" s="6"/>
      <c r="Q97" s="6"/>
      <c r="R97" s="6"/>
      <c r="S97" s="6"/>
      <c r="T97" s="6"/>
      <c r="U97" s="6"/>
      <c r="V97" s="6"/>
    </row>
    <row r="98" spans="1:22" x14ac:dyDescent="0.2">
      <c r="A98" t="s">
        <v>53</v>
      </c>
      <c r="B98" t="s">
        <v>201</v>
      </c>
      <c r="C98">
        <v>11</v>
      </c>
      <c r="D98">
        <v>3</v>
      </c>
      <c r="E98">
        <v>8.43</v>
      </c>
      <c r="F98">
        <v>8.43</v>
      </c>
      <c r="G98">
        <v>0</v>
      </c>
      <c r="H98" s="6"/>
      <c r="I98" s="6"/>
      <c r="J98" s="6"/>
      <c r="O98" s="6"/>
      <c r="P98" s="6"/>
      <c r="Q98" s="6"/>
      <c r="R98" s="6"/>
      <c r="S98" s="6"/>
      <c r="T98" s="6"/>
      <c r="U98" s="6"/>
      <c r="V98" s="6"/>
    </row>
    <row r="99" spans="1:22" x14ac:dyDescent="0.2">
      <c r="H99" s="6"/>
      <c r="I99" s="6"/>
      <c r="J99" s="6"/>
      <c r="O99" s="6"/>
      <c r="P99" s="6"/>
      <c r="Q99" s="6"/>
      <c r="R99" s="6"/>
      <c r="S99" s="6"/>
      <c r="T99" s="6"/>
      <c r="U99" s="6"/>
      <c r="V99" s="6"/>
    </row>
    <row r="100" spans="1:22" x14ac:dyDescent="0.2">
      <c r="H100" s="6"/>
      <c r="I100" s="6"/>
      <c r="J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">
      <c r="A101" t="s">
        <v>177</v>
      </c>
      <c r="B101" t="s">
        <v>36</v>
      </c>
      <c r="C101">
        <v>0</v>
      </c>
      <c r="D101">
        <v>1</v>
      </c>
      <c r="E101">
        <v>0</v>
      </c>
      <c r="F101">
        <v>0</v>
      </c>
      <c r="G101">
        <v>0</v>
      </c>
      <c r="H101" s="6">
        <f>AVERAGE(F101:F105)/B$13</f>
        <v>0</v>
      </c>
      <c r="I101" s="6">
        <f>STDEV(F101:F105)/B$13</f>
        <v>0</v>
      </c>
      <c r="J101" s="6" t="e">
        <f>I101/H101*100</f>
        <v>#DIV/0!</v>
      </c>
      <c r="O101" s="6"/>
      <c r="P101" s="6"/>
      <c r="Q101" s="6"/>
      <c r="R101" s="6"/>
      <c r="S101" s="6"/>
      <c r="T101" s="6"/>
      <c r="U101" s="6"/>
      <c r="V101" s="6"/>
    </row>
    <row r="102" spans="1:22" x14ac:dyDescent="0.2">
      <c r="A102" t="s">
        <v>177</v>
      </c>
      <c r="B102" t="s">
        <v>36</v>
      </c>
      <c r="C102">
        <v>0</v>
      </c>
      <c r="D102">
        <v>2</v>
      </c>
      <c r="E102">
        <v>0</v>
      </c>
      <c r="F102">
        <v>0</v>
      </c>
      <c r="G102">
        <v>0</v>
      </c>
      <c r="H102" s="6"/>
      <c r="I102" s="6"/>
      <c r="J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">
      <c r="A103" t="s">
        <v>177</v>
      </c>
      <c r="B103" t="s">
        <v>36</v>
      </c>
      <c r="C103">
        <v>0</v>
      </c>
      <c r="D103">
        <v>3</v>
      </c>
      <c r="E103">
        <v>0</v>
      </c>
      <c r="F103">
        <v>0</v>
      </c>
      <c r="G103">
        <v>0</v>
      </c>
      <c r="H103" s="6"/>
      <c r="I103" s="6"/>
      <c r="J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">
      <c r="H104" s="6"/>
      <c r="I104" s="6"/>
      <c r="J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">
      <c r="H105" s="6"/>
      <c r="I105" s="6"/>
      <c r="J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">
      <c r="A106" t="s">
        <v>55</v>
      </c>
      <c r="B106" t="s">
        <v>202</v>
      </c>
      <c r="C106">
        <v>12</v>
      </c>
      <c r="D106">
        <v>1</v>
      </c>
      <c r="E106">
        <v>8.4329999999999998</v>
      </c>
      <c r="F106">
        <v>8.4329999999999998</v>
      </c>
      <c r="G106">
        <v>0</v>
      </c>
      <c r="H106" s="6">
        <f>AVERAGE(F106:F110)/B$13</f>
        <v>72.065022422272293</v>
      </c>
      <c r="I106" s="6">
        <f>STDEV(F106:F110)/B$13</f>
        <v>1.4068501366690556</v>
      </c>
      <c r="J106" s="6">
        <f>I106/H106*100</f>
        <v>1.9521955164677183</v>
      </c>
      <c r="O106" s="6"/>
      <c r="P106" s="6"/>
      <c r="Q106" s="6"/>
      <c r="R106" s="6"/>
      <c r="S106" s="6"/>
      <c r="T106" s="6"/>
      <c r="U106" s="6"/>
      <c r="V106" s="6"/>
    </row>
    <row r="107" spans="1:22" x14ac:dyDescent="0.2">
      <c r="A107" t="s">
        <v>55</v>
      </c>
      <c r="B107" t="s">
        <v>202</v>
      </c>
      <c r="C107">
        <v>12</v>
      </c>
      <c r="D107">
        <v>2</v>
      </c>
      <c r="E107">
        <v>8.1199999999999992</v>
      </c>
      <c r="F107">
        <v>8.1199999999999992</v>
      </c>
      <c r="G107">
        <v>0</v>
      </c>
      <c r="H107" s="6"/>
      <c r="I107" s="6"/>
      <c r="J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2">
      <c r="A108" t="s">
        <v>55</v>
      </c>
      <c r="B108" t="s">
        <v>202</v>
      </c>
      <c r="C108">
        <v>12</v>
      </c>
      <c r="D108">
        <v>3</v>
      </c>
      <c r="E108">
        <v>8.2100000000000009</v>
      </c>
      <c r="F108">
        <v>8.2100000000000009</v>
      </c>
      <c r="G108">
        <v>0</v>
      </c>
      <c r="H108" s="6"/>
      <c r="I108" s="6"/>
      <c r="J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">
      <c r="H109" s="6"/>
      <c r="I109" s="6"/>
      <c r="J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">
      <c r="H110" s="6"/>
      <c r="I110" s="6"/>
      <c r="J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">
      <c r="A111" t="s">
        <v>57</v>
      </c>
      <c r="B111" t="s">
        <v>202</v>
      </c>
      <c r="C111">
        <v>13</v>
      </c>
      <c r="D111">
        <v>1</v>
      </c>
      <c r="E111">
        <v>8.4139999999999997</v>
      </c>
      <c r="F111">
        <v>8.4139999999999997</v>
      </c>
      <c r="G111">
        <v>0</v>
      </c>
      <c r="H111" s="6">
        <f>AVERAGE(F111:F115)/B$13</f>
        <v>72.504461035758681</v>
      </c>
      <c r="I111" s="6">
        <f>STDEV(F111:F115)/B$13</f>
        <v>0.8268421456585483</v>
      </c>
      <c r="J111" s="6">
        <f>I111/H111*100</f>
        <v>1.1404017543841276</v>
      </c>
      <c r="O111" s="6"/>
      <c r="P111" s="6"/>
      <c r="Q111" s="6"/>
      <c r="R111" s="6"/>
      <c r="S111" s="6"/>
      <c r="T111" s="6"/>
      <c r="U111" s="6"/>
      <c r="V111" s="6"/>
    </row>
    <row r="112" spans="1:22" x14ac:dyDescent="0.2">
      <c r="A112" t="s">
        <v>57</v>
      </c>
      <c r="B112" t="s">
        <v>202</v>
      </c>
      <c r="C112">
        <v>13</v>
      </c>
      <c r="D112">
        <v>2</v>
      </c>
      <c r="E112">
        <v>8.2520000000000007</v>
      </c>
      <c r="F112">
        <v>8.2520000000000007</v>
      </c>
      <c r="G112">
        <v>0</v>
      </c>
      <c r="H112" s="6"/>
      <c r="I112" s="6"/>
      <c r="J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2">
      <c r="A113" t="s">
        <v>57</v>
      </c>
      <c r="B113" t="s">
        <v>202</v>
      </c>
      <c r="C113">
        <v>13</v>
      </c>
      <c r="D113">
        <v>3</v>
      </c>
      <c r="E113">
        <v>8.2479999999999993</v>
      </c>
      <c r="F113">
        <v>8.2479999999999993</v>
      </c>
      <c r="G113">
        <v>0</v>
      </c>
      <c r="H113" s="6"/>
      <c r="I113" s="6"/>
      <c r="J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">
      <c r="H114" s="6"/>
      <c r="I114" s="6"/>
      <c r="J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">
      <c r="H115" s="6"/>
      <c r="I115" s="6"/>
      <c r="J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">
      <c r="A116" t="s">
        <v>59</v>
      </c>
      <c r="B116" t="s">
        <v>202</v>
      </c>
      <c r="C116">
        <v>14</v>
      </c>
      <c r="D116">
        <v>1</v>
      </c>
      <c r="E116">
        <v>8.4749999999999996</v>
      </c>
      <c r="G116">
        <v>1</v>
      </c>
      <c r="H116" s="6">
        <f>AVERAGE(F116:F120)/B$13</f>
        <v>70.740886202826587</v>
      </c>
      <c r="I116" s="6">
        <f>STDEV(F116:F120)/B$13</f>
        <v>0.18341121521468184</v>
      </c>
      <c r="J116" s="6">
        <f>I116/H116*100</f>
        <v>0.25927186533797381</v>
      </c>
      <c r="O116" s="6"/>
      <c r="P116" s="6"/>
      <c r="Q116" s="6"/>
      <c r="R116" s="6"/>
      <c r="S116" s="6"/>
      <c r="T116" s="6"/>
      <c r="U116" s="6"/>
      <c r="V116" s="6"/>
    </row>
    <row r="117" spans="1:22" x14ac:dyDescent="0.2">
      <c r="A117" t="s">
        <v>59</v>
      </c>
      <c r="B117" t="s">
        <v>202</v>
      </c>
      <c r="C117">
        <v>14</v>
      </c>
      <c r="D117">
        <v>2</v>
      </c>
      <c r="E117">
        <v>8.1020000000000003</v>
      </c>
      <c r="F117">
        <v>8.1020000000000003</v>
      </c>
      <c r="G117">
        <v>0</v>
      </c>
      <c r="H117" s="6"/>
      <c r="I117" s="6"/>
      <c r="J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">
      <c r="A118" t="s">
        <v>59</v>
      </c>
      <c r="B118" t="s">
        <v>202</v>
      </c>
      <c r="C118">
        <v>14</v>
      </c>
      <c r="D118">
        <v>3</v>
      </c>
      <c r="E118">
        <v>8.0820000000000007</v>
      </c>
      <c r="F118">
        <v>8.0820000000000007</v>
      </c>
      <c r="G118">
        <v>0</v>
      </c>
      <c r="H118" s="6"/>
      <c r="I118" s="6"/>
      <c r="J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2">
      <c r="A119" t="s">
        <v>59</v>
      </c>
      <c r="B119" t="s">
        <v>202</v>
      </c>
      <c r="C119">
        <v>14</v>
      </c>
      <c r="D119">
        <v>4</v>
      </c>
      <c r="E119">
        <v>8.1240000000000006</v>
      </c>
      <c r="F119">
        <v>8.1240000000000006</v>
      </c>
      <c r="G119">
        <v>0</v>
      </c>
      <c r="H119" s="6"/>
      <c r="I119" s="6"/>
      <c r="J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2">
      <c r="H120" s="6"/>
      <c r="I120" s="6"/>
      <c r="J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">
      <c r="H121" s="6"/>
      <c r="I121" s="6"/>
      <c r="J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A122" t="s">
        <v>177</v>
      </c>
      <c r="B122" t="s">
        <v>36</v>
      </c>
      <c r="C122">
        <v>0</v>
      </c>
      <c r="D122">
        <v>1</v>
      </c>
      <c r="E122">
        <v>0</v>
      </c>
      <c r="F122">
        <v>0</v>
      </c>
      <c r="G122">
        <v>0</v>
      </c>
      <c r="H122" s="6">
        <f>AVERAGE(F122:F126)/B$13</f>
        <v>0</v>
      </c>
      <c r="I122" s="6">
        <f>STDEV(F122:F126)/B$13</f>
        <v>0</v>
      </c>
      <c r="J122" s="6" t="e">
        <f>I122/H122*100</f>
        <v>#DIV/0!</v>
      </c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A123" t="s">
        <v>177</v>
      </c>
      <c r="B123" t="s">
        <v>36</v>
      </c>
      <c r="C123">
        <v>0</v>
      </c>
      <c r="D123">
        <v>2</v>
      </c>
      <c r="E123">
        <v>0</v>
      </c>
      <c r="F123">
        <v>0</v>
      </c>
      <c r="G123">
        <v>0</v>
      </c>
      <c r="H123" s="6"/>
      <c r="I123" s="6"/>
      <c r="J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">
      <c r="A124" t="s">
        <v>177</v>
      </c>
      <c r="B124" t="s">
        <v>36</v>
      </c>
      <c r="C124">
        <v>0</v>
      </c>
      <c r="D124">
        <v>3</v>
      </c>
      <c r="E124">
        <v>0</v>
      </c>
      <c r="F124">
        <v>0</v>
      </c>
      <c r="G124">
        <v>0</v>
      </c>
      <c r="H124" s="6"/>
      <c r="I124" s="6"/>
      <c r="J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2">
      <c r="H125" s="6"/>
      <c r="I125" s="6"/>
      <c r="J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">
      <c r="H126" s="6"/>
      <c r="I126" s="6"/>
      <c r="J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">
      <c r="A127" t="s">
        <v>60</v>
      </c>
      <c r="B127" t="s">
        <v>203</v>
      </c>
      <c r="C127">
        <v>15</v>
      </c>
      <c r="D127">
        <v>1</v>
      </c>
      <c r="E127">
        <v>7.9969999999999999</v>
      </c>
      <c r="G127">
        <v>1</v>
      </c>
      <c r="H127" s="6">
        <f>AVERAGE(F127:F131)/B$13</f>
        <v>67.172993884056424</v>
      </c>
      <c r="I127" s="6">
        <f>STDEV(F127:F131)/B$13</f>
        <v>0.59923762665499147</v>
      </c>
      <c r="J127" s="6">
        <f>I127/H127*100</f>
        <v>0.89208116537027105</v>
      </c>
      <c r="O127" s="6"/>
      <c r="P127" s="6"/>
      <c r="Q127" s="6"/>
      <c r="R127" s="6"/>
      <c r="S127" s="6"/>
      <c r="T127" s="6"/>
      <c r="U127" s="6"/>
      <c r="V127" s="6"/>
    </row>
    <row r="128" spans="1:22" x14ac:dyDescent="0.2">
      <c r="A128" t="s">
        <v>60</v>
      </c>
      <c r="B128" t="s">
        <v>203</v>
      </c>
      <c r="C128">
        <v>15</v>
      </c>
      <c r="D128">
        <v>2</v>
      </c>
      <c r="E128">
        <v>7.66</v>
      </c>
      <c r="F128">
        <v>7.66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2">
      <c r="A129" t="s">
        <v>60</v>
      </c>
      <c r="B129" t="s">
        <v>203</v>
      </c>
      <c r="C129">
        <v>15</v>
      </c>
      <c r="D129">
        <v>3</v>
      </c>
      <c r="E129">
        <v>7.649</v>
      </c>
      <c r="F129">
        <v>7.649</v>
      </c>
      <c r="G129">
        <v>0</v>
      </c>
      <c r="H129" s="6"/>
      <c r="I129" s="6"/>
      <c r="J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2">
      <c r="A130" t="s">
        <v>60</v>
      </c>
      <c r="B130" t="s">
        <v>203</v>
      </c>
      <c r="C130">
        <v>15</v>
      </c>
      <c r="D130">
        <v>4</v>
      </c>
      <c r="E130">
        <v>7.7729999999999997</v>
      </c>
      <c r="F130">
        <v>7.7729999999999997</v>
      </c>
      <c r="G130">
        <v>0</v>
      </c>
      <c r="H130" s="6"/>
      <c r="I130" s="6"/>
      <c r="J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">
      <c r="H131" s="6"/>
      <c r="I131" s="6"/>
      <c r="J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">
      <c r="H132" s="6"/>
      <c r="I132" s="6"/>
      <c r="J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2">
      <c r="A133" t="s">
        <v>62</v>
      </c>
      <c r="B133" t="s">
        <v>203</v>
      </c>
      <c r="C133">
        <v>16</v>
      </c>
      <c r="D133">
        <v>1</v>
      </c>
      <c r="E133">
        <v>7.8289999999999997</v>
      </c>
      <c r="F133">
        <v>7.8289999999999997</v>
      </c>
      <c r="G133">
        <v>0</v>
      </c>
      <c r="H133" s="6">
        <f>AVERAGE(F133:F137)/B$13</f>
        <v>67.554228707677055</v>
      </c>
      <c r="I133" s="6">
        <f>STDEV(F133:F137)/B$13</f>
        <v>1.336014716842129</v>
      </c>
      <c r="J133" s="6">
        <f>I133/H133*100</f>
        <v>1.9776922072833918</v>
      </c>
      <c r="O133" s="6"/>
      <c r="P133" s="6"/>
      <c r="Q133" s="6"/>
      <c r="R133" s="6"/>
      <c r="S133" s="6"/>
      <c r="T133" s="6"/>
      <c r="U133" s="6"/>
      <c r="V133" s="6"/>
    </row>
    <row r="134" spans="1:22" x14ac:dyDescent="0.2">
      <c r="A134" t="s">
        <v>62</v>
      </c>
      <c r="B134" t="s">
        <v>203</v>
      </c>
      <c r="C134">
        <v>16</v>
      </c>
      <c r="D134">
        <v>2</v>
      </c>
      <c r="E134">
        <v>7.5430000000000001</v>
      </c>
      <c r="G134">
        <v>1</v>
      </c>
      <c r="H134" s="6"/>
      <c r="I134" s="6"/>
      <c r="J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2">
      <c r="A135" t="s">
        <v>62</v>
      </c>
      <c r="B135" t="s">
        <v>203</v>
      </c>
      <c r="C135">
        <v>16</v>
      </c>
      <c r="D135">
        <v>3</v>
      </c>
      <c r="E135">
        <v>7.5609999999999999</v>
      </c>
      <c r="F135">
        <v>7.5609999999999999</v>
      </c>
      <c r="G135">
        <v>0</v>
      </c>
      <c r="H135" s="6"/>
      <c r="I135" s="6"/>
      <c r="J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">
      <c r="A136" t="s">
        <v>62</v>
      </c>
      <c r="B136" t="s">
        <v>203</v>
      </c>
      <c r="C136">
        <v>16</v>
      </c>
      <c r="D136">
        <v>4</v>
      </c>
      <c r="E136">
        <v>7.8230000000000004</v>
      </c>
      <c r="F136">
        <v>7.8230000000000004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2">
      <c r="H137" s="6"/>
      <c r="I137" s="6"/>
      <c r="J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2">
      <c r="A139" t="s">
        <v>63</v>
      </c>
      <c r="B139" t="s">
        <v>203</v>
      </c>
      <c r="C139">
        <v>17</v>
      </c>
      <c r="D139">
        <v>1</v>
      </c>
      <c r="E139">
        <v>7.8129999999999997</v>
      </c>
      <c r="F139">
        <v>7.8129999999999997</v>
      </c>
      <c r="G139">
        <v>0</v>
      </c>
      <c r="H139" s="6">
        <f>AVERAGE(F139:F143)/B$13</f>
        <v>68.194470396200245</v>
      </c>
      <c r="I139" s="6">
        <f>STDEV(F139:F143)/B$13</f>
        <v>0.47169315136024587</v>
      </c>
      <c r="J139" s="6">
        <f>I139/H139*100</f>
        <v>0.69168826830060448</v>
      </c>
      <c r="O139" s="6"/>
      <c r="P139" s="6"/>
      <c r="Q139" s="6"/>
      <c r="R139" s="6"/>
      <c r="S139" s="6"/>
      <c r="T139" s="6"/>
      <c r="U139" s="6"/>
      <c r="V139" s="6"/>
    </row>
    <row r="140" spans="1:22" x14ac:dyDescent="0.2">
      <c r="A140" t="s">
        <v>63</v>
      </c>
      <c r="B140" t="s">
        <v>203</v>
      </c>
      <c r="C140">
        <v>17</v>
      </c>
      <c r="D140">
        <v>2</v>
      </c>
      <c r="E140">
        <v>7.8639999999999999</v>
      </c>
      <c r="F140">
        <v>7.8639999999999999</v>
      </c>
      <c r="G140">
        <v>0</v>
      </c>
      <c r="H140" s="6"/>
      <c r="I140" s="6"/>
      <c r="J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2">
      <c r="A141" t="s">
        <v>63</v>
      </c>
      <c r="B141" t="s">
        <v>203</v>
      </c>
      <c r="C141">
        <v>17</v>
      </c>
      <c r="D141">
        <v>3</v>
      </c>
      <c r="E141">
        <v>7.7560000000000002</v>
      </c>
      <c r="F141">
        <v>7.7560000000000002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">
      <c r="H142" s="6"/>
      <c r="I142" s="6"/>
      <c r="J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2">
      <c r="A144" t="s">
        <v>177</v>
      </c>
      <c r="B144" t="s">
        <v>36</v>
      </c>
      <c r="C144">
        <v>0</v>
      </c>
      <c r="D144">
        <v>1</v>
      </c>
      <c r="E144">
        <v>0</v>
      </c>
      <c r="F144">
        <v>0</v>
      </c>
      <c r="G144">
        <v>0</v>
      </c>
      <c r="H144" s="6">
        <f>AVERAGE(F144:F148)/B$13</f>
        <v>0</v>
      </c>
      <c r="I144" s="6">
        <f>STDEV(F144:F148)/B$13</f>
        <v>0</v>
      </c>
      <c r="J144" s="6" t="e">
        <f>I144/H144*100</f>
        <v>#DIV/0!</v>
      </c>
      <c r="O144" s="6"/>
      <c r="P144" s="6"/>
      <c r="Q144" s="6"/>
      <c r="R144" s="6"/>
      <c r="S144" s="6"/>
      <c r="T144" s="6"/>
      <c r="U144" s="6"/>
      <c r="V144" s="6"/>
    </row>
    <row r="145" spans="1:22" x14ac:dyDescent="0.2">
      <c r="A145" t="s">
        <v>177</v>
      </c>
      <c r="B145" t="s">
        <v>36</v>
      </c>
      <c r="C145">
        <v>0</v>
      </c>
      <c r="D145">
        <v>2</v>
      </c>
      <c r="E145">
        <v>0</v>
      </c>
      <c r="F145">
        <v>0</v>
      </c>
      <c r="G145">
        <v>0</v>
      </c>
      <c r="H145" s="6"/>
      <c r="I145" s="6"/>
      <c r="J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2">
      <c r="A146" t="s">
        <v>177</v>
      </c>
      <c r="B146" t="s">
        <v>36</v>
      </c>
      <c r="C146">
        <v>0</v>
      </c>
      <c r="D146">
        <v>3</v>
      </c>
      <c r="E146">
        <v>0</v>
      </c>
      <c r="F146">
        <v>0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">
      <c r="H147" s="6"/>
      <c r="I147" s="6"/>
      <c r="J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2">
      <c r="A149" t="s">
        <v>139</v>
      </c>
      <c r="B149" t="s">
        <v>204</v>
      </c>
      <c r="C149">
        <v>18</v>
      </c>
      <c r="D149">
        <v>1</v>
      </c>
      <c r="E149">
        <v>7.9630000000000001</v>
      </c>
      <c r="F149">
        <v>7.9630000000000001</v>
      </c>
      <c r="G149">
        <v>0</v>
      </c>
      <c r="H149" s="6">
        <f>AVERAGE(F149:F153)/B$13</f>
        <v>68.267225133532421</v>
      </c>
      <c r="I149" s="6">
        <f>STDEV(F149:F153)/B$13</f>
        <v>1.2316704471138309</v>
      </c>
      <c r="J149" s="6">
        <f>I149/H149*100</f>
        <v>1.8041899970368684</v>
      </c>
      <c r="O149" s="6"/>
      <c r="P149" s="6"/>
      <c r="Q149" s="6"/>
      <c r="R149" s="6"/>
      <c r="S149" s="6"/>
      <c r="T149" s="6"/>
      <c r="U149" s="6"/>
      <c r="V149" s="6"/>
    </row>
    <row r="150" spans="1:22" x14ac:dyDescent="0.2">
      <c r="A150" t="s">
        <v>139</v>
      </c>
      <c r="B150" t="s">
        <v>204</v>
      </c>
      <c r="C150">
        <v>18</v>
      </c>
      <c r="D150">
        <v>2</v>
      </c>
      <c r="E150">
        <v>7.681</v>
      </c>
      <c r="F150">
        <v>7.681</v>
      </c>
      <c r="G150">
        <v>0</v>
      </c>
      <c r="H150" s="6"/>
      <c r="I150" s="6"/>
      <c r="J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2">
      <c r="A151" t="s">
        <v>139</v>
      </c>
      <c r="B151" t="s">
        <v>204</v>
      </c>
      <c r="C151">
        <v>18</v>
      </c>
      <c r="D151">
        <v>3</v>
      </c>
      <c r="E151">
        <v>7.8140000000000001</v>
      </c>
      <c r="F151">
        <v>7.8140000000000001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">
      <c r="H152" s="6"/>
      <c r="I152" s="6"/>
      <c r="J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">
      <c r="H153" s="6"/>
      <c r="I153" s="6"/>
      <c r="J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2">
      <c r="A154" t="s">
        <v>65</v>
      </c>
      <c r="B154" t="s">
        <v>204</v>
      </c>
      <c r="C154">
        <v>19</v>
      </c>
      <c r="D154">
        <v>1</v>
      </c>
      <c r="E154">
        <v>7.9550000000000001</v>
      </c>
      <c r="G154">
        <v>1</v>
      </c>
      <c r="H154" s="6">
        <f>AVERAGE(F154:F158)/B$13</f>
        <v>67.359246011626809</v>
      </c>
      <c r="I154" s="6">
        <f>STDEV(F154:F158)/B$13</f>
        <v>0.82235899686026526</v>
      </c>
      <c r="J154" s="6">
        <f>I154/H154*100</f>
        <v>1.220855406722217</v>
      </c>
      <c r="O154" s="6"/>
      <c r="P154" s="6"/>
      <c r="Q154" s="6"/>
      <c r="R154" s="6"/>
      <c r="S154" s="6"/>
      <c r="T154" s="6"/>
      <c r="U154" s="6"/>
      <c r="V154" s="6"/>
    </row>
    <row r="155" spans="1:22" x14ac:dyDescent="0.2">
      <c r="A155" t="s">
        <v>65</v>
      </c>
      <c r="B155" t="s">
        <v>204</v>
      </c>
      <c r="C155">
        <v>19</v>
      </c>
      <c r="D155">
        <v>2</v>
      </c>
      <c r="E155">
        <v>7.665</v>
      </c>
      <c r="F155">
        <v>7.665</v>
      </c>
      <c r="G155">
        <v>0</v>
      </c>
      <c r="H155" s="6"/>
      <c r="I155" s="6"/>
      <c r="J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2">
      <c r="A156" t="s">
        <v>65</v>
      </c>
      <c r="B156" t="s">
        <v>204</v>
      </c>
      <c r="C156">
        <v>19</v>
      </c>
      <c r="D156">
        <v>3</v>
      </c>
      <c r="E156">
        <v>7.657</v>
      </c>
      <c r="F156">
        <v>7.657</v>
      </c>
      <c r="G156">
        <v>0</v>
      </c>
      <c r="H156" s="6"/>
      <c r="I156" s="6"/>
      <c r="J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">
      <c r="A157" t="s">
        <v>65</v>
      </c>
      <c r="B157" t="s">
        <v>204</v>
      </c>
      <c r="C157">
        <v>19</v>
      </c>
      <c r="D157">
        <v>4</v>
      </c>
      <c r="E157">
        <v>7.8239999999999998</v>
      </c>
      <c r="F157">
        <v>7.8239999999999998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">
      <c r="H158" s="6"/>
      <c r="I158" s="6"/>
      <c r="J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2">
      <c r="A160" t="s">
        <v>67</v>
      </c>
      <c r="B160" t="s">
        <v>204</v>
      </c>
      <c r="C160">
        <v>20</v>
      </c>
      <c r="D160">
        <v>1</v>
      </c>
      <c r="E160">
        <v>7.9249999999999998</v>
      </c>
      <c r="F160">
        <v>7.9249999999999998</v>
      </c>
      <c r="G160">
        <v>0</v>
      </c>
      <c r="H160" s="6">
        <f>AVERAGE(F160:F164)/B$13</f>
        <v>68.168278690760658</v>
      </c>
      <c r="I160" s="6">
        <f>STDEV(F160:F164)/B$13</f>
        <v>0.94633079969812606</v>
      </c>
      <c r="J160" s="6">
        <f>I160/H160*100</f>
        <v>1.3882275126691574</v>
      </c>
      <c r="O160" s="6"/>
      <c r="P160" s="6"/>
      <c r="Q160" s="6"/>
      <c r="R160" s="6"/>
      <c r="S160" s="6"/>
      <c r="T160" s="6"/>
      <c r="U160" s="6"/>
      <c r="V160" s="6"/>
    </row>
    <row r="161" spans="1:22" x14ac:dyDescent="0.2">
      <c r="A161" t="s">
        <v>67</v>
      </c>
      <c r="B161" t="s">
        <v>204</v>
      </c>
      <c r="C161">
        <v>20</v>
      </c>
      <c r="D161">
        <v>2</v>
      </c>
      <c r="E161">
        <v>7.7880000000000003</v>
      </c>
      <c r="F161">
        <v>7.7880000000000003</v>
      </c>
      <c r="G161">
        <v>0</v>
      </c>
      <c r="H161" s="6"/>
      <c r="I161" s="6"/>
      <c r="J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2">
      <c r="A162" t="s">
        <v>67</v>
      </c>
      <c r="B162" t="s">
        <v>204</v>
      </c>
      <c r="C162">
        <v>20</v>
      </c>
      <c r="D162">
        <v>3</v>
      </c>
      <c r="E162">
        <v>7.7110000000000003</v>
      </c>
      <c r="F162">
        <v>7.7110000000000003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2">
      <c r="H163" s="6"/>
      <c r="I163" s="6"/>
      <c r="J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2">
      <c r="A165" t="s">
        <v>177</v>
      </c>
      <c r="B165" t="s">
        <v>36</v>
      </c>
      <c r="C165">
        <v>0</v>
      </c>
      <c r="D165">
        <v>1</v>
      </c>
      <c r="E165">
        <v>0</v>
      </c>
      <c r="F165">
        <v>0</v>
      </c>
      <c r="G165">
        <v>0</v>
      </c>
      <c r="H165" s="6">
        <f>AVERAGE(F165:F169)/B$13</f>
        <v>0</v>
      </c>
      <c r="I165" s="6">
        <f>STDEV(F165:F169)/B$13</f>
        <v>0</v>
      </c>
      <c r="J165" s="6" t="e">
        <f>I165/H165*100</f>
        <v>#DIV/0!</v>
      </c>
      <c r="O165" s="6"/>
      <c r="P165" s="6"/>
      <c r="Q165" s="6"/>
      <c r="R165" s="6"/>
      <c r="S165" s="6"/>
      <c r="T165" s="6"/>
      <c r="U165" s="6"/>
      <c r="V165" s="6"/>
    </row>
    <row r="166" spans="1:22" x14ac:dyDescent="0.2">
      <c r="A166" t="s">
        <v>177</v>
      </c>
      <c r="B166" t="s">
        <v>36</v>
      </c>
      <c r="C166">
        <v>0</v>
      </c>
      <c r="D166">
        <v>2</v>
      </c>
      <c r="E166">
        <v>0</v>
      </c>
      <c r="F166">
        <v>0</v>
      </c>
      <c r="G166">
        <v>0</v>
      </c>
      <c r="H166" s="6"/>
      <c r="I166" s="6"/>
      <c r="J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2">
      <c r="A167" t="s">
        <v>177</v>
      </c>
      <c r="B167" t="s">
        <v>36</v>
      </c>
      <c r="C167">
        <v>0</v>
      </c>
      <c r="D167">
        <v>3</v>
      </c>
      <c r="E167">
        <v>0</v>
      </c>
      <c r="F167">
        <v>0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2">
      <c r="H168" s="6"/>
      <c r="I168" s="6"/>
      <c r="J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2">
      <c r="A170" t="s">
        <v>68</v>
      </c>
      <c r="B170" t="s">
        <v>205</v>
      </c>
      <c r="C170">
        <v>21</v>
      </c>
      <c r="D170">
        <v>1</v>
      </c>
      <c r="E170">
        <v>7.8940000000000001</v>
      </c>
      <c r="F170">
        <v>7.8940000000000001</v>
      </c>
      <c r="G170">
        <v>0</v>
      </c>
      <c r="H170" s="6">
        <f>AVERAGE(F170:F174)/B$13</f>
        <v>67.752121593220579</v>
      </c>
      <c r="I170" s="6">
        <f>STDEV(F170:F174)/B$13</f>
        <v>1.0147885428105121</v>
      </c>
      <c r="J170" s="6">
        <f>I170/H170*100</f>
        <v>1.4977959640928116</v>
      </c>
      <c r="O170" s="6"/>
      <c r="P170" s="6"/>
      <c r="Q170" s="6"/>
      <c r="R170" s="6"/>
      <c r="S170" s="6"/>
      <c r="T170" s="6"/>
      <c r="U170" s="6"/>
      <c r="V170" s="6"/>
    </row>
    <row r="171" spans="1:22" x14ac:dyDescent="0.2">
      <c r="A171" t="s">
        <v>68</v>
      </c>
      <c r="B171" t="s">
        <v>205</v>
      </c>
      <c r="C171">
        <v>21</v>
      </c>
      <c r="D171">
        <v>2</v>
      </c>
      <c r="E171">
        <v>7.7039999999999997</v>
      </c>
      <c r="F171">
        <v>7.7039999999999997</v>
      </c>
      <c r="G171">
        <v>0</v>
      </c>
      <c r="H171" s="6"/>
      <c r="I171" s="6"/>
      <c r="J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2">
      <c r="A172" t="s">
        <v>68</v>
      </c>
      <c r="B172" t="s">
        <v>205</v>
      </c>
      <c r="C172">
        <v>21</v>
      </c>
      <c r="D172">
        <v>3</v>
      </c>
      <c r="E172">
        <v>7.6829999999999998</v>
      </c>
      <c r="F172">
        <v>7.6829999999999998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2">
      <c r="H173" s="6"/>
      <c r="I173" s="6"/>
      <c r="J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2">
      <c r="A175" t="s">
        <v>70</v>
      </c>
      <c r="B175" t="s">
        <v>205</v>
      </c>
      <c r="C175">
        <v>22</v>
      </c>
      <c r="D175">
        <v>1</v>
      </c>
      <c r="E175">
        <v>7.6980000000000004</v>
      </c>
      <c r="F175">
        <v>7.6980000000000004</v>
      </c>
      <c r="G175">
        <v>0</v>
      </c>
      <c r="H175" s="6">
        <f>AVERAGE(F175:F179)/B$13</f>
        <v>66.60550693286541</v>
      </c>
      <c r="I175" s="6">
        <f>STDEV(F175:F179)/B$13</f>
        <v>0.71200984235004239</v>
      </c>
      <c r="J175" s="6">
        <f>I175/H175*100</f>
        <v>1.0689954556876329</v>
      </c>
      <c r="O175" s="6"/>
      <c r="P175" s="6"/>
      <c r="Q175" s="6"/>
      <c r="R175" s="6"/>
      <c r="S175" s="6"/>
      <c r="T175" s="6"/>
      <c r="U175" s="6"/>
      <c r="V175" s="6"/>
    </row>
    <row r="176" spans="1:22" x14ac:dyDescent="0.2">
      <c r="A176" t="s">
        <v>70</v>
      </c>
      <c r="B176" t="s">
        <v>205</v>
      </c>
      <c r="C176">
        <v>22</v>
      </c>
      <c r="D176">
        <v>2</v>
      </c>
      <c r="E176">
        <v>7.65</v>
      </c>
      <c r="F176">
        <v>7.65</v>
      </c>
      <c r="G176">
        <v>0</v>
      </c>
      <c r="H176" s="6"/>
      <c r="I176" s="6"/>
      <c r="J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2">
      <c r="A177" t="s">
        <v>70</v>
      </c>
      <c r="B177" t="s">
        <v>205</v>
      </c>
      <c r="C177">
        <v>22</v>
      </c>
      <c r="D177">
        <v>3</v>
      </c>
      <c r="E177">
        <v>7.5389999999999997</v>
      </c>
      <c r="F177">
        <v>7.5389999999999997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2">
      <c r="H178" s="6"/>
      <c r="I178" s="6"/>
      <c r="J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2">
      <c r="A180" t="s">
        <v>71</v>
      </c>
      <c r="B180" t="s">
        <v>205</v>
      </c>
      <c r="C180">
        <v>23</v>
      </c>
      <c r="D180">
        <v>1</v>
      </c>
      <c r="E180">
        <v>7.8150000000000004</v>
      </c>
      <c r="G180">
        <v>1</v>
      </c>
      <c r="H180" s="6">
        <f>AVERAGE(F180:F184)/B$13</f>
        <v>66.104954340020001</v>
      </c>
      <c r="I180" s="6">
        <f>STDEV(F180:F184)/B$13</f>
        <v>0.56474924658249182</v>
      </c>
      <c r="J180" s="6">
        <f>I180/H180*100</f>
        <v>0.85432211885001197</v>
      </c>
      <c r="O180" s="6"/>
      <c r="P180" s="6"/>
      <c r="Q180" s="6"/>
      <c r="R180" s="6"/>
      <c r="S180" s="6"/>
      <c r="T180" s="6"/>
      <c r="U180" s="6"/>
      <c r="V180" s="6"/>
    </row>
    <row r="181" spans="1:22" x14ac:dyDescent="0.2">
      <c r="A181" t="s">
        <v>71</v>
      </c>
      <c r="B181" t="s">
        <v>205</v>
      </c>
      <c r="C181">
        <v>23</v>
      </c>
      <c r="D181">
        <v>2</v>
      </c>
      <c r="E181">
        <v>7.5659999999999998</v>
      </c>
      <c r="F181">
        <v>7.5659999999999998</v>
      </c>
      <c r="G181">
        <v>0</v>
      </c>
      <c r="H181" s="6"/>
      <c r="I181" s="6"/>
      <c r="J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2">
      <c r="A182" t="s">
        <v>71</v>
      </c>
      <c r="B182" t="s">
        <v>205</v>
      </c>
      <c r="C182">
        <v>23</v>
      </c>
      <c r="D182">
        <v>3</v>
      </c>
      <c r="E182">
        <v>7.51</v>
      </c>
      <c r="F182">
        <v>7.51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2">
      <c r="A183" t="s">
        <v>71</v>
      </c>
      <c r="B183" t="s">
        <v>205</v>
      </c>
      <c r="C183">
        <v>23</v>
      </c>
      <c r="D183">
        <v>4</v>
      </c>
      <c r="E183">
        <v>7.6390000000000002</v>
      </c>
      <c r="F183">
        <v>7.6390000000000002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2">
      <c r="H184" s="6"/>
      <c r="I184" s="6"/>
      <c r="J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2">
      <c r="A186" t="s">
        <v>177</v>
      </c>
      <c r="B186" t="s">
        <v>36</v>
      </c>
      <c r="C186">
        <v>0</v>
      </c>
      <c r="D186">
        <v>1</v>
      </c>
      <c r="E186">
        <v>0</v>
      </c>
      <c r="F186">
        <v>0</v>
      </c>
      <c r="G186">
        <v>0</v>
      </c>
      <c r="H186" s="6">
        <f>AVERAGE(F186:F190)/B$13</f>
        <v>0</v>
      </c>
      <c r="I186" s="6">
        <f>STDEV(F186:F190)/B$13</f>
        <v>0</v>
      </c>
      <c r="J186" s="6" t="e">
        <f>I186/H186*100</f>
        <v>#DIV/0!</v>
      </c>
      <c r="O186" s="6"/>
      <c r="P186" s="6"/>
      <c r="Q186" s="6"/>
      <c r="R186" s="6"/>
      <c r="S186" s="6"/>
      <c r="T186" s="6"/>
      <c r="U186" s="6"/>
      <c r="V186" s="6"/>
    </row>
    <row r="187" spans="1:22" x14ac:dyDescent="0.2">
      <c r="A187" t="s">
        <v>177</v>
      </c>
      <c r="B187" t="s">
        <v>36</v>
      </c>
      <c r="C187">
        <v>0</v>
      </c>
      <c r="D187">
        <v>2</v>
      </c>
      <c r="E187">
        <v>0.2621</v>
      </c>
      <c r="G187">
        <v>1</v>
      </c>
      <c r="H187" s="6"/>
      <c r="I187" s="6"/>
      <c r="J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2">
      <c r="A188" t="s">
        <v>177</v>
      </c>
      <c r="B188" t="s">
        <v>36</v>
      </c>
      <c r="C188">
        <v>0</v>
      </c>
      <c r="D188">
        <v>3</v>
      </c>
      <c r="E188">
        <v>0</v>
      </c>
      <c r="F188">
        <v>0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2">
      <c r="A189" t="s">
        <v>177</v>
      </c>
      <c r="B189" t="s">
        <v>36</v>
      </c>
      <c r="C189">
        <v>0</v>
      </c>
      <c r="D189">
        <v>4</v>
      </c>
      <c r="E189">
        <v>0</v>
      </c>
      <c r="F189">
        <v>0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2">
      <c r="A192" t="s">
        <v>143</v>
      </c>
      <c r="B192" t="s">
        <v>206</v>
      </c>
      <c r="C192">
        <v>24</v>
      </c>
      <c r="D192">
        <v>1</v>
      </c>
      <c r="E192">
        <v>7.7619999999999996</v>
      </c>
      <c r="G192">
        <v>1</v>
      </c>
      <c r="H192" s="6">
        <f>AVERAGE(F192:F196)/B$13</f>
        <v>65.153322375715064</v>
      </c>
      <c r="I192" s="6">
        <f>STDEV(F192:F196)/B$13</f>
        <v>0.42469826215917234</v>
      </c>
      <c r="J192" s="6">
        <f>I192/H192*100</f>
        <v>0.65184436752142105</v>
      </c>
      <c r="O192" s="6"/>
      <c r="P192" s="6"/>
      <c r="Q192" s="6"/>
      <c r="R192" s="6"/>
      <c r="S192" s="6"/>
      <c r="T192" s="6"/>
      <c r="U192" s="6"/>
      <c r="V192" s="6"/>
    </row>
    <row r="193" spans="1:22" x14ac:dyDescent="0.2">
      <c r="A193" t="s">
        <v>143</v>
      </c>
      <c r="B193" t="s">
        <v>206</v>
      </c>
      <c r="C193">
        <v>24</v>
      </c>
      <c r="D193">
        <v>2</v>
      </c>
      <c r="E193">
        <v>7.407</v>
      </c>
      <c r="F193">
        <v>7.407</v>
      </c>
      <c r="G193">
        <v>0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2">
      <c r="A194" t="s">
        <v>143</v>
      </c>
      <c r="B194" t="s">
        <v>206</v>
      </c>
      <c r="C194">
        <v>24</v>
      </c>
      <c r="D194">
        <v>3</v>
      </c>
      <c r="E194">
        <v>7.484</v>
      </c>
      <c r="F194">
        <v>7.484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2">
      <c r="A195" t="s">
        <v>143</v>
      </c>
      <c r="B195" t="s">
        <v>206</v>
      </c>
      <c r="C195">
        <v>24</v>
      </c>
      <c r="D195">
        <v>4</v>
      </c>
      <c r="E195">
        <v>7.4969999999999999</v>
      </c>
      <c r="F195">
        <v>7.4969999999999999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2">
      <c r="H196" s="6"/>
      <c r="I196" s="6"/>
      <c r="J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2">
      <c r="A198" t="s">
        <v>76</v>
      </c>
      <c r="B198" t="s">
        <v>206</v>
      </c>
      <c r="C198">
        <v>25</v>
      </c>
      <c r="D198">
        <v>1</v>
      </c>
      <c r="E198">
        <v>7.702</v>
      </c>
      <c r="F198">
        <v>7.702</v>
      </c>
      <c r="G198">
        <v>0</v>
      </c>
      <c r="H198" s="6">
        <f>AVERAGE(F198:F202)/B$13</f>
        <v>67.49893510730459</v>
      </c>
      <c r="I198" s="6">
        <f>STDEV(F198:F202)/B$13</f>
        <v>0.39906752697272874</v>
      </c>
      <c r="J198" s="6">
        <f>I198/H198*100</f>
        <v>0.59122047827617141</v>
      </c>
      <c r="O198" s="6"/>
      <c r="P198" s="6"/>
      <c r="Q198" s="6"/>
      <c r="R198" s="6"/>
      <c r="S198" s="6"/>
      <c r="T198" s="6"/>
      <c r="U198" s="6"/>
      <c r="V198" s="6"/>
    </row>
    <row r="199" spans="1:22" x14ac:dyDescent="0.2">
      <c r="A199" t="s">
        <v>76</v>
      </c>
      <c r="B199" t="s">
        <v>206</v>
      </c>
      <c r="C199">
        <v>25</v>
      </c>
      <c r="D199">
        <v>2</v>
      </c>
      <c r="E199">
        <v>7.7080000000000002</v>
      </c>
      <c r="F199">
        <v>7.7080000000000002</v>
      </c>
      <c r="G199">
        <v>0</v>
      </c>
      <c r="H199" s="6"/>
      <c r="I199" s="6"/>
      <c r="J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2">
      <c r="A200" t="s">
        <v>76</v>
      </c>
      <c r="B200" t="s">
        <v>206</v>
      </c>
      <c r="C200">
        <v>25</v>
      </c>
      <c r="D200">
        <v>3</v>
      </c>
      <c r="E200">
        <v>7.7839999999999998</v>
      </c>
      <c r="F200">
        <v>7.7839999999999998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2">
      <c r="H201" s="6"/>
      <c r="I201" s="6"/>
      <c r="J201" s="6"/>
    </row>
    <row r="202" spans="1:22" x14ac:dyDescent="0.2">
      <c r="H202" s="6"/>
      <c r="I202" s="6"/>
      <c r="J202" s="6"/>
    </row>
    <row r="203" spans="1:22" x14ac:dyDescent="0.2">
      <c r="A203" t="s">
        <v>78</v>
      </c>
      <c r="B203" t="s">
        <v>206</v>
      </c>
      <c r="C203">
        <v>26</v>
      </c>
      <c r="D203">
        <v>1</v>
      </c>
      <c r="E203">
        <v>7.9560000000000004</v>
      </c>
      <c r="F203">
        <v>7.9560000000000004</v>
      </c>
      <c r="G203">
        <v>0</v>
      </c>
      <c r="H203" s="6">
        <f>AVERAGE(F203:F207)/B$13</f>
        <v>68.275955702012297</v>
      </c>
      <c r="I203" s="6">
        <f>STDEV(F203:F207)/B$13</f>
        <v>1.0397932348938674</v>
      </c>
      <c r="J203" s="6">
        <f>I203/H203*100</f>
        <v>1.5229273969184756</v>
      </c>
    </row>
    <row r="204" spans="1:22" x14ac:dyDescent="0.2">
      <c r="A204" t="s">
        <v>78</v>
      </c>
      <c r="B204" t="s">
        <v>206</v>
      </c>
      <c r="C204">
        <v>26</v>
      </c>
      <c r="D204">
        <v>2</v>
      </c>
      <c r="E204">
        <v>7.7720000000000002</v>
      </c>
      <c r="F204">
        <v>7.7720000000000002</v>
      </c>
      <c r="G204">
        <v>0</v>
      </c>
      <c r="H204" s="6"/>
      <c r="I204" s="6"/>
      <c r="J204" s="6"/>
    </row>
    <row r="205" spans="1:22" x14ac:dyDescent="0.2">
      <c r="A205" t="s">
        <v>78</v>
      </c>
      <c r="B205" t="s">
        <v>206</v>
      </c>
      <c r="C205">
        <v>26</v>
      </c>
      <c r="D205">
        <v>3</v>
      </c>
      <c r="E205">
        <v>7.5170000000000003</v>
      </c>
      <c r="G205">
        <v>1</v>
      </c>
      <c r="H205" s="6"/>
      <c r="I205" s="6"/>
      <c r="J205" s="6"/>
    </row>
    <row r="206" spans="1:22" x14ac:dyDescent="0.2">
      <c r="A206" t="s">
        <v>78</v>
      </c>
      <c r="B206" t="s">
        <v>206</v>
      </c>
      <c r="C206">
        <v>26</v>
      </c>
      <c r="D206">
        <v>4</v>
      </c>
      <c r="E206">
        <v>7.7329999999999997</v>
      </c>
      <c r="F206">
        <v>7.7329999999999997</v>
      </c>
      <c r="G206">
        <v>0</v>
      </c>
      <c r="H206" s="6"/>
      <c r="I206" s="6"/>
      <c r="J206" s="6"/>
    </row>
    <row r="207" spans="1:22" x14ac:dyDescent="0.2">
      <c r="H207" s="6"/>
      <c r="I207" s="6"/>
      <c r="J207" s="6"/>
    </row>
    <row r="208" spans="1:22" x14ac:dyDescent="0.2">
      <c r="H208" s="6"/>
      <c r="I208" s="6"/>
      <c r="J208" s="6"/>
    </row>
    <row r="209" spans="1:10" x14ac:dyDescent="0.2">
      <c r="A209" t="s">
        <v>56</v>
      </c>
      <c r="B209" t="s">
        <v>36</v>
      </c>
      <c r="C209">
        <v>0</v>
      </c>
      <c r="D209">
        <v>1</v>
      </c>
      <c r="E209">
        <v>0</v>
      </c>
      <c r="F209">
        <v>0</v>
      </c>
      <c r="G209">
        <v>0</v>
      </c>
      <c r="H209" s="6">
        <f>AVERAGE(F209:F213)/B$13</f>
        <v>0</v>
      </c>
      <c r="I209" s="6">
        <f>STDEV(F209:F213)/B$13</f>
        <v>0</v>
      </c>
      <c r="J209" s="6" t="e">
        <f>I209/H209*100</f>
        <v>#DIV/0!</v>
      </c>
    </row>
    <row r="210" spans="1:10" x14ac:dyDescent="0.2">
      <c r="A210" t="s">
        <v>56</v>
      </c>
      <c r="B210" t="s">
        <v>36</v>
      </c>
      <c r="C210">
        <v>0</v>
      </c>
      <c r="D210">
        <v>2</v>
      </c>
      <c r="E210">
        <v>0</v>
      </c>
      <c r="F210">
        <v>0</v>
      </c>
      <c r="G210">
        <v>0</v>
      </c>
      <c r="H210" s="6"/>
      <c r="I210" s="6"/>
      <c r="J210" s="6"/>
    </row>
    <row r="211" spans="1:10" x14ac:dyDescent="0.2">
      <c r="A211" t="s">
        <v>56</v>
      </c>
      <c r="B211" t="s">
        <v>36</v>
      </c>
      <c r="C211">
        <v>0</v>
      </c>
      <c r="D211">
        <v>3</v>
      </c>
      <c r="E211">
        <v>0</v>
      </c>
      <c r="F211">
        <v>0</v>
      </c>
      <c r="G211">
        <v>0</v>
      </c>
      <c r="H211" s="6"/>
      <c r="I211" s="6"/>
      <c r="J211" s="6"/>
    </row>
    <row r="212" spans="1:10" x14ac:dyDescent="0.2"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A214" t="s">
        <v>73</v>
      </c>
      <c r="B214" t="s">
        <v>45</v>
      </c>
      <c r="C214">
        <v>66</v>
      </c>
      <c r="D214">
        <v>1</v>
      </c>
      <c r="E214">
        <v>9.6660000000000004</v>
      </c>
      <c r="F214">
        <v>9.6660000000000004</v>
      </c>
      <c r="G214">
        <v>0</v>
      </c>
      <c r="H214" s="6">
        <f>AVERAGE(F214:F218)/B$13</f>
        <v>82.989873780072656</v>
      </c>
      <c r="I214" s="6">
        <f>STDEV(F214:F218)/B$13</f>
        <v>1.3635441243138349</v>
      </c>
      <c r="J214" s="6">
        <f>I214/H214*100</f>
        <v>1.6430246995281561</v>
      </c>
    </row>
    <row r="215" spans="1:10" x14ac:dyDescent="0.2">
      <c r="A215" t="s">
        <v>73</v>
      </c>
      <c r="B215" t="s">
        <v>45</v>
      </c>
      <c r="C215">
        <v>66</v>
      </c>
      <c r="D215">
        <v>2</v>
      </c>
      <c r="E215">
        <v>9.4969999999999999</v>
      </c>
      <c r="F215">
        <v>9.4969999999999999</v>
      </c>
      <c r="G215">
        <v>0</v>
      </c>
      <c r="H215" s="6"/>
      <c r="I215" s="6"/>
      <c r="J215" s="6"/>
    </row>
    <row r="216" spans="1:10" x14ac:dyDescent="0.2">
      <c r="A216" t="s">
        <v>73</v>
      </c>
      <c r="B216" t="s">
        <v>45</v>
      </c>
      <c r="C216">
        <v>66</v>
      </c>
      <c r="D216">
        <v>3</v>
      </c>
      <c r="E216">
        <v>9.3539999999999992</v>
      </c>
      <c r="F216">
        <v>9.3539999999999992</v>
      </c>
      <c r="G216">
        <v>0</v>
      </c>
      <c r="H216" s="6"/>
      <c r="I216" s="6"/>
      <c r="J216" s="6"/>
    </row>
    <row r="217" spans="1:10" x14ac:dyDescent="0.2"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A219" t="s">
        <v>74</v>
      </c>
      <c r="B219" t="s">
        <v>47</v>
      </c>
      <c r="C219">
        <v>67</v>
      </c>
      <c r="D219">
        <v>1</v>
      </c>
      <c r="E219">
        <v>8.15</v>
      </c>
      <c r="F219">
        <v>8.15</v>
      </c>
      <c r="G219">
        <v>0</v>
      </c>
      <c r="H219" s="6">
        <f>AVERAGE(F219:F223)/B$13</f>
        <v>70.406214411098546</v>
      </c>
      <c r="I219" s="6">
        <f>STDEV(F219:F223)/B$13</f>
        <v>0.69078238125563385</v>
      </c>
      <c r="J219" s="6">
        <f>I219/H219*100</f>
        <v>0.98113836546045252</v>
      </c>
    </row>
    <row r="220" spans="1:10" x14ac:dyDescent="0.2">
      <c r="A220" t="s">
        <v>74</v>
      </c>
      <c r="B220" t="s">
        <v>47</v>
      </c>
      <c r="C220">
        <v>67</v>
      </c>
      <c r="D220">
        <v>2</v>
      </c>
      <c r="E220">
        <v>8.0489999999999995</v>
      </c>
      <c r="F220">
        <v>8.0489999999999995</v>
      </c>
      <c r="G220">
        <v>0</v>
      </c>
      <c r="H220" s="6"/>
      <c r="I220" s="6"/>
      <c r="J220" s="6"/>
    </row>
    <row r="221" spans="1:10" x14ac:dyDescent="0.2">
      <c r="A221" t="s">
        <v>74</v>
      </c>
      <c r="B221" t="s">
        <v>47</v>
      </c>
      <c r="C221">
        <v>67</v>
      </c>
      <c r="D221">
        <v>3</v>
      </c>
      <c r="E221">
        <v>7.9939999999999998</v>
      </c>
      <c r="F221">
        <v>7.9939999999999998</v>
      </c>
      <c r="G221">
        <v>0</v>
      </c>
      <c r="H221" s="6"/>
      <c r="I221" s="6"/>
      <c r="J221" s="6"/>
    </row>
    <row r="222" spans="1:10" x14ac:dyDescent="0.2"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A224" t="s">
        <v>75</v>
      </c>
      <c r="B224" t="s">
        <v>49</v>
      </c>
      <c r="C224">
        <v>68</v>
      </c>
      <c r="D224">
        <v>1</v>
      </c>
      <c r="E224">
        <v>6.4969999999999999</v>
      </c>
      <c r="F224">
        <v>6.4969999999999999</v>
      </c>
      <c r="G224">
        <v>0</v>
      </c>
      <c r="H224" s="6">
        <f>AVERAGE(F224:F228)/B$13</f>
        <v>57.243427332960316</v>
      </c>
      <c r="I224" s="6">
        <f>STDEV(F224:F228)/B$13</f>
        <v>0.66846362168224172</v>
      </c>
      <c r="J224" s="6">
        <f>I224/H224*100</f>
        <v>1.1677561124949372</v>
      </c>
    </row>
    <row r="225" spans="1:10" x14ac:dyDescent="0.2">
      <c r="A225" t="s">
        <v>75</v>
      </c>
      <c r="B225" t="s">
        <v>49</v>
      </c>
      <c r="C225">
        <v>68</v>
      </c>
      <c r="D225">
        <v>2</v>
      </c>
      <c r="E225">
        <v>6.6429999999999998</v>
      </c>
      <c r="F225">
        <v>6.6429999999999998</v>
      </c>
      <c r="G225">
        <v>0</v>
      </c>
      <c r="H225" s="6"/>
      <c r="I225" s="6"/>
      <c r="J225" s="6"/>
    </row>
    <row r="226" spans="1:10" x14ac:dyDescent="0.2">
      <c r="A226" t="s">
        <v>75</v>
      </c>
      <c r="B226" t="s">
        <v>49</v>
      </c>
      <c r="C226">
        <v>68</v>
      </c>
      <c r="D226">
        <v>3</v>
      </c>
      <c r="E226">
        <v>6.53</v>
      </c>
      <c r="F226">
        <v>6.53</v>
      </c>
      <c r="G226">
        <v>0</v>
      </c>
      <c r="H226" s="6"/>
      <c r="I226" s="6"/>
      <c r="J226" s="6"/>
    </row>
    <row r="227" spans="1:10" x14ac:dyDescent="0.2">
      <c r="H227" s="6"/>
      <c r="I227" s="6"/>
      <c r="J227" s="6"/>
    </row>
    <row r="228" spans="1:10" x14ac:dyDescent="0.2">
      <c r="H228" s="6"/>
      <c r="I228" s="6"/>
      <c r="J228" s="6"/>
    </row>
    <row r="229" spans="1:10" x14ac:dyDescent="0.2">
      <c r="A229" t="s">
        <v>79</v>
      </c>
      <c r="B229" t="s">
        <v>207</v>
      </c>
      <c r="C229">
        <v>27</v>
      </c>
      <c r="D229">
        <v>1</v>
      </c>
      <c r="E229">
        <v>8.9290000000000003</v>
      </c>
      <c r="F229">
        <v>8.9290000000000003</v>
      </c>
      <c r="G229">
        <v>0</v>
      </c>
      <c r="H229" s="6">
        <f>AVERAGE(F229:F233)/B$13</f>
        <v>77.347016352588668</v>
      </c>
      <c r="I229" s="6">
        <f>STDEV(F229:F233)/B$13</f>
        <v>0.69254561487645871</v>
      </c>
      <c r="J229" s="6">
        <f>I229/H229*100</f>
        <v>0.89537469903101241</v>
      </c>
    </row>
    <row r="230" spans="1:10" x14ac:dyDescent="0.2">
      <c r="A230" t="s">
        <v>79</v>
      </c>
      <c r="B230" t="s">
        <v>207</v>
      </c>
      <c r="C230">
        <v>27</v>
      </c>
      <c r="D230">
        <v>2</v>
      </c>
      <c r="E230">
        <v>8.8759999999999994</v>
      </c>
      <c r="F230">
        <v>8.8759999999999994</v>
      </c>
      <c r="G230">
        <v>0</v>
      </c>
      <c r="H230" s="6"/>
      <c r="I230" s="6"/>
      <c r="J230" s="6"/>
    </row>
    <row r="231" spans="1:10" x14ac:dyDescent="0.2">
      <c r="A231" t="s">
        <v>79</v>
      </c>
      <c r="B231" t="s">
        <v>207</v>
      </c>
      <c r="C231">
        <v>27</v>
      </c>
      <c r="D231">
        <v>3</v>
      </c>
      <c r="E231">
        <v>8.7729999999999997</v>
      </c>
      <c r="F231">
        <v>8.7729999999999997</v>
      </c>
      <c r="G231">
        <v>0</v>
      </c>
      <c r="H231" s="6"/>
      <c r="I231" s="6"/>
      <c r="J231" s="6"/>
    </row>
    <row r="232" spans="1:10" x14ac:dyDescent="0.2">
      <c r="H232" s="6"/>
      <c r="I232" s="6"/>
      <c r="J232" s="6"/>
    </row>
    <row r="233" spans="1:10" x14ac:dyDescent="0.2">
      <c r="H233" s="6"/>
      <c r="I233" s="6"/>
      <c r="J233" s="6"/>
    </row>
    <row r="234" spans="1:10" x14ac:dyDescent="0.2">
      <c r="A234" t="s">
        <v>81</v>
      </c>
      <c r="B234" t="s">
        <v>207</v>
      </c>
      <c r="C234">
        <v>28</v>
      </c>
      <c r="D234">
        <v>1</v>
      </c>
      <c r="E234">
        <v>8.9030000000000005</v>
      </c>
      <c r="F234">
        <v>8.9030000000000005</v>
      </c>
      <c r="G234">
        <v>0</v>
      </c>
      <c r="H234" s="6">
        <f>AVERAGE(F234:F238)/B$13</f>
        <v>77.265531046776616</v>
      </c>
      <c r="I234" s="6">
        <f>STDEV(F234:F238)/B$13</f>
        <v>0.57668031851063861</v>
      </c>
      <c r="J234" s="6">
        <f>I234/H234*100</f>
        <v>0.74636168379081724</v>
      </c>
    </row>
    <row r="235" spans="1:10" x14ac:dyDescent="0.2">
      <c r="A235" t="s">
        <v>81</v>
      </c>
      <c r="B235" t="s">
        <v>207</v>
      </c>
      <c r="C235">
        <v>28</v>
      </c>
      <c r="D235">
        <v>2</v>
      </c>
      <c r="E235">
        <v>8.8710000000000004</v>
      </c>
      <c r="F235">
        <v>8.8710000000000004</v>
      </c>
      <c r="G235">
        <v>0</v>
      </c>
      <c r="H235" s="6"/>
      <c r="I235" s="6"/>
      <c r="J235" s="6"/>
    </row>
    <row r="236" spans="1:10" x14ac:dyDescent="0.2">
      <c r="A236" t="s">
        <v>81</v>
      </c>
      <c r="B236" t="s">
        <v>207</v>
      </c>
      <c r="C236">
        <v>28</v>
      </c>
      <c r="D236">
        <v>3</v>
      </c>
      <c r="E236">
        <v>8.7759999999999998</v>
      </c>
      <c r="F236">
        <v>8.7759999999999998</v>
      </c>
      <c r="G236">
        <v>0</v>
      </c>
      <c r="H236" s="6"/>
      <c r="I236" s="6"/>
      <c r="J236" s="6"/>
    </row>
    <row r="237" spans="1:10" x14ac:dyDescent="0.2">
      <c r="H237" s="6"/>
      <c r="I237" s="6"/>
      <c r="J237" s="6"/>
    </row>
    <row r="238" spans="1:10" x14ac:dyDescent="0.2">
      <c r="H238" s="6"/>
      <c r="I238" s="6"/>
      <c r="J238" s="6"/>
    </row>
    <row r="239" spans="1:10" x14ac:dyDescent="0.2">
      <c r="A239" t="s">
        <v>83</v>
      </c>
      <c r="B239" t="s">
        <v>207</v>
      </c>
      <c r="C239">
        <v>29</v>
      </c>
      <c r="D239">
        <v>1</v>
      </c>
      <c r="E239">
        <v>8.9149999999999991</v>
      </c>
      <c r="F239">
        <v>8.9149999999999991</v>
      </c>
      <c r="G239">
        <v>0</v>
      </c>
      <c r="H239" s="6">
        <f>AVERAGE(F239:F243)/B$13</f>
        <v>76.543804052441388</v>
      </c>
      <c r="I239" s="6">
        <f>STDEV(F239:F243)/B$13</f>
        <v>1.1564076559021306</v>
      </c>
      <c r="J239" s="6">
        <f>I239/H239*100</f>
        <v>1.5107789196234056</v>
      </c>
    </row>
    <row r="240" spans="1:10" x14ac:dyDescent="0.2">
      <c r="A240" t="s">
        <v>83</v>
      </c>
      <c r="B240" t="s">
        <v>207</v>
      </c>
      <c r="C240">
        <v>29</v>
      </c>
      <c r="D240">
        <v>2</v>
      </c>
      <c r="E240">
        <v>8.6590000000000007</v>
      </c>
      <c r="F240">
        <v>8.6590000000000007</v>
      </c>
      <c r="G240">
        <v>0</v>
      </c>
      <c r="H240" s="6"/>
      <c r="I240" s="6"/>
      <c r="J240" s="6"/>
    </row>
    <row r="241" spans="1:10" x14ac:dyDescent="0.2">
      <c r="A241" t="s">
        <v>83</v>
      </c>
      <c r="B241" t="s">
        <v>207</v>
      </c>
      <c r="C241">
        <v>29</v>
      </c>
      <c r="D241">
        <v>3</v>
      </c>
      <c r="E241">
        <v>8.7279999999999998</v>
      </c>
      <c r="F241">
        <v>8.7279999999999998</v>
      </c>
      <c r="G241">
        <v>0</v>
      </c>
      <c r="H241" s="6"/>
      <c r="I241" s="6"/>
      <c r="J241" s="6"/>
    </row>
    <row r="242" spans="1:10" x14ac:dyDescent="0.2">
      <c r="H242" s="6"/>
      <c r="I242" s="6"/>
      <c r="J242" s="6"/>
    </row>
    <row r="243" spans="1:10" x14ac:dyDescent="0.2">
      <c r="H243" s="6"/>
      <c r="I243" s="6"/>
      <c r="J243" s="6"/>
    </row>
    <row r="244" spans="1:10" x14ac:dyDescent="0.2">
      <c r="A244" t="s">
        <v>177</v>
      </c>
      <c r="B244" t="s">
        <v>36</v>
      </c>
      <c r="C244">
        <v>0</v>
      </c>
      <c r="D244">
        <v>1</v>
      </c>
      <c r="E244">
        <v>0</v>
      </c>
      <c r="F244">
        <v>0</v>
      </c>
      <c r="G244">
        <v>0</v>
      </c>
      <c r="H244" s="6">
        <f>AVERAGE(F244:F248)/B$13</f>
        <v>0</v>
      </c>
      <c r="I244" s="6">
        <f>STDEV(F244:F248)/B$13</f>
        <v>0</v>
      </c>
      <c r="J244" s="6" t="e">
        <f>I244/H244*100</f>
        <v>#DIV/0!</v>
      </c>
    </row>
    <row r="245" spans="1:10" x14ac:dyDescent="0.2">
      <c r="A245" t="s">
        <v>177</v>
      </c>
      <c r="B245" t="s">
        <v>36</v>
      </c>
      <c r="C245">
        <v>0</v>
      </c>
      <c r="D245">
        <v>2</v>
      </c>
      <c r="E245">
        <v>0</v>
      </c>
      <c r="F245">
        <v>0</v>
      </c>
      <c r="G245">
        <v>0</v>
      </c>
      <c r="H245" s="6"/>
      <c r="I245" s="6"/>
      <c r="J245" s="6"/>
    </row>
    <row r="246" spans="1:10" x14ac:dyDescent="0.2">
      <c r="A246" t="s">
        <v>177</v>
      </c>
      <c r="B246" t="s">
        <v>36</v>
      </c>
      <c r="C246">
        <v>0</v>
      </c>
      <c r="D246">
        <v>3</v>
      </c>
      <c r="E246">
        <v>0</v>
      </c>
      <c r="F246">
        <v>0</v>
      </c>
      <c r="G246">
        <v>0</v>
      </c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A249" t="s">
        <v>85</v>
      </c>
      <c r="B249" t="s">
        <v>208</v>
      </c>
      <c r="C249">
        <v>30</v>
      </c>
      <c r="D249">
        <v>1</v>
      </c>
      <c r="E249">
        <v>8.9160000000000004</v>
      </c>
      <c r="F249">
        <v>8.9160000000000004</v>
      </c>
      <c r="G249">
        <v>0</v>
      </c>
      <c r="H249" s="6">
        <f>AVERAGE(F249:F253)/B$13</f>
        <v>76.741696937984926</v>
      </c>
      <c r="I249" s="6">
        <f>STDEV(F249:F253)/B$13</f>
        <v>1.0443161370696599</v>
      </c>
      <c r="J249" s="6">
        <f>I249/H249*100</f>
        <v>1.360819709151823</v>
      </c>
    </row>
    <row r="250" spans="1:10" x14ac:dyDescent="0.2">
      <c r="A250" t="s">
        <v>85</v>
      </c>
      <c r="B250" t="s">
        <v>208</v>
      </c>
      <c r="C250">
        <v>30</v>
      </c>
      <c r="D250">
        <v>2</v>
      </c>
      <c r="E250">
        <v>8.7759999999999998</v>
      </c>
      <c r="F250">
        <v>8.7759999999999998</v>
      </c>
      <c r="G250">
        <v>0</v>
      </c>
      <c r="H250" s="6"/>
      <c r="I250" s="6"/>
      <c r="J250" s="6"/>
    </row>
    <row r="251" spans="1:10" x14ac:dyDescent="0.2">
      <c r="A251" t="s">
        <v>85</v>
      </c>
      <c r="B251" t="s">
        <v>208</v>
      </c>
      <c r="C251">
        <v>30</v>
      </c>
      <c r="D251">
        <v>3</v>
      </c>
      <c r="E251">
        <v>8.484</v>
      </c>
      <c r="G251">
        <v>1</v>
      </c>
      <c r="H251" s="6"/>
      <c r="I251" s="6"/>
      <c r="J251" s="6"/>
    </row>
    <row r="252" spans="1:10" x14ac:dyDescent="0.2">
      <c r="A252" t="s">
        <v>85</v>
      </c>
      <c r="B252" t="s">
        <v>208</v>
      </c>
      <c r="C252">
        <v>30</v>
      </c>
      <c r="D252">
        <v>4</v>
      </c>
      <c r="E252">
        <v>8.6780000000000008</v>
      </c>
      <c r="F252">
        <v>8.6780000000000008</v>
      </c>
      <c r="G252">
        <v>0</v>
      </c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A255" t="s">
        <v>86</v>
      </c>
      <c r="B255" t="s">
        <v>208</v>
      </c>
      <c r="C255">
        <v>31</v>
      </c>
      <c r="D255">
        <v>1</v>
      </c>
      <c r="E255">
        <v>8.7080000000000002</v>
      </c>
      <c r="F255">
        <v>8.7080000000000002</v>
      </c>
      <c r="G255">
        <v>0</v>
      </c>
      <c r="H255" s="6">
        <f>AVERAGE(F255:F259)/B$13</f>
        <v>75.036325894918591</v>
      </c>
      <c r="I255" s="6">
        <f>STDEV(F255:F259)/B$13</f>
        <v>0.93206059637796612</v>
      </c>
      <c r="J255" s="6">
        <f>I255/H255*100</f>
        <v>1.2421458343832432</v>
      </c>
    </row>
    <row r="256" spans="1:10" x14ac:dyDescent="0.2">
      <c r="A256" t="s">
        <v>86</v>
      </c>
      <c r="B256" t="s">
        <v>208</v>
      </c>
      <c r="C256">
        <v>31</v>
      </c>
      <c r="D256">
        <v>2</v>
      </c>
      <c r="E256">
        <v>8.58</v>
      </c>
      <c r="F256">
        <v>8.58</v>
      </c>
      <c r="G256">
        <v>0</v>
      </c>
      <c r="H256" s="6"/>
      <c r="I256" s="6"/>
      <c r="J256" s="6"/>
    </row>
    <row r="257" spans="1:10" x14ac:dyDescent="0.2">
      <c r="A257" t="s">
        <v>86</v>
      </c>
      <c r="B257" t="s">
        <v>208</v>
      </c>
      <c r="C257">
        <v>31</v>
      </c>
      <c r="D257">
        <v>3</v>
      </c>
      <c r="E257">
        <v>8.4960000000000004</v>
      </c>
      <c r="F257">
        <v>8.4960000000000004</v>
      </c>
      <c r="G257">
        <v>0</v>
      </c>
      <c r="H257" s="6"/>
      <c r="I257" s="6"/>
      <c r="J257" s="6"/>
    </row>
    <row r="258" spans="1:10" x14ac:dyDescent="0.2">
      <c r="H258" s="6"/>
      <c r="I258" s="6"/>
      <c r="J258" s="6"/>
    </row>
    <row r="259" spans="1:10" x14ac:dyDescent="0.2">
      <c r="H259" s="6"/>
      <c r="I259" s="6"/>
      <c r="J259" s="6"/>
    </row>
    <row r="260" spans="1:10" x14ac:dyDescent="0.2">
      <c r="A260" t="s">
        <v>88</v>
      </c>
      <c r="B260" t="s">
        <v>208</v>
      </c>
      <c r="C260">
        <v>32</v>
      </c>
      <c r="D260">
        <v>1</v>
      </c>
      <c r="E260">
        <v>8.8930000000000007</v>
      </c>
      <c r="G260">
        <v>1</v>
      </c>
      <c r="H260" s="6">
        <f>AVERAGE(F260:F264)/B$13</f>
        <v>74.716205050656981</v>
      </c>
      <c r="I260" s="6">
        <f>STDEV(F260:F264)/B$13</f>
        <v>0.15146970198838114</v>
      </c>
      <c r="J260" s="6">
        <f>I260/H260*100</f>
        <v>0.20272670685788433</v>
      </c>
    </row>
    <row r="261" spans="1:10" x14ac:dyDescent="0.2">
      <c r="A261" t="s">
        <v>88</v>
      </c>
      <c r="B261" t="s">
        <v>208</v>
      </c>
      <c r="C261">
        <v>32</v>
      </c>
      <c r="D261">
        <v>2</v>
      </c>
      <c r="E261">
        <v>8.5730000000000004</v>
      </c>
      <c r="F261">
        <v>8.5730000000000004</v>
      </c>
      <c r="G261">
        <v>0</v>
      </c>
      <c r="H261" s="6"/>
      <c r="I261" s="6"/>
      <c r="J261" s="6"/>
    </row>
    <row r="262" spans="1:10" x14ac:dyDescent="0.2">
      <c r="A262" t="s">
        <v>88</v>
      </c>
      <c r="B262" t="s">
        <v>208</v>
      </c>
      <c r="C262">
        <v>32</v>
      </c>
      <c r="D262">
        <v>3</v>
      </c>
      <c r="E262">
        <v>8.5389999999999997</v>
      </c>
      <c r="F262">
        <v>8.5389999999999997</v>
      </c>
      <c r="G262">
        <v>0</v>
      </c>
      <c r="H262" s="6"/>
      <c r="I262" s="6"/>
      <c r="J262" s="6"/>
    </row>
    <row r="263" spans="1:10" x14ac:dyDescent="0.2">
      <c r="A263" t="s">
        <v>88</v>
      </c>
      <c r="B263" t="s">
        <v>208</v>
      </c>
      <c r="C263">
        <v>32</v>
      </c>
      <c r="D263">
        <v>4</v>
      </c>
      <c r="E263">
        <v>8.5619999999999994</v>
      </c>
      <c r="F263">
        <v>8.5619999999999994</v>
      </c>
      <c r="G263">
        <v>0</v>
      </c>
      <c r="H263" s="6"/>
      <c r="I263" s="6"/>
      <c r="J263" s="6"/>
    </row>
    <row r="264" spans="1:10" x14ac:dyDescent="0.2">
      <c r="H264" s="6"/>
      <c r="I264" s="6"/>
      <c r="J264" s="6"/>
    </row>
    <row r="265" spans="1:10" x14ac:dyDescent="0.2">
      <c r="H265" s="6"/>
      <c r="I265" s="6"/>
      <c r="J265" s="6"/>
    </row>
    <row r="266" spans="1:10" x14ac:dyDescent="0.2">
      <c r="A266" t="s">
        <v>177</v>
      </c>
      <c r="B266" t="s">
        <v>36</v>
      </c>
      <c r="C266">
        <v>0</v>
      </c>
      <c r="D266">
        <v>1</v>
      </c>
      <c r="E266">
        <v>0</v>
      </c>
      <c r="G266">
        <v>1</v>
      </c>
      <c r="H266" s="6">
        <f>AVERAGE(F266:F270)/B$13</f>
        <v>1.3727363839835982</v>
      </c>
      <c r="I266" s="6">
        <f>STDEV(F266:F270)/B$13</f>
        <v>0.47990683647182686</v>
      </c>
      <c r="J266" s="6">
        <f>I266/H266*100</f>
        <v>34.95986862963202</v>
      </c>
    </row>
    <row r="267" spans="1:10" x14ac:dyDescent="0.2">
      <c r="A267" t="s">
        <v>177</v>
      </c>
      <c r="B267" t="s">
        <v>36</v>
      </c>
      <c r="C267">
        <v>0</v>
      </c>
      <c r="D267">
        <v>2</v>
      </c>
      <c r="E267">
        <v>9.9400000000000002E-2</v>
      </c>
      <c r="F267">
        <v>9.9400000000000002E-2</v>
      </c>
      <c r="G267">
        <v>0</v>
      </c>
      <c r="H267" s="6"/>
      <c r="I267" s="6"/>
      <c r="J267" s="6"/>
    </row>
    <row r="268" spans="1:10" x14ac:dyDescent="0.2">
      <c r="A268" t="s">
        <v>177</v>
      </c>
      <c r="B268" t="s">
        <v>36</v>
      </c>
      <c r="C268">
        <v>0</v>
      </c>
      <c r="D268">
        <v>3</v>
      </c>
      <c r="E268">
        <v>0.30690000000000001</v>
      </c>
      <c r="G268">
        <v>1</v>
      </c>
      <c r="H268" s="6"/>
      <c r="I268" s="6"/>
      <c r="J268" s="6"/>
    </row>
    <row r="269" spans="1:10" x14ac:dyDescent="0.2">
      <c r="A269" t="s">
        <v>177</v>
      </c>
      <c r="B269" t="s">
        <v>36</v>
      </c>
      <c r="C269">
        <v>0</v>
      </c>
      <c r="D269">
        <v>4</v>
      </c>
      <c r="E269">
        <v>0.20880000000000001</v>
      </c>
      <c r="F269">
        <v>0.20880000000000001</v>
      </c>
      <c r="G269">
        <v>0</v>
      </c>
      <c r="H269" s="6"/>
      <c r="I269" s="6"/>
      <c r="J269" s="6"/>
    </row>
    <row r="270" spans="1:10" x14ac:dyDescent="0.2">
      <c r="A270" t="s">
        <v>177</v>
      </c>
      <c r="B270" t="s">
        <v>36</v>
      </c>
      <c r="C270">
        <v>0</v>
      </c>
      <c r="D270">
        <v>5</v>
      </c>
      <c r="E270">
        <v>0.16350000000000001</v>
      </c>
      <c r="F270">
        <v>0.16350000000000001</v>
      </c>
      <c r="G270">
        <v>0</v>
      </c>
      <c r="H270" s="6"/>
      <c r="I270" s="6"/>
      <c r="J270" s="6"/>
    </row>
    <row r="271" spans="1:10" x14ac:dyDescent="0.2">
      <c r="H271" s="6"/>
      <c r="I271" s="6"/>
      <c r="J271" s="6"/>
    </row>
    <row r="272" spans="1:10" x14ac:dyDescent="0.2">
      <c r="H272" s="6"/>
      <c r="I272" s="6"/>
      <c r="J272" s="6"/>
    </row>
    <row r="273" spans="1:10" x14ac:dyDescent="0.2">
      <c r="A273" t="s">
        <v>89</v>
      </c>
      <c r="B273" t="s">
        <v>209</v>
      </c>
      <c r="C273">
        <v>33</v>
      </c>
      <c r="D273">
        <v>1</v>
      </c>
      <c r="E273">
        <v>8.1910000000000007</v>
      </c>
      <c r="F273">
        <v>8.1910000000000007</v>
      </c>
      <c r="G273">
        <v>0</v>
      </c>
      <c r="H273" s="6">
        <f>AVERAGE(F273:F277)/B$13</f>
        <v>71.174504437326391</v>
      </c>
      <c r="I273" s="6">
        <f>STDEV(F273:F277)/B$13</f>
        <v>0.61520056778833487</v>
      </c>
      <c r="J273" s="6">
        <f>I273/H273*100</f>
        <v>0.86435525284205872</v>
      </c>
    </row>
    <row r="274" spans="1:10" x14ac:dyDescent="0.2">
      <c r="A274" t="s">
        <v>89</v>
      </c>
      <c r="B274" t="s">
        <v>209</v>
      </c>
      <c r="C274">
        <v>33</v>
      </c>
      <c r="D274">
        <v>2</v>
      </c>
      <c r="E274">
        <v>8.1950000000000003</v>
      </c>
      <c r="F274">
        <v>8.1950000000000003</v>
      </c>
      <c r="G274">
        <v>0</v>
      </c>
      <c r="H274" s="6"/>
      <c r="I274" s="6"/>
      <c r="J274" s="6"/>
    </row>
    <row r="275" spans="1:10" x14ac:dyDescent="0.2">
      <c r="A275" t="s">
        <v>89</v>
      </c>
      <c r="B275" t="s">
        <v>209</v>
      </c>
      <c r="C275">
        <v>33</v>
      </c>
      <c r="D275">
        <v>3</v>
      </c>
      <c r="E275">
        <v>8.0709999999999997</v>
      </c>
      <c r="F275">
        <v>8.0709999999999997</v>
      </c>
      <c r="G275">
        <v>0</v>
      </c>
      <c r="H275" s="6"/>
      <c r="I275" s="6"/>
      <c r="J275" s="6"/>
    </row>
    <row r="276" spans="1:10" x14ac:dyDescent="0.2">
      <c r="H276" s="6"/>
      <c r="I276" s="6"/>
      <c r="J276" s="6"/>
    </row>
    <row r="277" spans="1:10" x14ac:dyDescent="0.2">
      <c r="H277" s="6"/>
      <c r="I277" s="6"/>
      <c r="J277" s="6"/>
    </row>
    <row r="278" spans="1:10" x14ac:dyDescent="0.2">
      <c r="A278" t="s">
        <v>91</v>
      </c>
      <c r="B278" t="s">
        <v>209</v>
      </c>
      <c r="C278">
        <v>34</v>
      </c>
      <c r="D278">
        <v>1</v>
      </c>
      <c r="E278">
        <v>8.0340000000000007</v>
      </c>
      <c r="F278">
        <v>8.0340000000000007</v>
      </c>
      <c r="G278">
        <v>0</v>
      </c>
      <c r="H278" s="6">
        <f>AVERAGE(F278:F282)/B$13</f>
        <v>69.681577227270026</v>
      </c>
      <c r="I278" s="6">
        <f>STDEV(F278:F282)/B$13</f>
        <v>0.61711801643811848</v>
      </c>
      <c r="J278" s="6">
        <f>I278/H278*100</f>
        <v>0.88562578660548474</v>
      </c>
    </row>
    <row r="279" spans="1:10" x14ac:dyDescent="0.2">
      <c r="A279" t="s">
        <v>91</v>
      </c>
      <c r="B279" t="s">
        <v>209</v>
      </c>
      <c r="C279">
        <v>34</v>
      </c>
      <c r="D279">
        <v>2</v>
      </c>
      <c r="E279">
        <v>8.0090000000000003</v>
      </c>
      <c r="F279">
        <v>8.0090000000000003</v>
      </c>
      <c r="G279">
        <v>0</v>
      </c>
      <c r="H279" s="6"/>
      <c r="I279" s="6"/>
      <c r="J279" s="6"/>
    </row>
    <row r="280" spans="1:10" x14ac:dyDescent="0.2">
      <c r="A280" t="s">
        <v>91</v>
      </c>
      <c r="B280" t="s">
        <v>209</v>
      </c>
      <c r="C280">
        <v>34</v>
      </c>
      <c r="D280">
        <v>3</v>
      </c>
      <c r="E280">
        <v>7.72</v>
      </c>
      <c r="G280">
        <v>1</v>
      </c>
      <c r="H280" s="6"/>
      <c r="I280" s="6"/>
      <c r="J280" s="6"/>
    </row>
    <row r="281" spans="1:10" x14ac:dyDescent="0.2">
      <c r="A281" t="s">
        <v>91</v>
      </c>
      <c r="B281" t="s">
        <v>209</v>
      </c>
      <c r="C281">
        <v>34</v>
      </c>
      <c r="D281">
        <v>4</v>
      </c>
      <c r="E281">
        <v>7.9009999999999998</v>
      </c>
      <c r="F281">
        <v>7.9009999999999998</v>
      </c>
      <c r="G281">
        <v>0</v>
      </c>
      <c r="H281" s="6"/>
      <c r="I281" s="6"/>
      <c r="J281" s="6"/>
    </row>
    <row r="282" spans="1:10" x14ac:dyDescent="0.2">
      <c r="H282" s="6"/>
      <c r="I282" s="6"/>
      <c r="J282" s="6"/>
    </row>
    <row r="283" spans="1:10" x14ac:dyDescent="0.2">
      <c r="H283" s="6"/>
      <c r="I283" s="6"/>
      <c r="J283" s="6"/>
    </row>
    <row r="284" spans="1:10" x14ac:dyDescent="0.2">
      <c r="A284" t="s">
        <v>92</v>
      </c>
      <c r="B284" t="s">
        <v>209</v>
      </c>
      <c r="C284">
        <v>35</v>
      </c>
      <c r="D284">
        <v>1</v>
      </c>
      <c r="E284">
        <v>8.1319999999999997</v>
      </c>
      <c r="F284">
        <v>8.1319999999999997</v>
      </c>
      <c r="G284">
        <v>0</v>
      </c>
      <c r="H284" s="6">
        <f>AVERAGE(F284:F288)/B$13</f>
        <v>69.896931249773303</v>
      </c>
      <c r="I284" s="6">
        <f>STDEV(F284:F288)/B$13</f>
        <v>1.2022534878669464</v>
      </c>
      <c r="J284" s="6">
        <f>I284/H284*100</f>
        <v>1.7200375844409417</v>
      </c>
    </row>
    <row r="285" spans="1:10" x14ac:dyDescent="0.2">
      <c r="A285" t="s">
        <v>92</v>
      </c>
      <c r="B285" t="s">
        <v>209</v>
      </c>
      <c r="C285">
        <v>35</v>
      </c>
      <c r="D285">
        <v>2</v>
      </c>
      <c r="E285">
        <v>8.0269999999999992</v>
      </c>
      <c r="F285">
        <v>8.0269999999999992</v>
      </c>
      <c r="G285">
        <v>0</v>
      </c>
      <c r="H285" s="6"/>
      <c r="I285" s="6"/>
      <c r="J285" s="6"/>
    </row>
    <row r="286" spans="1:10" x14ac:dyDescent="0.2">
      <c r="A286" t="s">
        <v>92</v>
      </c>
      <c r="B286" t="s">
        <v>209</v>
      </c>
      <c r="C286">
        <v>35</v>
      </c>
      <c r="D286">
        <v>3</v>
      </c>
      <c r="E286">
        <v>7.859</v>
      </c>
      <c r="F286">
        <v>7.859</v>
      </c>
      <c r="G286">
        <v>0</v>
      </c>
      <c r="H286" s="6"/>
      <c r="I286" s="6"/>
      <c r="J286" s="6"/>
    </row>
    <row r="287" spans="1:10" x14ac:dyDescent="0.2">
      <c r="H287" s="6"/>
      <c r="I287" s="6"/>
      <c r="J287" s="6"/>
    </row>
    <row r="288" spans="1:10" x14ac:dyDescent="0.2">
      <c r="H288" s="6"/>
      <c r="I288" s="6"/>
      <c r="J288" s="6"/>
    </row>
    <row r="289" spans="1:10" x14ac:dyDescent="0.2">
      <c r="A289" t="s">
        <v>177</v>
      </c>
      <c r="B289" t="s">
        <v>36</v>
      </c>
      <c r="C289">
        <v>0</v>
      </c>
      <c r="D289">
        <v>1</v>
      </c>
      <c r="E289">
        <v>0</v>
      </c>
      <c r="F289">
        <v>0</v>
      </c>
      <c r="G289">
        <v>0</v>
      </c>
      <c r="H289" s="6">
        <f>AVERAGE(F289:F293)/B$13</f>
        <v>0</v>
      </c>
      <c r="I289" s="6">
        <f>STDEV(F289:F293)/B$13</f>
        <v>0</v>
      </c>
      <c r="J289" s="6" t="e">
        <f>I289/H289*100</f>
        <v>#DIV/0!</v>
      </c>
    </row>
    <row r="290" spans="1:10" x14ac:dyDescent="0.2">
      <c r="A290" t="s">
        <v>177</v>
      </c>
      <c r="B290" t="s">
        <v>36</v>
      </c>
      <c r="C290">
        <v>0</v>
      </c>
      <c r="D290">
        <v>2</v>
      </c>
      <c r="E290">
        <v>0</v>
      </c>
      <c r="F290">
        <v>0</v>
      </c>
      <c r="G290">
        <v>0</v>
      </c>
      <c r="H290" s="6"/>
      <c r="I290" s="6"/>
      <c r="J290" s="6"/>
    </row>
    <row r="291" spans="1:10" x14ac:dyDescent="0.2">
      <c r="A291" t="s">
        <v>177</v>
      </c>
      <c r="B291" t="s">
        <v>36</v>
      </c>
      <c r="C291">
        <v>0</v>
      </c>
      <c r="D291">
        <v>3</v>
      </c>
      <c r="E291">
        <v>0</v>
      </c>
      <c r="F291">
        <v>0</v>
      </c>
      <c r="G291">
        <v>0</v>
      </c>
      <c r="H291" s="6"/>
      <c r="I291" s="6"/>
      <c r="J291" s="6"/>
    </row>
    <row r="292" spans="1:10" x14ac:dyDescent="0.2">
      <c r="H292" s="6"/>
      <c r="I292" s="6"/>
      <c r="J292" s="6"/>
    </row>
    <row r="293" spans="1:10" x14ac:dyDescent="0.2">
      <c r="H293" s="6"/>
      <c r="I293" s="6"/>
      <c r="J293" s="6"/>
    </row>
    <row r="294" spans="1:10" x14ac:dyDescent="0.2">
      <c r="A294" t="s">
        <v>94</v>
      </c>
      <c r="B294" t="s">
        <v>210</v>
      </c>
      <c r="C294">
        <v>36</v>
      </c>
      <c r="D294">
        <v>1</v>
      </c>
      <c r="E294">
        <v>8.0250000000000004</v>
      </c>
      <c r="G294">
        <v>1</v>
      </c>
      <c r="H294" s="6">
        <f>AVERAGE(F294:F298)/B$13</f>
        <v>67.117700283683959</v>
      </c>
      <c r="I294" s="6">
        <f>STDEV(F294:F298)/B$13</f>
        <v>0.60797194901839458</v>
      </c>
      <c r="J294" s="6">
        <f>I294/H294*100</f>
        <v>0.90582952998791899</v>
      </c>
    </row>
    <row r="295" spans="1:10" x14ac:dyDescent="0.2">
      <c r="A295" t="s">
        <v>94</v>
      </c>
      <c r="B295" t="s">
        <v>210</v>
      </c>
      <c r="C295">
        <v>36</v>
      </c>
      <c r="D295">
        <v>2</v>
      </c>
      <c r="E295">
        <v>7.7050000000000001</v>
      </c>
      <c r="F295">
        <v>7.7050000000000001</v>
      </c>
      <c r="G295">
        <v>0</v>
      </c>
      <c r="H295" s="6"/>
      <c r="I295" s="6"/>
      <c r="J295" s="6"/>
    </row>
    <row r="296" spans="1:10" x14ac:dyDescent="0.2">
      <c r="A296" t="s">
        <v>94</v>
      </c>
      <c r="B296" t="s">
        <v>210</v>
      </c>
      <c r="C296">
        <v>36</v>
      </c>
      <c r="D296">
        <v>3</v>
      </c>
      <c r="E296">
        <v>7.7469999999999999</v>
      </c>
      <c r="F296">
        <v>7.7469999999999999</v>
      </c>
      <c r="G296">
        <v>0</v>
      </c>
      <c r="H296" s="6"/>
      <c r="I296" s="6"/>
      <c r="J296" s="6"/>
    </row>
    <row r="297" spans="1:10" x14ac:dyDescent="0.2">
      <c r="A297" t="s">
        <v>94</v>
      </c>
      <c r="B297" t="s">
        <v>210</v>
      </c>
      <c r="C297">
        <v>36</v>
      </c>
      <c r="D297">
        <v>4</v>
      </c>
      <c r="E297">
        <v>7.6109999999999998</v>
      </c>
      <c r="F297">
        <v>7.6109999999999998</v>
      </c>
      <c r="G297">
        <v>0</v>
      </c>
      <c r="H297" s="6"/>
      <c r="I297" s="6"/>
      <c r="J297" s="6"/>
    </row>
    <row r="298" spans="1:10" x14ac:dyDescent="0.2">
      <c r="H298" s="6"/>
      <c r="I298" s="6"/>
      <c r="J298" s="6"/>
    </row>
    <row r="299" spans="1:10" x14ac:dyDescent="0.2">
      <c r="H299" s="6"/>
      <c r="I299" s="6"/>
      <c r="J299" s="6"/>
    </row>
    <row r="300" spans="1:10" x14ac:dyDescent="0.2">
      <c r="A300" t="s">
        <v>95</v>
      </c>
      <c r="B300" t="s">
        <v>210</v>
      </c>
      <c r="C300">
        <v>37</v>
      </c>
      <c r="D300">
        <v>1</v>
      </c>
      <c r="E300">
        <v>7.806</v>
      </c>
      <c r="F300">
        <v>7.806</v>
      </c>
      <c r="G300">
        <v>0</v>
      </c>
      <c r="H300" s="6">
        <f>AVERAGE(F300:F304)/B$13</f>
        <v>68.770687915871122</v>
      </c>
      <c r="I300" s="6">
        <f>STDEV(F300:F304)/B$13</f>
        <v>0.96972212727897455</v>
      </c>
      <c r="J300" s="6">
        <f>I300/H300*100</f>
        <v>1.4100805978053608</v>
      </c>
    </row>
    <row r="301" spans="1:10" x14ac:dyDescent="0.2">
      <c r="A301" t="s">
        <v>95</v>
      </c>
      <c r="B301" t="s">
        <v>210</v>
      </c>
      <c r="C301">
        <v>37</v>
      </c>
      <c r="D301">
        <v>2</v>
      </c>
      <c r="E301">
        <v>8.0050000000000008</v>
      </c>
      <c r="F301">
        <v>8.0050000000000008</v>
      </c>
      <c r="G301">
        <v>0</v>
      </c>
      <c r="H301" s="6"/>
      <c r="I301" s="6"/>
      <c r="J301" s="6"/>
    </row>
    <row r="302" spans="1:10" x14ac:dyDescent="0.2">
      <c r="A302" t="s">
        <v>95</v>
      </c>
      <c r="B302" t="s">
        <v>210</v>
      </c>
      <c r="C302">
        <v>37</v>
      </c>
      <c r="D302">
        <v>3</v>
      </c>
      <c r="E302">
        <v>7.82</v>
      </c>
      <c r="F302">
        <v>7.82</v>
      </c>
      <c r="G302">
        <v>0</v>
      </c>
      <c r="H302" s="6"/>
      <c r="I302" s="6"/>
      <c r="J302" s="6"/>
    </row>
    <row r="303" spans="1:10" x14ac:dyDescent="0.2">
      <c r="H303" s="6"/>
      <c r="I303" s="6"/>
      <c r="J303" s="6"/>
    </row>
    <row r="304" spans="1:10" x14ac:dyDescent="0.2">
      <c r="H304" s="6"/>
      <c r="I304" s="6"/>
      <c r="J304" s="6"/>
    </row>
    <row r="305" spans="1:10" x14ac:dyDescent="0.2">
      <c r="A305" t="s">
        <v>97</v>
      </c>
      <c r="B305" t="s">
        <v>210</v>
      </c>
      <c r="C305">
        <v>38</v>
      </c>
      <c r="D305">
        <v>1</v>
      </c>
      <c r="E305">
        <v>7.9130000000000003</v>
      </c>
      <c r="F305">
        <v>7.9130000000000003</v>
      </c>
      <c r="G305">
        <v>0</v>
      </c>
      <c r="H305" s="6">
        <f>AVERAGE(F305:F309)/B$13</f>
        <v>70.275255883900641</v>
      </c>
      <c r="I305" s="6">
        <f>STDEV(F305:F309)/B$13</f>
        <v>1.1917252625068433</v>
      </c>
      <c r="J305" s="6">
        <f>I305/H305*100</f>
        <v>1.695796404463688</v>
      </c>
    </row>
    <row r="306" spans="1:10" x14ac:dyDescent="0.2">
      <c r="A306" t="s">
        <v>97</v>
      </c>
      <c r="B306" t="s">
        <v>210</v>
      </c>
      <c r="C306">
        <v>38</v>
      </c>
      <c r="D306">
        <v>2</v>
      </c>
      <c r="E306">
        <v>8.1859999999999999</v>
      </c>
      <c r="F306">
        <v>8.1859999999999999</v>
      </c>
      <c r="G306">
        <v>0</v>
      </c>
      <c r="H306" s="6"/>
      <c r="I306" s="6"/>
      <c r="J306" s="6"/>
    </row>
    <row r="307" spans="1:10" x14ac:dyDescent="0.2">
      <c r="A307" t="s">
        <v>97</v>
      </c>
      <c r="B307" t="s">
        <v>210</v>
      </c>
      <c r="C307">
        <v>38</v>
      </c>
      <c r="D307">
        <v>3</v>
      </c>
      <c r="E307">
        <v>8.0489999999999995</v>
      </c>
      <c r="F307">
        <v>8.0489999999999995</v>
      </c>
      <c r="G307">
        <v>0</v>
      </c>
      <c r="H307" s="6"/>
      <c r="I307" s="6"/>
      <c r="J307" s="6"/>
    </row>
    <row r="308" spans="1:10" x14ac:dyDescent="0.2">
      <c r="H308" s="6"/>
      <c r="I308" s="6"/>
      <c r="J308" s="6"/>
    </row>
    <row r="309" spans="1:10" x14ac:dyDescent="0.2">
      <c r="H309" s="6"/>
      <c r="I309" s="6"/>
      <c r="J309" s="6"/>
    </row>
    <row r="310" spans="1:10" x14ac:dyDescent="0.2">
      <c r="A310" t="s">
        <v>177</v>
      </c>
      <c r="B310" t="s">
        <v>36</v>
      </c>
      <c r="C310">
        <v>0</v>
      </c>
      <c r="D310">
        <v>1</v>
      </c>
      <c r="E310">
        <v>0.16339999999999999</v>
      </c>
      <c r="F310">
        <v>0.16339999999999999</v>
      </c>
      <c r="G310">
        <v>0</v>
      </c>
      <c r="H310" s="6">
        <f>AVERAGE(F310:F314)/B$13</f>
        <v>0.74820971872415332</v>
      </c>
      <c r="I310" s="6">
        <f>STDEV(F310:F314)/B$13</f>
        <v>0.7158475218670115</v>
      </c>
      <c r="J310" s="6">
        <f>I310/H310*100</f>
        <v>95.674715785257931</v>
      </c>
    </row>
    <row r="311" spans="1:10" x14ac:dyDescent="0.2">
      <c r="A311" t="s">
        <v>177</v>
      </c>
      <c r="B311" t="s">
        <v>36</v>
      </c>
      <c r="C311">
        <v>0</v>
      </c>
      <c r="D311">
        <v>2</v>
      </c>
      <c r="E311">
        <v>9.3700000000000006E-2</v>
      </c>
      <c r="F311">
        <v>9.3700000000000006E-2</v>
      </c>
      <c r="G311">
        <v>0</v>
      </c>
      <c r="H311" s="6"/>
      <c r="I311" s="6"/>
      <c r="J311" s="6"/>
    </row>
    <row r="312" spans="1:10" x14ac:dyDescent="0.2">
      <c r="A312" t="s">
        <v>177</v>
      </c>
      <c r="B312" t="s">
        <v>36</v>
      </c>
      <c r="C312">
        <v>0</v>
      </c>
      <c r="D312">
        <v>3</v>
      </c>
      <c r="E312">
        <v>0</v>
      </c>
      <c r="F312">
        <v>0</v>
      </c>
      <c r="G312">
        <v>0</v>
      </c>
      <c r="H312" s="6"/>
      <c r="I312" s="6"/>
      <c r="J312" s="6"/>
    </row>
    <row r="313" spans="1:10" x14ac:dyDescent="0.2">
      <c r="H313" s="6"/>
      <c r="I313" s="6"/>
      <c r="J313" s="6"/>
    </row>
    <row r="314" spans="1:10" x14ac:dyDescent="0.2">
      <c r="H314" s="6"/>
      <c r="I314" s="6"/>
      <c r="J314" s="6"/>
    </row>
    <row r="315" spans="1:10" x14ac:dyDescent="0.2">
      <c r="A315" t="s">
        <v>98</v>
      </c>
      <c r="B315" t="s">
        <v>211</v>
      </c>
      <c r="C315">
        <v>39</v>
      </c>
      <c r="D315">
        <v>1</v>
      </c>
      <c r="E315">
        <v>7.9939999999999998</v>
      </c>
      <c r="F315">
        <v>7.9939999999999998</v>
      </c>
      <c r="G315">
        <v>0</v>
      </c>
      <c r="H315" s="6">
        <f>AVERAGE(F315:F319)/B$13</f>
        <v>68.942389095975059</v>
      </c>
      <c r="I315" s="6">
        <f>STDEV(F315:F319)/B$13</f>
        <v>0.86930921103471759</v>
      </c>
      <c r="J315" s="6">
        <f>I315/H315*100</f>
        <v>1.260921216154183</v>
      </c>
    </row>
    <row r="316" spans="1:10" x14ac:dyDescent="0.2">
      <c r="A316" t="s">
        <v>98</v>
      </c>
      <c r="B316" t="s">
        <v>211</v>
      </c>
      <c r="C316">
        <v>39</v>
      </c>
      <c r="D316">
        <v>2</v>
      </c>
      <c r="E316">
        <v>7.7949999999999999</v>
      </c>
      <c r="F316">
        <v>7.7949999999999999</v>
      </c>
      <c r="G316">
        <v>0</v>
      </c>
      <c r="H316" s="6"/>
      <c r="I316" s="6"/>
      <c r="J316" s="6"/>
    </row>
    <row r="317" spans="1:10" x14ac:dyDescent="0.2">
      <c r="A317" t="s">
        <v>98</v>
      </c>
      <c r="B317" t="s">
        <v>211</v>
      </c>
      <c r="C317">
        <v>39</v>
      </c>
      <c r="D317">
        <v>3</v>
      </c>
      <c r="E317">
        <v>7.4059999999999997</v>
      </c>
      <c r="G317">
        <v>1</v>
      </c>
      <c r="H317" s="6"/>
      <c r="I317" s="6"/>
      <c r="J317" s="6"/>
    </row>
    <row r="318" spans="1:10" x14ac:dyDescent="0.2">
      <c r="A318" t="s">
        <v>98</v>
      </c>
      <c r="B318" t="s">
        <v>211</v>
      </c>
      <c r="C318">
        <v>39</v>
      </c>
      <c r="D318">
        <v>4</v>
      </c>
      <c r="E318">
        <v>7.9009999999999998</v>
      </c>
      <c r="F318">
        <v>7.9009999999999998</v>
      </c>
      <c r="G318">
        <v>0</v>
      </c>
      <c r="H318" s="6"/>
      <c r="I318" s="6"/>
      <c r="J318" s="6"/>
    </row>
    <row r="319" spans="1:10" x14ac:dyDescent="0.2">
      <c r="H319" s="6"/>
      <c r="I319" s="6"/>
      <c r="J319" s="6"/>
    </row>
    <row r="320" spans="1:10" x14ac:dyDescent="0.2">
      <c r="H320" s="6"/>
      <c r="I320" s="6"/>
      <c r="J320" s="6"/>
    </row>
    <row r="321" spans="1:10" x14ac:dyDescent="0.2">
      <c r="A321" t="s">
        <v>100</v>
      </c>
      <c r="B321" t="s">
        <v>211</v>
      </c>
      <c r="C321">
        <v>40</v>
      </c>
      <c r="D321">
        <v>1</v>
      </c>
      <c r="E321">
        <v>7.6710000000000003</v>
      </c>
      <c r="F321">
        <v>7.6710000000000003</v>
      </c>
      <c r="G321">
        <v>0</v>
      </c>
      <c r="H321" s="6">
        <f>AVERAGE(F321:F325)/B$13</f>
        <v>67.120610473177251</v>
      </c>
      <c r="I321" s="6">
        <f>STDEV(F321:F325)/B$13</f>
        <v>0.24954768848244477</v>
      </c>
      <c r="J321" s="6">
        <f>I321/H321*100</f>
        <v>0.37178995650250984</v>
      </c>
    </row>
    <row r="322" spans="1:10" x14ac:dyDescent="0.2">
      <c r="A322" t="s">
        <v>100</v>
      </c>
      <c r="B322" t="s">
        <v>211</v>
      </c>
      <c r="C322">
        <v>40</v>
      </c>
      <c r="D322">
        <v>2</v>
      </c>
      <c r="E322">
        <v>7.7210000000000001</v>
      </c>
      <c r="F322">
        <v>7.7210000000000001</v>
      </c>
      <c r="G322">
        <v>0</v>
      </c>
      <c r="H322" s="6"/>
      <c r="I322" s="6"/>
      <c r="J322" s="6"/>
    </row>
    <row r="323" spans="1:10" x14ac:dyDescent="0.2">
      <c r="A323" t="s">
        <v>100</v>
      </c>
      <c r="B323" t="s">
        <v>211</v>
      </c>
      <c r="C323">
        <v>40</v>
      </c>
      <c r="D323">
        <v>3</v>
      </c>
      <c r="E323">
        <v>7.6719999999999997</v>
      </c>
      <c r="F323">
        <v>7.6719999999999997</v>
      </c>
      <c r="G323">
        <v>0</v>
      </c>
      <c r="H323" s="6"/>
      <c r="I323" s="6"/>
      <c r="J323" s="6"/>
    </row>
    <row r="324" spans="1:10" x14ac:dyDescent="0.2">
      <c r="H324" s="6"/>
      <c r="I324" s="6"/>
      <c r="J324" s="6"/>
    </row>
    <row r="325" spans="1:10" x14ac:dyDescent="0.2">
      <c r="H325" s="6"/>
      <c r="I325" s="6"/>
      <c r="J325" s="6"/>
    </row>
    <row r="326" spans="1:10" x14ac:dyDescent="0.2">
      <c r="A326" t="s">
        <v>104</v>
      </c>
      <c r="B326" t="s">
        <v>211</v>
      </c>
      <c r="C326">
        <v>41</v>
      </c>
      <c r="D326">
        <v>1</v>
      </c>
      <c r="E326">
        <v>8.1649999999999991</v>
      </c>
      <c r="F326">
        <v>8.1649999999999991</v>
      </c>
      <c r="G326">
        <v>0</v>
      </c>
      <c r="H326" s="6">
        <f>AVERAGE(F326:F330)/B$13</f>
        <v>70.013338829504789</v>
      </c>
      <c r="I326" s="6">
        <f>STDEV(F326:F330)/B$13</f>
        <v>1.2252796367121166</v>
      </c>
      <c r="J326" s="6">
        <f>I326/H326*100</f>
        <v>1.7500659977035167</v>
      </c>
    </row>
    <row r="327" spans="1:10" x14ac:dyDescent="0.2">
      <c r="A327" t="s">
        <v>104</v>
      </c>
      <c r="B327" t="s">
        <v>211</v>
      </c>
      <c r="C327">
        <v>41</v>
      </c>
      <c r="D327">
        <v>2</v>
      </c>
      <c r="E327">
        <v>7.7190000000000003</v>
      </c>
      <c r="G327">
        <v>1</v>
      </c>
      <c r="H327" s="6"/>
      <c r="I327" s="6"/>
      <c r="J327" s="6"/>
    </row>
    <row r="328" spans="1:10" x14ac:dyDescent="0.2">
      <c r="A328" t="s">
        <v>104</v>
      </c>
      <c r="B328" t="s">
        <v>211</v>
      </c>
      <c r="C328">
        <v>41</v>
      </c>
      <c r="D328">
        <v>3</v>
      </c>
      <c r="E328">
        <v>8.0079999999999991</v>
      </c>
      <c r="F328">
        <v>8.0079999999999991</v>
      </c>
      <c r="G328">
        <v>0</v>
      </c>
      <c r="H328" s="6"/>
      <c r="I328" s="6"/>
      <c r="J328" s="6"/>
    </row>
    <row r="329" spans="1:10" x14ac:dyDescent="0.2">
      <c r="A329" t="s">
        <v>104</v>
      </c>
      <c r="B329" t="s">
        <v>211</v>
      </c>
      <c r="C329">
        <v>41</v>
      </c>
      <c r="D329">
        <v>4</v>
      </c>
      <c r="E329">
        <v>7.8849999999999998</v>
      </c>
      <c r="F329">
        <v>7.8849999999999998</v>
      </c>
      <c r="G329">
        <v>0</v>
      </c>
      <c r="H329" s="6"/>
      <c r="I329" s="6"/>
      <c r="J329" s="6"/>
    </row>
    <row r="330" spans="1:10" x14ac:dyDescent="0.2">
      <c r="H330" s="6"/>
      <c r="I330" s="6"/>
      <c r="J330" s="6"/>
    </row>
    <row r="331" spans="1:10" x14ac:dyDescent="0.2">
      <c r="H331" s="6"/>
      <c r="I331" s="6"/>
      <c r="J331" s="6"/>
    </row>
    <row r="332" spans="1:10" x14ac:dyDescent="0.2">
      <c r="A332" t="s">
        <v>177</v>
      </c>
      <c r="B332" t="s">
        <v>36</v>
      </c>
      <c r="C332">
        <v>0</v>
      </c>
      <c r="D332">
        <v>1</v>
      </c>
      <c r="E332">
        <v>0.114</v>
      </c>
      <c r="F332">
        <v>0.114</v>
      </c>
      <c r="G332">
        <v>0</v>
      </c>
      <c r="H332" s="6">
        <f>AVERAGE(F332:F336)/B$13</f>
        <v>0.3317616022347471</v>
      </c>
      <c r="I332" s="6">
        <f>STDEV(F332:F336)/B$13</f>
        <v>0.57462795107103848</v>
      </c>
      <c r="J332" s="6">
        <f>I332/H332*100</f>
        <v>173.20508075688775</v>
      </c>
    </row>
    <row r="333" spans="1:10" x14ac:dyDescent="0.2">
      <c r="A333" t="s">
        <v>177</v>
      </c>
      <c r="B333" t="s">
        <v>36</v>
      </c>
      <c r="C333">
        <v>0</v>
      </c>
      <c r="D333">
        <v>2</v>
      </c>
      <c r="E333">
        <v>0</v>
      </c>
      <c r="F333">
        <v>0</v>
      </c>
      <c r="G333">
        <v>0</v>
      </c>
      <c r="H333" s="6"/>
      <c r="I333" s="6"/>
      <c r="J333" s="6"/>
    </row>
    <row r="334" spans="1:10" x14ac:dyDescent="0.2">
      <c r="A334" t="s">
        <v>177</v>
      </c>
      <c r="B334" t="s">
        <v>36</v>
      </c>
      <c r="C334">
        <v>0</v>
      </c>
      <c r="D334">
        <v>3</v>
      </c>
      <c r="E334">
        <v>0</v>
      </c>
      <c r="F334">
        <v>0</v>
      </c>
      <c r="G334">
        <v>0</v>
      </c>
      <c r="H334" s="6"/>
      <c r="I334" s="6"/>
      <c r="J334" s="6"/>
    </row>
    <row r="335" spans="1:10" x14ac:dyDescent="0.2">
      <c r="H335" s="6"/>
      <c r="I335" s="6"/>
      <c r="J335" s="6"/>
    </row>
    <row r="336" spans="1:10" x14ac:dyDescent="0.2">
      <c r="H336" s="6"/>
      <c r="I336" s="6"/>
      <c r="J336" s="6"/>
    </row>
    <row r="337" spans="1:10" x14ac:dyDescent="0.2">
      <c r="A337" t="s">
        <v>106</v>
      </c>
      <c r="B337" t="s">
        <v>212</v>
      </c>
      <c r="C337">
        <v>42</v>
      </c>
      <c r="D337">
        <v>1</v>
      </c>
      <c r="E337">
        <v>7.9379999999999997</v>
      </c>
      <c r="F337">
        <v>7.9379999999999997</v>
      </c>
      <c r="G337">
        <v>0</v>
      </c>
      <c r="H337" s="6">
        <f>AVERAGE(F337:F341)/B$13</f>
        <v>68.325428923398178</v>
      </c>
      <c r="I337" s="6">
        <f>STDEV(F337:F341)/B$13</f>
        <v>0.95271265961378171</v>
      </c>
      <c r="J337" s="6">
        <f>I337/H337*100</f>
        <v>1.3943749415490656</v>
      </c>
    </row>
    <row r="338" spans="1:10" x14ac:dyDescent="0.2">
      <c r="A338" t="s">
        <v>106</v>
      </c>
      <c r="B338" t="s">
        <v>212</v>
      </c>
      <c r="C338">
        <v>42</v>
      </c>
      <c r="D338">
        <v>2</v>
      </c>
      <c r="E338">
        <v>7.72</v>
      </c>
      <c r="F338">
        <v>7.72</v>
      </c>
      <c r="G338">
        <v>0</v>
      </c>
      <c r="H338" s="6"/>
      <c r="I338" s="6"/>
      <c r="J338" s="6"/>
    </row>
    <row r="339" spans="1:10" x14ac:dyDescent="0.2">
      <c r="A339" t="s">
        <v>106</v>
      </c>
      <c r="B339" t="s">
        <v>212</v>
      </c>
      <c r="C339">
        <v>42</v>
      </c>
      <c r="D339">
        <v>3</v>
      </c>
      <c r="E339">
        <v>7.82</v>
      </c>
      <c r="F339">
        <v>7.82</v>
      </c>
      <c r="G339">
        <v>0</v>
      </c>
      <c r="H339" s="6"/>
      <c r="I339" s="6"/>
      <c r="J339" s="6"/>
    </row>
    <row r="340" spans="1:10" x14ac:dyDescent="0.2">
      <c r="H340" s="6"/>
      <c r="I340" s="6"/>
      <c r="J340" s="6"/>
    </row>
    <row r="341" spans="1:10" x14ac:dyDescent="0.2">
      <c r="H341" s="6"/>
      <c r="I341" s="6"/>
      <c r="J341" s="6"/>
    </row>
    <row r="342" spans="1:10" x14ac:dyDescent="0.2">
      <c r="A342" t="s">
        <v>107</v>
      </c>
      <c r="B342" t="s">
        <v>212</v>
      </c>
      <c r="C342">
        <v>43</v>
      </c>
      <c r="D342">
        <v>1</v>
      </c>
      <c r="E342">
        <v>8.7609999999999992</v>
      </c>
      <c r="F342">
        <v>8.7609999999999992</v>
      </c>
      <c r="G342">
        <v>0</v>
      </c>
      <c r="H342" s="6">
        <f>AVERAGE(F342:F346)/B$13</f>
        <v>75.842448384559148</v>
      </c>
      <c r="I342" s="6">
        <f>STDEV(F342:F346)/B$13</f>
        <v>0.57270133594975459</v>
      </c>
      <c r="J342" s="6">
        <f>I342/H342*100</f>
        <v>0.75511978865169582</v>
      </c>
    </row>
    <row r="343" spans="1:10" x14ac:dyDescent="0.2">
      <c r="A343" t="s">
        <v>107</v>
      </c>
      <c r="B343" t="s">
        <v>212</v>
      </c>
      <c r="C343">
        <v>43</v>
      </c>
      <c r="D343">
        <v>2</v>
      </c>
      <c r="E343">
        <v>8.2739999999999991</v>
      </c>
      <c r="G343">
        <v>1</v>
      </c>
      <c r="H343" s="6"/>
      <c r="I343" s="6"/>
      <c r="J343" s="6"/>
    </row>
    <row r="344" spans="1:10" x14ac:dyDescent="0.2">
      <c r="A344" t="s">
        <v>107</v>
      </c>
      <c r="B344" t="s">
        <v>212</v>
      </c>
      <c r="C344">
        <v>43</v>
      </c>
      <c r="D344">
        <v>3</v>
      </c>
      <c r="E344">
        <v>8.6359999999999992</v>
      </c>
      <c r="F344">
        <v>8.6359999999999992</v>
      </c>
      <c r="G344">
        <v>0</v>
      </c>
      <c r="H344" s="6"/>
      <c r="I344" s="6"/>
      <c r="J344" s="6"/>
    </row>
    <row r="345" spans="1:10" x14ac:dyDescent="0.2">
      <c r="A345" t="s">
        <v>107</v>
      </c>
      <c r="B345" t="s">
        <v>212</v>
      </c>
      <c r="C345">
        <v>43</v>
      </c>
      <c r="D345">
        <v>4</v>
      </c>
      <c r="E345">
        <v>12.33</v>
      </c>
      <c r="G345">
        <v>1</v>
      </c>
      <c r="H345" s="6"/>
      <c r="I345" s="6"/>
      <c r="J345" s="6"/>
    </row>
    <row r="346" spans="1:10" x14ac:dyDescent="0.2">
      <c r="A346" t="s">
        <v>107</v>
      </c>
      <c r="B346" t="s">
        <v>212</v>
      </c>
      <c r="C346">
        <v>43</v>
      </c>
      <c r="D346">
        <v>5</v>
      </c>
      <c r="E346">
        <v>8.6639999999999997</v>
      </c>
      <c r="F346">
        <v>8.6639999999999997</v>
      </c>
      <c r="G346">
        <v>0</v>
      </c>
      <c r="H346" s="6"/>
      <c r="I346" s="6"/>
      <c r="J346" s="6"/>
    </row>
    <row r="347" spans="1:10" x14ac:dyDescent="0.2">
      <c r="H347" s="6"/>
      <c r="I347" s="6"/>
      <c r="J347" s="6"/>
    </row>
    <row r="348" spans="1:10" x14ac:dyDescent="0.2">
      <c r="H348" s="6"/>
      <c r="I348" s="6"/>
      <c r="J348" s="6"/>
    </row>
    <row r="349" spans="1:10" x14ac:dyDescent="0.2">
      <c r="A349" t="s">
        <v>109</v>
      </c>
      <c r="B349" t="s">
        <v>212</v>
      </c>
      <c r="C349">
        <v>44</v>
      </c>
      <c r="D349">
        <v>1</v>
      </c>
      <c r="E349">
        <v>7.7729999999999997</v>
      </c>
      <c r="F349">
        <v>7.7729999999999997</v>
      </c>
      <c r="G349">
        <v>0</v>
      </c>
      <c r="H349" s="6">
        <f>AVERAGE(F349:F353)/B$13</f>
        <v>67.181724452536287</v>
      </c>
      <c r="I349" s="6">
        <f>STDEV(F349:F353)/B$13</f>
        <v>0.8005031530399711</v>
      </c>
      <c r="J349" s="6">
        <f>I349/H349*100</f>
        <v>1.191548980862384</v>
      </c>
    </row>
    <row r="350" spans="1:10" x14ac:dyDescent="0.2">
      <c r="A350" t="s">
        <v>109</v>
      </c>
      <c r="B350" t="s">
        <v>212</v>
      </c>
      <c r="C350">
        <v>44</v>
      </c>
      <c r="D350">
        <v>2</v>
      </c>
      <c r="E350">
        <v>7.718</v>
      </c>
      <c r="F350">
        <v>7.718</v>
      </c>
      <c r="G350">
        <v>0</v>
      </c>
      <c r="H350" s="6"/>
      <c r="I350" s="6"/>
      <c r="J350" s="6"/>
    </row>
    <row r="351" spans="1:10" x14ac:dyDescent="0.2">
      <c r="A351" t="s">
        <v>109</v>
      </c>
      <c r="B351" t="s">
        <v>212</v>
      </c>
      <c r="C351">
        <v>44</v>
      </c>
      <c r="D351">
        <v>3</v>
      </c>
      <c r="E351">
        <v>7.5940000000000003</v>
      </c>
      <c r="F351">
        <v>7.5940000000000003</v>
      </c>
      <c r="G351">
        <v>0</v>
      </c>
      <c r="H351" s="6"/>
      <c r="I351" s="6"/>
      <c r="J351" s="6"/>
    </row>
    <row r="352" spans="1:10" x14ac:dyDescent="0.2">
      <c r="H352" s="6"/>
      <c r="I352" s="6"/>
      <c r="J352" s="6"/>
    </row>
    <row r="353" spans="1:10" x14ac:dyDescent="0.2">
      <c r="H353" s="6"/>
      <c r="I353" s="6"/>
      <c r="J353" s="6"/>
    </row>
    <row r="354" spans="1:10" x14ac:dyDescent="0.2">
      <c r="A354" t="s">
        <v>82</v>
      </c>
      <c r="B354" t="s">
        <v>36</v>
      </c>
      <c r="C354">
        <v>0</v>
      </c>
      <c r="D354">
        <v>1</v>
      </c>
      <c r="E354">
        <v>0</v>
      </c>
      <c r="F354">
        <v>0</v>
      </c>
      <c r="G354">
        <v>0</v>
      </c>
      <c r="H354" s="6">
        <f>AVERAGE(F354:F358)/B$13</f>
        <v>0.24794814482807412</v>
      </c>
      <c r="I354" s="6">
        <f>STDEV(F354:F358)/B$13</f>
        <v>0.42945878448467067</v>
      </c>
      <c r="J354" s="6">
        <f>I354/H354*100</f>
        <v>173.20508075688772</v>
      </c>
    </row>
    <row r="355" spans="1:10" x14ac:dyDescent="0.2">
      <c r="A355" t="s">
        <v>82</v>
      </c>
      <c r="B355" t="s">
        <v>36</v>
      </c>
      <c r="C355">
        <v>0</v>
      </c>
      <c r="D355">
        <v>2</v>
      </c>
      <c r="E355">
        <v>8.5199999999999998E-2</v>
      </c>
      <c r="F355">
        <v>8.5199999999999998E-2</v>
      </c>
      <c r="G355">
        <v>0</v>
      </c>
      <c r="H355" s="6"/>
      <c r="I355" s="6"/>
      <c r="J355" s="6"/>
    </row>
    <row r="356" spans="1:10" x14ac:dyDescent="0.2">
      <c r="A356" t="s">
        <v>82</v>
      </c>
      <c r="B356" t="s">
        <v>36</v>
      </c>
      <c r="C356">
        <v>0</v>
      </c>
      <c r="D356">
        <v>3</v>
      </c>
      <c r="E356">
        <v>0</v>
      </c>
      <c r="F356">
        <v>0</v>
      </c>
      <c r="G356">
        <v>0</v>
      </c>
      <c r="H356" s="6"/>
      <c r="I356" s="6"/>
      <c r="J356" s="6"/>
    </row>
    <row r="357" spans="1:10" x14ac:dyDescent="0.2">
      <c r="H357" s="6"/>
      <c r="I357" s="6"/>
      <c r="J357" s="6"/>
    </row>
    <row r="358" spans="1:10" x14ac:dyDescent="0.2">
      <c r="H358" s="6"/>
      <c r="I358" s="6"/>
      <c r="J358" s="6"/>
    </row>
    <row r="359" spans="1:10" x14ac:dyDescent="0.2">
      <c r="A359" t="s">
        <v>101</v>
      </c>
      <c r="B359" t="s">
        <v>45</v>
      </c>
      <c r="C359">
        <v>6</v>
      </c>
      <c r="D359">
        <v>1</v>
      </c>
      <c r="E359">
        <v>9.5570000000000004</v>
      </c>
      <c r="G359">
        <v>1</v>
      </c>
      <c r="H359" s="6">
        <f>AVERAGE(F359:F363)/B$13</f>
        <v>79.806126474416402</v>
      </c>
      <c r="I359" s="6">
        <f>STDEV(F359:F363)/B$13</f>
        <v>0.65397727527989458</v>
      </c>
      <c r="J359" s="6">
        <f>I359/H359*100</f>
        <v>0.81945748299103482</v>
      </c>
    </row>
    <row r="360" spans="1:10" x14ac:dyDescent="0.2">
      <c r="A360" t="s">
        <v>101</v>
      </c>
      <c r="B360" t="s">
        <v>45</v>
      </c>
      <c r="C360">
        <v>6</v>
      </c>
      <c r="D360">
        <v>2</v>
      </c>
      <c r="E360">
        <v>9.2110000000000003</v>
      </c>
      <c r="F360">
        <v>9.2110000000000003</v>
      </c>
      <c r="G360">
        <v>0</v>
      </c>
      <c r="H360" s="6"/>
      <c r="I360" s="6"/>
      <c r="J360" s="6"/>
    </row>
    <row r="361" spans="1:10" x14ac:dyDescent="0.2">
      <c r="A361" t="s">
        <v>101</v>
      </c>
      <c r="B361" t="s">
        <v>45</v>
      </c>
      <c r="C361">
        <v>6</v>
      </c>
      <c r="D361">
        <v>3</v>
      </c>
      <c r="E361">
        <v>9.0619999999999994</v>
      </c>
      <c r="F361">
        <v>9.0619999999999994</v>
      </c>
      <c r="G361">
        <v>0</v>
      </c>
      <c r="H361" s="6"/>
      <c r="I361" s="6"/>
      <c r="J361" s="6"/>
    </row>
    <row r="362" spans="1:10" x14ac:dyDescent="0.2">
      <c r="A362" t="s">
        <v>101</v>
      </c>
      <c r="B362" t="s">
        <v>45</v>
      </c>
      <c r="C362">
        <v>6</v>
      </c>
      <c r="D362">
        <v>4</v>
      </c>
      <c r="E362">
        <v>9.15</v>
      </c>
      <c r="F362">
        <v>9.15</v>
      </c>
      <c r="G362">
        <v>0</v>
      </c>
      <c r="H362" s="6"/>
      <c r="I362" s="6"/>
      <c r="J362" s="6"/>
    </row>
    <row r="363" spans="1:10" x14ac:dyDescent="0.2">
      <c r="H363" s="6"/>
      <c r="I363" s="6"/>
      <c r="J363" s="6"/>
    </row>
    <row r="364" spans="1:10" x14ac:dyDescent="0.2">
      <c r="H364" s="6"/>
      <c r="I364" s="6"/>
      <c r="J364" s="6"/>
    </row>
    <row r="365" spans="1:10" x14ac:dyDescent="0.2">
      <c r="A365" t="s">
        <v>102</v>
      </c>
      <c r="B365" t="s">
        <v>47</v>
      </c>
      <c r="C365">
        <v>7</v>
      </c>
      <c r="D365">
        <v>1</v>
      </c>
      <c r="E365">
        <v>8.2360000000000007</v>
      </c>
      <c r="G365">
        <v>1</v>
      </c>
      <c r="H365" s="6">
        <f>AVERAGE(F365:F369)/B$13</f>
        <v>69.594271542471418</v>
      </c>
      <c r="I365" s="6">
        <f>STDEV(F365:F369)/B$13</f>
        <v>1.1313527749959107</v>
      </c>
      <c r="J365" s="6">
        <f>I365/H365*100</f>
        <v>1.6256406596704989</v>
      </c>
    </row>
    <row r="366" spans="1:10" x14ac:dyDescent="0.2">
      <c r="A366" t="s">
        <v>102</v>
      </c>
      <c r="B366" t="s">
        <v>47</v>
      </c>
      <c r="C366">
        <v>7</v>
      </c>
      <c r="D366">
        <v>2</v>
      </c>
      <c r="E366">
        <v>7.9480000000000004</v>
      </c>
      <c r="F366">
        <v>7.9480000000000004</v>
      </c>
      <c r="G366">
        <v>0</v>
      </c>
      <c r="H366" s="6"/>
      <c r="I366" s="6"/>
      <c r="J366" s="6"/>
    </row>
    <row r="367" spans="1:10" x14ac:dyDescent="0.2">
      <c r="A367" t="s">
        <v>102</v>
      </c>
      <c r="B367" t="s">
        <v>47</v>
      </c>
      <c r="C367">
        <v>7</v>
      </c>
      <c r="D367">
        <v>3</v>
      </c>
      <c r="E367">
        <v>7.8550000000000004</v>
      </c>
      <c r="F367">
        <v>7.8550000000000004</v>
      </c>
      <c r="G367">
        <v>0</v>
      </c>
      <c r="H367" s="6"/>
      <c r="I367" s="6"/>
      <c r="J367" s="6"/>
    </row>
    <row r="368" spans="1:10" x14ac:dyDescent="0.2">
      <c r="A368" t="s">
        <v>102</v>
      </c>
      <c r="B368" t="s">
        <v>47</v>
      </c>
      <c r="C368">
        <v>7</v>
      </c>
      <c r="D368">
        <v>4</v>
      </c>
      <c r="E368">
        <v>8.1110000000000007</v>
      </c>
      <c r="F368">
        <v>8.1110000000000007</v>
      </c>
      <c r="G368">
        <v>0</v>
      </c>
      <c r="H368" s="6"/>
      <c r="I368" s="6"/>
      <c r="J368" s="6"/>
    </row>
    <row r="369" spans="1:10" x14ac:dyDescent="0.2">
      <c r="H369" s="6"/>
      <c r="I369" s="6"/>
      <c r="J369" s="6"/>
    </row>
    <row r="370" spans="1:10" x14ac:dyDescent="0.2">
      <c r="H370" s="6"/>
      <c r="I370" s="6"/>
      <c r="J370" s="6"/>
    </row>
    <row r="371" spans="1:10" x14ac:dyDescent="0.2">
      <c r="A371" t="s">
        <v>103</v>
      </c>
      <c r="B371" t="s">
        <v>49</v>
      </c>
      <c r="C371">
        <v>8</v>
      </c>
      <c r="D371">
        <v>1</v>
      </c>
      <c r="E371">
        <v>6.5170000000000003</v>
      </c>
      <c r="G371">
        <v>1</v>
      </c>
      <c r="H371" s="6">
        <f>AVERAGE(F371:F375)/B$13</f>
        <v>58.954618755013215</v>
      </c>
      <c r="I371" s="6">
        <f>STDEV(F371:F375)/B$13</f>
        <v>0.71900529442805472</v>
      </c>
      <c r="J371" s="6">
        <f>I371/H371*100</f>
        <v>1.2195911187482897</v>
      </c>
    </row>
    <row r="372" spans="1:10" x14ac:dyDescent="0.2">
      <c r="A372" t="s">
        <v>103</v>
      </c>
      <c r="B372" t="s">
        <v>49</v>
      </c>
      <c r="C372">
        <v>8</v>
      </c>
      <c r="D372">
        <v>2</v>
      </c>
      <c r="E372">
        <v>6.8410000000000002</v>
      </c>
      <c r="F372">
        <v>6.8410000000000002</v>
      </c>
      <c r="G372">
        <v>0</v>
      </c>
      <c r="H372" s="6"/>
      <c r="I372" s="6"/>
      <c r="J372" s="6"/>
    </row>
    <row r="373" spans="1:10" x14ac:dyDescent="0.2">
      <c r="A373" t="s">
        <v>103</v>
      </c>
      <c r="B373" t="s">
        <v>49</v>
      </c>
      <c r="C373">
        <v>8</v>
      </c>
      <c r="D373">
        <v>3</v>
      </c>
      <c r="E373">
        <v>6.6779999999999999</v>
      </c>
      <c r="F373">
        <v>6.6779999999999999</v>
      </c>
      <c r="G373">
        <v>0</v>
      </c>
      <c r="H373" s="6"/>
      <c r="I373" s="6"/>
      <c r="J373" s="6"/>
    </row>
    <row r="374" spans="1:10" x14ac:dyDescent="0.2">
      <c r="A374" t="s">
        <v>103</v>
      </c>
      <c r="B374" t="s">
        <v>49</v>
      </c>
      <c r="C374">
        <v>8</v>
      </c>
      <c r="D374">
        <v>4</v>
      </c>
      <c r="E374">
        <v>6.7389999999999999</v>
      </c>
      <c r="F374">
        <v>6.7389999999999999</v>
      </c>
      <c r="G374">
        <v>0</v>
      </c>
      <c r="H374" s="6"/>
      <c r="I374" s="6"/>
      <c r="J374" s="6"/>
    </row>
    <row r="375" spans="1:10" x14ac:dyDescent="0.2">
      <c r="H375" s="6"/>
      <c r="I375" s="6"/>
      <c r="J375" s="6"/>
    </row>
    <row r="376" spans="1:10" x14ac:dyDescent="0.2">
      <c r="H376" s="6"/>
      <c r="I376" s="6"/>
      <c r="J376" s="6"/>
    </row>
    <row r="377" spans="1:10" x14ac:dyDescent="0.2">
      <c r="A377" t="s">
        <v>111</v>
      </c>
      <c r="B377" t="s">
        <v>213</v>
      </c>
      <c r="C377">
        <v>45</v>
      </c>
      <c r="D377">
        <v>1</v>
      </c>
      <c r="E377">
        <v>9.1310000000000002</v>
      </c>
      <c r="F377">
        <v>9.1310000000000002</v>
      </c>
      <c r="G377">
        <v>0</v>
      </c>
      <c r="H377" s="6">
        <f>AVERAGE(F377:F381)/B$13</f>
        <v>78.586757076729057</v>
      </c>
      <c r="I377" s="6">
        <f>STDEV(F377:F381)/B$13</f>
        <v>0.98118280649209644</v>
      </c>
      <c r="J377" s="6">
        <f>I377/H377*100</f>
        <v>1.2485345406658117</v>
      </c>
    </row>
    <row r="378" spans="1:10" x14ac:dyDescent="0.2">
      <c r="A378" t="s">
        <v>111</v>
      </c>
      <c r="B378" t="s">
        <v>213</v>
      </c>
      <c r="C378">
        <v>45</v>
      </c>
      <c r="D378">
        <v>2</v>
      </c>
      <c r="E378">
        <v>8.9320000000000004</v>
      </c>
      <c r="F378">
        <v>8.9320000000000004</v>
      </c>
      <c r="G378">
        <v>0</v>
      </c>
      <c r="H378" s="6"/>
      <c r="I378" s="6"/>
      <c r="J378" s="6"/>
    </row>
    <row r="379" spans="1:10" x14ac:dyDescent="0.2">
      <c r="A379" t="s">
        <v>111</v>
      </c>
      <c r="B379" t="s">
        <v>213</v>
      </c>
      <c r="C379">
        <v>45</v>
      </c>
      <c r="D379">
        <v>3</v>
      </c>
      <c r="E379">
        <v>8.9410000000000007</v>
      </c>
      <c r="F379">
        <v>8.9410000000000007</v>
      </c>
      <c r="G379">
        <v>0</v>
      </c>
      <c r="H379" s="6"/>
      <c r="I379" s="6"/>
      <c r="J379" s="6"/>
    </row>
    <row r="380" spans="1:10" x14ac:dyDescent="0.2">
      <c r="A380" t="s">
        <v>114</v>
      </c>
      <c r="H380" s="6"/>
      <c r="I380" s="6"/>
      <c r="J380" s="6"/>
    </row>
    <row r="381" spans="1:10" x14ac:dyDescent="0.2">
      <c r="A381" t="s">
        <v>177</v>
      </c>
      <c r="H381" s="6"/>
      <c r="I381" s="6"/>
      <c r="J381" s="6"/>
    </row>
    <row r="382" spans="1:10" x14ac:dyDescent="0.2">
      <c r="A382" t="s">
        <v>116</v>
      </c>
      <c r="H382" s="6"/>
      <c r="I382" s="6"/>
      <c r="J382" s="6"/>
    </row>
    <row r="383" spans="1:10" x14ac:dyDescent="0.2">
      <c r="A383" t="s">
        <v>117</v>
      </c>
      <c r="H383" s="6"/>
      <c r="I383" s="6"/>
      <c r="J383" s="6"/>
    </row>
    <row r="384" spans="1:10" x14ac:dyDescent="0.2">
      <c r="A384" t="s">
        <v>119</v>
      </c>
      <c r="H384" s="6"/>
      <c r="I384" s="6"/>
      <c r="J384" s="6"/>
    </row>
    <row r="385" spans="1:10" x14ac:dyDescent="0.2">
      <c r="A385" t="s">
        <v>177</v>
      </c>
      <c r="H385" s="6"/>
      <c r="I385" s="6"/>
      <c r="J385" s="6"/>
    </row>
    <row r="386" spans="1:10" x14ac:dyDescent="0.2">
      <c r="A386" t="s">
        <v>120</v>
      </c>
      <c r="H386" s="6"/>
      <c r="I386" s="6"/>
      <c r="J386" s="6"/>
    </row>
    <row r="387" spans="1:10" x14ac:dyDescent="0.2">
      <c r="A387" t="s">
        <v>122</v>
      </c>
      <c r="H387" s="6"/>
      <c r="I387" s="6"/>
      <c r="J387" s="6"/>
    </row>
    <row r="388" spans="1:10" x14ac:dyDescent="0.2">
      <c r="A388" t="s">
        <v>123</v>
      </c>
      <c r="H388" s="6"/>
      <c r="I388" s="6"/>
      <c r="J388" s="6"/>
    </row>
    <row r="389" spans="1:10" x14ac:dyDescent="0.2">
      <c r="A389" t="s">
        <v>177</v>
      </c>
      <c r="H389" s="6"/>
      <c r="I389" s="6"/>
      <c r="J389" s="6"/>
    </row>
    <row r="390" spans="1:10" x14ac:dyDescent="0.2">
      <c r="A390" t="s">
        <v>125</v>
      </c>
      <c r="H390" s="6"/>
      <c r="I390" s="6"/>
      <c r="J390" s="6"/>
    </row>
    <row r="391" spans="1:10" x14ac:dyDescent="0.2">
      <c r="A391" t="s">
        <v>126</v>
      </c>
      <c r="H391" s="6"/>
      <c r="I391" s="6"/>
      <c r="J391" s="6"/>
    </row>
    <row r="392" spans="1:10" x14ac:dyDescent="0.2">
      <c r="A392" t="s">
        <v>128</v>
      </c>
      <c r="H392" s="6"/>
      <c r="I392" s="6"/>
      <c r="J392" s="6"/>
    </row>
    <row r="393" spans="1:10" x14ac:dyDescent="0.2">
      <c r="A393" t="s">
        <v>177</v>
      </c>
      <c r="H393" s="6"/>
      <c r="I393" s="6"/>
      <c r="J393" s="6"/>
    </row>
    <row r="394" spans="1:10" x14ac:dyDescent="0.2">
      <c r="A394" t="s">
        <v>193</v>
      </c>
      <c r="H394" s="6"/>
      <c r="I394" s="6"/>
      <c r="J394" s="6"/>
    </row>
    <row r="395" spans="1:10" x14ac:dyDescent="0.2">
      <c r="A395" t="s">
        <v>195</v>
      </c>
      <c r="H395" s="6"/>
      <c r="I395" s="6"/>
      <c r="J395" s="6"/>
    </row>
    <row r="396" spans="1:10" x14ac:dyDescent="0.2">
      <c r="A396" t="s">
        <v>196</v>
      </c>
      <c r="H396" s="6"/>
      <c r="I396" s="6"/>
      <c r="J396" s="6"/>
    </row>
    <row r="397" spans="1:10" x14ac:dyDescent="0.2">
      <c r="A397" t="s">
        <v>177</v>
      </c>
      <c r="H397" s="6"/>
      <c r="I397" s="6"/>
      <c r="J397" s="6"/>
    </row>
    <row r="398" spans="1:10" x14ac:dyDescent="0.2">
      <c r="A398" t="s">
        <v>197</v>
      </c>
      <c r="H398" s="6"/>
      <c r="I398" s="6"/>
      <c r="J398" s="6"/>
    </row>
    <row r="399" spans="1:10" x14ac:dyDescent="0.2">
      <c r="A399" t="s">
        <v>199</v>
      </c>
      <c r="H399" s="6"/>
      <c r="I399" s="6"/>
      <c r="J399" s="6"/>
    </row>
    <row r="400" spans="1:10" x14ac:dyDescent="0.2">
      <c r="A400" t="s">
        <v>200</v>
      </c>
      <c r="H400" s="6"/>
      <c r="I400" s="6"/>
      <c r="J400" s="6"/>
    </row>
    <row r="401" spans="1:10" x14ac:dyDescent="0.2">
      <c r="A401" t="s">
        <v>110</v>
      </c>
      <c r="H401" s="6"/>
      <c r="I401" s="6"/>
      <c r="J401" s="6"/>
    </row>
    <row r="402" spans="1:10" x14ac:dyDescent="0.2">
      <c r="A402" t="s">
        <v>129</v>
      </c>
      <c r="H402" s="6"/>
      <c r="I402" s="6"/>
      <c r="J402" s="6"/>
    </row>
    <row r="403" spans="1:10" x14ac:dyDescent="0.2">
      <c r="A403" t="s">
        <v>130</v>
      </c>
      <c r="H403" s="6"/>
      <c r="I403" s="6"/>
      <c r="J403" s="6"/>
    </row>
    <row r="404" spans="1:10" x14ac:dyDescent="0.2">
      <c r="A404" t="s">
        <v>131</v>
      </c>
      <c r="H404" s="6"/>
      <c r="I404" s="6"/>
      <c r="J404" s="6"/>
    </row>
    <row r="405" spans="1:10" x14ac:dyDescent="0.2">
      <c r="A405" t="s">
        <v>160</v>
      </c>
      <c r="H405" s="6"/>
      <c r="I405" s="6"/>
      <c r="J405" s="6"/>
    </row>
    <row r="406" spans="1:10" x14ac:dyDescent="0.2">
      <c r="H406" s="6"/>
      <c r="I406" s="6"/>
      <c r="J406" s="6"/>
    </row>
    <row r="407" spans="1:10" x14ac:dyDescent="0.2">
      <c r="H407" s="6"/>
      <c r="I407" s="6"/>
      <c r="J407" s="6"/>
    </row>
    <row r="408" spans="1:10" x14ac:dyDescent="0.2">
      <c r="H408" s="6"/>
      <c r="I408" s="6"/>
      <c r="J408" s="6"/>
    </row>
    <row r="409" spans="1:10" x14ac:dyDescent="0.2">
      <c r="H409" s="6"/>
      <c r="I409" s="6"/>
      <c r="J409" s="6"/>
    </row>
    <row r="410" spans="1:10" x14ac:dyDescent="0.2">
      <c r="H410" s="6"/>
      <c r="I410" s="6"/>
      <c r="J410" s="6"/>
    </row>
    <row r="411" spans="1:10" x14ac:dyDescent="0.2">
      <c r="H411" s="6"/>
      <c r="I411" s="6"/>
      <c r="J411" s="6"/>
    </row>
    <row r="412" spans="1:10" x14ac:dyDescent="0.2">
      <c r="H412" s="6"/>
      <c r="I412" s="6"/>
      <c r="J412" s="6"/>
    </row>
    <row r="413" spans="1:10" x14ac:dyDescent="0.2">
      <c r="H413" s="6"/>
      <c r="I413" s="6"/>
      <c r="J413" s="6"/>
    </row>
    <row r="414" spans="1:10" x14ac:dyDescent="0.2">
      <c r="H414" s="6"/>
      <c r="I414" s="6"/>
      <c r="J414" s="6"/>
    </row>
    <row r="415" spans="1:10" x14ac:dyDescent="0.2">
      <c r="H415" s="6"/>
      <c r="I415" s="6"/>
      <c r="J415" s="6"/>
    </row>
    <row r="416" spans="1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03E1-FB69-5A4A-9AA6-7D4FBCDC665F}">
  <dimension ref="A1:AB500"/>
  <sheetViews>
    <sheetView topLeftCell="A8" workbookViewId="0">
      <selection activeCell="S27" sqref="S27:S31"/>
    </sheetView>
  </sheetViews>
  <sheetFormatPr baseColWidth="10" defaultRowHeight="16" x14ac:dyDescent="0.2"/>
  <cols>
    <col min="2" max="2" width="22.83203125" bestFit="1" customWidth="1"/>
    <col min="12" max="12" width="4.33203125" bestFit="1" customWidth="1"/>
    <col min="13" max="13" width="9.5" bestFit="1" customWidth="1"/>
    <col min="14" max="14" width="22.83203125" bestFit="1" customWidth="1"/>
  </cols>
  <sheetData>
    <row r="1" spans="1:28" x14ac:dyDescent="0.2">
      <c r="A1" s="1" t="s">
        <v>0</v>
      </c>
      <c r="B1" s="2">
        <v>44900.619409722225</v>
      </c>
      <c r="C1" s="1"/>
      <c r="D1" s="1" t="s">
        <v>1</v>
      </c>
      <c r="E1" s="3"/>
      <c r="L1" s="1" t="str">
        <f>AE2213_ParSDOMKL_DOC!C17</f>
        <v>Vial</v>
      </c>
      <c r="M1" s="1" t="str">
        <f>AE2213_ParSDOMKL_DOC!A17</f>
        <v>Sample ID</v>
      </c>
      <c r="N1" s="1" t="str">
        <f>AE2213_ParSDOMKL_DOC!B17</f>
        <v>Sample Name</v>
      </c>
      <c r="O1" s="1" t="str">
        <f>AE2213_ParSDOMKL_DOC!H17</f>
        <v>Ave</v>
      </c>
      <c r="P1" s="1" t="str">
        <f>AE2213_ParSDOMKL_DOC!I17</f>
        <v>Sd</v>
      </c>
      <c r="Q1" s="1" t="s">
        <v>2</v>
      </c>
      <c r="R1" s="1"/>
      <c r="S1" s="1"/>
      <c r="T1" s="1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AVERAGE(AE2213_ParSDOMKL_DOC!$O$3:$O$25)</f>
        <v>0.45934221633040268</v>
      </c>
      <c r="P2" s="5"/>
      <c r="Q2" s="5">
        <f>(O2)</f>
        <v>0.45934221633040268</v>
      </c>
      <c r="R2" s="5"/>
      <c r="S2" s="5"/>
      <c r="T2" s="5"/>
      <c r="U2" s="6"/>
      <c r="V2" s="6">
        <v>0</v>
      </c>
      <c r="W2" t="str">
        <f t="shared" ref="W2:AB16" si="0">B105</f>
        <v>Nano 11/30/2022</v>
      </c>
      <c r="X2">
        <f t="shared" si="0"/>
        <v>1</v>
      </c>
      <c r="Y2">
        <f t="shared" si="0"/>
        <v>1</v>
      </c>
      <c r="Z2">
        <f t="shared" si="0"/>
        <v>7.4800000000000005E-2</v>
      </c>
      <c r="AA2">
        <f t="shared" si="0"/>
        <v>7.4800000000000005E-2</v>
      </c>
      <c r="AB2">
        <f t="shared" si="0"/>
        <v>0</v>
      </c>
    </row>
    <row r="3" spans="1:28" x14ac:dyDescent="0.2">
      <c r="A3" s="1" t="s">
        <v>9</v>
      </c>
      <c r="B3" s="3" t="s">
        <v>132</v>
      </c>
      <c r="C3" s="1"/>
      <c r="D3" s="1" t="s">
        <v>11</v>
      </c>
      <c r="E3" s="3"/>
      <c r="L3" s="1">
        <f>AE2213_ParSDOMKL_DOC!C18</f>
        <v>0</v>
      </c>
      <c r="M3" s="1" t="str">
        <f>AE2213_ParSDOMKL_DOC!A18</f>
        <v>B01</v>
      </c>
      <c r="N3" s="1" t="str">
        <f>AE2213_ParSDOMKL_DOC!B18</f>
        <v>Untitled</v>
      </c>
      <c r="O3" s="5">
        <f>AE2213_ParSDOMKL_DOC!H18</f>
        <v>0.39969229640829623</v>
      </c>
      <c r="P3" s="5">
        <f>AE2213_ParSDOMKL_DOC!I18</f>
        <v>0.69228736477304853</v>
      </c>
      <c r="Q3" s="5">
        <f t="shared" ref="Q3:Q36" si="1">(O3-Q$2)</f>
        <v>-5.9649919922106442E-2</v>
      </c>
      <c r="R3" s="5"/>
      <c r="S3" s="5"/>
      <c r="T3" s="5"/>
      <c r="U3" s="6"/>
      <c r="V3" s="6">
        <v>0</v>
      </c>
      <c r="W3" t="str">
        <f t="shared" si="0"/>
        <v>Nano 11/30/2022</v>
      </c>
      <c r="X3">
        <f t="shared" si="0"/>
        <v>1</v>
      </c>
      <c r="Y3">
        <f t="shared" si="0"/>
        <v>2</v>
      </c>
      <c r="Z3">
        <f t="shared" si="0"/>
        <v>0.1176</v>
      </c>
      <c r="AA3">
        <f t="shared" si="0"/>
        <v>0.1176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AE2213_ParSDOMKL_DOC!C23</f>
        <v>0</v>
      </c>
      <c r="M4" s="1" t="str">
        <f>AE2213_ParSDOMKL_DOC!A23</f>
        <v>B01</v>
      </c>
      <c r="N4" s="1" t="str">
        <f>AE2213_ParSDOMKL_DOC!B23</f>
        <v>Untitled</v>
      </c>
      <c r="O4" s="5">
        <f>AE2213_ParSDOMKL_DOC!H23</f>
        <v>0.4768462520284753</v>
      </c>
      <c r="P4" s="5">
        <f>AE2213_ParSDOMKL_DOC!I23</f>
        <v>0.82592193591211305</v>
      </c>
      <c r="Q4" s="5">
        <f t="shared" si="1"/>
        <v>1.7504035698072629E-2</v>
      </c>
      <c r="R4" s="5"/>
      <c r="S4" s="5"/>
      <c r="T4" s="5"/>
      <c r="U4" s="6"/>
      <c r="V4" s="6">
        <v>0</v>
      </c>
      <c r="W4" t="str">
        <f t="shared" si="0"/>
        <v>Nano 11/30/2022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12</v>
      </c>
      <c r="B5" s="3">
        <v>100</v>
      </c>
      <c r="C5" s="1"/>
      <c r="D5" s="1" t="s">
        <v>13</v>
      </c>
      <c r="E5" s="3"/>
      <c r="L5" s="1">
        <f>AE2213_ParSDOMKL_DOC!C56</f>
        <v>0</v>
      </c>
      <c r="M5" s="1" t="str">
        <f>AE2213_ParSDOMKL_DOC!A56</f>
        <v>B01</v>
      </c>
      <c r="N5" s="1" t="str">
        <f>AE2213_ParSDOMKL_DOC!B56</f>
        <v>Untitled</v>
      </c>
      <c r="O5" s="5">
        <f>AE2213_ParSDOMKL_DOC!H56</f>
        <v>1.7977451764431207</v>
      </c>
      <c r="P5" s="5">
        <f>AE2213_ParSDOMKL_DOC!I56</f>
        <v>0.41457589531024808</v>
      </c>
      <c r="Q5" s="5">
        <f t="shared" si="1"/>
        <v>1.3384029601127181</v>
      </c>
      <c r="R5" s="5"/>
      <c r="S5" s="5"/>
      <c r="T5" s="5"/>
      <c r="U5" s="6"/>
      <c r="V5" s="6"/>
    </row>
    <row r="6" spans="1:28" x14ac:dyDescent="0.2">
      <c r="A6" s="1"/>
      <c r="B6" s="1"/>
      <c r="C6" s="1"/>
      <c r="D6" s="1"/>
      <c r="E6" s="1"/>
      <c r="L6" s="1">
        <f>AE2213_ParSDOMKL_DOC!C94</f>
        <v>0</v>
      </c>
      <c r="M6" s="1" t="str">
        <f>AE2213_ParSDOMKL_DOC!A94</f>
        <v>B01</v>
      </c>
      <c r="N6" s="1" t="str">
        <f>AE2213_ParSDOMKL_DOC!B94</f>
        <v>Untitled</v>
      </c>
      <c r="O6" s="5">
        <f>AE2213_ParSDOMKL_DOC!H94</f>
        <v>0</v>
      </c>
      <c r="P6" s="5">
        <f>AE2213_ParSDOMKL_DOC!I94</f>
        <v>0</v>
      </c>
      <c r="Q6" s="5">
        <f t="shared" si="1"/>
        <v>-0.45934221633040268</v>
      </c>
      <c r="R6" s="5"/>
      <c r="S6" s="5"/>
      <c r="T6" s="5"/>
      <c r="U6" s="6"/>
      <c r="V6" s="6"/>
    </row>
    <row r="7" spans="1:28" x14ac:dyDescent="0.2">
      <c r="A7" s="1" t="s">
        <v>14</v>
      </c>
      <c r="B7" s="3"/>
      <c r="C7" s="1"/>
      <c r="D7" s="1" t="s">
        <v>15</v>
      </c>
      <c r="E7" s="3"/>
      <c r="L7" s="1">
        <f>AE2213_ParSDOMKL_DOC!C100</f>
        <v>0</v>
      </c>
      <c r="M7" s="1" t="str">
        <f>AE2213_ParSDOMKL_DOC!A100</f>
        <v>B01</v>
      </c>
      <c r="N7" s="1" t="str">
        <f>AE2213_ParSDOMKL_DOC!B100</f>
        <v>Untitled</v>
      </c>
      <c r="O7" s="5">
        <f>AE2213_ParSDOMKL_DOC!H100</f>
        <v>0.30078440593280353</v>
      </c>
      <c r="P7" s="5">
        <f>AE2213_ParSDOMKL_DOC!I100</f>
        <v>0.5209738732000373</v>
      </c>
      <c r="Q7" s="5">
        <f t="shared" si="1"/>
        <v>-0.15855781039759914</v>
      </c>
      <c r="R7" s="5"/>
      <c r="S7" s="5"/>
      <c r="T7" s="5"/>
      <c r="U7" s="6"/>
      <c r="V7" s="6">
        <v>24.942546175960757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3.0249999999999999</v>
      </c>
      <c r="AA7">
        <f t="shared" si="0"/>
        <v>3.0249999999999999</v>
      </c>
      <c r="AB7">
        <f t="shared" si="0"/>
        <v>0</v>
      </c>
    </row>
    <row r="8" spans="1:28" x14ac:dyDescent="0.2">
      <c r="A8" s="1"/>
      <c r="B8" s="1"/>
      <c r="C8" s="1"/>
      <c r="D8" s="1"/>
      <c r="E8" s="1"/>
      <c r="L8" s="1">
        <f>AE2213_ParSDOMKL_DOC!C132</f>
        <v>0</v>
      </c>
      <c r="M8" s="1" t="str">
        <f>AE2213_ParSDOMKL_DOC!A132</f>
        <v>B01</v>
      </c>
      <c r="N8" s="1" t="str">
        <f>AE2213_ParSDOMKL_DOC!B132</f>
        <v>Untitled</v>
      </c>
      <c r="O8" s="5">
        <f>AE2213_ParSDOMKL_DOC!H132</f>
        <v>0.25379590664532597</v>
      </c>
      <c r="P8" s="5">
        <f>AE2213_ParSDOMKL_DOC!I132</f>
        <v>0.43958740506271232</v>
      </c>
      <c r="Q8" s="5">
        <f t="shared" si="1"/>
        <v>-0.2055463096850767</v>
      </c>
      <c r="R8" s="5"/>
      <c r="S8" s="5"/>
      <c r="T8" s="5"/>
      <c r="U8" s="6"/>
      <c r="V8" s="6">
        <v>24.942546175960757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2.9910000000000001</v>
      </c>
      <c r="AA8">
        <f t="shared" si="0"/>
        <v>2.9910000000000001</v>
      </c>
      <c r="AB8">
        <f t="shared" si="0"/>
        <v>0</v>
      </c>
    </row>
    <row r="9" spans="1:28" x14ac:dyDescent="0.2">
      <c r="A9" s="1" t="s">
        <v>16</v>
      </c>
      <c r="B9" s="2"/>
      <c r="C9" s="1"/>
      <c r="D9" s="1" t="s">
        <v>17</v>
      </c>
      <c r="E9" s="3"/>
      <c r="L9" s="1">
        <f>AE2213_ParSDOMKL_DOC!C142</f>
        <v>0</v>
      </c>
      <c r="M9" s="1" t="str">
        <f>AE2213_ParSDOMKL_DOC!A142</f>
        <v>B01</v>
      </c>
      <c r="N9" s="1" t="str">
        <f>AE2213_ParSDOMKL_DOC!B142</f>
        <v>Untitled</v>
      </c>
      <c r="O9" s="5">
        <f>AE2213_ParSDOMKL_DOC!H142</f>
        <v>0.43942948407733584</v>
      </c>
      <c r="P9" s="5">
        <f>AE2213_ParSDOMKL_DOC!I142</f>
        <v>0.76111419276572456</v>
      </c>
      <c r="Q9" s="5">
        <f t="shared" si="1"/>
        <v>-1.9912732253066834E-2</v>
      </c>
      <c r="R9" s="5"/>
      <c r="S9" s="5"/>
      <c r="T9" s="5"/>
      <c r="U9" s="6"/>
      <c r="V9" s="6">
        <v>24.942546175960757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3.0470000000000002</v>
      </c>
      <c r="AA9">
        <f t="shared" si="0"/>
        <v>3.0470000000000002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AE2213_ParSDOMKL_DOC!C178</f>
        <v>0</v>
      </c>
      <c r="M10" s="1" t="str">
        <f>AE2213_ParSDOMKL_DOC!A178</f>
        <v>B02</v>
      </c>
      <c r="N10" s="1" t="str">
        <f>AE2213_ParSDOMKL_DOC!B178</f>
        <v>Untitled</v>
      </c>
      <c r="O10" s="5">
        <f>AE2213_ParSDOMKL_DOC!H178</f>
        <v>1.5517806863457073</v>
      </c>
      <c r="P10" s="5">
        <f>AE2213_ParSDOMKL_DOC!I178</f>
        <v>0.24547899397479556</v>
      </c>
      <c r="Q10" s="5">
        <f t="shared" si="1"/>
        <v>1.0924384700153047</v>
      </c>
      <c r="R10" s="5"/>
      <c r="S10" s="5"/>
      <c r="T10" s="5"/>
      <c r="U10" s="6"/>
      <c r="V10" s="6"/>
    </row>
    <row r="11" spans="1:28" x14ac:dyDescent="0.2">
      <c r="A11" s="1" t="s">
        <v>18</v>
      </c>
      <c r="B11" s="3"/>
      <c r="C11" s="1"/>
      <c r="D11" s="1" t="s">
        <v>19</v>
      </c>
      <c r="E11" s="3"/>
      <c r="L11" s="1">
        <f>AE2213_ParSDOMKL_DOC!C200</f>
        <v>0</v>
      </c>
      <c r="M11" s="1" t="str">
        <f>AE2213_ParSDOMKL_DOC!A200</f>
        <v>B02</v>
      </c>
      <c r="N11" s="1" t="str">
        <f>AE2213_ParSDOMKL_DOC!B200</f>
        <v>Untitled</v>
      </c>
      <c r="O11" s="5">
        <f>AE2213_ParSDOMKL_DOC!H200</f>
        <v>0.41216455239200944</v>
      </c>
      <c r="P11" s="5">
        <f>AE2213_ParSDOMKL_DOC!I200</f>
        <v>0.71388994582184473</v>
      </c>
      <c r="Q11" s="5">
        <f t="shared" si="1"/>
        <v>-4.7177663938393233E-2</v>
      </c>
      <c r="R11" s="5"/>
      <c r="S11" s="5"/>
      <c r="T11" s="5"/>
      <c r="U11" s="6"/>
      <c r="V11" s="6"/>
    </row>
    <row r="12" spans="1:28" x14ac:dyDescent="0.2">
      <c r="A12" s="1" t="s">
        <v>20</v>
      </c>
      <c r="B12" s="7">
        <f>CORREL(AE2213_ParSDOMKL_DOCArea, AE2213_ParSDOMKL_DOCConcentration)</f>
        <v>0.99973546977821226</v>
      </c>
      <c r="C12" s="1"/>
      <c r="D12" s="1"/>
      <c r="E12" s="1"/>
      <c r="G12" s="8"/>
      <c r="L12" s="1">
        <f>AE2213_ParSDOMKL_DOC!C221</f>
        <v>0</v>
      </c>
      <c r="M12" s="1" t="str">
        <f>AE2213_ParSDOMKL_DOC!A221</f>
        <v>B02</v>
      </c>
      <c r="N12" s="1" t="str">
        <f>AE2213_ParSDOMKL_DOC!B221</f>
        <v>Untitled</v>
      </c>
      <c r="O12" s="5">
        <f>AE2213_ParSDOMKL_DOC!H221</f>
        <v>0.69264528579318685</v>
      </c>
      <c r="P12" s="5">
        <f>AE2213_ParSDOMKL_DOC!I221</f>
        <v>0.6105833113400615</v>
      </c>
      <c r="Q12" s="5">
        <f t="shared" si="1"/>
        <v>0.23330306946278417</v>
      </c>
      <c r="R12" s="5"/>
      <c r="S12" s="5"/>
      <c r="T12" s="5"/>
      <c r="U12" s="6"/>
      <c r="V12" s="6">
        <v>50.038634134526809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5.641</v>
      </c>
      <c r="AB12">
        <f t="shared" si="0"/>
        <v>1</v>
      </c>
    </row>
    <row r="13" spans="1:28" x14ac:dyDescent="0.2">
      <c r="A13" s="1" t="s">
        <v>21</v>
      </c>
      <c r="B13" s="9">
        <f>B14</f>
        <v>0.11492173791213434</v>
      </c>
      <c r="C13" s="1" t="s">
        <v>22</v>
      </c>
      <c r="D13" s="1" t="s">
        <v>23</v>
      </c>
      <c r="E13" s="3"/>
      <c r="G13" s="8"/>
      <c r="L13" s="1">
        <f>AE2213_ParSDOMKL_DOC!C241</f>
        <v>0</v>
      </c>
      <c r="M13" s="1" t="str">
        <f>AE2213_ParSDOMKL_DOC!A241</f>
        <v>B02</v>
      </c>
      <c r="N13" s="1" t="str">
        <f>AE2213_ParSDOMKL_DOC!B241</f>
        <v>Untitled</v>
      </c>
      <c r="O13" s="5">
        <f>AE2213_ParSDOMKL_DOC!H241</f>
        <v>0.44755095308998627</v>
      </c>
      <c r="P13" s="5">
        <f>AE2213_ParSDOMKL_DOC!I241</f>
        <v>0.77518098972773142</v>
      </c>
      <c r="Q13" s="5">
        <f t="shared" si="1"/>
        <v>-1.1791263240416405E-2</v>
      </c>
      <c r="R13" s="5"/>
      <c r="S13" s="5"/>
      <c r="T13" s="5"/>
      <c r="U13" s="6"/>
      <c r="V13" s="6">
        <v>50.038634134526809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6.0679999999999996</v>
      </c>
      <c r="AA13">
        <f t="shared" si="0"/>
        <v>6.0679999999999996</v>
      </c>
      <c r="AB13">
        <f t="shared" si="0"/>
        <v>0</v>
      </c>
    </row>
    <row r="14" spans="1:28" x14ac:dyDescent="0.2">
      <c r="A14" s="1"/>
      <c r="B14" s="7">
        <f>SLOPE(AE2213_ParSDOMKL_DOCArea, AE2213_ParSDOMKL_DOCConcentration)</f>
        <v>0.11492173791213434</v>
      </c>
      <c r="C14" s="1" t="s">
        <v>24</v>
      </c>
      <c r="D14" s="1"/>
      <c r="E14" s="1"/>
      <c r="G14" s="8"/>
      <c r="L14" s="1">
        <f>AE2213_ParSDOMKL_DOC!C246</f>
        <v>0</v>
      </c>
      <c r="M14" s="1" t="str">
        <f>AE2213_ParSDOMKL_DOC!A246</f>
        <v>B02</v>
      </c>
      <c r="N14" s="1" t="str">
        <f>AE2213_ParSDOMKL_DOC!B246</f>
        <v>Untitled</v>
      </c>
      <c r="O14" s="5">
        <f>AE2213_ParSDOMKL_DOC!H246</f>
        <v>0.45219179252578656</v>
      </c>
      <c r="P14" s="5">
        <f>AE2213_ParSDOMKL_DOC!I246</f>
        <v>0.78321915942030684</v>
      </c>
      <c r="Q14" s="5">
        <f t="shared" si="1"/>
        <v>-7.1504238046161128E-3</v>
      </c>
      <c r="R14" s="5"/>
      <c r="S14" s="5"/>
      <c r="T14" s="5"/>
      <c r="U14" s="6"/>
      <c r="V14" s="6">
        <v>50.038634134526809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5.8840000000000003</v>
      </c>
      <c r="AA14">
        <f t="shared" si="0"/>
        <v>5.8840000000000003</v>
      </c>
      <c r="AB14">
        <f t="shared" si="0"/>
        <v>0</v>
      </c>
    </row>
    <row r="15" spans="1:28" x14ac:dyDescent="0.2">
      <c r="A15" s="1" t="s">
        <v>25</v>
      </c>
      <c r="B15" s="9">
        <f>INTERCEPT(AE2213_ParSDOMKL_DOCArea, AE2213_ParSDOMKL_DOCConcentration)</f>
        <v>0.11604509270244279</v>
      </c>
      <c r="C15" s="1"/>
      <c r="D15" s="1" t="s">
        <v>26</v>
      </c>
      <c r="E15" s="3"/>
      <c r="G15" s="8"/>
      <c r="L15" s="1">
        <f>AE2213_ParSDOMKL_DOC!C281</f>
        <v>0</v>
      </c>
      <c r="M15" s="1" t="str">
        <f>AE2213_ParSDOMKL_DOC!A281</f>
        <v>B03</v>
      </c>
      <c r="N15" s="1" t="str">
        <f>AE2213_ParSDOMKL_DOC!B281</f>
        <v>Untitled</v>
      </c>
      <c r="O15" s="5">
        <f>AE2213_ParSDOMKL_DOC!H281</f>
        <v>0</v>
      </c>
      <c r="P15" s="5">
        <f>AE2213_ParSDOMKL_DOC!I281</f>
        <v>0</v>
      </c>
      <c r="Q15" s="5">
        <f t="shared" si="1"/>
        <v>-0.45934221633040268</v>
      </c>
      <c r="R15" s="5"/>
      <c r="S15" s="5"/>
      <c r="T15" s="5"/>
      <c r="U15" s="6"/>
      <c r="V15" s="6">
        <v>50.038634134526809</v>
      </c>
      <c r="W15">
        <f t="shared" si="0"/>
        <v>50</v>
      </c>
      <c r="X15">
        <f t="shared" si="0"/>
        <v>3</v>
      </c>
      <c r="Y15">
        <f t="shared" si="0"/>
        <v>4</v>
      </c>
      <c r="Z15">
        <f t="shared" si="0"/>
        <v>5.7350000000000003</v>
      </c>
      <c r="AB15">
        <f t="shared" si="0"/>
        <v>1</v>
      </c>
    </row>
    <row r="16" spans="1:28" x14ac:dyDescent="0.2">
      <c r="L16" s="1">
        <f>AE2213_ParSDOMKL_DOC!C304</f>
        <v>0</v>
      </c>
      <c r="M16" s="1" t="str">
        <f>AE2213_ParSDOMKL_DOC!A304</f>
        <v>B03</v>
      </c>
      <c r="N16" s="1" t="str">
        <f>AE2213_ParSDOMKL_DOC!B304</f>
        <v>Untitled</v>
      </c>
      <c r="O16" s="5">
        <f>AE2213_ParSDOMKL_DOC!H304</f>
        <v>0.32253834078811711</v>
      </c>
      <c r="P16" s="5">
        <f>AE2213_ParSDOMKL_DOC!I304</f>
        <v>0.55865279363398412</v>
      </c>
      <c r="Q16" s="5">
        <f t="shared" si="1"/>
        <v>-0.13680387554228557</v>
      </c>
      <c r="R16" s="5"/>
      <c r="S16" s="5"/>
      <c r="T16" s="5"/>
      <c r="U16" s="6"/>
      <c r="V16" s="6">
        <v>50.038634134526809</v>
      </c>
      <c r="W16">
        <f t="shared" si="0"/>
        <v>50</v>
      </c>
      <c r="X16">
        <f t="shared" si="0"/>
        <v>3</v>
      </c>
      <c r="Y16">
        <f t="shared" si="0"/>
        <v>5</v>
      </c>
      <c r="Z16">
        <f t="shared" si="0"/>
        <v>5.923</v>
      </c>
      <c r="AA16">
        <f t="shared" si="0"/>
        <v>5.923</v>
      </c>
      <c r="AB16">
        <f t="shared" si="0"/>
        <v>0</v>
      </c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1">
        <f>AE2213_ParSDOMKL_DOC!C325</f>
        <v>0</v>
      </c>
      <c r="M17" s="1" t="str">
        <f>AE2213_ParSDOMKL_DOC!A325</f>
        <v>B03</v>
      </c>
      <c r="N17" s="1" t="str">
        <f>AE2213_ParSDOMKL_DOC!B325</f>
        <v>Untitled</v>
      </c>
      <c r="O17" s="5">
        <f>AE2213_ParSDOMKL_DOC!H325</f>
        <v>0</v>
      </c>
      <c r="P17" s="5">
        <f>AE2213_ParSDOMKL_DOC!I325</f>
        <v>0</v>
      </c>
      <c r="Q17" s="5">
        <f t="shared" si="1"/>
        <v>-0.45934221633040268</v>
      </c>
      <c r="R17" s="5"/>
      <c r="S17" s="5"/>
      <c r="T17" s="5"/>
      <c r="U17" s="6"/>
      <c r="V17" s="6"/>
    </row>
    <row r="18" spans="1:28" x14ac:dyDescent="0.2">
      <c r="A18" t="s">
        <v>35</v>
      </c>
      <c r="B18" t="s">
        <v>36</v>
      </c>
      <c r="C18">
        <v>0</v>
      </c>
      <c r="D18">
        <v>1</v>
      </c>
      <c r="E18">
        <v>0.13780000000000001</v>
      </c>
      <c r="F18">
        <v>0.13780000000000001</v>
      </c>
      <c r="G18">
        <v>0</v>
      </c>
      <c r="H18" s="6">
        <f>AVERAGE(F18:F22)/B$13</f>
        <v>0.39969229640829623</v>
      </c>
      <c r="I18" s="6">
        <f>STDEV(F18:F22)/B$13</f>
        <v>0.69228736477304853</v>
      </c>
      <c r="J18" s="6">
        <f>I18/H18*100</f>
        <v>173.20508075688772</v>
      </c>
      <c r="L18" s="1">
        <f>AE2213_ParSDOMKL_DOC!C330</f>
        <v>0</v>
      </c>
      <c r="M18" s="1" t="str">
        <f>AE2213_ParSDOMKL_DOC!A330</f>
        <v>B03</v>
      </c>
      <c r="N18" s="1" t="str">
        <f>AE2213_ParSDOMKL_DOC!B330</f>
        <v>Untitled</v>
      </c>
      <c r="O18" s="5">
        <f>AE2213_ParSDOMKL_DOC!H330</f>
        <v>0.77676050056706625</v>
      </c>
      <c r="P18" s="5">
        <f>AE2213_ParSDOMKL_DOC!I330</f>
        <v>0.7061954958287292</v>
      </c>
      <c r="Q18" s="5">
        <f t="shared" si="1"/>
        <v>0.31741828423666357</v>
      </c>
      <c r="R18" s="5"/>
      <c r="S18" s="5"/>
      <c r="T18" s="5"/>
      <c r="U18" s="6"/>
      <c r="V18" s="6"/>
    </row>
    <row r="19" spans="1:28" x14ac:dyDescent="0.2">
      <c r="A19" t="s">
        <v>35</v>
      </c>
      <c r="B19" t="s">
        <v>36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>
        <f>AE2213_ParSDOMKL_DOC!C367</f>
        <v>0</v>
      </c>
      <c r="M19" s="1" t="str">
        <f>AE2213_ParSDOMKL_DOC!A367</f>
        <v>B04</v>
      </c>
      <c r="N19" s="1" t="str">
        <f>AE2213_ParSDOMKL_DOC!B367</f>
        <v>Untitled</v>
      </c>
      <c r="O19" s="5">
        <f>AE2213_ParSDOMKL_DOC!H367</f>
        <v>0.81011653401188055</v>
      </c>
      <c r="P19" s="5">
        <f>AE2213_ParSDOMKL_DOC!I367</f>
        <v>0.70648582023013629</v>
      </c>
      <c r="Q19" s="5">
        <f t="shared" si="1"/>
        <v>0.35077431768147788</v>
      </c>
      <c r="R19" s="5"/>
      <c r="S19" s="5"/>
      <c r="T19" s="5"/>
      <c r="U19" s="6"/>
      <c r="V19" s="6">
        <v>75.572659320205091</v>
      </c>
      <c r="W19">
        <f t="shared" ref="W19:AB26" si="2">B122</f>
        <v>75</v>
      </c>
      <c r="X19">
        <f t="shared" si="2"/>
        <v>4</v>
      </c>
      <c r="Y19">
        <f t="shared" si="2"/>
        <v>1</v>
      </c>
      <c r="Z19">
        <f t="shared" si="2"/>
        <v>8.7530000000000001</v>
      </c>
      <c r="AA19">
        <f t="shared" si="2"/>
        <v>8.7530000000000001</v>
      </c>
      <c r="AB19">
        <f t="shared" si="2"/>
        <v>0</v>
      </c>
    </row>
    <row r="20" spans="1:28" x14ac:dyDescent="0.2">
      <c r="A20" t="s">
        <v>35</v>
      </c>
      <c r="B20" t="s">
        <v>36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AE2213_ParSDOMKL_DOC!C389</f>
        <v>0</v>
      </c>
      <c r="M20" s="1" t="str">
        <f>AE2213_ParSDOMKL_DOC!A389</f>
        <v>B04</v>
      </c>
      <c r="N20" s="1" t="str">
        <f>AE2213_ParSDOMKL_DOC!B389</f>
        <v>Untitled</v>
      </c>
      <c r="O20" s="5">
        <f>AE2213_ParSDOMKL_DOC!H389</f>
        <v>0</v>
      </c>
      <c r="P20" s="5">
        <f>AE2213_ParSDOMKL_DOC!I389</f>
        <v>0</v>
      </c>
      <c r="Q20" s="5">
        <f t="shared" si="1"/>
        <v>-0.45934221633040268</v>
      </c>
      <c r="R20" s="5"/>
      <c r="S20" s="5"/>
      <c r="T20" s="5"/>
      <c r="U20" s="6"/>
      <c r="V20" s="6">
        <v>75.572659320205091</v>
      </c>
      <c r="W20">
        <f t="shared" si="2"/>
        <v>75</v>
      </c>
      <c r="X20">
        <f t="shared" si="2"/>
        <v>4</v>
      </c>
      <c r="Y20">
        <f t="shared" si="2"/>
        <v>2</v>
      </c>
      <c r="Z20">
        <f t="shared" si="2"/>
        <v>8.7650000000000006</v>
      </c>
      <c r="AA20">
        <f t="shared" si="2"/>
        <v>8.7650000000000006</v>
      </c>
      <c r="AB20">
        <f t="shared" si="2"/>
        <v>0</v>
      </c>
    </row>
    <row r="21" spans="1:28" x14ac:dyDescent="0.2">
      <c r="H21" s="6"/>
      <c r="I21" s="6"/>
      <c r="J21" s="6"/>
      <c r="L21" s="1">
        <f>AE2213_ParSDOMKL_DOC!C410</f>
        <v>0</v>
      </c>
      <c r="M21" s="1" t="str">
        <f>AE2213_ParSDOMKL_DOC!A410</f>
        <v>B04</v>
      </c>
      <c r="N21" s="1" t="str">
        <f>AE2213_ParSDOMKL_DOC!B410</f>
        <v>Untitled</v>
      </c>
      <c r="O21" s="5">
        <f>AE2213_ParSDOMKL_DOC!H410</f>
        <v>0.44668079569577374</v>
      </c>
      <c r="P21" s="5">
        <f>AE2213_ParSDOMKL_DOC!I410</f>
        <v>0.77367383291037362</v>
      </c>
      <c r="Q21" s="5">
        <f t="shared" si="1"/>
        <v>-1.2661420634628939E-2</v>
      </c>
      <c r="R21" s="5"/>
      <c r="S21" s="5"/>
      <c r="T21" s="5"/>
      <c r="U21" s="6"/>
      <c r="V21" s="6">
        <v>75.572659320205091</v>
      </c>
      <c r="W21">
        <f t="shared" si="2"/>
        <v>75</v>
      </c>
      <c r="X21">
        <f t="shared" si="2"/>
        <v>4</v>
      </c>
      <c r="Y21">
        <f t="shared" si="2"/>
        <v>3</v>
      </c>
      <c r="Z21">
        <f t="shared" si="2"/>
        <v>8.6039999999999992</v>
      </c>
      <c r="AA21">
        <f t="shared" si="2"/>
        <v>8.6039999999999992</v>
      </c>
      <c r="AB21">
        <f t="shared" si="2"/>
        <v>0</v>
      </c>
    </row>
    <row r="22" spans="1:28" x14ac:dyDescent="0.2">
      <c r="H22" s="6"/>
      <c r="I22" s="6"/>
      <c r="J22" s="6"/>
      <c r="L22" s="1">
        <f>AE2213_ParSDOMKL_DOC!C415</f>
        <v>0</v>
      </c>
      <c r="M22" s="1" t="str">
        <f>AE2213_ParSDOMKL_DOC!A415</f>
        <v>B04</v>
      </c>
      <c r="N22" s="1" t="str">
        <f>AE2213_ParSDOMKL_DOC!B415</f>
        <v>Untitled</v>
      </c>
      <c r="O22" s="5">
        <f>AE2213_ParSDOMKL_DOC!H415</f>
        <v>0</v>
      </c>
      <c r="P22" s="5">
        <f>AE2213_ParSDOMKL_DOC!I415</f>
        <v>0</v>
      </c>
      <c r="Q22" s="5">
        <f t="shared" si="1"/>
        <v>-0.45934221633040268</v>
      </c>
      <c r="R22" s="5"/>
      <c r="S22" s="5"/>
      <c r="T22" s="5"/>
      <c r="U22" s="6"/>
      <c r="V22" s="6"/>
    </row>
    <row r="23" spans="1:28" x14ac:dyDescent="0.2">
      <c r="A23" t="s">
        <v>35</v>
      </c>
      <c r="B23" t="s">
        <v>36</v>
      </c>
      <c r="C23">
        <v>0</v>
      </c>
      <c r="D23">
        <v>1</v>
      </c>
      <c r="E23">
        <v>0.16439999999999999</v>
      </c>
      <c r="F23">
        <v>0.16439999999999999</v>
      </c>
      <c r="G23">
        <v>0</v>
      </c>
      <c r="H23" s="6">
        <f>AVERAGE(F23:F27)/B$13</f>
        <v>0.4768462520284753</v>
      </c>
      <c r="I23" s="6">
        <f>STDEV(F23:F27)/B$13</f>
        <v>0.82592193591211305</v>
      </c>
      <c r="J23" s="6">
        <f>I23/H23*100</f>
        <v>173.20508075688775</v>
      </c>
      <c r="L23" s="1">
        <f>AE2213_ParSDOMKL_DOC!C435</f>
        <v>0</v>
      </c>
      <c r="M23" s="1" t="str">
        <f>AE2213_ParSDOMKL_DOC!A435</f>
        <v>B05</v>
      </c>
      <c r="N23" s="1" t="str">
        <f>AE2213_ParSDOMKL_DOC!B435</f>
        <v>Untitled</v>
      </c>
      <c r="O23" s="5">
        <f>AE2213_ParSDOMKL_DOC!H435</f>
        <v>0.63782536995779637</v>
      </c>
      <c r="P23" s="5">
        <f>AE2213_ParSDOMKL_DOC!I435</f>
        <v>0.55251705650764327</v>
      </c>
      <c r="Q23" s="5">
        <f t="shared" si="1"/>
        <v>0.1784831536273937</v>
      </c>
      <c r="R23" s="5"/>
      <c r="S23" s="5"/>
      <c r="T23" s="5"/>
      <c r="U23" s="6"/>
      <c r="V23" s="6"/>
    </row>
    <row r="24" spans="1:28" x14ac:dyDescent="0.2">
      <c r="A24" t="s">
        <v>35</v>
      </c>
      <c r="B24" t="s">
        <v>36</v>
      </c>
      <c r="C24">
        <v>0</v>
      </c>
      <c r="D24">
        <v>2</v>
      </c>
      <c r="E24">
        <v>0</v>
      </c>
      <c r="F24">
        <v>0</v>
      </c>
      <c r="G24">
        <v>0</v>
      </c>
      <c r="H24" s="6"/>
      <c r="I24" s="6"/>
      <c r="J24" s="6"/>
      <c r="L24" s="1">
        <f>AE2213_ParSDOMKL_DOC!C440</f>
        <v>0</v>
      </c>
      <c r="M24" s="1" t="str">
        <f>AE2213_ParSDOMKL_DOC!A440</f>
        <v>B05</v>
      </c>
      <c r="N24" s="1" t="str">
        <f>AE2213_ParSDOMKL_DOC!B440</f>
        <v>Untitled</v>
      </c>
      <c r="O24" s="5">
        <f>AE2213_ParSDOMKL_DOC!H440</f>
        <v>0.34632264289659342</v>
      </c>
      <c r="P24" s="5">
        <f>AE2213_ParSDOMKL_DOC!I440</f>
        <v>0.59984841330843253</v>
      </c>
      <c r="Q24" s="5">
        <f t="shared" si="1"/>
        <v>-0.11301957343380925</v>
      </c>
      <c r="R24" s="5"/>
      <c r="S24" s="5"/>
      <c r="T24" s="5"/>
      <c r="U24" s="6"/>
      <c r="V24" s="6">
        <v>99.766436809514119</v>
      </c>
      <c r="W24">
        <f t="shared" si="2"/>
        <v>100</v>
      </c>
      <c r="X24">
        <f t="shared" si="2"/>
        <v>5</v>
      </c>
      <c r="Y24">
        <f t="shared" si="2"/>
        <v>1</v>
      </c>
      <c r="Z24">
        <f t="shared" si="2"/>
        <v>11.48</v>
      </c>
      <c r="AA24">
        <f t="shared" si="2"/>
        <v>11.48</v>
      </c>
      <c r="AB24">
        <f t="shared" si="2"/>
        <v>0</v>
      </c>
    </row>
    <row r="25" spans="1:28" x14ac:dyDescent="0.2">
      <c r="A25" t="s">
        <v>35</v>
      </c>
      <c r="B25" t="s">
        <v>36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AE2213_ParSDOMKL_DOC!C446</f>
        <v>0</v>
      </c>
      <c r="M25" s="1" t="str">
        <f>AE2213_ParSDOMKL_DOC!A446</f>
        <v>B05</v>
      </c>
      <c r="N25" s="1" t="str">
        <f>AE2213_ParSDOMKL_DOC!B446</f>
        <v>Untitled</v>
      </c>
      <c r="O25" s="5">
        <f>AE2213_ParSDOMKL_DOC!H446</f>
        <v>0</v>
      </c>
      <c r="P25" s="5">
        <f>AE2213_ParSDOMKL_DOC!I446</f>
        <v>0</v>
      </c>
      <c r="Q25" s="5">
        <f t="shared" si="1"/>
        <v>-0.45934221633040268</v>
      </c>
      <c r="R25" s="5"/>
      <c r="S25" s="5"/>
      <c r="T25" s="5"/>
      <c r="U25" s="6"/>
      <c r="V25" s="6">
        <v>99.766436809514119</v>
      </c>
      <c r="W25">
        <f t="shared" si="2"/>
        <v>100</v>
      </c>
      <c r="X25">
        <f t="shared" si="2"/>
        <v>5</v>
      </c>
      <c r="Y25">
        <f t="shared" si="2"/>
        <v>2</v>
      </c>
      <c r="Z25">
        <f t="shared" si="2"/>
        <v>11.69</v>
      </c>
      <c r="AA25">
        <f t="shared" si="2"/>
        <v>11.69</v>
      </c>
      <c r="AB25">
        <f t="shared" si="2"/>
        <v>0</v>
      </c>
    </row>
    <row r="26" spans="1:28" x14ac:dyDescent="0.2">
      <c r="H26" s="6"/>
      <c r="I26" s="6"/>
      <c r="J26" s="6"/>
      <c r="L26" s="1"/>
      <c r="M26" s="1"/>
      <c r="N26" s="1"/>
      <c r="O26" s="5"/>
      <c r="P26" s="5"/>
      <c r="Q26" s="5"/>
      <c r="R26" s="5"/>
      <c r="S26" s="5"/>
      <c r="T26" s="5"/>
      <c r="U26" s="6"/>
      <c r="V26" s="6">
        <v>99.766436809514119</v>
      </c>
      <c r="W26">
        <f t="shared" si="2"/>
        <v>100</v>
      </c>
      <c r="X26">
        <f t="shared" si="2"/>
        <v>5</v>
      </c>
      <c r="Y26">
        <f t="shared" si="2"/>
        <v>3</v>
      </c>
      <c r="Z26">
        <f t="shared" si="2"/>
        <v>11.62</v>
      </c>
      <c r="AA26">
        <f t="shared" si="2"/>
        <v>11.62</v>
      </c>
      <c r="AB26">
        <f t="shared" si="2"/>
        <v>0</v>
      </c>
    </row>
    <row r="27" spans="1:28" x14ac:dyDescent="0.2">
      <c r="H27" s="6"/>
      <c r="I27" s="6"/>
      <c r="J27" s="6"/>
      <c r="L27" s="1">
        <f>AE2213_ParSDOMKL_DOC!C105</f>
        <v>1</v>
      </c>
      <c r="M27" s="1" t="str">
        <f>AE2213_ParSDOMKL_DOC!A105</f>
        <v>C01</v>
      </c>
      <c r="N27" s="1" t="str">
        <f>AE2213_ParSDOMKL_DOC!B105</f>
        <v>Nano 11/30/2022</v>
      </c>
      <c r="O27" s="5">
        <f>AE2213_ParSDOMKL_DOC!H105</f>
        <v>0.5580609421549797</v>
      </c>
      <c r="P27" s="5">
        <f>AE2213_ParSDOMKL_DOC!I105</f>
        <v>0.51792812905634078</v>
      </c>
      <c r="Q27" s="5">
        <f t="shared" si="1"/>
        <v>9.8718725824577025E-2</v>
      </c>
      <c r="R27" s="5">
        <v>0</v>
      </c>
      <c r="S27" s="5">
        <f>R27-Q27</f>
        <v>-9.8718725824577025E-2</v>
      </c>
      <c r="T27" s="5"/>
      <c r="U27" s="6"/>
      <c r="V27" s="6"/>
    </row>
    <row r="28" spans="1:28" x14ac:dyDescent="0.2">
      <c r="A28" t="s">
        <v>50</v>
      </c>
      <c r="B28" t="s">
        <v>216</v>
      </c>
      <c r="C28">
        <v>9</v>
      </c>
      <c r="D28">
        <v>1</v>
      </c>
      <c r="E28">
        <v>0.28050000000000003</v>
      </c>
      <c r="F28">
        <v>0.28050000000000003</v>
      </c>
      <c r="G28">
        <v>0</v>
      </c>
      <c r="H28" s="6">
        <f>AVERAGE(F28:F32)/B$13</f>
        <v>2.244716024603632</v>
      </c>
      <c r="I28" s="6">
        <f>STDEV(F28:F32)/B$13</f>
        <v>0.17573158373954684</v>
      </c>
      <c r="J28" s="6">
        <f>I28/H28*100</f>
        <v>7.8286777397856913</v>
      </c>
      <c r="L28" s="1">
        <f>AE2213_ParSDOMKL_DOC!C110</f>
        <v>2</v>
      </c>
      <c r="M28" s="1" t="str">
        <f>AE2213_ParSDOMKL_DOC!A110</f>
        <v>C02</v>
      </c>
      <c r="N28" s="1">
        <f>AE2213_ParSDOMKL_DOC!B110</f>
        <v>25</v>
      </c>
      <c r="O28" s="5">
        <f>AE2213_ParSDOMKL_DOC!H110</f>
        <v>26.287454879161025</v>
      </c>
      <c r="P28" s="5">
        <f>AE2213_ParSDOMKL_DOC!I110</f>
        <v>0.24550161241820881</v>
      </c>
      <c r="Q28" s="5">
        <f t="shared" si="1"/>
        <v>25.828112662830623</v>
      </c>
      <c r="R28" s="5">
        <v>24.942546175960757</v>
      </c>
      <c r="S28" s="5">
        <f t="shared" ref="S28:S31" si="3">R28-Q28</f>
        <v>-0.88556648686986605</v>
      </c>
      <c r="T28" s="5"/>
      <c r="U28" s="6"/>
      <c r="V28" s="6"/>
    </row>
    <row r="29" spans="1:28" x14ac:dyDescent="0.2">
      <c r="A29" t="s">
        <v>50</v>
      </c>
      <c r="B29" t="s">
        <v>216</v>
      </c>
      <c r="C29">
        <v>9</v>
      </c>
      <c r="D29">
        <v>2</v>
      </c>
      <c r="E29">
        <v>0.24149999999999999</v>
      </c>
      <c r="F29">
        <v>0.24149999999999999</v>
      </c>
      <c r="G29">
        <v>0</v>
      </c>
      <c r="H29" s="6"/>
      <c r="I29" s="6"/>
      <c r="J29" s="6"/>
      <c r="L29" s="1">
        <f>AE2213_ParSDOMKL_DOC!C115</f>
        <v>3</v>
      </c>
      <c r="M29" s="1" t="str">
        <f>AE2213_ParSDOMKL_DOC!A115</f>
        <v>C03</v>
      </c>
      <c r="N29" s="1">
        <f>AE2213_ParSDOMKL_DOC!B115</f>
        <v>50</v>
      </c>
      <c r="O29" s="5">
        <f>AE2213_ParSDOMKL_DOC!H115</f>
        <v>51.846878071830879</v>
      </c>
      <c r="P29" s="5">
        <f>AE2213_ParSDOMKL_DOC!I115</f>
        <v>0.84366385272233113</v>
      </c>
      <c r="Q29" s="5">
        <f t="shared" si="1"/>
        <v>51.387535855500474</v>
      </c>
      <c r="R29" s="5">
        <v>50.038634134526809</v>
      </c>
      <c r="S29" s="5">
        <f t="shared" si="3"/>
        <v>-1.3489017209736645</v>
      </c>
      <c r="T29" s="5"/>
      <c r="U29" s="6"/>
      <c r="V29" s="6"/>
    </row>
    <row r="30" spans="1:28" x14ac:dyDescent="0.2">
      <c r="A30" t="s">
        <v>50</v>
      </c>
      <c r="B30" t="s">
        <v>216</v>
      </c>
      <c r="C30">
        <v>9</v>
      </c>
      <c r="D30">
        <v>3</v>
      </c>
      <c r="E30">
        <v>0.44590000000000002</v>
      </c>
      <c r="G30">
        <v>1</v>
      </c>
      <c r="H30" s="6"/>
      <c r="I30" s="6"/>
      <c r="J30" s="6"/>
      <c r="L30" s="1">
        <f>AE2213_ParSDOMKL_DOC!C122</f>
        <v>4</v>
      </c>
      <c r="M30" s="1" t="str">
        <f>AE2213_ParSDOMKL_DOC!A122</f>
        <v>C04</v>
      </c>
      <c r="N30" s="1">
        <f>AE2213_ParSDOMKL_DOC!B122</f>
        <v>75</v>
      </c>
      <c r="O30" s="5">
        <f>AE2213_ParSDOMKL_DOC!H122</f>
        <v>75.767504838733771</v>
      </c>
      <c r="P30" s="5">
        <f>AE2213_ParSDOMKL_DOC!I122</f>
        <v>0.78044597302504304</v>
      </c>
      <c r="Q30" s="5">
        <f t="shared" si="1"/>
        <v>75.308162622403373</v>
      </c>
      <c r="R30" s="5">
        <v>75.572659320205091</v>
      </c>
      <c r="S30" s="5">
        <f t="shared" si="3"/>
        <v>0.26449669780171803</v>
      </c>
      <c r="T30" s="5"/>
      <c r="U30" s="6"/>
      <c r="V30" s="6"/>
    </row>
    <row r="31" spans="1:28" x14ac:dyDescent="0.2">
      <c r="A31" t="s">
        <v>50</v>
      </c>
      <c r="B31" t="s">
        <v>216</v>
      </c>
      <c r="C31">
        <v>9</v>
      </c>
      <c r="D31">
        <v>4</v>
      </c>
      <c r="E31">
        <v>0</v>
      </c>
      <c r="G31">
        <v>1</v>
      </c>
      <c r="H31" s="6"/>
      <c r="I31" s="6"/>
      <c r="J31" s="6"/>
      <c r="L31" s="1">
        <f>AE2213_ParSDOMKL_DOC!C127</f>
        <v>5</v>
      </c>
      <c r="M31" s="1" t="str">
        <f>AE2213_ParSDOMKL_DOC!A127</f>
        <v>C05</v>
      </c>
      <c r="N31" s="1">
        <f>AE2213_ParSDOMKL_DOC!B127</f>
        <v>100</v>
      </c>
      <c r="O31" s="5">
        <f>AE2213_ParSDOMKL_DOC!H127</f>
        <v>100.9092524821816</v>
      </c>
      <c r="P31" s="5">
        <f>AE2213_ParSDOMKL_DOC!I127</f>
        <v>0.93043116261771708</v>
      </c>
      <c r="Q31" s="5">
        <f t="shared" si="1"/>
        <v>100.4499102658512</v>
      </c>
      <c r="R31" s="5">
        <v>99.766436809514119</v>
      </c>
      <c r="S31" s="5">
        <f t="shared" si="3"/>
        <v>-0.68347345633708301</v>
      </c>
      <c r="T31" s="5"/>
      <c r="U31" s="6"/>
      <c r="V31" s="6"/>
    </row>
    <row r="32" spans="1:28" x14ac:dyDescent="0.2">
      <c r="A32" t="s">
        <v>50</v>
      </c>
      <c r="B32" t="s">
        <v>216</v>
      </c>
      <c r="C32">
        <v>9</v>
      </c>
      <c r="D32">
        <v>5</v>
      </c>
      <c r="E32">
        <v>0.25190000000000001</v>
      </c>
      <c r="F32">
        <v>0.25190000000000001</v>
      </c>
      <c r="G32">
        <v>0</v>
      </c>
      <c r="H32" s="6"/>
      <c r="I32" s="6"/>
      <c r="J32" s="6"/>
      <c r="L32" s="1"/>
      <c r="M32" s="1"/>
      <c r="N32" s="1"/>
      <c r="O32" s="5"/>
      <c r="P32" s="5"/>
      <c r="Q32" s="5"/>
      <c r="R32" s="5" t="s">
        <v>28</v>
      </c>
      <c r="S32" s="5" t="s">
        <v>29</v>
      </c>
      <c r="T32" s="5" t="s">
        <v>30</v>
      </c>
      <c r="U32" s="6"/>
      <c r="V32" s="6"/>
    </row>
    <row r="33" spans="1:22" x14ac:dyDescent="0.2">
      <c r="H33" s="6"/>
      <c r="I33" s="6"/>
      <c r="J33" s="6"/>
      <c r="L33" s="1">
        <f>AE2213_ParSDOMKL_DOC!C147</f>
        <v>6</v>
      </c>
      <c r="M33" s="1" t="str">
        <f>AE2213_ParSDOMKL_DOC!A147</f>
        <v>D01</v>
      </c>
      <c r="N33" s="1" t="str">
        <f>AE2213_ParSDOMKL_DOC!B147</f>
        <v>GPW 05-21 SRW</v>
      </c>
      <c r="O33" s="5">
        <f>AE2213_ParSDOMKL_DOC!H147</f>
        <v>84.379162516790615</v>
      </c>
      <c r="P33" s="5">
        <f>AE2213_ParSDOMKL_DOC!I147</f>
        <v>0.7446839313095881</v>
      </c>
      <c r="Q33" s="5">
        <f t="shared" si="1"/>
        <v>83.919820300460216</v>
      </c>
      <c r="R33" s="5">
        <f>AVERAGE(Q33:Q36)</f>
        <v>81.919908556095038</v>
      </c>
      <c r="S33" s="5">
        <f>STDEV(Q33:Q36)</f>
        <v>2.0389354178610146</v>
      </c>
      <c r="T33" s="5">
        <f>S33/R33*100</f>
        <v>2.488937614554152</v>
      </c>
      <c r="U33" s="6">
        <v>81.003343783752982</v>
      </c>
      <c r="V33" s="6"/>
    </row>
    <row r="34" spans="1:22" x14ac:dyDescent="0.2">
      <c r="H34" s="6"/>
      <c r="I34" s="6"/>
      <c r="J34" s="6"/>
      <c r="L34" s="1">
        <f>AE2213_ParSDOMKL_DOC!C251</f>
        <v>66</v>
      </c>
      <c r="M34" s="1" t="str">
        <f>AE2213_ParSDOMKL_DOC!A251</f>
        <v>D02</v>
      </c>
      <c r="N34" s="1" t="str">
        <f>AE2213_ParSDOMKL_DOC!B251</f>
        <v>GPW 05-21 SRW</v>
      </c>
      <c r="O34" s="5">
        <f>AE2213_ParSDOMKL_DOC!H251</f>
        <v>81.353915309578312</v>
      </c>
      <c r="P34" s="5">
        <f>AE2213_ParSDOMKL_DOC!I251</f>
        <v>1.1885322248995942</v>
      </c>
      <c r="Q34" s="5">
        <f t="shared" si="1"/>
        <v>80.894573093247914</v>
      </c>
      <c r="R34" s="5"/>
      <c r="S34" s="5"/>
      <c r="T34" s="5"/>
      <c r="U34" s="6"/>
      <c r="V34" s="6"/>
    </row>
    <row r="35" spans="1:22" x14ac:dyDescent="0.2">
      <c r="A35" t="s">
        <v>52</v>
      </c>
      <c r="B35" t="s">
        <v>217</v>
      </c>
      <c r="C35">
        <v>10</v>
      </c>
      <c r="D35">
        <v>1</v>
      </c>
      <c r="E35">
        <v>7.173</v>
      </c>
      <c r="F35">
        <v>7.173</v>
      </c>
      <c r="G35">
        <v>0</v>
      </c>
      <c r="H35" s="6">
        <f>AVERAGE(F35:F39)/B$13</f>
        <v>62.030620108765049</v>
      </c>
      <c r="I35" s="6">
        <f>STDEV(F35:F39)/B$13</f>
        <v>1.034365480230613</v>
      </c>
      <c r="J35" s="6">
        <f>I35/H35*100</f>
        <v>1.6675078830695991</v>
      </c>
      <c r="L35" s="1">
        <f>AE2213_ParSDOMKL_DOC!C335</f>
        <v>6</v>
      </c>
      <c r="M35" s="1" t="str">
        <f>AE2213_ParSDOMKL_DOC!A335</f>
        <v>D03</v>
      </c>
      <c r="N35" s="1" t="str">
        <f>AE2213_ParSDOMKL_DOC!B335</f>
        <v>GPW 05-21 SRW</v>
      </c>
      <c r="O35" s="5">
        <f>AE2213_ParSDOMKL_DOC!H335</f>
        <v>83.75554971760495</v>
      </c>
      <c r="P35" s="5">
        <f>AE2213_ParSDOMKL_DOC!I335</f>
        <v>0.64093063184399746</v>
      </c>
      <c r="Q35" s="5">
        <f t="shared" si="1"/>
        <v>83.296207501274552</v>
      </c>
      <c r="R35" s="5"/>
      <c r="S35" s="5"/>
      <c r="T35" s="5"/>
      <c r="U35" s="6"/>
      <c r="V35" s="6"/>
    </row>
    <row r="36" spans="1:22" x14ac:dyDescent="0.2">
      <c r="A36" t="s">
        <v>52</v>
      </c>
      <c r="B36" t="s">
        <v>217</v>
      </c>
      <c r="C36">
        <v>10</v>
      </c>
      <c r="D36">
        <v>2</v>
      </c>
      <c r="E36">
        <v>6.9939999999999998</v>
      </c>
      <c r="F36">
        <v>6.9939999999999998</v>
      </c>
      <c r="G36">
        <v>0</v>
      </c>
      <c r="H36" s="6"/>
      <c r="I36" s="6"/>
      <c r="J36" s="6"/>
      <c r="L36" s="1">
        <f>AE2213_ParSDOMKL_DOC!C420</f>
        <v>66</v>
      </c>
      <c r="M36" s="1" t="str">
        <f>AE2213_ParSDOMKL_DOC!A420</f>
        <v>D04</v>
      </c>
      <c r="N36" s="1" t="str">
        <f>AE2213_ParSDOMKL_DOC!B420</f>
        <v>GPW 05-21 SRW</v>
      </c>
      <c r="O36" s="5">
        <f>AE2213_ParSDOMKL_DOC!H420</f>
        <v>80.028375545727883</v>
      </c>
      <c r="P36" s="5">
        <f>AE2213_ParSDOMKL_DOC!I420</f>
        <v>1.5632590099670538</v>
      </c>
      <c r="Q36" s="5">
        <f t="shared" si="1"/>
        <v>79.569033329397485</v>
      </c>
      <c r="R36" s="5"/>
      <c r="S36" s="5"/>
      <c r="T36" s="5"/>
      <c r="U36" s="6"/>
      <c r="V36" s="6"/>
    </row>
    <row r="37" spans="1:22" x14ac:dyDescent="0.2">
      <c r="A37" t="s">
        <v>52</v>
      </c>
      <c r="B37" t="s">
        <v>217</v>
      </c>
      <c r="C37">
        <v>10</v>
      </c>
      <c r="D37">
        <v>3</v>
      </c>
      <c r="E37">
        <v>6.8250000000000002</v>
      </c>
      <c r="G37">
        <v>1</v>
      </c>
      <c r="H37" s="6"/>
      <c r="I37" s="6"/>
      <c r="J37" s="6"/>
      <c r="L37" s="1"/>
      <c r="M37" s="1"/>
      <c r="N37" s="1"/>
      <c r="O37" s="5"/>
      <c r="P37" s="5"/>
      <c r="Q37" s="5"/>
      <c r="R37" s="5" t="s">
        <v>28</v>
      </c>
      <c r="S37" s="5" t="s">
        <v>29</v>
      </c>
      <c r="T37" s="5" t="s">
        <v>30</v>
      </c>
      <c r="U37" s="6"/>
      <c r="V37" s="6"/>
    </row>
    <row r="38" spans="1:22" x14ac:dyDescent="0.2">
      <c r="A38" t="s">
        <v>52</v>
      </c>
      <c r="B38" t="s">
        <v>217</v>
      </c>
      <c r="C38">
        <v>10</v>
      </c>
      <c r="D38">
        <v>4</v>
      </c>
      <c r="E38">
        <v>7.2190000000000003</v>
      </c>
      <c r="F38">
        <v>7.2190000000000003</v>
      </c>
      <c r="G38">
        <v>0</v>
      </c>
      <c r="H38" s="6"/>
      <c r="I38" s="6"/>
      <c r="J38" s="6"/>
      <c r="L38" s="1">
        <f>AE2213_ParSDOMKL_DOC!C153</f>
        <v>7</v>
      </c>
      <c r="M38" s="1" t="str">
        <f>AE2213_ParSDOMKL_DOC!A153</f>
        <v>E01</v>
      </c>
      <c r="N38" s="1" t="str">
        <f>AE2213_ParSDOMKL_DOC!B153</f>
        <v>AE2213 SRW</v>
      </c>
      <c r="O38" s="5">
        <f>AE2213_ParSDOMKL_DOC!H153</f>
        <v>70.862717660022383</v>
      </c>
      <c r="P38" s="5">
        <f>AE2213_ParSDOMKL_DOC!I153</f>
        <v>0.47424243237864439</v>
      </c>
      <c r="Q38" s="5">
        <f t="shared" ref="Q38:Q88" si="4">(O38-Q$2)</f>
        <v>70.403375443691985</v>
      </c>
      <c r="R38" s="5">
        <f>AVERAGE(Q38:Q41)</f>
        <v>70.048061174388536</v>
      </c>
      <c r="S38" s="5">
        <f>STDEV(Q38:Q41)</f>
        <v>0.60606622721521375</v>
      </c>
      <c r="T38" s="5">
        <f>S38/R38*100</f>
        <v>0.86521484971065543</v>
      </c>
      <c r="U38" s="6">
        <v>70.456398738423374</v>
      </c>
      <c r="V38" s="6"/>
    </row>
    <row r="39" spans="1:22" x14ac:dyDescent="0.2">
      <c r="H39" s="6"/>
      <c r="I39" s="6"/>
      <c r="J39" s="6"/>
      <c r="L39" s="1">
        <f>AE2213_ParSDOMKL_DOC!C256</f>
        <v>67</v>
      </c>
      <c r="M39" s="1" t="str">
        <f>AE2213_ParSDOMKL_DOC!A256</f>
        <v>E02</v>
      </c>
      <c r="N39" s="1" t="str">
        <f>AE2213_ParSDOMKL_DOC!B256</f>
        <v>AE2213 SRW</v>
      </c>
      <c r="O39" s="5">
        <f>AE2213_ParSDOMKL_DOC!H256</f>
        <v>71.126665402933526</v>
      </c>
      <c r="P39" s="5">
        <f>AE2213_ParSDOMKL_DOC!I256</f>
        <v>1.354458053903383</v>
      </c>
      <c r="Q39" s="5">
        <f t="shared" si="4"/>
        <v>70.667323186603127</v>
      </c>
      <c r="R39" s="5"/>
      <c r="S39" s="5"/>
      <c r="T39" s="5"/>
      <c r="U39" s="6"/>
      <c r="V39" s="6"/>
    </row>
    <row r="40" spans="1:22" x14ac:dyDescent="0.2">
      <c r="H40" s="6"/>
      <c r="I40" s="6"/>
      <c r="J40" s="6"/>
      <c r="L40" s="1">
        <f>AE2213_ParSDOMKL_DOC!C341</f>
        <v>7</v>
      </c>
      <c r="M40" s="1" t="str">
        <f>AE2213_ParSDOMKL_DOC!A341</f>
        <v>E03</v>
      </c>
      <c r="N40" s="1" t="str">
        <f>AE2213_ParSDOMKL_DOC!B341</f>
        <v>AE2213 SRW</v>
      </c>
      <c r="O40" s="5">
        <f>AE2213_ParSDOMKL_DOC!H341</f>
        <v>70.262309058015731</v>
      </c>
      <c r="P40" s="5">
        <f>AE2213_ParSDOMKL_DOC!I341</f>
        <v>0.49226099190833528</v>
      </c>
      <c r="Q40" s="5">
        <f t="shared" si="4"/>
        <v>69.802966841685333</v>
      </c>
      <c r="R40" s="5"/>
      <c r="S40" s="5"/>
      <c r="T40" s="5"/>
      <c r="U40" s="6"/>
      <c r="V40" s="6"/>
    </row>
    <row r="41" spans="1:22" x14ac:dyDescent="0.2">
      <c r="A41" t="s">
        <v>53</v>
      </c>
      <c r="B41" t="s">
        <v>218</v>
      </c>
      <c r="C41">
        <v>11</v>
      </c>
      <c r="D41">
        <v>1</v>
      </c>
      <c r="E41">
        <v>13.51</v>
      </c>
      <c r="F41">
        <v>13.51</v>
      </c>
      <c r="G41">
        <v>0</v>
      </c>
      <c r="H41" s="6">
        <f>AVERAGE(F41:F45)/B$13</f>
        <v>119.5306207183301</v>
      </c>
      <c r="I41" s="6">
        <f>STDEV(F41:F45)/B$13</f>
        <v>1.8790833519681629</v>
      </c>
      <c r="J41" s="6">
        <f>I41/H41*100</f>
        <v>1.5720518647653976</v>
      </c>
      <c r="L41" s="1">
        <f>AE2213_ParSDOMKL_DOC!C425</f>
        <v>67</v>
      </c>
      <c r="M41" s="1" t="str">
        <f>AE2213_ParSDOMKL_DOC!A425</f>
        <v>E04</v>
      </c>
      <c r="N41" s="1" t="str">
        <f>AE2213_ParSDOMKL_DOC!B425</f>
        <v>AE2213 SRW</v>
      </c>
      <c r="O41" s="5">
        <f>AE2213_ParSDOMKL_DOC!H425</f>
        <v>69.777921441904084</v>
      </c>
      <c r="P41" s="5">
        <f>AE2213_ParSDOMKL_DOC!I425</f>
        <v>0.70111146748875963</v>
      </c>
      <c r="Q41" s="5">
        <f t="shared" si="4"/>
        <v>69.318579225573686</v>
      </c>
      <c r="R41" s="5"/>
      <c r="S41" s="5"/>
      <c r="T41" s="5"/>
      <c r="U41" s="6"/>
      <c r="V41" s="6"/>
    </row>
    <row r="42" spans="1:22" x14ac:dyDescent="0.2">
      <c r="A42" t="s">
        <v>53</v>
      </c>
      <c r="B42" t="s">
        <v>218</v>
      </c>
      <c r="C42">
        <v>11</v>
      </c>
      <c r="D42">
        <v>2</v>
      </c>
      <c r="E42">
        <v>13.94</v>
      </c>
      <c r="F42">
        <v>13.94</v>
      </c>
      <c r="G42">
        <v>0</v>
      </c>
      <c r="H42" s="6"/>
      <c r="I42" s="6"/>
      <c r="J42" s="6"/>
      <c r="L42" s="1"/>
      <c r="M42" s="1"/>
      <c r="N42" s="1"/>
      <c r="O42" s="5"/>
      <c r="P42" s="5"/>
      <c r="Q42" s="5"/>
      <c r="R42" s="5" t="s">
        <v>28</v>
      </c>
      <c r="S42" s="5" t="s">
        <v>29</v>
      </c>
      <c r="T42" s="5" t="s">
        <v>30</v>
      </c>
      <c r="U42" s="6"/>
      <c r="V42" s="6"/>
    </row>
    <row r="43" spans="1:22" x14ac:dyDescent="0.2">
      <c r="A43" t="s">
        <v>53</v>
      </c>
      <c r="B43" t="s">
        <v>218</v>
      </c>
      <c r="C43">
        <v>11</v>
      </c>
      <c r="D43">
        <v>3</v>
      </c>
      <c r="E43">
        <v>13.76</v>
      </c>
      <c r="F43">
        <v>13.76</v>
      </c>
      <c r="G43">
        <v>0</v>
      </c>
      <c r="H43" s="6"/>
      <c r="I43" s="6"/>
      <c r="J43" s="6"/>
      <c r="L43" s="1">
        <f>AE2213_ParSDOMKL_DOC!C158</f>
        <v>8</v>
      </c>
      <c r="M43" s="1" t="str">
        <f>AE2213_ParSDOMKL_DOC!A158</f>
        <v>F01</v>
      </c>
      <c r="N43" s="1" t="str">
        <f>AE2213_ParSDOMKL_DOC!B158</f>
        <v>AE2213 DRW</v>
      </c>
      <c r="O43" s="5">
        <f>AE2213_ParSDOMKL_DOC!H158</f>
        <v>57.311466507485669</v>
      </c>
      <c r="P43" s="5">
        <f>AE2213_ParSDOMKL_DOC!I158</f>
        <v>0.39688462857090911</v>
      </c>
      <c r="Q43" s="5">
        <f t="shared" si="4"/>
        <v>56.852124291155263</v>
      </c>
      <c r="R43" s="5">
        <f>AVERAGE(Q43:Q46)</f>
        <v>56.335830903922492</v>
      </c>
      <c r="S43" s="5">
        <f>STDEV(Q43:Q46)</f>
        <v>0.45156986370824287</v>
      </c>
      <c r="T43" s="5">
        <f>S43/R43*100</f>
        <v>0.80156777039175864</v>
      </c>
      <c r="U43" s="6">
        <v>56.93435673707517</v>
      </c>
      <c r="V43" s="6"/>
    </row>
    <row r="44" spans="1:22" x14ac:dyDescent="0.2">
      <c r="H44" s="6"/>
      <c r="I44" s="6"/>
      <c r="J44" s="6"/>
      <c r="L44" s="1">
        <f>AE2213_ParSDOMKL_DOC!C261</f>
        <v>68</v>
      </c>
      <c r="M44" s="1" t="str">
        <f>AE2213_ParSDOMKL_DOC!A261</f>
        <v>F02</v>
      </c>
      <c r="N44" s="1" t="str">
        <f>AE2213_ParSDOMKL_DOC!B261</f>
        <v>AE2213 DRW</v>
      </c>
      <c r="O44" s="5">
        <f>AE2213_ParSDOMKL_DOC!H261</f>
        <v>56.867686236437272</v>
      </c>
      <c r="P44" s="5">
        <f>AE2213_ParSDOMKL_DOC!I261</f>
        <v>0.74733974931891145</v>
      </c>
      <c r="Q44" s="5">
        <f t="shared" si="4"/>
        <v>56.408344020106867</v>
      </c>
      <c r="R44" s="5"/>
      <c r="S44" s="5"/>
      <c r="T44" s="5"/>
      <c r="U44" s="6"/>
      <c r="V44" s="6"/>
    </row>
    <row r="45" spans="1:22" x14ac:dyDescent="0.2">
      <c r="H45" s="6"/>
      <c r="I45" s="6"/>
      <c r="J45" s="6"/>
      <c r="L45" s="1">
        <f>AE2213_ParSDOMKL_DOC!C346</f>
        <v>8</v>
      </c>
      <c r="M45" s="1" t="str">
        <f>AE2213_ParSDOMKL_DOC!A346</f>
        <v>F03</v>
      </c>
      <c r="N45" s="1" t="str">
        <f>AE2213_ParSDOMKL_DOC!B346</f>
        <v>AE2213 DRW</v>
      </c>
      <c r="O45" s="5">
        <f>AE2213_ParSDOMKL_DOC!H346</f>
        <v>56.789372070958144</v>
      </c>
      <c r="P45" s="5">
        <f>AE2213_ParSDOMKL_DOC!I346</f>
        <v>1.1193056591863055</v>
      </c>
      <c r="Q45" s="5">
        <f t="shared" si="4"/>
        <v>56.330029854627739</v>
      </c>
      <c r="R45" s="5"/>
      <c r="S45" s="5"/>
      <c r="T45" s="5"/>
      <c r="U45" s="6"/>
      <c r="V45" s="6"/>
    </row>
    <row r="46" spans="1:22" x14ac:dyDescent="0.2">
      <c r="A46" t="s">
        <v>55</v>
      </c>
      <c r="B46" t="s">
        <v>219</v>
      </c>
      <c r="C46">
        <v>12</v>
      </c>
      <c r="D46">
        <v>1</v>
      </c>
      <c r="E46">
        <v>12.08</v>
      </c>
      <c r="F46">
        <v>12.08</v>
      </c>
      <c r="G46">
        <v>0</v>
      </c>
      <c r="H46" s="6">
        <f>AVERAGE(F46:F50)/B$13</f>
        <v>104.44789255197932</v>
      </c>
      <c r="I46" s="6">
        <f>STDEV(F46:F50)/B$13</f>
        <v>0.57937934453881201</v>
      </c>
      <c r="J46" s="6">
        <f>I46/H46*100</f>
        <v>0.55470659137567502</v>
      </c>
      <c r="L46" s="1">
        <f>AE2213_ParSDOMKL_DOC!C430</f>
        <v>68</v>
      </c>
      <c r="M46" s="1" t="str">
        <f>AE2213_ParSDOMKL_DOC!A430</f>
        <v>F04</v>
      </c>
      <c r="N46" s="1" t="str">
        <f>AE2213_ParSDOMKL_DOC!B430</f>
        <v>AE2213 DRW</v>
      </c>
      <c r="O46" s="5">
        <f>AE2213_ParSDOMKL_DOC!H430</f>
        <v>56.212167666130497</v>
      </c>
      <c r="P46" s="5">
        <f>AE2213_ParSDOMKL_DOC!I430</f>
        <v>0.68411196586770939</v>
      </c>
      <c r="Q46" s="5">
        <f t="shared" si="4"/>
        <v>55.752825449800092</v>
      </c>
      <c r="R46" s="5"/>
      <c r="S46" s="5"/>
      <c r="T46" s="5"/>
      <c r="U46" s="6"/>
      <c r="V46" s="6"/>
    </row>
    <row r="47" spans="1:22" x14ac:dyDescent="0.2">
      <c r="A47" t="s">
        <v>55</v>
      </c>
      <c r="B47" t="s">
        <v>219</v>
      </c>
      <c r="C47">
        <v>12</v>
      </c>
      <c r="D47">
        <v>2</v>
      </c>
      <c r="E47">
        <v>11.97</v>
      </c>
      <c r="F47">
        <v>11.97</v>
      </c>
      <c r="G47">
        <v>0</v>
      </c>
      <c r="H47" s="6"/>
      <c r="I47" s="6"/>
      <c r="J47" s="6"/>
      <c r="L47" s="1"/>
      <c r="M47" s="1"/>
      <c r="N47" s="1"/>
      <c r="O47" s="5"/>
      <c r="P47" s="5"/>
      <c r="Q47" s="5"/>
      <c r="R47" s="5"/>
      <c r="S47" s="5"/>
      <c r="T47" s="5"/>
      <c r="U47" s="6"/>
      <c r="V47" s="6"/>
    </row>
    <row r="48" spans="1:22" x14ac:dyDescent="0.2">
      <c r="A48" t="s">
        <v>55</v>
      </c>
      <c r="B48" t="s">
        <v>219</v>
      </c>
      <c r="C48">
        <v>12</v>
      </c>
      <c r="D48">
        <v>3</v>
      </c>
      <c r="E48">
        <v>11.96</v>
      </c>
      <c r="F48">
        <v>11.96</v>
      </c>
      <c r="G48">
        <v>0</v>
      </c>
      <c r="H48" s="6"/>
      <c r="I48" s="6"/>
      <c r="J48" s="6"/>
      <c r="L48" s="1">
        <f>AE2213_ParSDOMKL_DOC!C28</f>
        <v>9</v>
      </c>
      <c r="M48" s="1" t="str">
        <f>AE2213_ParSDOMKL_DOC!A28</f>
        <v>X01</v>
      </c>
      <c r="N48" s="1" t="str">
        <f>AE2213_ParSDOMKL_DOC!B28</f>
        <v>Milliq 20221205</v>
      </c>
      <c r="O48" s="5">
        <f>AE2213_ParSDOMKL_DOC!H28</f>
        <v>2.244716024603632</v>
      </c>
      <c r="P48" s="5">
        <f>AE2213_ParSDOMKL_DOC!I28</f>
        <v>0.17573158373954684</v>
      </c>
      <c r="Q48" s="5">
        <f t="shared" si="4"/>
        <v>1.7853738082732293</v>
      </c>
      <c r="R48" s="5"/>
      <c r="S48" s="5"/>
      <c r="T48" s="5"/>
      <c r="U48" s="6"/>
      <c r="V48" s="6"/>
    </row>
    <row r="49" spans="1:22" x14ac:dyDescent="0.2">
      <c r="H49" s="6"/>
      <c r="I49" s="6"/>
      <c r="J49" s="6"/>
      <c r="L49" s="1">
        <f>AE2213_ParSDOMKL_DOC!C35</f>
        <v>10</v>
      </c>
      <c r="M49" s="1" t="str">
        <f>AE2213_ParSDOMKL_DOC!A35</f>
        <v>X02</v>
      </c>
      <c r="N49" s="1" t="str">
        <f>AE2213_ParSDOMKL_DOC!B35</f>
        <v>Glucose 1 20221205</v>
      </c>
      <c r="O49" s="5">
        <f>AE2213_ParSDOMKL_DOC!H35</f>
        <v>62.030620108765049</v>
      </c>
      <c r="P49" s="5">
        <f>AE2213_ParSDOMKL_DOC!I35</f>
        <v>1.034365480230613</v>
      </c>
      <c r="Q49" s="5">
        <f t="shared" si="4"/>
        <v>61.571277892434644</v>
      </c>
      <c r="R49" s="5"/>
      <c r="S49" s="5"/>
      <c r="T49" s="5"/>
      <c r="U49" s="6"/>
      <c r="V49" s="6"/>
    </row>
    <row r="50" spans="1:22" x14ac:dyDescent="0.2">
      <c r="H50" s="6"/>
      <c r="I50" s="6"/>
      <c r="J50" s="6"/>
      <c r="L50" s="1">
        <f>AE2213_ParSDOMKL_DOC!C41</f>
        <v>11</v>
      </c>
      <c r="M50" s="1" t="str">
        <f>AE2213_ParSDOMKL_DOC!A41</f>
        <v>X03</v>
      </c>
      <c r="N50" s="1" t="str">
        <f>AE2213_ParSDOMKL_DOC!B41</f>
        <v>Glucose 2 20221205</v>
      </c>
      <c r="O50" s="5">
        <f>AE2213_ParSDOMKL_DOC!H41</f>
        <v>119.5306207183301</v>
      </c>
      <c r="P50" s="5">
        <f>AE2213_ParSDOMKL_DOC!I41</f>
        <v>1.8790833519681629</v>
      </c>
      <c r="Q50" s="5">
        <f t="shared" si="4"/>
        <v>119.0712785019997</v>
      </c>
      <c r="R50" s="5"/>
      <c r="S50" s="5"/>
      <c r="T50" s="5"/>
      <c r="U50" s="6"/>
      <c r="V50" s="6"/>
    </row>
    <row r="51" spans="1:22" x14ac:dyDescent="0.2">
      <c r="A51" t="s">
        <v>57</v>
      </c>
      <c r="B51" t="s">
        <v>220</v>
      </c>
      <c r="C51">
        <v>13</v>
      </c>
      <c r="D51">
        <v>1</v>
      </c>
      <c r="E51">
        <v>23.9</v>
      </c>
      <c r="F51">
        <v>23.9</v>
      </c>
      <c r="G51">
        <v>0</v>
      </c>
      <c r="H51" s="6">
        <f>AVERAGE(F51:F55)/B$13</f>
        <v>208.25766968153607</v>
      </c>
      <c r="I51" s="6">
        <f>STDEV(F51:F55)/B$13</f>
        <v>0.36227541234326577</v>
      </c>
      <c r="J51" s="6">
        <f>I51/H51*100</f>
        <v>0.17395537599995758</v>
      </c>
      <c r="L51" s="1">
        <f>AE2213_ParSDOMKL_DOC!C46</f>
        <v>12</v>
      </c>
      <c r="M51" s="1" t="str">
        <f>AE2213_ParSDOMKL_DOC!A46</f>
        <v>X04</v>
      </c>
      <c r="N51" s="1" t="str">
        <f>AE2213_ParSDOMKL_DOC!B46</f>
        <v>Glutamic acid 1 20221205</v>
      </c>
      <c r="O51" s="5">
        <f>AE2213_ParSDOMKL_DOC!H46</f>
        <v>104.44789255197932</v>
      </c>
      <c r="P51" s="5">
        <f>AE2213_ParSDOMKL_DOC!I46</f>
        <v>0.57937934453881201</v>
      </c>
      <c r="Q51" s="5">
        <f t="shared" si="4"/>
        <v>103.98855033564892</v>
      </c>
      <c r="R51" s="5"/>
      <c r="S51" s="5"/>
      <c r="T51" s="5"/>
      <c r="U51" s="6"/>
      <c r="V51" s="6"/>
    </row>
    <row r="52" spans="1:22" x14ac:dyDescent="0.2">
      <c r="A52" t="s">
        <v>57</v>
      </c>
      <c r="B52" t="s">
        <v>220</v>
      </c>
      <c r="C52">
        <v>13</v>
      </c>
      <c r="D52">
        <v>2</v>
      </c>
      <c r="E52">
        <v>23.92</v>
      </c>
      <c r="F52">
        <v>23.92</v>
      </c>
      <c r="G52">
        <v>0</v>
      </c>
      <c r="H52" s="6"/>
      <c r="I52" s="6"/>
      <c r="J52" s="6"/>
      <c r="L52" s="1">
        <f>AE2213_ParSDOMKL_DOC!C51</f>
        <v>13</v>
      </c>
      <c r="M52" s="1" t="str">
        <f>AE2213_ParSDOMKL_DOC!A51</f>
        <v>X05</v>
      </c>
      <c r="N52" s="1" t="str">
        <f>AE2213_ParSDOMKL_DOC!B51</f>
        <v>Glutamic acid 2 20221205</v>
      </c>
      <c r="O52" s="5">
        <f>AE2213_ParSDOMKL_DOC!H51</f>
        <v>208.25766968153607</v>
      </c>
      <c r="P52" s="5">
        <f>AE2213_ParSDOMKL_DOC!I51</f>
        <v>0.36227541234326577</v>
      </c>
      <c r="Q52" s="5">
        <f t="shared" si="4"/>
        <v>207.79832746520566</v>
      </c>
      <c r="R52" s="5"/>
      <c r="S52" s="5"/>
      <c r="T52" s="5"/>
      <c r="U52" s="6"/>
      <c r="V52" s="6"/>
    </row>
    <row r="53" spans="1:22" x14ac:dyDescent="0.2">
      <c r="A53" t="s">
        <v>57</v>
      </c>
      <c r="B53" t="s">
        <v>220</v>
      </c>
      <c r="C53">
        <v>13</v>
      </c>
      <c r="D53">
        <v>3</v>
      </c>
      <c r="E53">
        <v>23.98</v>
      </c>
      <c r="F53">
        <v>23.98</v>
      </c>
      <c r="G53">
        <v>0</v>
      </c>
      <c r="H53" s="6"/>
      <c r="I53" s="6"/>
      <c r="J53" s="6"/>
      <c r="L53" s="1">
        <f>AE2213_ParSDOMKL_DOC!C61</f>
        <v>14</v>
      </c>
      <c r="M53" s="1" t="str">
        <f>AE2213_ParSDOMKL_DOC!A61</f>
        <v>X06</v>
      </c>
      <c r="N53" s="1" t="str">
        <f>AE2213_ParSDOMKL_DOC!B61</f>
        <v>Milliq 20221202</v>
      </c>
      <c r="O53" s="5">
        <f>AE2213_ParSDOMKL_DOC!H61</f>
        <v>2.9248890544131054</v>
      </c>
      <c r="P53" s="5">
        <f>AE2213_ParSDOMKL_DOC!I61</f>
        <v>0.38940426501630465</v>
      </c>
      <c r="Q53" s="5">
        <f t="shared" si="4"/>
        <v>2.4655468380827026</v>
      </c>
      <c r="R53" s="5"/>
      <c r="S53" s="5"/>
      <c r="T53" s="5"/>
      <c r="U53" s="6"/>
      <c r="V53" s="6"/>
    </row>
    <row r="54" spans="1:22" x14ac:dyDescent="0.2">
      <c r="H54" s="6"/>
      <c r="I54" s="6"/>
      <c r="J54" s="6"/>
      <c r="L54" s="1">
        <f>AE2213_ParSDOMKL_DOC!C67</f>
        <v>15</v>
      </c>
      <c r="M54" s="1" t="str">
        <f>AE2213_ParSDOMKL_DOC!A67</f>
        <v>X07</v>
      </c>
      <c r="N54" s="1" t="str">
        <f>AE2213_ParSDOMKL_DOC!B67</f>
        <v>Filtered Milliq 20221202</v>
      </c>
      <c r="O54" s="5">
        <f>AE2213_ParSDOMKL_DOC!H67</f>
        <v>2.0338478827394582</v>
      </c>
      <c r="P54" s="5">
        <f>AE2213_ParSDOMKL_DOC!I67</f>
        <v>0.24815865745513385</v>
      </c>
      <c r="Q54" s="5">
        <f t="shared" si="4"/>
        <v>1.5745056664090555</v>
      </c>
      <c r="R54" s="5"/>
      <c r="S54" s="5"/>
      <c r="T54" s="5"/>
      <c r="U54" s="6"/>
      <c r="V54" s="6"/>
    </row>
    <row r="55" spans="1:22" x14ac:dyDescent="0.2">
      <c r="H55" s="6"/>
      <c r="I55" s="6"/>
      <c r="J55" s="6"/>
      <c r="L55" s="1">
        <f>AE2213_ParSDOMKL_DOC!C72</f>
        <v>16</v>
      </c>
      <c r="M55" s="1" t="str">
        <f>AE2213_ParSDOMKL_DOC!A72</f>
        <v>X08</v>
      </c>
      <c r="N55" s="1" t="str">
        <f>AE2213_ParSDOMKL_DOC!B72</f>
        <v>Glucose 1 20221202</v>
      </c>
      <c r="O55" s="5">
        <f>AE2213_ParSDOMKL_DOC!H72</f>
        <v>61.076347499778613</v>
      </c>
      <c r="P55" s="5">
        <f>AE2213_ParSDOMKL_DOC!I72</f>
        <v>0.55669675179997424</v>
      </c>
      <c r="Q55" s="5">
        <f t="shared" si="4"/>
        <v>60.617005283448208</v>
      </c>
      <c r="R55" s="5"/>
      <c r="S55" s="5"/>
      <c r="T55" s="5"/>
      <c r="U55" s="6"/>
      <c r="V55" s="6"/>
    </row>
    <row r="56" spans="1:22" x14ac:dyDescent="0.2">
      <c r="A56" t="s">
        <v>35</v>
      </c>
      <c r="B56" t="s">
        <v>36</v>
      </c>
      <c r="C56">
        <v>0</v>
      </c>
      <c r="D56">
        <v>1</v>
      </c>
      <c r="E56">
        <v>0.24229999999999999</v>
      </c>
      <c r="F56">
        <v>0.24229999999999999</v>
      </c>
      <c r="G56">
        <v>0</v>
      </c>
      <c r="H56" s="6">
        <f>AVERAGE(F56:F60)/B$13</f>
        <v>1.7977451764431207</v>
      </c>
      <c r="I56" s="6">
        <f>STDEV(F56:F60)/B$13</f>
        <v>0.41457589531024808</v>
      </c>
      <c r="J56" s="6">
        <f>I56/H56*100</f>
        <v>23.060882083994564</v>
      </c>
      <c r="L56" s="1">
        <f>AE2213_ParSDOMKL_DOC!C77</f>
        <v>17</v>
      </c>
      <c r="M56" s="1" t="str">
        <f>AE2213_ParSDOMKL_DOC!A77</f>
        <v>X09</v>
      </c>
      <c r="N56" s="1" t="str">
        <f>AE2213_ParSDOMKL_DOC!B77</f>
        <v>Glucose 2 20221202</v>
      </c>
      <c r="O56" s="5">
        <f>AE2213_ParSDOMKL_DOC!H77</f>
        <v>118.31240036643253</v>
      </c>
      <c r="P56" s="5">
        <f>AE2213_ParSDOMKL_DOC!I77</f>
        <v>1.3489778540271371</v>
      </c>
      <c r="Q56" s="5">
        <f t="shared" si="4"/>
        <v>117.85305815010213</v>
      </c>
      <c r="R56" s="5"/>
      <c r="S56" s="5"/>
      <c r="T56" s="5"/>
      <c r="U56" s="6"/>
      <c r="V56" s="6"/>
    </row>
    <row r="57" spans="1:22" x14ac:dyDescent="0.2">
      <c r="A57" t="s">
        <v>35</v>
      </c>
      <c r="B57" t="s">
        <v>36</v>
      </c>
      <c r="C57">
        <v>0</v>
      </c>
      <c r="D57">
        <v>2</v>
      </c>
      <c r="E57">
        <v>0.1525</v>
      </c>
      <c r="F57">
        <v>0.1525</v>
      </c>
      <c r="G57">
        <v>0</v>
      </c>
      <c r="H57" s="6"/>
      <c r="I57" s="6"/>
      <c r="J57" s="6"/>
      <c r="L57" s="1">
        <f>AE2213_ParSDOMKL_DOC!C83</f>
        <v>18</v>
      </c>
      <c r="M57" s="1" t="str">
        <f>AE2213_ParSDOMKL_DOC!A83</f>
        <v>X10</v>
      </c>
      <c r="N57" s="1" t="str">
        <f>AE2213_ParSDOMKL_DOC!B83</f>
        <v>Glutamic acid 1 20221202</v>
      </c>
      <c r="O57" s="5">
        <f>AE2213_ParSDOMKL_DOC!H83</f>
        <v>102.59155677765921</v>
      </c>
      <c r="P57" s="5">
        <f>AE2213_ParSDOMKL_DOC!I83</f>
        <v>0.77341280934258427</v>
      </c>
      <c r="Q57" s="5">
        <f t="shared" si="4"/>
        <v>102.13221456132881</v>
      </c>
      <c r="R57" s="5"/>
      <c r="S57" s="5"/>
      <c r="T57" s="5"/>
      <c r="U57" s="6"/>
      <c r="V57" s="6"/>
    </row>
    <row r="58" spans="1:22" x14ac:dyDescent="0.2">
      <c r="A58" t="s">
        <v>35</v>
      </c>
      <c r="B58" t="s">
        <v>36</v>
      </c>
      <c r="C58">
        <v>0</v>
      </c>
      <c r="D58">
        <v>3</v>
      </c>
      <c r="E58">
        <v>0.22500000000000001</v>
      </c>
      <c r="F58">
        <v>0.22500000000000001</v>
      </c>
      <c r="G58">
        <v>0</v>
      </c>
      <c r="H58" s="6"/>
      <c r="I58" s="6"/>
      <c r="J58" s="6"/>
      <c r="L58" s="1">
        <f>AE2213_ParSDOMKL_DOC!C89</f>
        <v>19</v>
      </c>
      <c r="M58" s="1" t="str">
        <f>AE2213_ParSDOMKL_DOC!A89</f>
        <v>X11</v>
      </c>
      <c r="N58" s="1" t="str">
        <f>AE2213_ParSDOMKL_DOC!B89</f>
        <v>Glutamic acid 2 20221202</v>
      </c>
      <c r="O58" s="5">
        <f>AE2213_ParSDOMKL_DOC!H89</f>
        <v>203.81986697105208</v>
      </c>
      <c r="P58" s="5">
        <f>AE2213_ParSDOMKL_DOC!I89</f>
        <v>1.2377460047152531</v>
      </c>
      <c r="Q58" s="5">
        <f t="shared" si="4"/>
        <v>203.36052475472167</v>
      </c>
      <c r="R58" s="5"/>
      <c r="S58" s="5"/>
      <c r="T58" s="5"/>
      <c r="U58" s="6"/>
      <c r="V58" s="6"/>
    </row>
    <row r="59" spans="1:22" x14ac:dyDescent="0.2">
      <c r="H59" s="6"/>
      <c r="I59" s="6"/>
      <c r="J59" s="6"/>
      <c r="L59" s="1">
        <f>AE2213_ParSDOMKL_DOC!C163</f>
        <v>20</v>
      </c>
      <c r="M59" s="1" t="str">
        <f>AE2213_ParSDOMKL_DOC!A163</f>
        <v>X12</v>
      </c>
      <c r="N59" s="1" t="str">
        <f>AE2213_ParSDOMKL_DOC!B163</f>
        <v>AE2213 SDOM IJ Par-7</v>
      </c>
      <c r="O59" s="5">
        <f>AE2213_ParSDOMKL_DOC!H163</f>
        <v>72.611734022389612</v>
      </c>
      <c r="P59" s="5">
        <f>AE2213_ParSDOMKL_DOC!I163</f>
        <v>0.60225537172889843</v>
      </c>
      <c r="Q59" s="5">
        <f t="shared" si="4"/>
        <v>72.152391806059214</v>
      </c>
      <c r="R59" s="5"/>
      <c r="S59" s="5"/>
      <c r="T59" s="5"/>
      <c r="U59" s="6"/>
      <c r="V59" s="6"/>
    </row>
    <row r="60" spans="1:22" x14ac:dyDescent="0.2">
      <c r="H60" s="6"/>
      <c r="I60" s="6"/>
      <c r="J60" s="6"/>
      <c r="L60" s="1">
        <f>AE2213_ParSDOMKL_DOC!C168</f>
        <v>21</v>
      </c>
      <c r="M60" s="1" t="str">
        <f>AE2213_ParSDOMKL_DOC!A168</f>
        <v>X13</v>
      </c>
      <c r="N60" s="1" t="str">
        <f>AE2213_ParSDOMKL_DOC!B168</f>
        <v>AE2213 SDOM IJ Par-7</v>
      </c>
      <c r="O60" s="5">
        <f>AE2213_ParSDOMKL_DOC!H168</f>
        <v>70.7089898537115</v>
      </c>
      <c r="P60" s="5">
        <f>AE2213_ParSDOMKL_DOC!I168</f>
        <v>1.3619839627663461</v>
      </c>
      <c r="Q60" s="5">
        <f t="shared" si="4"/>
        <v>70.249647637381102</v>
      </c>
      <c r="R60" s="5"/>
      <c r="S60" s="5"/>
      <c r="T60" s="5"/>
      <c r="U60" s="6"/>
      <c r="V60" s="6"/>
    </row>
    <row r="61" spans="1:22" x14ac:dyDescent="0.2">
      <c r="A61" t="s">
        <v>59</v>
      </c>
      <c r="B61" t="s">
        <v>221</v>
      </c>
      <c r="C61">
        <v>14</v>
      </c>
      <c r="D61">
        <v>1</v>
      </c>
      <c r="E61">
        <v>3.266</v>
      </c>
      <c r="G61">
        <v>1</v>
      </c>
      <c r="H61" s="6">
        <f>AVERAGE(F61:F65)/B$13</f>
        <v>2.9248890544131054</v>
      </c>
      <c r="I61" s="6">
        <f>STDEV(F61:F65)/B$13</f>
        <v>0.38940426501630465</v>
      </c>
      <c r="J61" s="6">
        <f>I61/H61*100</f>
        <v>13.313471306843832</v>
      </c>
      <c r="L61" s="1">
        <f>AE2213_ParSDOMKL_DOC!C173</f>
        <v>22</v>
      </c>
      <c r="M61" s="1" t="str">
        <f>AE2213_ParSDOMKL_DOC!A173</f>
        <v>X14</v>
      </c>
      <c r="N61" s="1" t="str">
        <f>AE2213_ParSDOMKL_DOC!B173</f>
        <v>AE2213 SDOM IJ Par-7</v>
      </c>
      <c r="O61" s="5">
        <f>AE2213_ParSDOMKL_DOC!H173</f>
        <v>70.172392793947097</v>
      </c>
      <c r="P61" s="5">
        <f>AE2213_ParSDOMKL_DOC!I173</f>
        <v>0.70597244563102513</v>
      </c>
      <c r="Q61" s="5">
        <f t="shared" si="4"/>
        <v>69.713050577616698</v>
      </c>
      <c r="R61" s="5"/>
      <c r="S61" s="5"/>
      <c r="T61" s="5"/>
      <c r="U61" s="6"/>
      <c r="V61" s="6"/>
    </row>
    <row r="62" spans="1:22" x14ac:dyDescent="0.2">
      <c r="A62" t="s">
        <v>59</v>
      </c>
      <c r="B62" t="s">
        <v>221</v>
      </c>
      <c r="C62">
        <v>14</v>
      </c>
      <c r="D62">
        <v>2</v>
      </c>
      <c r="E62">
        <v>0.32500000000000001</v>
      </c>
      <c r="F62">
        <v>0.32500000000000001</v>
      </c>
      <c r="G62">
        <v>0</v>
      </c>
      <c r="H62" s="6"/>
      <c r="I62" s="6"/>
      <c r="J62" s="6"/>
      <c r="L62" s="1">
        <f>AE2213_ParSDOMKL_DOC!C183</f>
        <v>23</v>
      </c>
      <c r="M62" s="1" t="str">
        <f>AE2213_ParSDOMKL_DOC!A183</f>
        <v>X15</v>
      </c>
      <c r="N62" s="1" t="str">
        <f>AE2213_ParSDOMKL_DOC!B183</f>
        <v>AE2213 SDOM IJ Par-8</v>
      </c>
      <c r="O62" s="5">
        <f>AE2213_ParSDOMKL_DOC!H183</f>
        <v>68.962874015991673</v>
      </c>
      <c r="P62" s="5">
        <f>AE2213_ParSDOMKL_DOC!I183</f>
        <v>0.75705360246327336</v>
      </c>
      <c r="Q62" s="5">
        <f t="shared" si="4"/>
        <v>68.503531799661275</v>
      </c>
      <c r="R62" s="5"/>
      <c r="S62" s="5"/>
      <c r="T62" s="5"/>
      <c r="U62" s="6"/>
      <c r="V62" s="6"/>
    </row>
    <row r="63" spans="1:22" x14ac:dyDescent="0.2">
      <c r="A63" t="s">
        <v>59</v>
      </c>
      <c r="B63" t="s">
        <v>221</v>
      </c>
      <c r="C63">
        <v>14</v>
      </c>
      <c r="D63">
        <v>3</v>
      </c>
      <c r="E63">
        <v>0.29799999999999999</v>
      </c>
      <c r="F63">
        <v>0.29799999999999999</v>
      </c>
      <c r="G63">
        <v>0</v>
      </c>
      <c r="H63" s="6"/>
      <c r="I63" s="6"/>
      <c r="J63" s="6"/>
      <c r="L63" s="1">
        <f>AE2213_ParSDOMKL_DOC!C188</f>
        <v>24</v>
      </c>
      <c r="M63" s="1" t="str">
        <f>AE2213_ParSDOMKL_DOC!A188</f>
        <v>X16</v>
      </c>
      <c r="N63" s="1" t="str">
        <f>AE2213_ParSDOMKL_DOC!B188</f>
        <v>AE2213 SDOM IJ Par-8</v>
      </c>
      <c r="O63" s="5">
        <f>AE2213_ParSDOMKL_DOC!H188</f>
        <v>68.156528164021381</v>
      </c>
      <c r="P63" s="5">
        <f>AE2213_ParSDOMKL_DOC!I188</f>
        <v>0.60645246956709198</v>
      </c>
      <c r="Q63" s="5">
        <f t="shared" si="4"/>
        <v>67.697185947690983</v>
      </c>
      <c r="R63" s="5"/>
      <c r="S63" s="5"/>
      <c r="T63" s="5"/>
      <c r="U63" s="6"/>
      <c r="V63" s="6"/>
    </row>
    <row r="64" spans="1:22" x14ac:dyDescent="0.2">
      <c r="A64" t="s">
        <v>59</v>
      </c>
      <c r="B64" t="s">
        <v>221</v>
      </c>
      <c r="C64">
        <v>14</v>
      </c>
      <c r="D64">
        <v>4</v>
      </c>
      <c r="E64">
        <v>0.38540000000000002</v>
      </c>
      <c r="F64">
        <v>0.38540000000000002</v>
      </c>
      <c r="G64">
        <v>0</v>
      </c>
      <c r="H64" s="6"/>
      <c r="I64" s="6"/>
      <c r="J64" s="6"/>
      <c r="L64" s="1">
        <f>AE2213_ParSDOMKL_DOC!C195</f>
        <v>25</v>
      </c>
      <c r="M64" s="1" t="str">
        <f>AE2213_ParSDOMKL_DOC!A195</f>
        <v>X17</v>
      </c>
      <c r="N64" s="1" t="str">
        <f>AE2213_ParSDOMKL_DOC!B195</f>
        <v>AE2213 SDOM IJ Par-8</v>
      </c>
      <c r="O64" s="5">
        <f>AE2213_ParSDOMKL_DOC!H195</f>
        <v>71.181775371233641</v>
      </c>
      <c r="P64" s="5">
        <f>AE2213_ParSDOMKL_DOC!I195</f>
        <v>1.2967778271513857</v>
      </c>
      <c r="Q64" s="5">
        <f t="shared" si="4"/>
        <v>70.722433154903243</v>
      </c>
      <c r="R64" s="5"/>
      <c r="S64" s="5"/>
      <c r="T64" s="5"/>
      <c r="U64" s="6"/>
      <c r="V64" s="6"/>
    </row>
    <row r="65" spans="1:22" x14ac:dyDescent="0.2">
      <c r="H65" s="6"/>
      <c r="I65" s="6"/>
      <c r="J65" s="6"/>
      <c r="L65" s="1">
        <f>AE2213_ParSDOMKL_DOC!C205</f>
        <v>26</v>
      </c>
      <c r="M65" s="1" t="str">
        <f>AE2213_ParSDOMKL_DOC!A205</f>
        <v>X18</v>
      </c>
      <c r="N65" s="1" t="str">
        <f>AE2213_ParSDOMKL_DOC!B205</f>
        <v>AE2213 SDOM IJ Par-9</v>
      </c>
      <c r="O65" s="5">
        <f>AE2213_ParSDOMKL_DOC!H205</f>
        <v>67.805564681688992</v>
      </c>
      <c r="P65" s="5">
        <f>AE2213_ParSDOMKL_DOC!I205</f>
        <v>1.2830715928176599</v>
      </c>
      <c r="Q65" s="5">
        <f t="shared" si="4"/>
        <v>67.346222465358593</v>
      </c>
      <c r="R65" s="5"/>
      <c r="S65" s="5"/>
      <c r="T65" s="5"/>
      <c r="U65" s="6"/>
      <c r="V65" s="6"/>
    </row>
    <row r="66" spans="1:22" x14ac:dyDescent="0.2">
      <c r="H66" s="6"/>
      <c r="I66" s="6"/>
      <c r="J66" s="6"/>
      <c r="L66" s="1">
        <f>AE2213_ParSDOMKL_DOC!C210</f>
        <v>27</v>
      </c>
      <c r="M66" s="1" t="str">
        <f>AE2213_ParSDOMKL_DOC!A210</f>
        <v>X19</v>
      </c>
      <c r="N66" s="1" t="str">
        <f>AE2213_ParSDOMKL_DOC!B210</f>
        <v>AE2213 SDOM IJ Par-9</v>
      </c>
      <c r="O66" s="5">
        <f>AE2213_ParSDOMKL_DOC!H210</f>
        <v>68.475585875232639</v>
      </c>
      <c r="P66" s="5">
        <f>AE2213_ParSDOMKL_DOC!I210</f>
        <v>1.056957708459781</v>
      </c>
      <c r="Q66" s="5">
        <f t="shared" si="4"/>
        <v>68.016243658902241</v>
      </c>
      <c r="R66" s="5"/>
      <c r="S66" s="5"/>
      <c r="T66" s="5"/>
      <c r="U66" s="6"/>
      <c r="V66" s="6"/>
    </row>
    <row r="67" spans="1:22" x14ac:dyDescent="0.2">
      <c r="A67" t="s">
        <v>60</v>
      </c>
      <c r="B67" t="s">
        <v>222</v>
      </c>
      <c r="C67">
        <v>15</v>
      </c>
      <c r="D67">
        <v>1</v>
      </c>
      <c r="E67">
        <v>0.22459999999999999</v>
      </c>
      <c r="F67">
        <v>0.22459999999999999</v>
      </c>
      <c r="G67">
        <v>0</v>
      </c>
      <c r="H67" s="6">
        <f>AVERAGE(F67:F71)/B$13</f>
        <v>2.0338478827394582</v>
      </c>
      <c r="I67" s="6">
        <f>STDEV(F67:F71)/B$13</f>
        <v>0.24815865745513385</v>
      </c>
      <c r="J67" s="6">
        <f>I67/H67*100</f>
        <v>12.201436477190251</v>
      </c>
      <c r="L67" s="1">
        <f>AE2213_ParSDOMKL_DOC!C216</f>
        <v>28</v>
      </c>
      <c r="M67" s="1" t="str">
        <f>AE2213_ParSDOMKL_DOC!A216</f>
        <v>X20</v>
      </c>
      <c r="N67" s="1" t="str">
        <f>AE2213_ParSDOMKL_DOC!B216</f>
        <v>AE2213 SDOM IJ Par-9</v>
      </c>
      <c r="O67" s="5">
        <f>AE2213_ParSDOMKL_DOC!H216</f>
        <v>71.062853860691277</v>
      </c>
      <c r="P67" s="5">
        <f>AE2213_ParSDOMKL_DOC!I216</f>
        <v>1.1234919291793739</v>
      </c>
      <c r="Q67" s="5">
        <f t="shared" si="4"/>
        <v>70.603511644360879</v>
      </c>
      <c r="R67" s="5"/>
      <c r="S67" s="5"/>
      <c r="T67" s="5"/>
      <c r="U67" s="6"/>
      <c r="V67" s="6"/>
    </row>
    <row r="68" spans="1:22" x14ac:dyDescent="0.2">
      <c r="A68" t="s">
        <v>60</v>
      </c>
      <c r="B68" t="s">
        <v>222</v>
      </c>
      <c r="C68">
        <v>15</v>
      </c>
      <c r="D68">
        <v>2</v>
      </c>
      <c r="E68">
        <v>0.26569999999999999</v>
      </c>
      <c r="F68">
        <v>0.26569999999999999</v>
      </c>
      <c r="G68">
        <v>0</v>
      </c>
      <c r="H68" s="6"/>
      <c r="I68" s="6"/>
      <c r="J68" s="6"/>
      <c r="L68" s="1">
        <f>AE2213_ParSDOMKL_DOC!C226</f>
        <v>29</v>
      </c>
      <c r="M68" s="1" t="str">
        <f>AE2213_ParSDOMKL_DOC!A226</f>
        <v>X21</v>
      </c>
      <c r="N68" s="1" t="str">
        <f>AE2213_ParSDOMKL_DOC!B226</f>
        <v>AE2213 SDOM IJ Par-10</v>
      </c>
      <c r="O68" s="5">
        <f>AE2213_ParSDOMKL_DOC!H226</f>
        <v>69.142706544128927</v>
      </c>
      <c r="P68" s="5">
        <f>AE2213_ParSDOMKL_DOC!I226</f>
        <v>0.40338154284997069</v>
      </c>
      <c r="Q68" s="5">
        <f t="shared" si="4"/>
        <v>68.683364327798529</v>
      </c>
      <c r="R68" s="5"/>
      <c r="S68" s="5"/>
      <c r="T68" s="5"/>
      <c r="U68" s="6"/>
      <c r="V68" s="6"/>
    </row>
    <row r="69" spans="1:22" x14ac:dyDescent="0.2">
      <c r="A69" t="s">
        <v>60</v>
      </c>
      <c r="B69" t="s">
        <v>222</v>
      </c>
      <c r="C69">
        <v>15</v>
      </c>
      <c r="D69">
        <v>3</v>
      </c>
      <c r="E69">
        <v>0.2109</v>
      </c>
      <c r="F69">
        <v>0.2109</v>
      </c>
      <c r="G69">
        <v>0</v>
      </c>
      <c r="H69" s="6"/>
      <c r="I69" s="6"/>
      <c r="J69" s="6"/>
      <c r="L69" s="1">
        <f>AE2213_ParSDOMKL_DOC!C231</f>
        <v>30</v>
      </c>
      <c r="M69" s="1" t="str">
        <f>AE2213_ParSDOMKL_DOC!A231</f>
        <v>X22</v>
      </c>
      <c r="N69" s="1" t="str">
        <f>AE2213_ParSDOMKL_DOC!B231</f>
        <v>AE2213 SDOM IJ Par-10</v>
      </c>
      <c r="O69" s="5">
        <f>AE2213_ParSDOMKL_DOC!H231</f>
        <v>74.908949543110722</v>
      </c>
      <c r="P69" s="5">
        <f>AE2213_ParSDOMKL_DOC!I231</f>
        <v>1.1302782964931293</v>
      </c>
      <c r="Q69" s="5">
        <f t="shared" si="4"/>
        <v>74.449607326780324</v>
      </c>
      <c r="R69" s="5"/>
      <c r="S69" s="5"/>
      <c r="T69" s="5"/>
      <c r="U69" s="6"/>
      <c r="V69" s="6"/>
    </row>
    <row r="70" spans="1:22" x14ac:dyDescent="0.2">
      <c r="H70" s="6"/>
      <c r="I70" s="6"/>
      <c r="J70" s="6"/>
      <c r="L70" s="1">
        <f>AE2213_ParSDOMKL_DOC!C236</f>
        <v>31</v>
      </c>
      <c r="M70" s="1" t="str">
        <f>AE2213_ParSDOMKL_DOC!A236</f>
        <v>X23</v>
      </c>
      <c r="N70" s="1" t="str">
        <f>AE2213_ParSDOMKL_DOC!B236</f>
        <v>AE2213 SDOM IJ Par-10</v>
      </c>
      <c r="O70" s="5">
        <f>AE2213_ParSDOMKL_DOC!H236</f>
        <v>68.65251787872252</v>
      </c>
      <c r="P70" s="5">
        <f>AE2213_ParSDOMKL_DOC!I236</f>
        <v>0.52967741658019329</v>
      </c>
      <c r="Q70" s="5">
        <f t="shared" si="4"/>
        <v>68.193175662392122</v>
      </c>
      <c r="R70" s="5"/>
      <c r="S70" s="5"/>
      <c r="T70" s="5"/>
      <c r="U70" s="6"/>
      <c r="V70" s="6"/>
    </row>
    <row r="71" spans="1:22" x14ac:dyDescent="0.2">
      <c r="H71" s="6"/>
      <c r="I71" s="6"/>
      <c r="J71" s="6"/>
      <c r="L71" s="1">
        <f>AE2213_ParSDOMKL_DOC!C266</f>
        <v>32</v>
      </c>
      <c r="M71" s="1" t="str">
        <f>AE2213_ParSDOMKL_DOC!A266</f>
        <v>X24</v>
      </c>
      <c r="N71" s="1" t="str">
        <f>AE2213_ParSDOMKL_DOC!B266</f>
        <v>AE2213 SDOM KL Par-0</v>
      </c>
      <c r="O71" s="5">
        <f>AE2213_ParSDOMKL_DOC!H266</f>
        <v>78.470793810087429</v>
      </c>
      <c r="P71" s="5">
        <f>AE2213_ParSDOMKL_DOC!I266</f>
        <v>0.70019289787175365</v>
      </c>
      <c r="Q71" s="5">
        <f t="shared" si="4"/>
        <v>78.01145159375703</v>
      </c>
      <c r="R71" s="5"/>
      <c r="S71" s="5"/>
      <c r="T71" s="5"/>
      <c r="U71" s="6"/>
      <c r="V71" s="6"/>
    </row>
    <row r="72" spans="1:22" x14ac:dyDescent="0.2">
      <c r="A72" t="s">
        <v>62</v>
      </c>
      <c r="B72" t="s">
        <v>223</v>
      </c>
      <c r="C72">
        <v>16</v>
      </c>
      <c r="D72">
        <v>1</v>
      </c>
      <c r="E72">
        <v>6.96</v>
      </c>
      <c r="F72">
        <v>6.96</v>
      </c>
      <c r="G72">
        <v>0</v>
      </c>
      <c r="H72" s="6">
        <f>AVERAGE(F72:F76)/B$13</f>
        <v>61.076347499778613</v>
      </c>
      <c r="I72" s="6">
        <f>STDEV(F72:F76)/B$13</f>
        <v>0.55669675179997424</v>
      </c>
      <c r="J72" s="6">
        <f>I72/H72*100</f>
        <v>0.91147682300745325</v>
      </c>
      <c r="L72" s="1">
        <f>AE2213_ParSDOMKL_DOC!C271</f>
        <v>33</v>
      </c>
      <c r="M72" s="1" t="str">
        <f>AE2213_ParSDOMKL_DOC!A271</f>
        <v>X25</v>
      </c>
      <c r="N72" s="1" t="str">
        <f>AE2213_ParSDOMKL_DOC!B271</f>
        <v>AE2213 SDOM KL Par-0</v>
      </c>
      <c r="O72" s="5">
        <f>AE2213_ParSDOMKL_DOC!H271</f>
        <v>76.742081120251825</v>
      </c>
      <c r="P72" s="5">
        <f>AE2213_ParSDOMKL_DOC!I271</f>
        <v>1.472195565771512</v>
      </c>
      <c r="Q72" s="5">
        <f t="shared" si="4"/>
        <v>76.282738903921427</v>
      </c>
      <c r="R72" s="5"/>
      <c r="S72" s="5"/>
      <c r="T72" s="5"/>
      <c r="U72" s="6"/>
      <c r="V72" s="6"/>
    </row>
    <row r="73" spans="1:22" x14ac:dyDescent="0.2">
      <c r="A73" t="s">
        <v>62</v>
      </c>
      <c r="B73" t="s">
        <v>223</v>
      </c>
      <c r="C73">
        <v>16</v>
      </c>
      <c r="D73">
        <v>2</v>
      </c>
      <c r="E73">
        <v>7.01</v>
      </c>
      <c r="F73">
        <v>7.01</v>
      </c>
      <c r="G73">
        <v>0</v>
      </c>
      <c r="H73" s="6"/>
      <c r="I73" s="6"/>
      <c r="J73" s="6"/>
      <c r="L73" s="1">
        <f>AE2213_ParSDOMKL_DOC!C276</f>
        <v>34</v>
      </c>
      <c r="M73" s="1" t="str">
        <f>AE2213_ParSDOMKL_DOC!A276</f>
        <v>X26</v>
      </c>
      <c r="N73" s="1" t="str">
        <f>AE2213_ParSDOMKL_DOC!B276</f>
        <v>AE2213 SDOM KL Par-0</v>
      </c>
      <c r="O73" s="5">
        <f>AE2213_ParSDOMKL_DOC!H276</f>
        <v>78.061819834807537</v>
      </c>
      <c r="P73" s="5">
        <f>AE2213_ParSDOMKL_DOC!I276</f>
        <v>1.2903879660956445</v>
      </c>
      <c r="Q73" s="5">
        <f t="shared" si="4"/>
        <v>77.602477618477138</v>
      </c>
      <c r="R73" s="5"/>
      <c r="S73" s="5"/>
      <c r="T73" s="5"/>
      <c r="U73" s="6"/>
      <c r="V73" s="6"/>
    </row>
    <row r="74" spans="1:22" x14ac:dyDescent="0.2">
      <c r="A74" t="s">
        <v>62</v>
      </c>
      <c r="B74" t="s">
        <v>223</v>
      </c>
      <c r="C74">
        <v>16</v>
      </c>
      <c r="D74">
        <v>3</v>
      </c>
      <c r="E74">
        <v>7.0869999999999997</v>
      </c>
      <c r="F74">
        <v>7.0869999999999997</v>
      </c>
      <c r="G74">
        <v>0</v>
      </c>
      <c r="H74" s="6"/>
      <c r="I74" s="6"/>
      <c r="J74" s="6"/>
      <c r="L74" s="1">
        <f>AE2213_ParSDOMKL_DOC!C287</f>
        <v>35</v>
      </c>
      <c r="M74" s="1" t="str">
        <f>AE2213_ParSDOMKL_DOC!A287</f>
        <v>X27</v>
      </c>
      <c r="N74" s="1" t="str">
        <f>AE2213_ParSDOMKL_DOC!B287</f>
        <v>AE2213 SDOM KL Par-6</v>
      </c>
      <c r="O74" s="5">
        <f>AE2213_ParSDOMKL_DOC!H287</f>
        <v>79.20172602122598</v>
      </c>
      <c r="P74" s="5">
        <f>AE2213_ParSDOMKL_DOC!I287</f>
        <v>1.2035884212190349</v>
      </c>
      <c r="Q74" s="5">
        <f t="shared" si="4"/>
        <v>78.742383804895582</v>
      </c>
      <c r="R74" s="5"/>
      <c r="S74" s="5"/>
      <c r="T74" s="5"/>
      <c r="U74" s="6"/>
      <c r="V74" s="6"/>
    </row>
    <row r="75" spans="1:22" x14ac:dyDescent="0.2">
      <c r="H75" s="6"/>
      <c r="I75" s="6"/>
      <c r="J75" s="6"/>
      <c r="L75" s="1">
        <f>AE2213_ParSDOMKL_DOC!C292</f>
        <v>36</v>
      </c>
      <c r="M75" s="1" t="str">
        <f>AE2213_ParSDOMKL_DOC!A292</f>
        <v>X28</v>
      </c>
      <c r="N75" s="1" t="str">
        <f>AE2213_ParSDOMKL_DOC!B292</f>
        <v>AE2213 SDOM KL Par-6</v>
      </c>
      <c r="O75" s="5">
        <f>AE2213_ParSDOMKL_DOC!H292</f>
        <v>76.472332328045951</v>
      </c>
      <c r="P75" s="5">
        <f>AE2213_ParSDOMKL_DOC!I292</f>
        <v>0.85763859320715441</v>
      </c>
      <c r="Q75" s="5">
        <f t="shared" si="4"/>
        <v>76.012990111715553</v>
      </c>
      <c r="R75" s="5"/>
      <c r="S75" s="5"/>
      <c r="T75" s="5"/>
      <c r="U75" s="6"/>
      <c r="V75" s="6"/>
    </row>
    <row r="76" spans="1:22" x14ac:dyDescent="0.2">
      <c r="H76" s="6"/>
      <c r="I76" s="6"/>
      <c r="J76" s="6"/>
      <c r="L76" s="1">
        <f>AE2213_ParSDOMKL_DOC!C298</f>
        <v>37</v>
      </c>
      <c r="M76" s="1" t="str">
        <f>AE2213_ParSDOMKL_DOC!A298</f>
        <v>X29</v>
      </c>
      <c r="N76" s="1" t="str">
        <f>AE2213_ParSDOMKL_DOC!B298</f>
        <v>AE2213 SDOM KL Par-6</v>
      </c>
      <c r="O76" s="5">
        <f>AE2213_ParSDOMKL_DOC!H298</f>
        <v>79.314846482473598</v>
      </c>
      <c r="P76" s="5">
        <f>AE2213_ParSDOMKL_DOC!I298</f>
        <v>1.4009534046821959</v>
      </c>
      <c r="Q76" s="5">
        <f t="shared" si="4"/>
        <v>78.8555042661432</v>
      </c>
      <c r="R76" s="5"/>
      <c r="S76" s="5"/>
      <c r="T76" s="5"/>
      <c r="U76" s="6"/>
      <c r="V76" s="6"/>
    </row>
    <row r="77" spans="1:22" x14ac:dyDescent="0.2">
      <c r="A77" t="s">
        <v>63</v>
      </c>
      <c r="B77" t="s">
        <v>224</v>
      </c>
      <c r="C77">
        <v>17</v>
      </c>
      <c r="D77">
        <v>1</v>
      </c>
      <c r="E77">
        <v>13.6</v>
      </c>
      <c r="F77">
        <v>13.6</v>
      </c>
      <c r="G77">
        <v>0</v>
      </c>
      <c r="H77" s="6">
        <f>AVERAGE(F77:F81)/B$13</f>
        <v>118.31240036643253</v>
      </c>
      <c r="I77" s="6">
        <f>STDEV(F77:F81)/B$13</f>
        <v>1.3489778540271371</v>
      </c>
      <c r="J77" s="6">
        <f>I77/H77*100</f>
        <v>1.1401829815379756</v>
      </c>
      <c r="L77" s="1">
        <f>AE2213_ParSDOMKL_DOC!C309</f>
        <v>38</v>
      </c>
      <c r="M77" s="1" t="str">
        <f>AE2213_ParSDOMKL_DOC!A309</f>
        <v>X30</v>
      </c>
      <c r="N77" s="1" t="str">
        <f>AE2213_ParSDOMKL_DOC!B309</f>
        <v>AE2213 SDOM KL Par-7</v>
      </c>
      <c r="O77" s="5">
        <f>AE2213_ParSDOMKL_DOC!H309</f>
        <v>71.747377677471817</v>
      </c>
      <c r="P77" s="5">
        <f>AE2213_ParSDOMKL_DOC!I309</f>
        <v>0.3214090195087122</v>
      </c>
      <c r="Q77" s="5">
        <f t="shared" si="4"/>
        <v>71.288035461141419</v>
      </c>
      <c r="R77" s="5"/>
      <c r="S77" s="5"/>
      <c r="T77" s="5"/>
      <c r="U77" s="6"/>
      <c r="V77" s="6"/>
    </row>
    <row r="78" spans="1:22" x14ac:dyDescent="0.2">
      <c r="A78" t="s">
        <v>63</v>
      </c>
      <c r="B78" t="s">
        <v>224</v>
      </c>
      <c r="C78">
        <v>17</v>
      </c>
      <c r="D78">
        <v>2</v>
      </c>
      <c r="E78">
        <v>14.03</v>
      </c>
      <c r="G78">
        <v>1</v>
      </c>
      <c r="H78" s="6"/>
      <c r="I78" s="6"/>
      <c r="J78" s="6"/>
      <c r="L78" s="1">
        <f>AE2213_ParSDOMKL_DOC!C314</f>
        <v>39</v>
      </c>
      <c r="M78" s="1" t="str">
        <f>AE2213_ParSDOMKL_DOC!A314</f>
        <v>X31</v>
      </c>
      <c r="N78" s="1" t="str">
        <f>AE2213_ParSDOMKL_DOC!B314</f>
        <v>AE2213 SDOM KL Par-7</v>
      </c>
      <c r="O78" s="5">
        <f>AE2213_ParSDOMKL_DOC!H314</f>
        <v>71.738676103529684</v>
      </c>
      <c r="P78" s="5">
        <f>AE2213_ParSDOMKL_DOC!I314</f>
        <v>1.0459760005880299</v>
      </c>
      <c r="Q78" s="5">
        <f t="shared" si="4"/>
        <v>71.279333887199286</v>
      </c>
      <c r="R78" s="5"/>
      <c r="S78" s="5"/>
      <c r="T78" s="5"/>
      <c r="U78" s="6"/>
      <c r="V78" s="6"/>
    </row>
    <row r="79" spans="1:22" x14ac:dyDescent="0.2">
      <c r="A79" t="s">
        <v>63</v>
      </c>
      <c r="B79" t="s">
        <v>224</v>
      </c>
      <c r="C79">
        <v>17</v>
      </c>
      <c r="D79">
        <v>3</v>
      </c>
      <c r="E79">
        <v>13.44</v>
      </c>
      <c r="F79">
        <v>13.44</v>
      </c>
      <c r="G79">
        <v>0</v>
      </c>
      <c r="H79" s="6"/>
      <c r="I79" s="6"/>
      <c r="J79" s="6"/>
      <c r="L79" s="1">
        <f>AE2213_ParSDOMKL_DOC!C319</f>
        <v>40</v>
      </c>
      <c r="M79" s="1" t="str">
        <f>AE2213_ParSDOMKL_DOC!A319</f>
        <v>X32</v>
      </c>
      <c r="N79" s="1" t="str">
        <f>AE2213_ParSDOMKL_DOC!B319</f>
        <v>AE2213 SDOM KL Par-7</v>
      </c>
      <c r="O79" s="5">
        <f>AE2213_ParSDOMKL_DOC!H319</f>
        <v>73.6762265679763</v>
      </c>
      <c r="P79" s="5">
        <f>AE2213_ParSDOMKL_DOC!I319</f>
        <v>0.99407627713178248</v>
      </c>
      <c r="Q79" s="5">
        <f t="shared" si="4"/>
        <v>73.216884351645902</v>
      </c>
      <c r="R79" s="5"/>
      <c r="S79" s="5"/>
      <c r="T79" s="5"/>
      <c r="U79" s="6"/>
      <c r="V79" s="6"/>
    </row>
    <row r="80" spans="1:22" x14ac:dyDescent="0.2">
      <c r="A80" t="s">
        <v>63</v>
      </c>
      <c r="B80" t="s">
        <v>224</v>
      </c>
      <c r="C80">
        <v>17</v>
      </c>
      <c r="D80">
        <v>4</v>
      </c>
      <c r="E80">
        <v>13.75</v>
      </c>
      <c r="F80">
        <v>13.75</v>
      </c>
      <c r="G80">
        <v>0</v>
      </c>
      <c r="H80" s="6"/>
      <c r="I80" s="6"/>
      <c r="J80" s="6"/>
      <c r="L80" s="1">
        <f>AE2213_ParSDOMKL_DOC!C351</f>
        <v>41</v>
      </c>
      <c r="M80" s="1" t="str">
        <f>AE2213_ParSDOMKL_DOC!A351</f>
        <v>X33</v>
      </c>
      <c r="N80" s="1" t="str">
        <f>AE2213_ParSDOMKL_DOC!B351</f>
        <v>AE2213 SDOM KL Par-8</v>
      </c>
      <c r="O80" s="5">
        <f>AE2213_ParSDOMKL_DOC!H351</f>
        <v>71.724173480292805</v>
      </c>
      <c r="P80" s="5">
        <f>AE2213_ParSDOMKL_DOC!I351</f>
        <v>0.27917455557948873</v>
      </c>
      <c r="Q80" s="5">
        <f t="shared" si="4"/>
        <v>71.264831263962407</v>
      </c>
      <c r="R80" s="5"/>
      <c r="S80" s="5"/>
      <c r="T80" s="5"/>
      <c r="U80" s="6"/>
      <c r="V80" s="6"/>
    </row>
    <row r="81" spans="1:22" x14ac:dyDescent="0.2">
      <c r="H81" s="6"/>
      <c r="I81" s="6"/>
      <c r="J81" s="6"/>
      <c r="L81" s="1">
        <f>AE2213_ParSDOMKL_DOC!C357</f>
        <v>42</v>
      </c>
      <c r="M81" s="1" t="str">
        <f>AE2213_ParSDOMKL_DOC!A357</f>
        <v>X34</v>
      </c>
      <c r="N81" s="1" t="str">
        <f>AE2213_ParSDOMKL_DOC!B357</f>
        <v>AE2213 SDOM KL Par-8</v>
      </c>
      <c r="O81" s="5">
        <f>AE2213_ParSDOMKL_DOC!H357</f>
        <v>70.929429726912019</v>
      </c>
      <c r="P81" s="5">
        <f>AE2213_ParSDOMKL_DOC!I357</f>
        <v>1.0676491999686231</v>
      </c>
      <c r="Q81" s="5">
        <f t="shared" si="4"/>
        <v>70.470087510581621</v>
      </c>
      <c r="R81" s="5"/>
      <c r="S81" s="5"/>
      <c r="T81" s="5"/>
      <c r="U81" s="6"/>
      <c r="V81" s="6"/>
    </row>
    <row r="82" spans="1:22" x14ac:dyDescent="0.2">
      <c r="H82" s="6"/>
      <c r="I82" s="6"/>
      <c r="J82" s="6"/>
      <c r="L82" s="1">
        <f>AE2213_ParSDOMKL_DOC!C362</f>
        <v>43</v>
      </c>
      <c r="M82" s="1" t="str">
        <f>AE2213_ParSDOMKL_DOC!A362</f>
        <v>X35</v>
      </c>
      <c r="N82" s="1" t="str">
        <f>AE2213_ParSDOMKL_DOC!B362</f>
        <v>AE2213 SDOM KL Par-8</v>
      </c>
      <c r="O82" s="5">
        <f>AE2213_ParSDOMKL_DOC!H362</f>
        <v>72.350686804125857</v>
      </c>
      <c r="P82" s="5">
        <f>AE2213_ParSDOMKL_DOC!I362</f>
        <v>0.37125582451672995</v>
      </c>
      <c r="Q82" s="5">
        <f t="shared" si="4"/>
        <v>71.891344587795459</v>
      </c>
      <c r="R82" s="5"/>
      <c r="S82" s="5"/>
      <c r="T82" s="5"/>
      <c r="U82" s="6"/>
      <c r="V82" s="6"/>
    </row>
    <row r="83" spans="1:22" x14ac:dyDescent="0.2">
      <c r="A83" t="s">
        <v>139</v>
      </c>
      <c r="B83" t="s">
        <v>225</v>
      </c>
      <c r="C83">
        <v>18</v>
      </c>
      <c r="D83">
        <v>1</v>
      </c>
      <c r="E83">
        <v>12.25</v>
      </c>
      <c r="G83">
        <v>1</v>
      </c>
      <c r="H83" s="6">
        <f>AVERAGE(F83:F87)/B$13</f>
        <v>102.59155677765921</v>
      </c>
      <c r="I83" s="6">
        <f>STDEV(F83:F87)/B$13</f>
        <v>0.77341280934258427</v>
      </c>
      <c r="J83" s="6">
        <f>I83/H83*100</f>
        <v>0.75387569273245114</v>
      </c>
      <c r="L83" s="1">
        <f>AE2213_ParSDOMKL_DOC!C373</f>
        <v>44</v>
      </c>
      <c r="M83" s="1" t="str">
        <f>AE2213_ParSDOMKL_DOC!A373</f>
        <v>X36</v>
      </c>
      <c r="N83" s="1" t="str">
        <f>AE2213_ParSDOMKL_DOC!B373</f>
        <v>AE2213 SDOM KL Par-9</v>
      </c>
      <c r="O83" s="5">
        <f>AE2213_ParSDOMKL_DOC!H373</f>
        <v>71.15567064940727</v>
      </c>
      <c r="P83" s="5">
        <f>AE2213_ParSDOMKL_DOC!I373</f>
        <v>0.75620298953946308</v>
      </c>
      <c r="Q83" s="5">
        <f t="shared" si="4"/>
        <v>70.696328433076872</v>
      </c>
      <c r="R83" s="5"/>
      <c r="S83" s="5"/>
      <c r="T83" s="5"/>
      <c r="U83" s="6"/>
      <c r="V83" s="6"/>
    </row>
    <row r="84" spans="1:22" x14ac:dyDescent="0.2">
      <c r="A84" t="s">
        <v>139</v>
      </c>
      <c r="B84" t="s">
        <v>225</v>
      </c>
      <c r="C84">
        <v>18</v>
      </c>
      <c r="D84">
        <v>2</v>
      </c>
      <c r="E84">
        <v>11.72</v>
      </c>
      <c r="F84">
        <v>11.72</v>
      </c>
      <c r="G84">
        <v>0</v>
      </c>
      <c r="H84" s="6"/>
      <c r="I84" s="6"/>
      <c r="J84" s="6"/>
      <c r="L84" s="1">
        <f>AE2213_ParSDOMKL_DOC!C378</f>
        <v>45</v>
      </c>
      <c r="M84" s="1" t="str">
        <f>AE2213_ParSDOMKL_DOC!A378</f>
        <v>X37</v>
      </c>
      <c r="N84" s="1" t="str">
        <f>AE2213_ParSDOMKL_DOC!B378</f>
        <v>AE2213 SDOM KL Par-9</v>
      </c>
      <c r="O84" s="5">
        <f>AE2213_ParSDOMKL_DOC!H378</f>
        <v>69.273230153260812</v>
      </c>
      <c r="P84" s="5">
        <f>AE2213_ParSDOMKL_DOC!I378</f>
        <v>1.2003441992271651</v>
      </c>
      <c r="Q84" s="5">
        <f t="shared" si="4"/>
        <v>68.813887936930414</v>
      </c>
      <c r="R84" s="5"/>
      <c r="S84" s="5"/>
      <c r="T84" s="5"/>
      <c r="U84" s="6"/>
      <c r="V84" s="6"/>
    </row>
    <row r="85" spans="1:22" x14ac:dyDescent="0.2">
      <c r="A85" t="s">
        <v>139</v>
      </c>
      <c r="B85" t="s">
        <v>225</v>
      </c>
      <c r="C85">
        <v>18</v>
      </c>
      <c r="D85">
        <v>3</v>
      </c>
      <c r="E85">
        <v>11.76</v>
      </c>
      <c r="F85">
        <v>11.76</v>
      </c>
      <c r="G85">
        <v>0</v>
      </c>
      <c r="H85" s="6"/>
      <c r="I85" s="6"/>
      <c r="J85" s="6"/>
      <c r="L85" s="1">
        <f>AE2213_ParSDOMKL_DOC!C384</f>
        <v>46</v>
      </c>
      <c r="M85" s="1" t="str">
        <f>AE2213_ParSDOMKL_DOC!A384</f>
        <v>X38</v>
      </c>
      <c r="N85" s="1" t="str">
        <f>AE2213_ParSDOMKL_DOC!B384</f>
        <v>AE2213 SDOM KL Par-9</v>
      </c>
      <c r="O85" s="5">
        <f>AE2213_ParSDOMKL_DOC!H384</f>
        <v>70.656780410058744</v>
      </c>
      <c r="P85" s="5">
        <f>AE2213_ParSDOMKL_DOC!I384</f>
        <v>0.56197618260218418</v>
      </c>
      <c r="Q85" s="5">
        <f t="shared" si="4"/>
        <v>70.197438193728345</v>
      </c>
      <c r="R85" s="5"/>
      <c r="S85" s="5"/>
      <c r="T85" s="5"/>
      <c r="U85" s="6"/>
      <c r="V85" s="6"/>
    </row>
    <row r="86" spans="1:22" x14ac:dyDescent="0.2">
      <c r="A86" t="s">
        <v>139</v>
      </c>
      <c r="B86" t="s">
        <v>225</v>
      </c>
      <c r="C86">
        <v>18</v>
      </c>
      <c r="D86">
        <v>4</v>
      </c>
      <c r="E86">
        <v>11.89</v>
      </c>
      <c r="F86">
        <v>11.89</v>
      </c>
      <c r="G86">
        <v>0</v>
      </c>
      <c r="H86" s="6"/>
      <c r="I86" s="6"/>
      <c r="J86" s="6"/>
      <c r="L86" s="1">
        <f>AE2213_ParSDOMKL_DOC!C395</f>
        <v>47</v>
      </c>
      <c r="M86" s="1" t="str">
        <f>AE2213_ParSDOMKL_DOC!A395</f>
        <v>X39</v>
      </c>
      <c r="N86" s="1" t="str">
        <f>AE2213_ParSDOMKL_DOC!B395</f>
        <v>AE2213 SDOM KL Par-10</v>
      </c>
      <c r="O86" s="5">
        <f>AE2213_ParSDOMKL_DOC!H395</f>
        <v>69.760518294019846</v>
      </c>
      <c r="P86" s="5">
        <f>AE2213_ParSDOMKL_DOC!I395</f>
        <v>0.69574511735712519</v>
      </c>
      <c r="Q86" s="5">
        <f t="shared" si="4"/>
        <v>69.301176077689448</v>
      </c>
      <c r="R86" s="5"/>
      <c r="S86" s="5"/>
      <c r="T86" s="5"/>
      <c r="U86" s="6"/>
      <c r="V86" s="6"/>
    </row>
    <row r="87" spans="1:22" x14ac:dyDescent="0.2">
      <c r="H87" s="6"/>
      <c r="I87" s="6"/>
      <c r="J87" s="6"/>
      <c r="L87" s="1">
        <f>AE2213_ParSDOMKL_DOC!C400</f>
        <v>48</v>
      </c>
      <c r="M87" s="1" t="str">
        <f>AE2213_ParSDOMKL_DOC!A400</f>
        <v>X40</v>
      </c>
      <c r="N87" s="1" t="str">
        <f>AE2213_ParSDOMKL_DOC!B400</f>
        <v>AE2213 SDOM KL Par-10</v>
      </c>
      <c r="O87" s="5">
        <f>AE2213_ParSDOMKL_DOC!H400</f>
        <v>70.758298772716898</v>
      </c>
      <c r="P87" s="5">
        <f>AE2213_ParSDOMKL_DOC!I400</f>
        <v>1.0196942805776315</v>
      </c>
      <c r="Q87" s="5">
        <f t="shared" si="4"/>
        <v>70.2989565563865</v>
      </c>
      <c r="R87" s="5"/>
      <c r="S87" s="5"/>
      <c r="T87" s="5"/>
      <c r="U87" s="6"/>
      <c r="V87" s="6"/>
    </row>
    <row r="88" spans="1:22" x14ac:dyDescent="0.2">
      <c r="H88" s="6"/>
      <c r="I88" s="6"/>
      <c r="J88" s="6"/>
      <c r="L88" s="1">
        <f>AE2213_ParSDOMKL_DOC!C405</f>
        <v>49</v>
      </c>
      <c r="M88" s="1" t="str">
        <f>AE2213_ParSDOMKL_DOC!A405</f>
        <v>X41</v>
      </c>
      <c r="N88" s="1" t="str">
        <f>AE2213_ParSDOMKL_DOC!B405</f>
        <v>AE2213 SDOM KL Par-10</v>
      </c>
      <c r="O88" s="5">
        <f>AE2213_ParSDOMKL_DOC!H405</f>
        <v>70.561063096695378</v>
      </c>
      <c r="P88" s="5">
        <f>AE2213_ParSDOMKL_DOC!I405</f>
        <v>0.87224327190190232</v>
      </c>
      <c r="Q88" s="5">
        <f t="shared" si="4"/>
        <v>70.101720880364979</v>
      </c>
      <c r="R88" s="5"/>
      <c r="S88" s="5"/>
      <c r="T88" s="5"/>
      <c r="U88" s="6"/>
      <c r="V88" s="6"/>
    </row>
    <row r="89" spans="1:22" x14ac:dyDescent="0.2">
      <c r="A89" t="s">
        <v>65</v>
      </c>
      <c r="B89" t="s">
        <v>226</v>
      </c>
      <c r="C89">
        <v>19</v>
      </c>
      <c r="D89">
        <v>1</v>
      </c>
      <c r="E89">
        <v>23.52</v>
      </c>
      <c r="F89">
        <v>23.52</v>
      </c>
      <c r="G89">
        <v>0</v>
      </c>
      <c r="H89" s="6">
        <f>AVERAGE(F89:F93)/B$13</f>
        <v>203.81986697105208</v>
      </c>
      <c r="I89" s="6">
        <f>STDEV(F89:F93)/B$13</f>
        <v>1.2377460047152531</v>
      </c>
      <c r="J89" s="6">
        <f>I89/H89*100</f>
        <v>0.60727446402025498</v>
      </c>
      <c r="O89" s="6"/>
      <c r="P89" s="6"/>
      <c r="Q89" s="6"/>
      <c r="R89" s="6"/>
      <c r="S89" s="6"/>
      <c r="T89" s="6"/>
      <c r="U89" s="6"/>
      <c r="V89" s="6"/>
    </row>
    <row r="90" spans="1:22" x14ac:dyDescent="0.2">
      <c r="A90" t="s">
        <v>65</v>
      </c>
      <c r="B90" t="s">
        <v>226</v>
      </c>
      <c r="C90">
        <v>19</v>
      </c>
      <c r="D90">
        <v>2</v>
      </c>
      <c r="E90">
        <v>23.49</v>
      </c>
      <c r="F90">
        <v>23.49</v>
      </c>
      <c r="G90">
        <v>0</v>
      </c>
      <c r="H90" s="6"/>
      <c r="I90" s="6"/>
      <c r="J90" s="6"/>
      <c r="O90" s="6"/>
      <c r="P90" s="6"/>
      <c r="Q90" s="6"/>
      <c r="R90" s="6"/>
      <c r="S90" s="6"/>
      <c r="T90" s="6"/>
      <c r="U90" s="6"/>
      <c r="V90" s="6"/>
    </row>
    <row r="91" spans="1:22" x14ac:dyDescent="0.2">
      <c r="A91" t="s">
        <v>65</v>
      </c>
      <c r="B91" t="s">
        <v>226</v>
      </c>
      <c r="C91">
        <v>19</v>
      </c>
      <c r="D91">
        <v>3</v>
      </c>
      <c r="E91">
        <v>23.26</v>
      </c>
      <c r="F91">
        <v>23.26</v>
      </c>
      <c r="G91">
        <v>0</v>
      </c>
      <c r="H91" s="6"/>
      <c r="I91" s="6"/>
      <c r="J91" s="6"/>
      <c r="O91" s="6"/>
      <c r="P91" s="6"/>
      <c r="Q91" s="6"/>
      <c r="R91" s="6"/>
      <c r="S91" s="6"/>
      <c r="T91" s="6"/>
      <c r="U91" s="6"/>
      <c r="V91" s="6"/>
    </row>
    <row r="92" spans="1:22" x14ac:dyDescent="0.2">
      <c r="H92" s="6"/>
      <c r="I92" s="6"/>
      <c r="J92" s="6"/>
      <c r="O92" s="6"/>
      <c r="P92" s="6"/>
      <c r="Q92" s="6"/>
      <c r="R92" s="6"/>
      <c r="S92" s="6"/>
      <c r="T92" s="6"/>
      <c r="U92" s="6"/>
      <c r="V92" s="6"/>
    </row>
    <row r="93" spans="1:22" x14ac:dyDescent="0.2">
      <c r="H93" s="6"/>
      <c r="I93" s="6"/>
      <c r="J93" s="6"/>
      <c r="O93" s="6"/>
      <c r="P93" s="6"/>
      <c r="Q93" s="6"/>
      <c r="R93" s="6"/>
      <c r="S93" s="6"/>
      <c r="T93" s="6"/>
      <c r="U93" s="6"/>
      <c r="V93" s="6"/>
    </row>
    <row r="94" spans="1:22" x14ac:dyDescent="0.2">
      <c r="A94" t="s">
        <v>35</v>
      </c>
      <c r="B94" t="s">
        <v>36</v>
      </c>
      <c r="C94">
        <v>0</v>
      </c>
      <c r="D94">
        <v>1</v>
      </c>
      <c r="E94">
        <v>0.3034</v>
      </c>
      <c r="G94">
        <v>1</v>
      </c>
      <c r="H94" s="6">
        <f>AVERAGE(F94:F98)/B$13</f>
        <v>0</v>
      </c>
      <c r="I94" s="6">
        <f>STDEV(F94:F98)/B$13</f>
        <v>0</v>
      </c>
      <c r="J94" s="6" t="e">
        <f>I94/H94*100</f>
        <v>#DIV/0!</v>
      </c>
      <c r="O94" s="6"/>
      <c r="P94" s="6"/>
      <c r="Q94" s="6"/>
      <c r="R94" s="6"/>
      <c r="S94" s="6"/>
      <c r="T94" s="6"/>
      <c r="U94" s="6"/>
      <c r="V94" s="6"/>
    </row>
    <row r="95" spans="1:22" x14ac:dyDescent="0.2">
      <c r="A95" t="s">
        <v>35</v>
      </c>
      <c r="B95" t="s">
        <v>36</v>
      </c>
      <c r="C95">
        <v>0</v>
      </c>
      <c r="D95">
        <v>2</v>
      </c>
      <c r="E95">
        <v>0</v>
      </c>
      <c r="F95">
        <v>0</v>
      </c>
      <c r="G95">
        <v>0</v>
      </c>
      <c r="H95" s="6"/>
      <c r="I95" s="6"/>
      <c r="J95" s="6"/>
      <c r="O95" s="6"/>
      <c r="P95" s="6"/>
      <c r="Q95" s="6"/>
      <c r="R95" s="6"/>
      <c r="S95" s="6"/>
      <c r="T95" s="6"/>
      <c r="U95" s="6"/>
      <c r="V95" s="6"/>
    </row>
    <row r="96" spans="1:22" x14ac:dyDescent="0.2">
      <c r="A96" t="s">
        <v>35</v>
      </c>
      <c r="B96" t="s">
        <v>36</v>
      </c>
      <c r="C96">
        <v>0</v>
      </c>
      <c r="D96">
        <v>3</v>
      </c>
      <c r="E96">
        <v>0</v>
      </c>
      <c r="F96">
        <v>0</v>
      </c>
      <c r="G96">
        <v>0</v>
      </c>
      <c r="H96" s="6"/>
      <c r="I96" s="6"/>
      <c r="J96" s="6"/>
      <c r="O96" s="6"/>
      <c r="P96" s="6"/>
      <c r="Q96" s="6"/>
      <c r="R96" s="6"/>
      <c r="S96" s="6"/>
      <c r="T96" s="6"/>
      <c r="U96" s="6"/>
      <c r="V96" s="6"/>
    </row>
    <row r="97" spans="1:22" x14ac:dyDescent="0.2">
      <c r="A97" t="s">
        <v>35</v>
      </c>
      <c r="B97" t="s">
        <v>36</v>
      </c>
      <c r="C97">
        <v>0</v>
      </c>
      <c r="D97">
        <v>4</v>
      </c>
      <c r="E97">
        <v>0</v>
      </c>
      <c r="F97">
        <v>0</v>
      </c>
      <c r="G97">
        <v>0</v>
      </c>
      <c r="H97" s="6"/>
      <c r="I97" s="6"/>
      <c r="J97" s="6"/>
      <c r="O97" s="6"/>
      <c r="P97" s="6"/>
      <c r="Q97" s="6"/>
      <c r="R97" s="6"/>
      <c r="S97" s="6"/>
      <c r="T97" s="6"/>
      <c r="U97" s="6"/>
      <c r="V97" s="6"/>
    </row>
    <row r="98" spans="1:22" x14ac:dyDescent="0.2">
      <c r="H98" s="6"/>
      <c r="I98" s="6"/>
      <c r="J98" s="6"/>
      <c r="O98" s="6"/>
      <c r="P98" s="6"/>
      <c r="Q98" s="6"/>
      <c r="R98" s="6"/>
      <c r="S98" s="6"/>
      <c r="T98" s="6"/>
      <c r="U98" s="6"/>
      <c r="V98" s="6"/>
    </row>
    <row r="99" spans="1:22" x14ac:dyDescent="0.2">
      <c r="H99" s="6"/>
      <c r="I99" s="6"/>
      <c r="J99" s="6"/>
      <c r="O99" s="6"/>
      <c r="P99" s="6"/>
      <c r="Q99" s="6"/>
      <c r="R99" s="6"/>
      <c r="S99" s="6"/>
      <c r="T99" s="6"/>
      <c r="U99" s="6"/>
      <c r="V99" s="6"/>
    </row>
    <row r="100" spans="1:22" x14ac:dyDescent="0.2">
      <c r="A100" t="s">
        <v>35</v>
      </c>
      <c r="B100" t="s">
        <v>36</v>
      </c>
      <c r="C100">
        <v>0</v>
      </c>
      <c r="D100">
        <v>1</v>
      </c>
      <c r="E100">
        <v>0</v>
      </c>
      <c r="F100">
        <v>0</v>
      </c>
      <c r="G100">
        <v>0</v>
      </c>
      <c r="H100" s="6">
        <f>AVERAGE(F100:F104)/B$13</f>
        <v>0.30078440593280353</v>
      </c>
      <c r="I100" s="6">
        <f>STDEV(F100:F104)/B$13</f>
        <v>0.5209738732000373</v>
      </c>
      <c r="J100" s="6">
        <f>I100/H100*100</f>
        <v>173.2050807568877</v>
      </c>
      <c r="O100" s="6"/>
      <c r="P100" s="6"/>
      <c r="Q100" s="6"/>
      <c r="R100" s="6"/>
      <c r="S100" s="6"/>
      <c r="T100" s="6"/>
      <c r="U100" s="6"/>
      <c r="V100" s="6"/>
    </row>
    <row r="101" spans="1:22" x14ac:dyDescent="0.2">
      <c r="A101" t="s">
        <v>35</v>
      </c>
      <c r="B101" t="s">
        <v>36</v>
      </c>
      <c r="C101">
        <v>0</v>
      </c>
      <c r="D101">
        <v>2</v>
      </c>
      <c r="E101">
        <v>0</v>
      </c>
      <c r="F101">
        <v>0</v>
      </c>
      <c r="G101">
        <v>0</v>
      </c>
      <c r="H101" s="6"/>
      <c r="I101" s="6"/>
      <c r="J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2">
      <c r="A102" t="s">
        <v>35</v>
      </c>
      <c r="B102" t="s">
        <v>36</v>
      </c>
      <c r="C102">
        <v>0</v>
      </c>
      <c r="D102">
        <v>3</v>
      </c>
      <c r="E102">
        <v>0.1037</v>
      </c>
      <c r="F102">
        <v>0.1037</v>
      </c>
      <c r="G102">
        <v>0</v>
      </c>
      <c r="H102" s="6"/>
      <c r="I102" s="6"/>
      <c r="J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">
      <c r="H103" s="6"/>
      <c r="I103" s="6"/>
      <c r="J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">
      <c r="H104" s="6"/>
      <c r="I104" s="6"/>
      <c r="J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">
      <c r="A105" t="s">
        <v>38</v>
      </c>
      <c r="B105" t="s">
        <v>175</v>
      </c>
      <c r="C105">
        <v>1</v>
      </c>
      <c r="D105">
        <v>1</v>
      </c>
      <c r="E105">
        <v>7.4800000000000005E-2</v>
      </c>
      <c r="F105">
        <v>7.4800000000000005E-2</v>
      </c>
      <c r="G105">
        <v>0</v>
      </c>
      <c r="H105" s="6">
        <f>AVERAGE(F105:F109)/B$13</f>
        <v>0.5580609421549797</v>
      </c>
      <c r="I105" s="6">
        <f>STDEV(F105:F109)/B$13</f>
        <v>0.51792812905634078</v>
      </c>
      <c r="J105" s="6">
        <f>I105/H105*100</f>
        <v>92.808525007382869</v>
      </c>
      <c r="O105" s="6"/>
      <c r="P105" s="6"/>
      <c r="Q105" s="6"/>
      <c r="R105" s="6"/>
      <c r="S105" s="6"/>
      <c r="T105" s="6"/>
      <c r="U105" s="6"/>
      <c r="V105" s="6"/>
    </row>
    <row r="106" spans="1:22" x14ac:dyDescent="0.2">
      <c r="A106" t="s">
        <v>38</v>
      </c>
      <c r="B106" t="s">
        <v>175</v>
      </c>
      <c r="C106">
        <v>1</v>
      </c>
      <c r="D106">
        <v>2</v>
      </c>
      <c r="E106">
        <v>0.1176</v>
      </c>
      <c r="F106">
        <v>0.1176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">
      <c r="A107" t="s">
        <v>38</v>
      </c>
      <c r="B107" t="s">
        <v>175</v>
      </c>
      <c r="C107">
        <v>1</v>
      </c>
      <c r="D107">
        <v>3</v>
      </c>
      <c r="E107">
        <v>0</v>
      </c>
      <c r="F107">
        <v>0</v>
      </c>
      <c r="G107">
        <v>0</v>
      </c>
      <c r="H107" s="6"/>
      <c r="I107" s="6"/>
      <c r="J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">
      <c r="H109" s="6"/>
      <c r="I109" s="6"/>
      <c r="J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">
      <c r="A110" t="s">
        <v>40</v>
      </c>
      <c r="B110">
        <v>25</v>
      </c>
      <c r="C110">
        <v>2</v>
      </c>
      <c r="D110">
        <v>1</v>
      </c>
      <c r="E110">
        <v>3.0249999999999999</v>
      </c>
      <c r="F110">
        <v>3.0249999999999999</v>
      </c>
      <c r="G110">
        <v>0</v>
      </c>
      <c r="H110" s="6">
        <f>AVERAGE(F110:F114)/B$13</f>
        <v>26.287454879161025</v>
      </c>
      <c r="I110" s="6">
        <f>STDEV(F110:F114)/B$13</f>
        <v>0.24550161241820881</v>
      </c>
      <c r="J110" s="6">
        <f>I110/H110*100</f>
        <v>0.93391168352637455</v>
      </c>
      <c r="O110" s="6"/>
      <c r="P110" s="6"/>
      <c r="Q110" s="6"/>
      <c r="R110" s="6"/>
      <c r="S110" s="6"/>
      <c r="T110" s="6"/>
      <c r="U110" s="6"/>
      <c r="V110" s="6"/>
    </row>
    <row r="111" spans="1:22" x14ac:dyDescent="0.2">
      <c r="A111" t="s">
        <v>40</v>
      </c>
      <c r="B111">
        <v>25</v>
      </c>
      <c r="C111">
        <v>2</v>
      </c>
      <c r="D111">
        <v>2</v>
      </c>
      <c r="E111">
        <v>2.9910000000000001</v>
      </c>
      <c r="F111">
        <v>2.9910000000000001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">
      <c r="A112" t="s">
        <v>40</v>
      </c>
      <c r="B112">
        <v>25</v>
      </c>
      <c r="C112">
        <v>2</v>
      </c>
      <c r="D112">
        <v>3</v>
      </c>
      <c r="E112">
        <v>3.0470000000000002</v>
      </c>
      <c r="F112">
        <v>3.0470000000000002</v>
      </c>
      <c r="G112">
        <v>0</v>
      </c>
      <c r="H112" s="6"/>
      <c r="I112" s="6"/>
      <c r="J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">
      <c r="H114" s="6"/>
      <c r="I114" s="6"/>
      <c r="J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">
      <c r="A115" t="s">
        <v>41</v>
      </c>
      <c r="B115">
        <v>50</v>
      </c>
      <c r="C115">
        <v>3</v>
      </c>
      <c r="D115">
        <v>1</v>
      </c>
      <c r="E115">
        <v>5.641</v>
      </c>
      <c r="G115">
        <v>1</v>
      </c>
      <c r="H115" s="6">
        <f>AVERAGE(F115:F119)/B$13</f>
        <v>51.846878071830879</v>
      </c>
      <c r="I115" s="6">
        <f>STDEV(F115:F119)/B$13</f>
        <v>0.84366385272233113</v>
      </c>
      <c r="J115" s="6">
        <f>I115/H115*100</f>
        <v>1.6272220895412124</v>
      </c>
      <c r="O115" s="6"/>
      <c r="P115" s="6"/>
      <c r="Q115" s="6"/>
      <c r="R115" s="6"/>
      <c r="S115" s="6"/>
      <c r="T115" s="6"/>
      <c r="U115" s="6"/>
      <c r="V115" s="6"/>
    </row>
    <row r="116" spans="1:22" x14ac:dyDescent="0.2">
      <c r="A116" t="s">
        <v>41</v>
      </c>
      <c r="B116">
        <v>50</v>
      </c>
      <c r="C116">
        <v>3</v>
      </c>
      <c r="D116">
        <v>2</v>
      </c>
      <c r="E116">
        <v>6.0679999999999996</v>
      </c>
      <c r="F116">
        <v>6.0679999999999996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">
      <c r="A117" t="s">
        <v>41</v>
      </c>
      <c r="B117">
        <v>50</v>
      </c>
      <c r="C117">
        <v>3</v>
      </c>
      <c r="D117">
        <v>3</v>
      </c>
      <c r="E117">
        <v>5.8840000000000003</v>
      </c>
      <c r="F117">
        <v>5.8840000000000003</v>
      </c>
      <c r="G117">
        <v>0</v>
      </c>
      <c r="H117" s="6"/>
      <c r="I117" s="6"/>
      <c r="J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">
      <c r="A118" t="s">
        <v>41</v>
      </c>
      <c r="B118">
        <v>50</v>
      </c>
      <c r="C118">
        <v>3</v>
      </c>
      <c r="D118">
        <v>4</v>
      </c>
      <c r="E118">
        <v>5.7350000000000003</v>
      </c>
      <c r="G118">
        <v>1</v>
      </c>
      <c r="H118" s="6"/>
      <c r="I118" s="6"/>
      <c r="J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2">
      <c r="A119" t="s">
        <v>41</v>
      </c>
      <c r="B119">
        <v>50</v>
      </c>
      <c r="C119">
        <v>3</v>
      </c>
      <c r="D119">
        <v>5</v>
      </c>
      <c r="E119">
        <v>5.923</v>
      </c>
      <c r="F119">
        <v>5.923</v>
      </c>
      <c r="G119">
        <v>0</v>
      </c>
      <c r="H119" s="6"/>
      <c r="I119" s="6"/>
      <c r="J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2">
      <c r="H120" s="6"/>
      <c r="I120" s="6"/>
      <c r="J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">
      <c r="H121" s="6"/>
      <c r="I121" s="6"/>
      <c r="J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A122" t="s">
        <v>42</v>
      </c>
      <c r="B122">
        <v>75</v>
      </c>
      <c r="C122">
        <v>4</v>
      </c>
      <c r="D122">
        <v>1</v>
      </c>
      <c r="E122">
        <v>8.7530000000000001</v>
      </c>
      <c r="F122">
        <v>8.7530000000000001</v>
      </c>
      <c r="G122">
        <v>0</v>
      </c>
      <c r="H122" s="6">
        <f>AVERAGE(F122:F126)/B$13</f>
        <v>75.767504838733771</v>
      </c>
      <c r="I122" s="6">
        <f>STDEV(F122:F126)/B$13</f>
        <v>0.78044597302504304</v>
      </c>
      <c r="J122" s="6">
        <f>I122/H122*100</f>
        <v>1.0300536815699182</v>
      </c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A123" t="s">
        <v>42</v>
      </c>
      <c r="B123">
        <v>75</v>
      </c>
      <c r="C123">
        <v>4</v>
      </c>
      <c r="D123">
        <v>2</v>
      </c>
      <c r="E123">
        <v>8.7650000000000006</v>
      </c>
      <c r="F123">
        <v>8.7650000000000006</v>
      </c>
      <c r="G123">
        <v>0</v>
      </c>
      <c r="H123" s="6"/>
      <c r="I123" s="6"/>
      <c r="J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">
      <c r="A124" t="s">
        <v>42</v>
      </c>
      <c r="B124">
        <v>75</v>
      </c>
      <c r="C124">
        <v>4</v>
      </c>
      <c r="D124">
        <v>3</v>
      </c>
      <c r="E124">
        <v>8.6039999999999992</v>
      </c>
      <c r="F124">
        <v>8.6039999999999992</v>
      </c>
      <c r="G124">
        <v>0</v>
      </c>
      <c r="H124" s="6"/>
      <c r="I124" s="6"/>
      <c r="J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2">
      <c r="H125" s="6"/>
      <c r="I125" s="6"/>
      <c r="J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">
      <c r="H126" s="6"/>
      <c r="I126" s="6"/>
      <c r="J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">
      <c r="A127" t="s">
        <v>43</v>
      </c>
      <c r="B127">
        <v>100</v>
      </c>
      <c r="C127">
        <v>5</v>
      </c>
      <c r="D127">
        <v>1</v>
      </c>
      <c r="E127">
        <v>11.48</v>
      </c>
      <c r="F127">
        <v>11.48</v>
      </c>
      <c r="G127">
        <v>0</v>
      </c>
      <c r="H127" s="6">
        <f>AVERAGE(F127:F131)/B$13</f>
        <v>100.9092524821816</v>
      </c>
      <c r="I127" s="6">
        <f>STDEV(F127:F131)/B$13</f>
        <v>0.93043116261771708</v>
      </c>
      <c r="J127" s="6">
        <f>I127/H127*100</f>
        <v>0.92204742353235758</v>
      </c>
      <c r="O127" s="6"/>
      <c r="P127" s="6"/>
      <c r="Q127" s="6"/>
      <c r="R127" s="6"/>
      <c r="S127" s="6"/>
      <c r="T127" s="6"/>
      <c r="U127" s="6"/>
      <c r="V127" s="6"/>
    </row>
    <row r="128" spans="1:22" x14ac:dyDescent="0.2">
      <c r="A128" t="s">
        <v>43</v>
      </c>
      <c r="B128">
        <v>100</v>
      </c>
      <c r="C128">
        <v>5</v>
      </c>
      <c r="D128">
        <v>2</v>
      </c>
      <c r="E128">
        <v>11.69</v>
      </c>
      <c r="F128">
        <v>11.69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2">
      <c r="A129" t="s">
        <v>43</v>
      </c>
      <c r="B129">
        <v>100</v>
      </c>
      <c r="C129">
        <v>5</v>
      </c>
      <c r="D129">
        <v>3</v>
      </c>
      <c r="E129">
        <v>11.62</v>
      </c>
      <c r="F129">
        <v>11.62</v>
      </c>
      <c r="G129">
        <v>0</v>
      </c>
      <c r="H129" s="6"/>
      <c r="I129" s="6"/>
      <c r="J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2">
      <c r="H130" s="6"/>
      <c r="I130" s="6"/>
      <c r="J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">
      <c r="H131" s="6"/>
      <c r="I131" s="6"/>
      <c r="J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">
      <c r="A132" t="s">
        <v>35</v>
      </c>
      <c r="B132" t="s">
        <v>36</v>
      </c>
      <c r="C132">
        <v>0</v>
      </c>
      <c r="D132">
        <v>1</v>
      </c>
      <c r="E132">
        <v>0</v>
      </c>
      <c r="F132">
        <v>0</v>
      </c>
      <c r="G132">
        <v>0</v>
      </c>
      <c r="H132" s="6">
        <f>AVERAGE(F132:F136)/B$13</f>
        <v>0.25379590664532597</v>
      </c>
      <c r="I132" s="6">
        <f>STDEV(F132:F136)/B$13</f>
        <v>0.43958740506271232</v>
      </c>
      <c r="J132" s="6">
        <f>I132/H132*100</f>
        <v>173.20508075688775</v>
      </c>
      <c r="O132" s="6"/>
      <c r="P132" s="6"/>
      <c r="Q132" s="6"/>
      <c r="R132" s="6"/>
      <c r="S132" s="6"/>
      <c r="T132" s="6"/>
      <c r="U132" s="6"/>
      <c r="V132" s="6"/>
    </row>
    <row r="133" spans="1:22" x14ac:dyDescent="0.2">
      <c r="A133" t="s">
        <v>35</v>
      </c>
      <c r="B133" t="s">
        <v>36</v>
      </c>
      <c r="C133">
        <v>0</v>
      </c>
      <c r="D133">
        <v>2</v>
      </c>
      <c r="E133">
        <v>8.7499999999999994E-2</v>
      </c>
      <c r="F133">
        <v>8.7499999999999994E-2</v>
      </c>
      <c r="G133">
        <v>0</v>
      </c>
      <c r="H133" s="6"/>
      <c r="I133" s="6"/>
      <c r="J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2">
      <c r="A134" t="s">
        <v>35</v>
      </c>
      <c r="B134" t="s">
        <v>36</v>
      </c>
      <c r="C134">
        <v>0</v>
      </c>
      <c r="D134">
        <v>3</v>
      </c>
      <c r="E134">
        <v>0</v>
      </c>
      <c r="F134">
        <v>0</v>
      </c>
      <c r="G134">
        <v>0</v>
      </c>
      <c r="H134" s="6"/>
      <c r="I134" s="6"/>
      <c r="J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2">
      <c r="H135" s="6"/>
      <c r="I135" s="6"/>
      <c r="J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">
      <c r="H136" s="6"/>
      <c r="I136" s="6"/>
      <c r="J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2">
      <c r="A137" t="s">
        <v>31</v>
      </c>
      <c r="B137" t="s">
        <v>32</v>
      </c>
      <c r="C137">
        <v>61</v>
      </c>
      <c r="D137">
        <v>1</v>
      </c>
      <c r="E137">
        <v>6.1070000000000002</v>
      </c>
      <c r="F137">
        <v>6.1070000000000002</v>
      </c>
      <c r="G137">
        <v>0</v>
      </c>
      <c r="H137" s="6">
        <f>AVERAGE(F137:F141)/B$13</f>
        <v>52.632920251269546</v>
      </c>
      <c r="I137" s="6">
        <f>STDEV(F137:F141)/B$13</f>
        <v>0.67918743609243637</v>
      </c>
      <c r="J137" s="6">
        <f>I137/H137*100</f>
        <v>1.2904232424307749</v>
      </c>
      <c r="O137" s="6"/>
      <c r="P137" s="6"/>
      <c r="Q137" s="6"/>
      <c r="R137" s="6"/>
      <c r="S137" s="6"/>
      <c r="T137" s="6"/>
      <c r="U137" s="6"/>
      <c r="V137" s="6"/>
    </row>
    <row r="138" spans="1:22" x14ac:dyDescent="0.2">
      <c r="A138" t="s">
        <v>31</v>
      </c>
      <c r="B138" t="s">
        <v>32</v>
      </c>
      <c r="C138">
        <v>61</v>
      </c>
      <c r="D138">
        <v>2</v>
      </c>
      <c r="E138">
        <v>5.96</v>
      </c>
      <c r="F138">
        <v>5.96</v>
      </c>
      <c r="G138">
        <v>0</v>
      </c>
      <c r="H138" s="6"/>
      <c r="I138" s="6"/>
      <c r="J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2">
      <c r="A139" t="s">
        <v>31</v>
      </c>
      <c r="B139" t="s">
        <v>32</v>
      </c>
      <c r="C139">
        <v>61</v>
      </c>
      <c r="D139">
        <v>3</v>
      </c>
      <c r="E139">
        <v>6.0789999999999997</v>
      </c>
      <c r="F139">
        <v>6.0789999999999997</v>
      </c>
      <c r="G139">
        <v>0</v>
      </c>
      <c r="H139" s="6"/>
      <c r="I139" s="6"/>
      <c r="J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2">
      <c r="H140" s="6"/>
      <c r="I140" s="6"/>
      <c r="J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2">
      <c r="H141" s="6"/>
      <c r="I141" s="6"/>
      <c r="J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">
      <c r="A142" t="s">
        <v>35</v>
      </c>
      <c r="B142" t="s">
        <v>36</v>
      </c>
      <c r="C142">
        <v>0</v>
      </c>
      <c r="D142">
        <v>1</v>
      </c>
      <c r="E142">
        <v>0.1515</v>
      </c>
      <c r="F142">
        <v>0.1515</v>
      </c>
      <c r="G142">
        <v>0</v>
      </c>
      <c r="H142" s="6">
        <f>AVERAGE(F142:F146)/B$13</f>
        <v>0.43942948407733584</v>
      </c>
      <c r="I142" s="6">
        <f>STDEV(F142:F146)/B$13</f>
        <v>0.76111419276572456</v>
      </c>
      <c r="J142" s="6">
        <f>I142/H142*100</f>
        <v>173.20508075688772</v>
      </c>
      <c r="O142" s="6"/>
      <c r="P142" s="6"/>
      <c r="Q142" s="6"/>
      <c r="R142" s="6"/>
      <c r="S142" s="6"/>
      <c r="T142" s="6"/>
      <c r="U142" s="6"/>
      <c r="V142" s="6"/>
    </row>
    <row r="143" spans="1:22" x14ac:dyDescent="0.2">
      <c r="A143" t="s">
        <v>35</v>
      </c>
      <c r="B143" t="s">
        <v>36</v>
      </c>
      <c r="C143">
        <v>0</v>
      </c>
      <c r="D143">
        <v>2</v>
      </c>
      <c r="E143">
        <v>0</v>
      </c>
      <c r="F143">
        <v>0</v>
      </c>
      <c r="G143">
        <v>0</v>
      </c>
      <c r="H143" s="6"/>
      <c r="I143" s="6"/>
      <c r="J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2">
      <c r="A144" t="s">
        <v>35</v>
      </c>
      <c r="B144" t="s">
        <v>36</v>
      </c>
      <c r="C144">
        <v>0</v>
      </c>
      <c r="D144">
        <v>3</v>
      </c>
      <c r="E144">
        <v>0</v>
      </c>
      <c r="F144">
        <v>0</v>
      </c>
      <c r="G144">
        <v>0</v>
      </c>
      <c r="H144" s="6"/>
      <c r="I144" s="6"/>
      <c r="J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2">
      <c r="H145" s="6"/>
      <c r="I145" s="6"/>
      <c r="J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2">
      <c r="H146" s="6"/>
      <c r="I146" s="6"/>
      <c r="J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">
      <c r="A147" t="s">
        <v>44</v>
      </c>
      <c r="B147" t="s">
        <v>45</v>
      </c>
      <c r="C147">
        <v>6</v>
      </c>
      <c r="D147">
        <v>1</v>
      </c>
      <c r="E147">
        <v>9.7949999999999999</v>
      </c>
      <c r="F147">
        <v>9.7949999999999999</v>
      </c>
      <c r="G147">
        <v>0</v>
      </c>
      <c r="H147" s="6">
        <f>AVERAGE(F147:F151)/B$13</f>
        <v>84.379162516790615</v>
      </c>
      <c r="I147" s="6">
        <f>STDEV(F147:F151)/B$13</f>
        <v>0.7446839313095881</v>
      </c>
      <c r="J147" s="6">
        <f>I147/H147*100</f>
        <v>0.88254482397997669</v>
      </c>
      <c r="O147" s="6"/>
      <c r="P147" s="6"/>
      <c r="Q147" s="6"/>
      <c r="R147" s="6"/>
      <c r="S147" s="6"/>
      <c r="T147" s="6"/>
      <c r="U147" s="6"/>
      <c r="V147" s="6"/>
    </row>
    <row r="148" spans="1:22" x14ac:dyDescent="0.2">
      <c r="A148" t="s">
        <v>44</v>
      </c>
      <c r="B148" t="s">
        <v>45</v>
      </c>
      <c r="C148">
        <v>6</v>
      </c>
      <c r="D148">
        <v>2</v>
      </c>
      <c r="E148">
        <v>13.23</v>
      </c>
      <c r="G148">
        <v>1</v>
      </c>
      <c r="H148" s="6"/>
      <c r="I148" s="6"/>
      <c r="J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2">
      <c r="A149" t="s">
        <v>44</v>
      </c>
      <c r="B149" t="s">
        <v>45</v>
      </c>
      <c r="C149">
        <v>6</v>
      </c>
      <c r="D149">
        <v>3</v>
      </c>
      <c r="E149">
        <v>9.6370000000000005</v>
      </c>
      <c r="F149">
        <v>9.6370000000000005</v>
      </c>
      <c r="G149">
        <v>0</v>
      </c>
      <c r="H149" s="6"/>
      <c r="I149" s="6"/>
      <c r="J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2">
      <c r="A150" t="s">
        <v>44</v>
      </c>
      <c r="B150" t="s">
        <v>45</v>
      </c>
      <c r="C150">
        <v>6</v>
      </c>
      <c r="D150">
        <v>4</v>
      </c>
      <c r="E150">
        <v>9.6590000000000007</v>
      </c>
      <c r="F150">
        <v>9.6590000000000007</v>
      </c>
      <c r="G150">
        <v>0</v>
      </c>
      <c r="H150" s="6"/>
      <c r="I150" s="6"/>
      <c r="J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2">
      <c r="H151" s="6"/>
      <c r="I151" s="6"/>
      <c r="J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">
      <c r="H152" s="6"/>
      <c r="I152" s="6"/>
      <c r="J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">
      <c r="A153" t="s">
        <v>46</v>
      </c>
      <c r="B153" t="s">
        <v>47</v>
      </c>
      <c r="C153">
        <v>7</v>
      </c>
      <c r="D153">
        <v>1</v>
      </c>
      <c r="E153">
        <v>8.2040000000000006</v>
      </c>
      <c r="F153">
        <v>8.2040000000000006</v>
      </c>
      <c r="G153">
        <v>0</v>
      </c>
      <c r="H153" s="6">
        <f>AVERAGE(F153:F157)/B$13</f>
        <v>70.862717660022383</v>
      </c>
      <c r="I153" s="6">
        <f>STDEV(F153:F157)/B$13</f>
        <v>0.47424243237864439</v>
      </c>
      <c r="J153" s="6">
        <f>I153/H153*100</f>
        <v>0.66924110172279072</v>
      </c>
      <c r="O153" s="6"/>
      <c r="P153" s="6"/>
      <c r="Q153" s="6"/>
      <c r="R153" s="6"/>
      <c r="S153" s="6"/>
      <c r="T153" s="6"/>
      <c r="U153" s="6"/>
      <c r="V153" s="6"/>
    </row>
    <row r="154" spans="1:22" x14ac:dyDescent="0.2">
      <c r="A154" t="s">
        <v>46</v>
      </c>
      <c r="B154" t="s">
        <v>47</v>
      </c>
      <c r="C154">
        <v>7</v>
      </c>
      <c r="D154">
        <v>2</v>
      </c>
      <c r="E154">
        <v>8.0980000000000008</v>
      </c>
      <c r="F154">
        <v>8.0980000000000008</v>
      </c>
      <c r="G154">
        <v>0</v>
      </c>
      <c r="H154" s="6"/>
      <c r="I154" s="6"/>
      <c r="J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2">
      <c r="A155" t="s">
        <v>46</v>
      </c>
      <c r="B155" t="s">
        <v>47</v>
      </c>
      <c r="C155">
        <v>7</v>
      </c>
      <c r="D155">
        <v>3</v>
      </c>
      <c r="E155">
        <v>8.1289999999999996</v>
      </c>
      <c r="F155">
        <v>8.1289999999999996</v>
      </c>
      <c r="G155">
        <v>0</v>
      </c>
      <c r="H155" s="6"/>
      <c r="I155" s="6"/>
      <c r="J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2">
      <c r="H156" s="6"/>
      <c r="I156" s="6"/>
      <c r="J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">
      <c r="H157" s="6"/>
      <c r="I157" s="6"/>
      <c r="J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">
      <c r="A158" t="s">
        <v>48</v>
      </c>
      <c r="B158" t="s">
        <v>49</v>
      </c>
      <c r="C158">
        <v>8</v>
      </c>
      <c r="D158">
        <v>1</v>
      </c>
      <c r="E158">
        <v>6.6390000000000002</v>
      </c>
      <c r="F158">
        <v>6.6390000000000002</v>
      </c>
      <c r="G158">
        <v>0</v>
      </c>
      <c r="H158" s="6">
        <f>AVERAGE(F158:F162)/B$13</f>
        <v>57.311466507485669</v>
      </c>
      <c r="I158" s="6">
        <f>STDEV(F158:F162)/B$13</f>
        <v>0.39688462857090911</v>
      </c>
      <c r="J158" s="6">
        <f>I158/H158*100</f>
        <v>0.69250475124218025</v>
      </c>
      <c r="O158" s="6"/>
      <c r="P158" s="6"/>
      <c r="Q158" s="6"/>
      <c r="R158" s="6"/>
      <c r="S158" s="6"/>
      <c r="T158" s="6"/>
      <c r="U158" s="6"/>
      <c r="V158" s="6"/>
    </row>
    <row r="159" spans="1:22" x14ac:dyDescent="0.2">
      <c r="A159" t="s">
        <v>48</v>
      </c>
      <c r="B159" t="s">
        <v>49</v>
      </c>
      <c r="C159">
        <v>8</v>
      </c>
      <c r="D159">
        <v>2</v>
      </c>
      <c r="E159">
        <v>6.56</v>
      </c>
      <c r="F159">
        <v>6.56</v>
      </c>
      <c r="G159">
        <v>0</v>
      </c>
      <c r="H159" s="6"/>
      <c r="I159" s="6"/>
      <c r="J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2">
      <c r="A160" t="s">
        <v>48</v>
      </c>
      <c r="B160" t="s">
        <v>49</v>
      </c>
      <c r="C160">
        <v>8</v>
      </c>
      <c r="D160">
        <v>3</v>
      </c>
      <c r="E160">
        <v>6.56</v>
      </c>
      <c r="F160">
        <v>6.56</v>
      </c>
      <c r="G160">
        <v>0</v>
      </c>
      <c r="H160" s="6"/>
      <c r="I160" s="6"/>
      <c r="J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2">
      <c r="H161" s="6"/>
      <c r="I161" s="6"/>
      <c r="J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2">
      <c r="H162" s="6"/>
      <c r="I162" s="6"/>
      <c r="J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2">
      <c r="A163" t="s">
        <v>67</v>
      </c>
      <c r="B163" t="s">
        <v>209</v>
      </c>
      <c r="C163">
        <v>20</v>
      </c>
      <c r="D163">
        <v>1</v>
      </c>
      <c r="E163">
        <v>8.3789999999999996</v>
      </c>
      <c r="F163">
        <v>8.3789999999999996</v>
      </c>
      <c r="G163">
        <v>0</v>
      </c>
      <c r="H163" s="6">
        <f>AVERAGE(F163:F167)/B$13</f>
        <v>72.611734022389612</v>
      </c>
      <c r="I163" s="6">
        <f>STDEV(F163:F167)/B$13</f>
        <v>0.60225537172889843</v>
      </c>
      <c r="J163" s="6">
        <f>I163/H163*100</f>
        <v>0.82941879826639964</v>
      </c>
      <c r="O163" s="6"/>
      <c r="P163" s="6"/>
      <c r="Q163" s="6"/>
      <c r="R163" s="6"/>
      <c r="S163" s="6"/>
      <c r="T163" s="6"/>
      <c r="U163" s="6"/>
      <c r="V163" s="6"/>
    </row>
    <row r="164" spans="1:22" x14ac:dyDescent="0.2">
      <c r="A164" t="s">
        <v>67</v>
      </c>
      <c r="B164" t="s">
        <v>209</v>
      </c>
      <c r="C164">
        <v>20</v>
      </c>
      <c r="D164">
        <v>2</v>
      </c>
      <c r="E164">
        <v>8.39</v>
      </c>
      <c r="F164">
        <v>8.39</v>
      </c>
      <c r="G164">
        <v>0</v>
      </c>
      <c r="H164" s="6"/>
      <c r="I164" s="6"/>
      <c r="J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2">
      <c r="A165" t="s">
        <v>67</v>
      </c>
      <c r="B165" t="s">
        <v>209</v>
      </c>
      <c r="C165">
        <v>20</v>
      </c>
      <c r="D165">
        <v>3</v>
      </c>
      <c r="E165">
        <v>8.2650000000000006</v>
      </c>
      <c r="F165">
        <v>8.2650000000000006</v>
      </c>
      <c r="G165">
        <v>0</v>
      </c>
      <c r="H165" s="6"/>
      <c r="I165" s="6"/>
      <c r="J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2">
      <c r="H166" s="6"/>
      <c r="I166" s="6"/>
      <c r="J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2">
      <c r="H167" s="6"/>
      <c r="I167" s="6"/>
      <c r="J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2">
      <c r="A168" t="s">
        <v>68</v>
      </c>
      <c r="B168" t="s">
        <v>209</v>
      </c>
      <c r="C168">
        <v>21</v>
      </c>
      <c r="D168">
        <v>1</v>
      </c>
      <c r="E168">
        <v>8.2810000000000006</v>
      </c>
      <c r="F168">
        <v>8.2810000000000006</v>
      </c>
      <c r="G168">
        <v>0</v>
      </c>
      <c r="H168" s="6">
        <f>AVERAGE(F168:F172)/B$13</f>
        <v>70.7089898537115</v>
      </c>
      <c r="I168" s="6">
        <f>STDEV(F168:F172)/B$13</f>
        <v>1.3619839627663461</v>
      </c>
      <c r="J168" s="6">
        <f>I168/H168*100</f>
        <v>1.9261821807723871</v>
      </c>
      <c r="O168" s="6"/>
      <c r="P168" s="6"/>
      <c r="Q168" s="6"/>
      <c r="R168" s="6"/>
      <c r="S168" s="6"/>
      <c r="T168" s="6"/>
      <c r="U168" s="6"/>
      <c r="V168" s="6"/>
    </row>
    <row r="169" spans="1:22" x14ac:dyDescent="0.2">
      <c r="A169" t="s">
        <v>68</v>
      </c>
      <c r="B169" t="s">
        <v>209</v>
      </c>
      <c r="C169">
        <v>21</v>
      </c>
      <c r="D169">
        <v>2</v>
      </c>
      <c r="E169">
        <v>7.968</v>
      </c>
      <c r="F169">
        <v>7.968</v>
      </c>
      <c r="G169">
        <v>0</v>
      </c>
      <c r="H169" s="6"/>
      <c r="I169" s="6"/>
      <c r="J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2">
      <c r="A170" t="s">
        <v>68</v>
      </c>
      <c r="B170" t="s">
        <v>209</v>
      </c>
      <c r="C170">
        <v>21</v>
      </c>
      <c r="D170">
        <v>3</v>
      </c>
      <c r="E170">
        <v>8.1289999999999996</v>
      </c>
      <c r="F170">
        <v>8.1289999999999996</v>
      </c>
      <c r="G170">
        <v>0</v>
      </c>
      <c r="H170" s="6"/>
      <c r="I170" s="6"/>
      <c r="J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2">
      <c r="H171" s="6"/>
      <c r="I171" s="6"/>
      <c r="J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2">
      <c r="H172" s="6"/>
      <c r="I172" s="6"/>
      <c r="J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2">
      <c r="A173" t="s">
        <v>70</v>
      </c>
      <c r="B173" t="s">
        <v>209</v>
      </c>
      <c r="C173">
        <v>22</v>
      </c>
      <c r="D173">
        <v>1</v>
      </c>
      <c r="E173">
        <v>8.1310000000000002</v>
      </c>
      <c r="F173">
        <v>8.1310000000000002</v>
      </c>
      <c r="G173">
        <v>0</v>
      </c>
      <c r="H173" s="6">
        <f>AVERAGE(F173:F177)/B$13</f>
        <v>70.172392793947097</v>
      </c>
      <c r="I173" s="6">
        <f>STDEV(F173:F177)/B$13</f>
        <v>0.70597244563102513</v>
      </c>
      <c r="J173" s="6">
        <f>I173/H173*100</f>
        <v>1.0060544004877094</v>
      </c>
      <c r="O173" s="6"/>
      <c r="P173" s="6"/>
      <c r="Q173" s="6"/>
      <c r="R173" s="6"/>
      <c r="S173" s="6"/>
      <c r="T173" s="6"/>
      <c r="U173" s="6"/>
      <c r="V173" s="6"/>
    </row>
    <row r="174" spans="1:22" x14ac:dyDescent="0.2">
      <c r="A174" t="s">
        <v>70</v>
      </c>
      <c r="B174" t="s">
        <v>209</v>
      </c>
      <c r="C174">
        <v>22</v>
      </c>
      <c r="D174">
        <v>2</v>
      </c>
      <c r="E174">
        <v>7.9740000000000002</v>
      </c>
      <c r="F174">
        <v>7.9740000000000002</v>
      </c>
      <c r="G174">
        <v>0</v>
      </c>
      <c r="H174" s="6"/>
      <c r="I174" s="6"/>
      <c r="J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2">
      <c r="A175" t="s">
        <v>70</v>
      </c>
      <c r="B175" t="s">
        <v>209</v>
      </c>
      <c r="C175">
        <v>22</v>
      </c>
      <c r="D175">
        <v>3</v>
      </c>
      <c r="E175">
        <v>8.0879999999999992</v>
      </c>
      <c r="F175">
        <v>8.0879999999999992</v>
      </c>
      <c r="G175">
        <v>0</v>
      </c>
      <c r="H175" s="6"/>
      <c r="I175" s="6"/>
      <c r="J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2">
      <c r="H176" s="6"/>
      <c r="I176" s="6"/>
      <c r="J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2">
      <c r="H177" s="6"/>
      <c r="I177" s="6"/>
      <c r="J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2">
      <c r="A178" t="s">
        <v>56</v>
      </c>
      <c r="B178" t="s">
        <v>36</v>
      </c>
      <c r="C178">
        <v>0</v>
      </c>
      <c r="D178">
        <v>1</v>
      </c>
      <c r="E178">
        <v>0.18559999999999999</v>
      </c>
      <c r="F178">
        <v>0.18559999999999999</v>
      </c>
      <c r="G178">
        <v>0</v>
      </c>
      <c r="H178" s="6">
        <f>AVERAGE(F178:F182)/B$13</f>
        <v>1.5517806863457073</v>
      </c>
      <c r="I178" s="6">
        <f>STDEV(F178:F182)/B$13</f>
        <v>0.24547899397479556</v>
      </c>
      <c r="J178" s="6">
        <f>I178/H178*100</f>
        <v>15.819180901965904</v>
      </c>
      <c r="O178" s="6"/>
      <c r="P178" s="6"/>
      <c r="Q178" s="6"/>
      <c r="R178" s="6"/>
      <c r="S178" s="6"/>
      <c r="T178" s="6"/>
      <c r="U178" s="6"/>
      <c r="V178" s="6"/>
    </row>
    <row r="179" spans="1:22" x14ac:dyDescent="0.2">
      <c r="A179" t="s">
        <v>56</v>
      </c>
      <c r="B179" t="s">
        <v>36</v>
      </c>
      <c r="C179">
        <v>0</v>
      </c>
      <c r="D179">
        <v>2</v>
      </c>
      <c r="E179">
        <v>0.1472</v>
      </c>
      <c r="F179">
        <v>0.1472</v>
      </c>
      <c r="G179">
        <v>0</v>
      </c>
      <c r="H179" s="6"/>
      <c r="I179" s="6"/>
      <c r="J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2">
      <c r="A180" t="s">
        <v>56</v>
      </c>
      <c r="B180" t="s">
        <v>36</v>
      </c>
      <c r="C180">
        <v>0</v>
      </c>
      <c r="D180">
        <v>3</v>
      </c>
      <c r="E180">
        <v>0.20219999999999999</v>
      </c>
      <c r="F180">
        <v>0.20219999999999999</v>
      </c>
      <c r="G180">
        <v>0</v>
      </c>
      <c r="H180" s="6"/>
      <c r="I180" s="6"/>
      <c r="J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2">
      <c r="H181" s="6"/>
      <c r="I181" s="6"/>
      <c r="J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2">
      <c r="H182" s="6"/>
      <c r="I182" s="6"/>
      <c r="J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2">
      <c r="A183" t="s">
        <v>71</v>
      </c>
      <c r="B183" t="s">
        <v>210</v>
      </c>
      <c r="C183">
        <v>23</v>
      </c>
      <c r="D183">
        <v>1</v>
      </c>
      <c r="E183">
        <v>7.9619999999999997</v>
      </c>
      <c r="F183">
        <v>7.9619999999999997</v>
      </c>
      <c r="G183">
        <v>0</v>
      </c>
      <c r="H183" s="6">
        <f>AVERAGE(F183:F187)/B$13</f>
        <v>68.962874015991673</v>
      </c>
      <c r="I183" s="6">
        <f>STDEV(F183:F187)/B$13</f>
        <v>0.75705360246327336</v>
      </c>
      <c r="J183" s="6">
        <f>I183/H183*100</f>
        <v>1.0977697975402265</v>
      </c>
      <c r="O183" s="6"/>
      <c r="P183" s="6"/>
      <c r="Q183" s="6"/>
      <c r="R183" s="6"/>
      <c r="S183" s="6"/>
      <c r="T183" s="6"/>
      <c r="U183" s="6"/>
      <c r="V183" s="6"/>
    </row>
    <row r="184" spans="1:22" x14ac:dyDescent="0.2">
      <c r="A184" t="s">
        <v>71</v>
      </c>
      <c r="B184" t="s">
        <v>210</v>
      </c>
      <c r="C184">
        <v>23</v>
      </c>
      <c r="D184">
        <v>2</v>
      </c>
      <c r="E184">
        <v>7.9880000000000004</v>
      </c>
      <c r="F184">
        <v>7.9880000000000004</v>
      </c>
      <c r="G184">
        <v>0</v>
      </c>
      <c r="H184" s="6"/>
      <c r="I184" s="6"/>
      <c r="J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2">
      <c r="A185" t="s">
        <v>71</v>
      </c>
      <c r="B185" t="s">
        <v>210</v>
      </c>
      <c r="C185">
        <v>23</v>
      </c>
      <c r="D185">
        <v>3</v>
      </c>
      <c r="E185">
        <v>7.8259999999999996</v>
      </c>
      <c r="F185">
        <v>7.8259999999999996</v>
      </c>
      <c r="G185">
        <v>0</v>
      </c>
      <c r="H185" s="6"/>
      <c r="I185" s="6"/>
      <c r="J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2">
      <c r="H186" s="6"/>
      <c r="I186" s="6"/>
      <c r="J186" s="6"/>
      <c r="O186" s="6"/>
      <c r="P186" s="6"/>
      <c r="Q186" s="6"/>
      <c r="R186" s="6"/>
      <c r="S186" s="6"/>
      <c r="T186" s="6"/>
      <c r="U186" s="6"/>
      <c r="V186" s="6"/>
    </row>
    <row r="187" spans="1:22" x14ac:dyDescent="0.2">
      <c r="H187" s="6"/>
      <c r="I187" s="6"/>
      <c r="J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2">
      <c r="A188" t="s">
        <v>143</v>
      </c>
      <c r="B188" t="s">
        <v>210</v>
      </c>
      <c r="C188">
        <v>24</v>
      </c>
      <c r="D188">
        <v>1</v>
      </c>
      <c r="E188">
        <v>8.1340000000000003</v>
      </c>
      <c r="G188">
        <v>1</v>
      </c>
      <c r="H188" s="6">
        <f>AVERAGE(F188:F192)/B$13</f>
        <v>68.156528164021381</v>
      </c>
      <c r="I188" s="6">
        <f>STDEV(F188:F192)/B$13</f>
        <v>0.60645246956709198</v>
      </c>
      <c r="J188" s="6">
        <f>I188/H188*100</f>
        <v>0.88979366453003605</v>
      </c>
      <c r="O188" s="6"/>
      <c r="P188" s="6"/>
      <c r="Q188" s="6"/>
      <c r="R188" s="6"/>
      <c r="S188" s="6"/>
      <c r="T188" s="6"/>
      <c r="U188" s="6"/>
      <c r="V188" s="6"/>
    </row>
    <row r="189" spans="1:22" x14ac:dyDescent="0.2">
      <c r="A189" t="s">
        <v>143</v>
      </c>
      <c r="B189" t="s">
        <v>210</v>
      </c>
      <c r="C189">
        <v>24</v>
      </c>
      <c r="D189">
        <v>2</v>
      </c>
      <c r="E189">
        <v>7.8959999999999999</v>
      </c>
      <c r="F189">
        <v>7.8959999999999999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2">
      <c r="A190" t="s">
        <v>143</v>
      </c>
      <c r="B190" t="s">
        <v>210</v>
      </c>
      <c r="C190">
        <v>24</v>
      </c>
      <c r="D190">
        <v>3</v>
      </c>
      <c r="E190">
        <v>7.758</v>
      </c>
      <c r="F190">
        <v>7.758</v>
      </c>
      <c r="G190">
        <v>0</v>
      </c>
      <c r="H190" s="6"/>
      <c r="I190" s="6"/>
      <c r="J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2">
      <c r="A191" t="s">
        <v>143</v>
      </c>
      <c r="B191" t="s">
        <v>210</v>
      </c>
      <c r="C191">
        <v>24</v>
      </c>
      <c r="D191">
        <v>4</v>
      </c>
      <c r="E191">
        <v>9.7219999999999995</v>
      </c>
      <c r="G191">
        <v>1</v>
      </c>
      <c r="H191" s="6"/>
      <c r="I191" s="6"/>
      <c r="J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2">
      <c r="A192" t="s">
        <v>143</v>
      </c>
      <c r="B192" t="s">
        <v>210</v>
      </c>
      <c r="C192">
        <v>24</v>
      </c>
      <c r="D192">
        <v>5</v>
      </c>
      <c r="E192">
        <v>7.8440000000000003</v>
      </c>
      <c r="F192">
        <v>7.8440000000000003</v>
      </c>
      <c r="G192">
        <v>0</v>
      </c>
      <c r="H192" s="6"/>
      <c r="I192" s="6"/>
      <c r="J192" s="6"/>
      <c r="O192" s="6"/>
      <c r="P192" s="6"/>
      <c r="Q192" s="6"/>
      <c r="R192" s="6"/>
      <c r="S192" s="6"/>
      <c r="T192" s="6"/>
      <c r="U192" s="6"/>
      <c r="V192" s="6"/>
    </row>
    <row r="193" spans="1:22" x14ac:dyDescent="0.2">
      <c r="H193" s="6"/>
      <c r="I193" s="6"/>
      <c r="J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2">
      <c r="H194" s="6"/>
      <c r="I194" s="6"/>
      <c r="J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2">
      <c r="A195" t="s">
        <v>76</v>
      </c>
      <c r="B195" t="s">
        <v>210</v>
      </c>
      <c r="C195">
        <v>25</v>
      </c>
      <c r="D195">
        <v>1</v>
      </c>
      <c r="E195">
        <v>8.1769999999999996</v>
      </c>
      <c r="F195">
        <v>8.1769999999999996</v>
      </c>
      <c r="G195">
        <v>0</v>
      </c>
      <c r="H195" s="6">
        <f>AVERAGE(F195:F199)/B$13</f>
        <v>71.181775371233641</v>
      </c>
      <c r="I195" s="6">
        <f>STDEV(F195:F199)/B$13</f>
        <v>1.2967778271513857</v>
      </c>
      <c r="J195" s="6">
        <f>I195/H195*100</f>
        <v>1.8217834837475078</v>
      </c>
      <c r="O195" s="6"/>
      <c r="P195" s="6"/>
      <c r="Q195" s="6"/>
      <c r="R195" s="6"/>
      <c r="S195" s="6"/>
      <c r="T195" s="6"/>
      <c r="U195" s="6"/>
      <c r="V195" s="6"/>
    </row>
    <row r="196" spans="1:22" x14ac:dyDescent="0.2">
      <c r="A196" t="s">
        <v>76</v>
      </c>
      <c r="B196" t="s">
        <v>210</v>
      </c>
      <c r="C196">
        <v>25</v>
      </c>
      <c r="D196">
        <v>2</v>
      </c>
      <c r="E196">
        <v>8.3309999999999995</v>
      </c>
      <c r="F196">
        <v>8.3309999999999995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2">
      <c r="A197" t="s">
        <v>76</v>
      </c>
      <c r="B197" t="s">
        <v>210</v>
      </c>
      <c r="C197">
        <v>25</v>
      </c>
      <c r="D197">
        <v>3</v>
      </c>
      <c r="E197">
        <v>8.0329999999999995</v>
      </c>
      <c r="F197">
        <v>8.0329999999999995</v>
      </c>
      <c r="G197">
        <v>0</v>
      </c>
      <c r="H197" s="6"/>
      <c r="I197" s="6"/>
      <c r="J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2">
      <c r="H199" s="6"/>
      <c r="I199" s="6"/>
      <c r="J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2">
      <c r="A200" t="s">
        <v>56</v>
      </c>
      <c r="B200" t="s">
        <v>36</v>
      </c>
      <c r="C200">
        <v>0</v>
      </c>
      <c r="D200">
        <v>1</v>
      </c>
      <c r="E200">
        <v>0</v>
      </c>
      <c r="F200">
        <v>0</v>
      </c>
      <c r="G200">
        <v>0</v>
      </c>
      <c r="H200" s="6">
        <f>AVERAGE(F200:F204)/B$13</f>
        <v>0.41216455239200944</v>
      </c>
      <c r="I200" s="6">
        <f>STDEV(F200:F204)/B$13</f>
        <v>0.71388994582184473</v>
      </c>
      <c r="J200" s="6">
        <f>I200/H200*100</f>
        <v>173.20508075688772</v>
      </c>
      <c r="O200" s="6"/>
      <c r="P200" s="6"/>
      <c r="Q200" s="6"/>
      <c r="R200" s="6"/>
      <c r="S200" s="6"/>
      <c r="T200" s="6"/>
      <c r="U200" s="6"/>
      <c r="V200" s="6"/>
    </row>
    <row r="201" spans="1:22" x14ac:dyDescent="0.2">
      <c r="A201" t="s">
        <v>56</v>
      </c>
      <c r="B201" t="s">
        <v>36</v>
      </c>
      <c r="C201">
        <v>0</v>
      </c>
      <c r="D201">
        <v>2</v>
      </c>
      <c r="E201">
        <v>0</v>
      </c>
      <c r="F201">
        <v>0</v>
      </c>
      <c r="G201">
        <v>0</v>
      </c>
      <c r="H201" s="6"/>
      <c r="I201" s="6"/>
      <c r="J201" s="6"/>
    </row>
    <row r="202" spans="1:22" x14ac:dyDescent="0.2">
      <c r="A202" t="s">
        <v>56</v>
      </c>
      <c r="B202" t="s">
        <v>36</v>
      </c>
      <c r="C202">
        <v>0</v>
      </c>
      <c r="D202">
        <v>3</v>
      </c>
      <c r="E202">
        <v>0.1421</v>
      </c>
      <c r="F202">
        <v>0.1421</v>
      </c>
      <c r="G202">
        <v>0</v>
      </c>
      <c r="H202" s="6"/>
      <c r="I202" s="6"/>
      <c r="J202" s="6"/>
    </row>
    <row r="203" spans="1:22" x14ac:dyDescent="0.2">
      <c r="H203" s="6"/>
      <c r="I203" s="6"/>
      <c r="J203" s="6"/>
    </row>
    <row r="204" spans="1:22" x14ac:dyDescent="0.2">
      <c r="H204" s="6"/>
      <c r="I204" s="6"/>
      <c r="J204" s="6"/>
    </row>
    <row r="205" spans="1:22" x14ac:dyDescent="0.2">
      <c r="A205" t="s">
        <v>78</v>
      </c>
      <c r="B205" t="s">
        <v>211</v>
      </c>
      <c r="C205">
        <v>26</v>
      </c>
      <c r="D205">
        <v>1</v>
      </c>
      <c r="E205">
        <v>7.907</v>
      </c>
      <c r="F205">
        <v>7.907</v>
      </c>
      <c r="G205">
        <v>0</v>
      </c>
      <c r="H205" s="6">
        <f>AVERAGE(F205:F209)/B$13</f>
        <v>67.805564681688992</v>
      </c>
      <c r="I205" s="6">
        <f>STDEV(F205:F209)/B$13</f>
        <v>1.2830715928176599</v>
      </c>
      <c r="J205" s="6">
        <f>I205/H205*100</f>
        <v>1.8922806687636886</v>
      </c>
    </row>
    <row r="206" spans="1:22" x14ac:dyDescent="0.2">
      <c r="A206" t="s">
        <v>78</v>
      </c>
      <c r="B206" t="s">
        <v>211</v>
      </c>
      <c r="C206">
        <v>26</v>
      </c>
      <c r="D206">
        <v>2</v>
      </c>
      <c r="E206">
        <v>7.6260000000000003</v>
      </c>
      <c r="F206">
        <v>7.6260000000000003</v>
      </c>
      <c r="G206">
        <v>0</v>
      </c>
      <c r="H206" s="6"/>
      <c r="I206" s="6"/>
      <c r="J206" s="6"/>
    </row>
    <row r="207" spans="1:22" x14ac:dyDescent="0.2">
      <c r="A207" t="s">
        <v>78</v>
      </c>
      <c r="B207" t="s">
        <v>211</v>
      </c>
      <c r="C207">
        <v>26</v>
      </c>
      <c r="D207">
        <v>3</v>
      </c>
      <c r="E207">
        <v>7.8440000000000003</v>
      </c>
      <c r="F207">
        <v>7.8440000000000003</v>
      </c>
      <c r="G207">
        <v>0</v>
      </c>
      <c r="H207" s="6"/>
      <c r="I207" s="6"/>
      <c r="J207" s="6"/>
    </row>
    <row r="208" spans="1:22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79</v>
      </c>
      <c r="B210" t="s">
        <v>211</v>
      </c>
      <c r="C210">
        <v>27</v>
      </c>
      <c r="D210">
        <v>1</v>
      </c>
      <c r="E210">
        <v>8.1280000000000001</v>
      </c>
      <c r="G210">
        <v>1</v>
      </c>
      <c r="H210" s="6">
        <f>AVERAGE(F210:F214)/B$13</f>
        <v>68.475585875232639</v>
      </c>
      <c r="I210" s="6">
        <f>STDEV(F210:F214)/B$13</f>
        <v>1.056957708459781</v>
      </c>
      <c r="J210" s="6">
        <f>I210/H210*100</f>
        <v>1.5435540929662621</v>
      </c>
    </row>
    <row r="211" spans="1:10" x14ac:dyDescent="0.2">
      <c r="A211" t="s">
        <v>79</v>
      </c>
      <c r="B211" t="s">
        <v>211</v>
      </c>
      <c r="C211">
        <v>27</v>
      </c>
      <c r="D211">
        <v>2</v>
      </c>
      <c r="E211">
        <v>7.8869999999999996</v>
      </c>
      <c r="F211">
        <v>7.8869999999999996</v>
      </c>
      <c r="G211">
        <v>0</v>
      </c>
      <c r="H211" s="6"/>
      <c r="I211" s="6"/>
      <c r="J211" s="6"/>
    </row>
    <row r="212" spans="1:10" x14ac:dyDescent="0.2">
      <c r="A212" t="s">
        <v>79</v>
      </c>
      <c r="B212" t="s">
        <v>211</v>
      </c>
      <c r="C212">
        <v>27</v>
      </c>
      <c r="D212">
        <v>3</v>
      </c>
      <c r="E212">
        <v>7.74</v>
      </c>
      <c r="F212">
        <v>7.74</v>
      </c>
      <c r="G212">
        <v>0</v>
      </c>
      <c r="H212" s="6"/>
      <c r="I212" s="6"/>
      <c r="J212" s="6"/>
    </row>
    <row r="213" spans="1:10" x14ac:dyDescent="0.2">
      <c r="A213" t="s">
        <v>79</v>
      </c>
      <c r="B213" t="s">
        <v>211</v>
      </c>
      <c r="C213">
        <v>27</v>
      </c>
      <c r="D213">
        <v>4</v>
      </c>
      <c r="E213">
        <v>7.9809999999999999</v>
      </c>
      <c r="F213">
        <v>7.9809999999999999</v>
      </c>
      <c r="G213">
        <v>0</v>
      </c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H215" s="6"/>
      <c r="I215" s="6"/>
      <c r="J215" s="6"/>
    </row>
    <row r="216" spans="1:10" x14ac:dyDescent="0.2">
      <c r="A216" t="s">
        <v>81</v>
      </c>
      <c r="B216" t="s">
        <v>211</v>
      </c>
      <c r="C216">
        <v>28</v>
      </c>
      <c r="D216">
        <v>1</v>
      </c>
      <c r="E216">
        <v>8.2119999999999997</v>
      </c>
      <c r="F216">
        <v>8.2119999999999997</v>
      </c>
      <c r="G216">
        <v>0</v>
      </c>
      <c r="H216" s="6">
        <f>AVERAGE(F216:F220)/B$13</f>
        <v>71.062853860691277</v>
      </c>
      <c r="I216" s="6">
        <f>STDEV(F216:F220)/B$13</f>
        <v>1.1234919291793739</v>
      </c>
      <c r="J216" s="6">
        <f>I216/H216*100</f>
        <v>1.5809834085495942</v>
      </c>
    </row>
    <row r="217" spans="1:10" x14ac:dyDescent="0.2">
      <c r="A217" t="s">
        <v>81</v>
      </c>
      <c r="B217" t="s">
        <v>211</v>
      </c>
      <c r="C217">
        <v>28</v>
      </c>
      <c r="D217">
        <v>2</v>
      </c>
      <c r="E217">
        <v>8.2669999999999995</v>
      </c>
      <c r="F217">
        <v>8.2669999999999995</v>
      </c>
      <c r="G217">
        <v>0</v>
      </c>
      <c r="H217" s="6"/>
      <c r="I217" s="6"/>
      <c r="J217" s="6"/>
    </row>
    <row r="218" spans="1:10" x14ac:dyDescent="0.2">
      <c r="A218" t="s">
        <v>81</v>
      </c>
      <c r="B218" t="s">
        <v>211</v>
      </c>
      <c r="C218">
        <v>28</v>
      </c>
      <c r="D218">
        <v>3</v>
      </c>
      <c r="E218">
        <v>8.0210000000000008</v>
      </c>
      <c r="F218">
        <v>8.0210000000000008</v>
      </c>
      <c r="G218">
        <v>0</v>
      </c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H220" s="6"/>
      <c r="I220" s="6"/>
      <c r="J220" s="6"/>
    </row>
    <row r="221" spans="1:10" x14ac:dyDescent="0.2">
      <c r="A221" t="s">
        <v>56</v>
      </c>
      <c r="B221" t="s">
        <v>36</v>
      </c>
      <c r="C221">
        <v>0</v>
      </c>
      <c r="D221">
        <v>1</v>
      </c>
      <c r="E221">
        <v>0.13250000000000001</v>
      </c>
      <c r="F221">
        <v>0.13250000000000001</v>
      </c>
      <c r="G221">
        <v>0</v>
      </c>
      <c r="H221" s="6">
        <f>AVERAGE(F221:F225)/B$13</f>
        <v>0.69264528579318685</v>
      </c>
      <c r="I221" s="6">
        <f>STDEV(F221:F225)/B$13</f>
        <v>0.6105833113400615</v>
      </c>
      <c r="J221" s="6">
        <f>I221/H221*100</f>
        <v>88.152381004203093</v>
      </c>
    </row>
    <row r="222" spans="1:10" x14ac:dyDescent="0.2">
      <c r="A222" t="s">
        <v>56</v>
      </c>
      <c r="B222" t="s">
        <v>36</v>
      </c>
      <c r="C222">
        <v>0</v>
      </c>
      <c r="D222">
        <v>2</v>
      </c>
      <c r="E222">
        <v>0</v>
      </c>
      <c r="F222">
        <v>0</v>
      </c>
      <c r="G222">
        <v>0</v>
      </c>
      <c r="H222" s="6"/>
      <c r="I222" s="6"/>
      <c r="J222" s="6"/>
    </row>
    <row r="223" spans="1:10" x14ac:dyDescent="0.2">
      <c r="A223" t="s">
        <v>56</v>
      </c>
      <c r="B223" t="s">
        <v>36</v>
      </c>
      <c r="C223">
        <v>0</v>
      </c>
      <c r="D223">
        <v>3</v>
      </c>
      <c r="E223">
        <v>0.10630000000000001</v>
      </c>
      <c r="F223">
        <v>0.10630000000000001</v>
      </c>
      <c r="G223">
        <v>0</v>
      </c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H225" s="6"/>
      <c r="I225" s="6"/>
      <c r="J225" s="6"/>
    </row>
    <row r="226" spans="1:10" x14ac:dyDescent="0.2">
      <c r="A226" t="s">
        <v>83</v>
      </c>
      <c r="B226" t="s">
        <v>212</v>
      </c>
      <c r="C226">
        <v>29</v>
      </c>
      <c r="D226">
        <v>1</v>
      </c>
      <c r="E226">
        <v>7.9130000000000003</v>
      </c>
      <c r="F226">
        <v>7.9130000000000003</v>
      </c>
      <c r="G226">
        <v>0</v>
      </c>
      <c r="H226" s="6">
        <f>AVERAGE(F226:F230)/B$13</f>
        <v>69.142706544128927</v>
      </c>
      <c r="I226" s="6">
        <f>STDEV(F226:F230)/B$13</f>
        <v>0.40338154284997069</v>
      </c>
      <c r="J226" s="6">
        <f>I226/H226*100</f>
        <v>0.58340432854262159</v>
      </c>
    </row>
    <row r="227" spans="1:10" x14ac:dyDescent="0.2">
      <c r="A227" t="s">
        <v>83</v>
      </c>
      <c r="B227" t="s">
        <v>212</v>
      </c>
      <c r="C227">
        <v>29</v>
      </c>
      <c r="D227">
        <v>2</v>
      </c>
      <c r="E227">
        <v>7.9260000000000002</v>
      </c>
      <c r="F227">
        <v>7.9260000000000002</v>
      </c>
      <c r="G227">
        <v>0</v>
      </c>
      <c r="H227" s="6"/>
      <c r="I227" s="6"/>
      <c r="J227" s="6"/>
    </row>
    <row r="228" spans="1:10" x14ac:dyDescent="0.2">
      <c r="A228" t="s">
        <v>83</v>
      </c>
      <c r="B228" t="s">
        <v>212</v>
      </c>
      <c r="C228">
        <v>29</v>
      </c>
      <c r="D228">
        <v>3</v>
      </c>
      <c r="E228">
        <v>7.9989999999999997</v>
      </c>
      <c r="F228">
        <v>7.9989999999999997</v>
      </c>
      <c r="G228">
        <v>0</v>
      </c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A231" t="s">
        <v>85</v>
      </c>
      <c r="B231" t="s">
        <v>212</v>
      </c>
      <c r="C231">
        <v>30</v>
      </c>
      <c r="D231">
        <v>1</v>
      </c>
      <c r="E231">
        <v>8.6920000000000002</v>
      </c>
      <c r="F231">
        <v>8.6920000000000002</v>
      </c>
      <c r="G231">
        <v>0</v>
      </c>
      <c r="H231" s="6">
        <f>AVERAGE(F231:F235)/B$13</f>
        <v>74.908949543110722</v>
      </c>
      <c r="I231" s="6">
        <f>STDEV(F231:F235)/B$13</f>
        <v>1.1302782964931293</v>
      </c>
      <c r="J231" s="6">
        <f>I231/H231*100</f>
        <v>1.5088695054289136</v>
      </c>
    </row>
    <row r="232" spans="1:10" x14ac:dyDescent="0.2">
      <c r="A232" t="s">
        <v>85</v>
      </c>
      <c r="B232" t="s">
        <v>212</v>
      </c>
      <c r="C232">
        <v>30</v>
      </c>
      <c r="D232">
        <v>2</v>
      </c>
      <c r="E232">
        <v>8.6750000000000007</v>
      </c>
      <c r="F232">
        <v>8.6750000000000007</v>
      </c>
      <c r="G232">
        <v>0</v>
      </c>
      <c r="H232" s="6"/>
      <c r="I232" s="6"/>
      <c r="J232" s="6"/>
    </row>
    <row r="233" spans="1:10" x14ac:dyDescent="0.2">
      <c r="A233" t="s">
        <v>85</v>
      </c>
      <c r="B233" t="s">
        <v>212</v>
      </c>
      <c r="C233">
        <v>30</v>
      </c>
      <c r="D233">
        <v>3</v>
      </c>
      <c r="E233">
        <v>8.4589999999999996</v>
      </c>
      <c r="F233">
        <v>8.4589999999999996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86</v>
      </c>
      <c r="B236" t="s">
        <v>212</v>
      </c>
      <c r="C236">
        <v>31</v>
      </c>
      <c r="D236">
        <v>1</v>
      </c>
      <c r="E236">
        <v>7.9370000000000003</v>
      </c>
      <c r="F236">
        <v>7.9370000000000003</v>
      </c>
      <c r="G236">
        <v>0</v>
      </c>
      <c r="H236" s="6">
        <f>AVERAGE(F236:F240)/B$13</f>
        <v>68.65251787872252</v>
      </c>
      <c r="I236" s="6">
        <f>STDEV(F236:F240)/B$13</f>
        <v>0.52967741658019329</v>
      </c>
      <c r="J236" s="6">
        <f>I236/H236*100</f>
        <v>0.77153385330439028</v>
      </c>
    </row>
    <row r="237" spans="1:10" x14ac:dyDescent="0.2">
      <c r="A237" t="s">
        <v>86</v>
      </c>
      <c r="B237" t="s">
        <v>212</v>
      </c>
      <c r="C237">
        <v>31</v>
      </c>
      <c r="D237">
        <v>2</v>
      </c>
      <c r="E237">
        <v>7.9109999999999996</v>
      </c>
      <c r="F237">
        <v>7.9109999999999996</v>
      </c>
      <c r="G237">
        <v>0</v>
      </c>
      <c r="H237" s="6"/>
      <c r="I237" s="6"/>
      <c r="J237" s="6"/>
    </row>
    <row r="238" spans="1:10" x14ac:dyDescent="0.2">
      <c r="A238" t="s">
        <v>86</v>
      </c>
      <c r="B238" t="s">
        <v>212</v>
      </c>
      <c r="C238">
        <v>31</v>
      </c>
      <c r="D238">
        <v>3</v>
      </c>
      <c r="E238">
        <v>7.8209999999999997</v>
      </c>
      <c r="F238">
        <v>7.8209999999999997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56</v>
      </c>
      <c r="B241" t="s">
        <v>36</v>
      </c>
      <c r="C241">
        <v>0</v>
      </c>
      <c r="D241">
        <v>1</v>
      </c>
      <c r="E241">
        <v>0</v>
      </c>
      <c r="F241">
        <v>0</v>
      </c>
      <c r="G241">
        <v>0</v>
      </c>
      <c r="H241" s="6">
        <f>AVERAGE(F241:F245)/B$13</f>
        <v>0.44755095308998627</v>
      </c>
      <c r="I241" s="6">
        <f>STDEV(F241:F245)/B$13</f>
        <v>0.77518098972773142</v>
      </c>
      <c r="J241" s="6">
        <f>I241/H241*100</f>
        <v>173.20508075688772</v>
      </c>
    </row>
    <row r="242" spans="1:10" x14ac:dyDescent="0.2">
      <c r="A242" t="s">
        <v>56</v>
      </c>
      <c r="B242" t="s">
        <v>36</v>
      </c>
      <c r="C242">
        <v>0</v>
      </c>
      <c r="D242">
        <v>2</v>
      </c>
      <c r="E242">
        <v>0.15429999999999999</v>
      </c>
      <c r="F242">
        <v>0.15429999999999999</v>
      </c>
      <c r="G242">
        <v>0</v>
      </c>
      <c r="H242" s="6"/>
      <c r="I242" s="6"/>
      <c r="J242" s="6"/>
    </row>
    <row r="243" spans="1:10" x14ac:dyDescent="0.2">
      <c r="A243" t="s">
        <v>56</v>
      </c>
      <c r="B243" t="s">
        <v>36</v>
      </c>
      <c r="C243">
        <v>0</v>
      </c>
      <c r="D243">
        <v>3</v>
      </c>
      <c r="E243">
        <v>0</v>
      </c>
      <c r="F243">
        <v>0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A246" t="s">
        <v>56</v>
      </c>
      <c r="B246" t="s">
        <v>36</v>
      </c>
      <c r="C246">
        <v>0</v>
      </c>
      <c r="D246">
        <v>1</v>
      </c>
      <c r="E246">
        <v>0.15590000000000001</v>
      </c>
      <c r="F246">
        <v>0.15590000000000001</v>
      </c>
      <c r="G246">
        <v>0</v>
      </c>
      <c r="H246" s="6">
        <f>AVERAGE(F246:F250)/B$13</f>
        <v>0.45219179252578656</v>
      </c>
      <c r="I246" s="6">
        <f>STDEV(F246:F250)/B$13</f>
        <v>0.78321915942030684</v>
      </c>
      <c r="J246" s="6">
        <f>I246/H246*100</f>
        <v>173.20508075688775</v>
      </c>
    </row>
    <row r="247" spans="1:10" x14ac:dyDescent="0.2">
      <c r="A247" t="s">
        <v>56</v>
      </c>
      <c r="B247" t="s">
        <v>36</v>
      </c>
      <c r="C247">
        <v>0</v>
      </c>
      <c r="D247">
        <v>2</v>
      </c>
      <c r="E247">
        <v>0</v>
      </c>
      <c r="F247">
        <v>0</v>
      </c>
      <c r="G247">
        <v>0</v>
      </c>
      <c r="H247" s="6"/>
      <c r="I247" s="6"/>
      <c r="J247" s="6"/>
    </row>
    <row r="248" spans="1:10" x14ac:dyDescent="0.2">
      <c r="A248" t="s">
        <v>56</v>
      </c>
      <c r="B248" t="s">
        <v>36</v>
      </c>
      <c r="C248">
        <v>0</v>
      </c>
      <c r="D248">
        <v>3</v>
      </c>
      <c r="E248">
        <v>0</v>
      </c>
      <c r="F248">
        <v>0</v>
      </c>
      <c r="G248">
        <v>0</v>
      </c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A251" t="s">
        <v>73</v>
      </c>
      <c r="B251" t="s">
        <v>45</v>
      </c>
      <c r="C251">
        <v>66</v>
      </c>
      <c r="D251">
        <v>1</v>
      </c>
      <c r="E251">
        <v>9.5069999999999997</v>
      </c>
      <c r="F251">
        <v>9.5069999999999997</v>
      </c>
      <c r="G251">
        <v>0</v>
      </c>
      <c r="H251" s="6">
        <f>AVERAGE(F251:F255)/B$13</f>
        <v>81.353915309578312</v>
      </c>
      <c r="I251" s="6">
        <f>STDEV(F251:F255)/B$13</f>
        <v>1.1885322248995942</v>
      </c>
      <c r="J251" s="6">
        <f>I251/H251*100</f>
        <v>1.4609404112596667</v>
      </c>
    </row>
    <row r="252" spans="1:10" x14ac:dyDescent="0.2">
      <c r="A252" t="s">
        <v>73</v>
      </c>
      <c r="B252" t="s">
        <v>45</v>
      </c>
      <c r="C252">
        <v>66</v>
      </c>
      <c r="D252">
        <v>2</v>
      </c>
      <c r="E252">
        <v>9.2739999999999991</v>
      </c>
      <c r="F252">
        <v>9.2739999999999991</v>
      </c>
      <c r="G252">
        <v>0</v>
      </c>
      <c r="H252" s="6"/>
      <c r="I252" s="6"/>
      <c r="J252" s="6"/>
    </row>
    <row r="253" spans="1:10" x14ac:dyDescent="0.2">
      <c r="A253" t="s">
        <v>73</v>
      </c>
      <c r="B253" t="s">
        <v>45</v>
      </c>
      <c r="C253">
        <v>66</v>
      </c>
      <c r="D253">
        <v>3</v>
      </c>
      <c r="E253">
        <v>9.2669999999999995</v>
      </c>
      <c r="F253">
        <v>9.2669999999999995</v>
      </c>
      <c r="G253">
        <v>0</v>
      </c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A256" t="s">
        <v>74</v>
      </c>
      <c r="B256" t="s">
        <v>47</v>
      </c>
      <c r="C256">
        <v>67</v>
      </c>
      <c r="D256">
        <v>1</v>
      </c>
      <c r="E256">
        <v>8.3490000000000002</v>
      </c>
      <c r="F256">
        <v>8.3490000000000002</v>
      </c>
      <c r="G256">
        <v>0</v>
      </c>
      <c r="H256" s="6">
        <f>AVERAGE(F256:F260)/B$13</f>
        <v>71.126665402933526</v>
      </c>
      <c r="I256" s="6">
        <f>STDEV(F256:F260)/B$13</f>
        <v>1.354458053903383</v>
      </c>
      <c r="J256" s="6">
        <f>I256/H256*100</f>
        <v>1.9042901086819688</v>
      </c>
    </row>
    <row r="257" spans="1:10" x14ac:dyDescent="0.2">
      <c r="A257" t="s">
        <v>74</v>
      </c>
      <c r="B257" t="s">
        <v>47</v>
      </c>
      <c r="C257">
        <v>67</v>
      </c>
      <c r="D257">
        <v>2</v>
      </c>
      <c r="E257">
        <v>8.1219999999999999</v>
      </c>
      <c r="F257">
        <v>8.1219999999999999</v>
      </c>
      <c r="G257">
        <v>0</v>
      </c>
      <c r="H257" s="6"/>
      <c r="I257" s="6"/>
      <c r="J257" s="6"/>
    </row>
    <row r="258" spans="1:10" x14ac:dyDescent="0.2">
      <c r="A258" t="s">
        <v>74</v>
      </c>
      <c r="B258" t="s">
        <v>47</v>
      </c>
      <c r="C258">
        <v>67</v>
      </c>
      <c r="D258">
        <v>3</v>
      </c>
      <c r="E258">
        <v>8.0510000000000002</v>
      </c>
      <c r="F258">
        <v>8.0510000000000002</v>
      </c>
      <c r="G258">
        <v>0</v>
      </c>
      <c r="H258" s="6"/>
      <c r="I258" s="6"/>
      <c r="J258" s="6"/>
    </row>
    <row r="259" spans="1:10" x14ac:dyDescent="0.2">
      <c r="H259" s="6"/>
      <c r="I259" s="6"/>
      <c r="J259" s="6"/>
    </row>
    <row r="260" spans="1:10" x14ac:dyDescent="0.2">
      <c r="H260" s="6"/>
      <c r="I260" s="6"/>
      <c r="J260" s="6"/>
    </row>
    <row r="261" spans="1:10" x14ac:dyDescent="0.2">
      <c r="A261" t="s">
        <v>75</v>
      </c>
      <c r="B261" t="s">
        <v>49</v>
      </c>
      <c r="C261">
        <v>68</v>
      </c>
      <c r="D261">
        <v>1</v>
      </c>
      <c r="E261">
        <v>6.609</v>
      </c>
      <c r="F261">
        <v>6.609</v>
      </c>
      <c r="G261">
        <v>0</v>
      </c>
      <c r="H261" s="6">
        <f>AVERAGE(F261:F265)/B$13</f>
        <v>56.867686236437272</v>
      </c>
      <c r="I261" s="6">
        <f>STDEV(F261:F265)/B$13</f>
        <v>0.74733974931891145</v>
      </c>
      <c r="J261" s="6">
        <f>I261/H261*100</f>
        <v>1.3141729491362049</v>
      </c>
    </row>
    <row r="262" spans="1:10" x14ac:dyDescent="0.2">
      <c r="A262" t="s">
        <v>75</v>
      </c>
      <c r="B262" t="s">
        <v>49</v>
      </c>
      <c r="C262">
        <v>68</v>
      </c>
      <c r="D262">
        <v>2</v>
      </c>
      <c r="E262">
        <v>6.556</v>
      </c>
      <c r="F262">
        <v>6.556</v>
      </c>
      <c r="G262">
        <v>0</v>
      </c>
      <c r="H262" s="6"/>
      <c r="I262" s="6"/>
      <c r="J262" s="6"/>
    </row>
    <row r="263" spans="1:10" x14ac:dyDescent="0.2">
      <c r="A263" t="s">
        <v>75</v>
      </c>
      <c r="B263" t="s">
        <v>49</v>
      </c>
      <c r="C263">
        <v>68</v>
      </c>
      <c r="D263">
        <v>3</v>
      </c>
      <c r="E263">
        <v>6.4409999999999998</v>
      </c>
      <c r="F263">
        <v>6.4409999999999998</v>
      </c>
      <c r="G263">
        <v>0</v>
      </c>
      <c r="H263" s="6"/>
      <c r="I263" s="6"/>
      <c r="J263" s="6"/>
    </row>
    <row r="264" spans="1:10" x14ac:dyDescent="0.2">
      <c r="H264" s="6"/>
      <c r="I264" s="6"/>
      <c r="J264" s="6"/>
    </row>
    <row r="265" spans="1:10" x14ac:dyDescent="0.2">
      <c r="H265" s="6"/>
      <c r="I265" s="6"/>
      <c r="J265" s="6"/>
    </row>
    <row r="266" spans="1:10" x14ac:dyDescent="0.2">
      <c r="A266" t="s">
        <v>88</v>
      </c>
      <c r="B266" t="s">
        <v>213</v>
      </c>
      <c r="C266">
        <v>32</v>
      </c>
      <c r="D266">
        <v>1</v>
      </c>
      <c r="E266">
        <v>9.093</v>
      </c>
      <c r="F266">
        <v>9.093</v>
      </c>
      <c r="G266">
        <v>0</v>
      </c>
      <c r="H266" s="6">
        <f>AVERAGE(F266:F270)/B$13</f>
        <v>78.470793810087429</v>
      </c>
      <c r="I266" s="6">
        <f>STDEV(F266:F270)/B$13</f>
        <v>0.70019289787175365</v>
      </c>
      <c r="J266" s="6">
        <f>I266/H266*100</f>
        <v>0.89229745727606469</v>
      </c>
    </row>
    <row r="267" spans="1:10" x14ac:dyDescent="0.2">
      <c r="A267" t="s">
        <v>88</v>
      </c>
      <c r="B267" t="s">
        <v>213</v>
      </c>
      <c r="C267">
        <v>32</v>
      </c>
      <c r="D267">
        <v>2</v>
      </c>
      <c r="E267">
        <v>9.0280000000000005</v>
      </c>
      <c r="F267">
        <v>9.0280000000000005</v>
      </c>
      <c r="G267">
        <v>0</v>
      </c>
      <c r="H267" s="6"/>
      <c r="I267" s="6"/>
      <c r="J267" s="6"/>
    </row>
    <row r="268" spans="1:10" x14ac:dyDescent="0.2">
      <c r="A268" t="s">
        <v>88</v>
      </c>
      <c r="B268" t="s">
        <v>213</v>
      </c>
      <c r="C268">
        <v>32</v>
      </c>
      <c r="D268">
        <v>3</v>
      </c>
      <c r="E268">
        <v>8.9329999999999998</v>
      </c>
      <c r="F268">
        <v>8.9329999999999998</v>
      </c>
      <c r="G268">
        <v>0</v>
      </c>
      <c r="H268" s="6"/>
      <c r="I268" s="6"/>
      <c r="J268" s="6"/>
    </row>
    <row r="269" spans="1:10" x14ac:dyDescent="0.2">
      <c r="H269" s="6"/>
      <c r="I269" s="6"/>
      <c r="J269" s="6"/>
    </row>
    <row r="270" spans="1:10" x14ac:dyDescent="0.2">
      <c r="H270" s="6"/>
      <c r="I270" s="6"/>
      <c r="J270" s="6"/>
    </row>
    <row r="271" spans="1:10" x14ac:dyDescent="0.2">
      <c r="A271" t="s">
        <v>89</v>
      </c>
      <c r="B271" t="s">
        <v>213</v>
      </c>
      <c r="C271">
        <v>33</v>
      </c>
      <c r="D271">
        <v>1</v>
      </c>
      <c r="E271">
        <v>9.0120000000000005</v>
      </c>
      <c r="F271">
        <v>9.0120000000000005</v>
      </c>
      <c r="G271">
        <v>0</v>
      </c>
      <c r="H271" s="6">
        <f>AVERAGE(F271:F275)/B$13</f>
        <v>76.742081120251825</v>
      </c>
      <c r="I271" s="6">
        <f>STDEV(F271:F275)/B$13</f>
        <v>1.472195565771512</v>
      </c>
      <c r="J271" s="6">
        <f>I271/H271*100</f>
        <v>1.9183680508541845</v>
      </c>
    </row>
    <row r="272" spans="1:10" x14ac:dyDescent="0.2">
      <c r="A272" t="s">
        <v>89</v>
      </c>
      <c r="B272" t="s">
        <v>213</v>
      </c>
      <c r="C272">
        <v>33</v>
      </c>
      <c r="D272">
        <v>2</v>
      </c>
      <c r="E272">
        <v>8.7509999999999994</v>
      </c>
      <c r="F272">
        <v>8.7509999999999994</v>
      </c>
      <c r="G272">
        <v>0</v>
      </c>
      <c r="H272" s="6"/>
      <c r="I272" s="6"/>
      <c r="J272" s="6"/>
    </row>
    <row r="273" spans="1:10" x14ac:dyDescent="0.2">
      <c r="A273" t="s">
        <v>89</v>
      </c>
      <c r="B273" t="s">
        <v>213</v>
      </c>
      <c r="C273">
        <v>33</v>
      </c>
      <c r="D273">
        <v>3</v>
      </c>
      <c r="E273">
        <v>8.6950000000000003</v>
      </c>
      <c r="F273">
        <v>8.6950000000000003</v>
      </c>
      <c r="G273">
        <v>0</v>
      </c>
      <c r="H273" s="6"/>
      <c r="I273" s="6"/>
      <c r="J273" s="6"/>
    </row>
    <row r="274" spans="1:10" x14ac:dyDescent="0.2">
      <c r="H274" s="6"/>
      <c r="I274" s="6"/>
      <c r="J274" s="6"/>
    </row>
    <row r="275" spans="1:10" x14ac:dyDescent="0.2">
      <c r="H275" s="6"/>
      <c r="I275" s="6"/>
      <c r="J275" s="6"/>
    </row>
    <row r="276" spans="1:10" x14ac:dyDescent="0.2">
      <c r="A276" t="s">
        <v>91</v>
      </c>
      <c r="B276" t="s">
        <v>213</v>
      </c>
      <c r="C276">
        <v>34</v>
      </c>
      <c r="D276">
        <v>1</v>
      </c>
      <c r="E276">
        <v>9.1319999999999997</v>
      </c>
      <c r="F276">
        <v>9.1319999999999997</v>
      </c>
      <c r="G276">
        <v>0</v>
      </c>
      <c r="H276" s="6">
        <f>AVERAGE(F276:F280)/B$13</f>
        <v>78.061819834807537</v>
      </c>
      <c r="I276" s="6">
        <f>STDEV(F276:F280)/B$13</f>
        <v>1.2903879660956445</v>
      </c>
      <c r="J276" s="6">
        <f>I276/H276*100</f>
        <v>1.6530334148324124</v>
      </c>
    </row>
    <row r="277" spans="1:10" x14ac:dyDescent="0.2">
      <c r="A277" t="s">
        <v>91</v>
      </c>
      <c r="B277" t="s">
        <v>213</v>
      </c>
      <c r="C277">
        <v>34</v>
      </c>
      <c r="D277">
        <v>2</v>
      </c>
      <c r="E277">
        <v>8.84</v>
      </c>
      <c r="F277">
        <v>8.84</v>
      </c>
      <c r="G277">
        <v>0</v>
      </c>
      <c r="H277" s="6"/>
      <c r="I277" s="6"/>
      <c r="J277" s="6"/>
    </row>
    <row r="278" spans="1:10" x14ac:dyDescent="0.2">
      <c r="A278" t="s">
        <v>91</v>
      </c>
      <c r="B278" t="s">
        <v>213</v>
      </c>
      <c r="C278">
        <v>34</v>
      </c>
      <c r="D278">
        <v>3</v>
      </c>
      <c r="E278">
        <v>8.9410000000000007</v>
      </c>
      <c r="F278">
        <v>8.9410000000000007</v>
      </c>
      <c r="G278">
        <v>0</v>
      </c>
      <c r="H278" s="6"/>
      <c r="I278" s="6"/>
      <c r="J278" s="6"/>
    </row>
    <row r="279" spans="1:10" x14ac:dyDescent="0.2">
      <c r="H279" s="6"/>
      <c r="I279" s="6"/>
      <c r="J279" s="6"/>
    </row>
    <row r="280" spans="1:10" x14ac:dyDescent="0.2">
      <c r="H280" s="6"/>
      <c r="I280" s="6"/>
      <c r="J280" s="6"/>
    </row>
    <row r="281" spans="1:10" x14ac:dyDescent="0.2">
      <c r="A281" t="s">
        <v>82</v>
      </c>
      <c r="B281" t="s">
        <v>36</v>
      </c>
      <c r="C281">
        <v>0</v>
      </c>
      <c r="D281">
        <v>1</v>
      </c>
      <c r="E281">
        <v>0.2</v>
      </c>
      <c r="G281">
        <v>1</v>
      </c>
      <c r="H281" s="6">
        <f>AVERAGE(F281:F285)/B$13</f>
        <v>0</v>
      </c>
      <c r="I281" s="6">
        <f>STDEV(F281:F285)/B$13</f>
        <v>0</v>
      </c>
      <c r="J281" s="6" t="e">
        <f>I281/H281*100</f>
        <v>#DIV/0!</v>
      </c>
    </row>
    <row r="282" spans="1:10" x14ac:dyDescent="0.2">
      <c r="A282" t="s">
        <v>82</v>
      </c>
      <c r="B282" t="s">
        <v>36</v>
      </c>
      <c r="C282">
        <v>0</v>
      </c>
      <c r="D282">
        <v>2</v>
      </c>
      <c r="E282">
        <v>0</v>
      </c>
      <c r="F282">
        <v>0</v>
      </c>
      <c r="G282">
        <v>0</v>
      </c>
      <c r="H282" s="6"/>
      <c r="I282" s="6"/>
      <c r="J282" s="6"/>
    </row>
    <row r="283" spans="1:10" x14ac:dyDescent="0.2">
      <c r="A283" t="s">
        <v>82</v>
      </c>
      <c r="B283" t="s">
        <v>36</v>
      </c>
      <c r="C283">
        <v>0</v>
      </c>
      <c r="D283">
        <v>3</v>
      </c>
      <c r="E283">
        <v>0</v>
      </c>
      <c r="F283">
        <v>0</v>
      </c>
      <c r="G283">
        <v>0</v>
      </c>
      <c r="H283" s="6"/>
      <c r="I283" s="6"/>
      <c r="J283" s="6"/>
    </row>
    <row r="284" spans="1:10" x14ac:dyDescent="0.2">
      <c r="A284" t="s">
        <v>82</v>
      </c>
      <c r="B284" t="s">
        <v>36</v>
      </c>
      <c r="C284">
        <v>0</v>
      </c>
      <c r="D284">
        <v>4</v>
      </c>
      <c r="E284">
        <v>0</v>
      </c>
      <c r="F284">
        <v>0</v>
      </c>
      <c r="G284">
        <v>0</v>
      </c>
      <c r="H284" s="6"/>
      <c r="I284" s="6"/>
      <c r="J284" s="6"/>
    </row>
    <row r="285" spans="1:10" x14ac:dyDescent="0.2">
      <c r="H285" s="6"/>
      <c r="I285" s="6"/>
      <c r="J285" s="6"/>
    </row>
    <row r="286" spans="1:10" x14ac:dyDescent="0.2">
      <c r="H286" s="6"/>
      <c r="I286" s="6"/>
      <c r="J286" s="6"/>
    </row>
    <row r="287" spans="1:10" x14ac:dyDescent="0.2">
      <c r="A287" t="s">
        <v>92</v>
      </c>
      <c r="B287" t="s">
        <v>227</v>
      </c>
      <c r="C287">
        <v>35</v>
      </c>
      <c r="D287">
        <v>1</v>
      </c>
      <c r="E287">
        <v>9.2279999999999998</v>
      </c>
      <c r="F287">
        <v>9.2279999999999998</v>
      </c>
      <c r="G287">
        <v>0</v>
      </c>
      <c r="H287" s="6">
        <f>AVERAGE(F287:F291)/B$13</f>
        <v>79.20172602122598</v>
      </c>
      <c r="I287" s="6">
        <f>STDEV(F287:F291)/B$13</f>
        <v>1.2035884212190349</v>
      </c>
      <c r="J287" s="6">
        <f>I287/H287*100</f>
        <v>1.5196492320084976</v>
      </c>
    </row>
    <row r="288" spans="1:10" x14ac:dyDescent="0.2">
      <c r="A288" t="s">
        <v>92</v>
      </c>
      <c r="B288" t="s">
        <v>227</v>
      </c>
      <c r="C288">
        <v>35</v>
      </c>
      <c r="D288">
        <v>2</v>
      </c>
      <c r="E288">
        <v>8.9540000000000006</v>
      </c>
      <c r="F288">
        <v>8.9540000000000006</v>
      </c>
      <c r="G288">
        <v>0</v>
      </c>
      <c r="H288" s="6"/>
      <c r="I288" s="6"/>
      <c r="J288" s="6"/>
    </row>
    <row r="289" spans="1:10" x14ac:dyDescent="0.2">
      <c r="A289" t="s">
        <v>92</v>
      </c>
      <c r="B289" t="s">
        <v>227</v>
      </c>
      <c r="C289">
        <v>35</v>
      </c>
      <c r="D289">
        <v>3</v>
      </c>
      <c r="E289">
        <v>9.1240000000000006</v>
      </c>
      <c r="F289">
        <v>9.1240000000000006</v>
      </c>
      <c r="G289">
        <v>0</v>
      </c>
      <c r="H289" s="6"/>
      <c r="I289" s="6"/>
      <c r="J289" s="6"/>
    </row>
    <row r="290" spans="1:10" x14ac:dyDescent="0.2">
      <c r="H290" s="6"/>
      <c r="I290" s="6"/>
      <c r="J290" s="6"/>
    </row>
    <row r="291" spans="1:10" x14ac:dyDescent="0.2">
      <c r="H291" s="6"/>
      <c r="I291" s="6"/>
      <c r="J291" s="6"/>
    </row>
    <row r="292" spans="1:10" x14ac:dyDescent="0.2">
      <c r="A292" t="s">
        <v>94</v>
      </c>
      <c r="B292" t="s">
        <v>227</v>
      </c>
      <c r="C292">
        <v>36</v>
      </c>
      <c r="D292">
        <v>1</v>
      </c>
      <c r="E292">
        <v>9.141</v>
      </c>
      <c r="G292">
        <v>1</v>
      </c>
      <c r="H292" s="6">
        <f>AVERAGE(F292:F296)/B$13</f>
        <v>76.472332328045951</v>
      </c>
      <c r="I292" s="6">
        <f>STDEV(F292:F296)/B$13</f>
        <v>0.85763859320715441</v>
      </c>
      <c r="J292" s="6">
        <f>I292/H292*100</f>
        <v>1.1215018126138918</v>
      </c>
    </row>
    <row r="293" spans="1:10" x14ac:dyDescent="0.2">
      <c r="A293" t="s">
        <v>94</v>
      </c>
      <c r="B293" t="s">
        <v>227</v>
      </c>
      <c r="C293">
        <v>36</v>
      </c>
      <c r="D293">
        <v>2</v>
      </c>
      <c r="E293">
        <v>8.8989999999999991</v>
      </c>
      <c r="F293">
        <v>8.8989999999999991</v>
      </c>
      <c r="G293">
        <v>0</v>
      </c>
      <c r="H293" s="6"/>
      <c r="I293" s="6"/>
      <c r="J293" s="6"/>
    </row>
    <row r="294" spans="1:10" x14ac:dyDescent="0.2">
      <c r="A294" t="s">
        <v>94</v>
      </c>
      <c r="B294" t="s">
        <v>227</v>
      </c>
      <c r="C294">
        <v>36</v>
      </c>
      <c r="D294">
        <v>3</v>
      </c>
      <c r="E294">
        <v>8.7100000000000009</v>
      </c>
      <c r="F294">
        <v>8.7100000000000009</v>
      </c>
      <c r="G294">
        <v>0</v>
      </c>
      <c r="H294" s="6"/>
      <c r="I294" s="6"/>
      <c r="J294" s="6"/>
    </row>
    <row r="295" spans="1:10" x14ac:dyDescent="0.2">
      <c r="A295" t="s">
        <v>94</v>
      </c>
      <c r="B295" t="s">
        <v>227</v>
      </c>
      <c r="C295">
        <v>36</v>
      </c>
      <c r="D295">
        <v>4</v>
      </c>
      <c r="E295">
        <v>8.7560000000000002</v>
      </c>
      <c r="F295">
        <v>8.7560000000000002</v>
      </c>
      <c r="G295">
        <v>0</v>
      </c>
      <c r="H295" s="6"/>
      <c r="I295" s="6"/>
      <c r="J295" s="6"/>
    </row>
    <row r="296" spans="1:10" x14ac:dyDescent="0.2">
      <c r="H296" s="6"/>
      <c r="I296" s="6"/>
      <c r="J296" s="6"/>
    </row>
    <row r="297" spans="1:10" x14ac:dyDescent="0.2">
      <c r="H297" s="6"/>
      <c r="I297" s="6"/>
      <c r="J297" s="6"/>
    </row>
    <row r="298" spans="1:10" x14ac:dyDescent="0.2">
      <c r="A298" t="s">
        <v>95</v>
      </c>
      <c r="B298" t="s">
        <v>227</v>
      </c>
      <c r="C298">
        <v>37</v>
      </c>
      <c r="D298">
        <v>1</v>
      </c>
      <c r="E298">
        <v>9.2759999999999998</v>
      </c>
      <c r="F298">
        <v>9.2759999999999998</v>
      </c>
      <c r="G298">
        <v>0</v>
      </c>
      <c r="H298" s="6">
        <f>AVERAGE(F298:F302)/B$13</f>
        <v>79.314846482473598</v>
      </c>
      <c r="I298" s="6">
        <f>STDEV(F298:F302)/B$13</f>
        <v>1.4009534046821959</v>
      </c>
      <c r="J298" s="6">
        <f>I298/H298*100</f>
        <v>1.7663192539769563</v>
      </c>
    </row>
    <row r="299" spans="1:10" x14ac:dyDescent="0.2">
      <c r="A299" t="s">
        <v>95</v>
      </c>
      <c r="B299" t="s">
        <v>227</v>
      </c>
      <c r="C299">
        <v>37</v>
      </c>
      <c r="D299">
        <v>2</v>
      </c>
      <c r="E299">
        <v>8.7690000000000001</v>
      </c>
      <c r="G299">
        <v>1</v>
      </c>
      <c r="H299" s="6"/>
      <c r="I299" s="6"/>
      <c r="J299" s="6"/>
    </row>
    <row r="300" spans="1:10" x14ac:dyDescent="0.2">
      <c r="A300" t="s">
        <v>95</v>
      </c>
      <c r="B300" t="s">
        <v>227</v>
      </c>
      <c r="C300">
        <v>37</v>
      </c>
      <c r="D300">
        <v>3</v>
      </c>
      <c r="E300">
        <v>9.1150000000000002</v>
      </c>
      <c r="F300">
        <v>9.1150000000000002</v>
      </c>
      <c r="G300">
        <v>0</v>
      </c>
      <c r="H300" s="6"/>
      <c r="I300" s="6"/>
      <c r="J300" s="6"/>
    </row>
    <row r="301" spans="1:10" x14ac:dyDescent="0.2">
      <c r="A301" t="s">
        <v>95</v>
      </c>
      <c r="B301" t="s">
        <v>227</v>
      </c>
      <c r="C301">
        <v>37</v>
      </c>
      <c r="D301">
        <v>4</v>
      </c>
      <c r="E301">
        <v>8.9540000000000006</v>
      </c>
      <c r="F301">
        <v>8.9540000000000006</v>
      </c>
      <c r="G301">
        <v>0</v>
      </c>
      <c r="H301" s="6"/>
      <c r="I301" s="6"/>
      <c r="J301" s="6"/>
    </row>
    <row r="302" spans="1:10" x14ac:dyDescent="0.2">
      <c r="H302" s="6"/>
      <c r="I302" s="6"/>
      <c r="J302" s="6"/>
    </row>
    <row r="303" spans="1:10" x14ac:dyDescent="0.2">
      <c r="H303" s="6"/>
      <c r="I303" s="6"/>
      <c r="J303" s="6"/>
    </row>
    <row r="304" spans="1:10" x14ac:dyDescent="0.2">
      <c r="A304" t="s">
        <v>82</v>
      </c>
      <c r="B304" t="s">
        <v>36</v>
      </c>
      <c r="C304">
        <v>0</v>
      </c>
      <c r="D304">
        <v>1</v>
      </c>
      <c r="E304">
        <v>0</v>
      </c>
      <c r="F304">
        <v>0</v>
      </c>
      <c r="G304">
        <v>0</v>
      </c>
      <c r="H304" s="6">
        <f>AVERAGE(F304:F308)/B$13</f>
        <v>0.32253834078811711</v>
      </c>
      <c r="I304" s="6">
        <f>STDEV(F304:F308)/B$13</f>
        <v>0.55865279363398412</v>
      </c>
      <c r="J304" s="6">
        <f>I304/H304*100</f>
        <v>173.20508075688775</v>
      </c>
    </row>
    <row r="305" spans="1:10" x14ac:dyDescent="0.2">
      <c r="A305" t="s">
        <v>82</v>
      </c>
      <c r="B305" t="s">
        <v>36</v>
      </c>
      <c r="C305">
        <v>0</v>
      </c>
      <c r="D305">
        <v>2</v>
      </c>
      <c r="E305">
        <v>0.11119999999999999</v>
      </c>
      <c r="F305">
        <v>0.11119999999999999</v>
      </c>
      <c r="G305">
        <v>0</v>
      </c>
      <c r="H305" s="6"/>
      <c r="I305" s="6"/>
      <c r="J305" s="6"/>
    </row>
    <row r="306" spans="1:10" x14ac:dyDescent="0.2">
      <c r="A306" t="s">
        <v>82</v>
      </c>
      <c r="B306" t="s">
        <v>36</v>
      </c>
      <c r="C306">
        <v>0</v>
      </c>
      <c r="D306">
        <v>3</v>
      </c>
      <c r="E306">
        <v>0</v>
      </c>
      <c r="F306">
        <v>0</v>
      </c>
      <c r="G306">
        <v>0</v>
      </c>
      <c r="H306" s="6"/>
      <c r="I306" s="6"/>
      <c r="J306" s="6"/>
    </row>
    <row r="307" spans="1:10" x14ac:dyDescent="0.2">
      <c r="H307" s="6"/>
      <c r="I307" s="6"/>
      <c r="J307" s="6"/>
    </row>
    <row r="308" spans="1:10" x14ac:dyDescent="0.2">
      <c r="H308" s="6"/>
      <c r="I308" s="6"/>
      <c r="J308" s="6"/>
    </row>
    <row r="309" spans="1:10" x14ac:dyDescent="0.2">
      <c r="A309" t="s">
        <v>97</v>
      </c>
      <c r="B309" t="s">
        <v>228</v>
      </c>
      <c r="C309">
        <v>38</v>
      </c>
      <c r="D309">
        <v>1</v>
      </c>
      <c r="E309">
        <v>8.2710000000000008</v>
      </c>
      <c r="F309">
        <v>8.2710000000000008</v>
      </c>
      <c r="G309">
        <v>0</v>
      </c>
      <c r="H309" s="6">
        <f>AVERAGE(F309:F313)/B$13</f>
        <v>71.747377677471817</v>
      </c>
      <c r="I309" s="6">
        <f>STDEV(F309:F313)/B$13</f>
        <v>0.3214090195087122</v>
      </c>
      <c r="J309" s="6">
        <f>I309/H309*100</f>
        <v>0.44797319416125836</v>
      </c>
    </row>
    <row r="310" spans="1:10" x14ac:dyDescent="0.2">
      <c r="A310" t="s">
        <v>97</v>
      </c>
      <c r="B310" t="s">
        <v>228</v>
      </c>
      <c r="C310">
        <v>38</v>
      </c>
      <c r="D310">
        <v>2</v>
      </c>
      <c r="E310">
        <v>8.2620000000000005</v>
      </c>
      <c r="F310">
        <v>8.2620000000000005</v>
      </c>
      <c r="G310">
        <v>0</v>
      </c>
      <c r="H310" s="6"/>
      <c r="I310" s="6"/>
      <c r="J310" s="6"/>
    </row>
    <row r="311" spans="1:10" x14ac:dyDescent="0.2">
      <c r="A311" t="s">
        <v>97</v>
      </c>
      <c r="B311" t="s">
        <v>228</v>
      </c>
      <c r="C311">
        <v>38</v>
      </c>
      <c r="D311">
        <v>3</v>
      </c>
      <c r="E311">
        <v>8.2029999999999994</v>
      </c>
      <c r="F311">
        <v>8.2029999999999994</v>
      </c>
      <c r="G311">
        <v>0</v>
      </c>
      <c r="H311" s="6"/>
      <c r="I311" s="6"/>
      <c r="J311" s="6"/>
    </row>
    <row r="312" spans="1:10" x14ac:dyDescent="0.2">
      <c r="H312" s="6"/>
      <c r="I312" s="6"/>
      <c r="J312" s="6"/>
    </row>
    <row r="313" spans="1:10" x14ac:dyDescent="0.2">
      <c r="H313" s="6"/>
      <c r="I313" s="6"/>
      <c r="J313" s="6"/>
    </row>
    <row r="314" spans="1:10" x14ac:dyDescent="0.2">
      <c r="A314" t="s">
        <v>98</v>
      </c>
      <c r="B314" t="s">
        <v>228</v>
      </c>
      <c r="C314">
        <v>39</v>
      </c>
      <c r="D314">
        <v>1</v>
      </c>
      <c r="E314">
        <v>8.3810000000000002</v>
      </c>
      <c r="F314">
        <v>8.3810000000000002</v>
      </c>
      <c r="G314">
        <v>0</v>
      </c>
      <c r="H314" s="6">
        <f>AVERAGE(F314:F318)/B$13</f>
        <v>71.738676103529684</v>
      </c>
      <c r="I314" s="6">
        <f>STDEV(F314:F318)/B$13</f>
        <v>1.0459760005880299</v>
      </c>
      <c r="J314" s="6">
        <f>I314/H314*100</f>
        <v>1.4580363862284402</v>
      </c>
    </row>
    <row r="315" spans="1:10" x14ac:dyDescent="0.2">
      <c r="A315" t="s">
        <v>98</v>
      </c>
      <c r="B315" t="s">
        <v>228</v>
      </c>
      <c r="C315">
        <v>39</v>
      </c>
      <c r="D315">
        <v>2</v>
      </c>
      <c r="E315">
        <v>8.1549999999999994</v>
      </c>
      <c r="F315">
        <v>8.1549999999999994</v>
      </c>
      <c r="G315">
        <v>0</v>
      </c>
      <c r="H315" s="6"/>
      <c r="I315" s="6"/>
      <c r="J315" s="6"/>
    </row>
    <row r="316" spans="1:10" x14ac:dyDescent="0.2">
      <c r="A316" t="s">
        <v>98</v>
      </c>
      <c r="B316" t="s">
        <v>228</v>
      </c>
      <c r="C316">
        <v>39</v>
      </c>
      <c r="D316">
        <v>3</v>
      </c>
      <c r="E316">
        <v>8.1969999999999992</v>
      </c>
      <c r="F316">
        <v>8.1969999999999992</v>
      </c>
      <c r="G316">
        <v>0</v>
      </c>
      <c r="H316" s="6"/>
      <c r="I316" s="6"/>
      <c r="J316" s="6"/>
    </row>
    <row r="317" spans="1:10" x14ac:dyDescent="0.2">
      <c r="H317" s="6"/>
      <c r="I317" s="6"/>
      <c r="J317" s="6"/>
    </row>
    <row r="318" spans="1:10" x14ac:dyDescent="0.2">
      <c r="H318" s="6"/>
      <c r="I318" s="6"/>
      <c r="J318" s="6"/>
    </row>
    <row r="319" spans="1:10" x14ac:dyDescent="0.2">
      <c r="A319" t="s">
        <v>100</v>
      </c>
      <c r="B319" t="s">
        <v>228</v>
      </c>
      <c r="C319">
        <v>40</v>
      </c>
      <c r="D319">
        <v>1</v>
      </c>
      <c r="E319">
        <v>8.7509999999999994</v>
      </c>
      <c r="G319">
        <v>1</v>
      </c>
      <c r="H319" s="6">
        <f>AVERAGE(F319:F323)/B$13</f>
        <v>73.6762265679763</v>
      </c>
      <c r="I319" s="6">
        <f>STDEV(F319:F323)/B$13</f>
        <v>0.99407627713178248</v>
      </c>
      <c r="J319" s="6">
        <f>I319/H319*100</f>
        <v>1.3492497151908458</v>
      </c>
    </row>
    <row r="320" spans="1:10" x14ac:dyDescent="0.2">
      <c r="A320" t="s">
        <v>100</v>
      </c>
      <c r="B320" t="s">
        <v>228</v>
      </c>
      <c r="C320">
        <v>40</v>
      </c>
      <c r="D320">
        <v>2</v>
      </c>
      <c r="E320">
        <v>8.5660000000000007</v>
      </c>
      <c r="F320">
        <v>8.5660000000000007</v>
      </c>
      <c r="G320">
        <v>0</v>
      </c>
      <c r="H320" s="6"/>
      <c r="I320" s="6"/>
      <c r="J320" s="6"/>
    </row>
    <row r="321" spans="1:10" x14ac:dyDescent="0.2">
      <c r="A321" t="s">
        <v>100</v>
      </c>
      <c r="B321" t="s">
        <v>228</v>
      </c>
      <c r="C321">
        <v>40</v>
      </c>
      <c r="D321">
        <v>3</v>
      </c>
      <c r="E321">
        <v>8.3420000000000005</v>
      </c>
      <c r="F321">
        <v>8.3420000000000005</v>
      </c>
      <c r="G321">
        <v>0</v>
      </c>
      <c r="H321" s="6"/>
      <c r="I321" s="6"/>
      <c r="J321" s="6"/>
    </row>
    <row r="322" spans="1:10" x14ac:dyDescent="0.2">
      <c r="A322" t="s">
        <v>100</v>
      </c>
      <c r="B322" t="s">
        <v>228</v>
      </c>
      <c r="C322">
        <v>40</v>
      </c>
      <c r="D322">
        <v>4</v>
      </c>
      <c r="E322">
        <v>8.4930000000000003</v>
      </c>
      <c r="F322">
        <v>8.4930000000000003</v>
      </c>
      <c r="G322">
        <v>0</v>
      </c>
      <c r="H322" s="6"/>
      <c r="I322" s="6"/>
      <c r="J322" s="6"/>
    </row>
    <row r="323" spans="1:10" x14ac:dyDescent="0.2">
      <c r="H323" s="6"/>
      <c r="I323" s="6"/>
      <c r="J323" s="6"/>
    </row>
    <row r="324" spans="1:10" x14ac:dyDescent="0.2">
      <c r="H324" s="6"/>
      <c r="I324" s="6"/>
      <c r="J324" s="6"/>
    </row>
    <row r="325" spans="1:10" x14ac:dyDescent="0.2">
      <c r="A325" t="s">
        <v>82</v>
      </c>
      <c r="B325" t="s">
        <v>36</v>
      </c>
      <c r="C325">
        <v>0</v>
      </c>
      <c r="D325">
        <v>1</v>
      </c>
      <c r="E325">
        <v>0</v>
      </c>
      <c r="F325">
        <v>0</v>
      </c>
      <c r="G325">
        <v>0</v>
      </c>
      <c r="H325" s="6">
        <f>AVERAGE(F325:F329)/B$13</f>
        <v>0</v>
      </c>
      <c r="I325" s="6">
        <f>STDEV(F325:F329)/B$13</f>
        <v>0</v>
      </c>
      <c r="J325" s="6" t="e">
        <f>I325/H325*100</f>
        <v>#DIV/0!</v>
      </c>
    </row>
    <row r="326" spans="1:10" x14ac:dyDescent="0.2">
      <c r="A326" t="s">
        <v>82</v>
      </c>
      <c r="B326" t="s">
        <v>36</v>
      </c>
      <c r="C326">
        <v>0</v>
      </c>
      <c r="D326">
        <v>2</v>
      </c>
      <c r="E326">
        <v>0</v>
      </c>
      <c r="F326">
        <v>0</v>
      </c>
      <c r="G326">
        <v>0</v>
      </c>
      <c r="H326" s="6"/>
      <c r="I326" s="6"/>
      <c r="J326" s="6"/>
    </row>
    <row r="327" spans="1:10" x14ac:dyDescent="0.2">
      <c r="A327" t="s">
        <v>82</v>
      </c>
      <c r="B327" t="s">
        <v>36</v>
      </c>
      <c r="C327">
        <v>0</v>
      </c>
      <c r="D327">
        <v>3</v>
      </c>
      <c r="E327">
        <v>0</v>
      </c>
      <c r="F327">
        <v>0</v>
      </c>
      <c r="G327">
        <v>0</v>
      </c>
      <c r="H327" s="6"/>
      <c r="I327" s="6"/>
      <c r="J327" s="6"/>
    </row>
    <row r="328" spans="1:10" x14ac:dyDescent="0.2">
      <c r="H328" s="6"/>
      <c r="I328" s="6"/>
      <c r="J328" s="6"/>
    </row>
    <row r="329" spans="1:10" x14ac:dyDescent="0.2">
      <c r="H329" s="6"/>
      <c r="I329" s="6"/>
      <c r="J329" s="6"/>
    </row>
    <row r="330" spans="1:10" x14ac:dyDescent="0.2">
      <c r="A330" t="s">
        <v>82</v>
      </c>
      <c r="B330" t="s">
        <v>36</v>
      </c>
      <c r="C330">
        <v>0</v>
      </c>
      <c r="D330">
        <v>1</v>
      </c>
      <c r="E330">
        <v>0.15859999999999999</v>
      </c>
      <c r="F330">
        <v>0.15859999999999999</v>
      </c>
      <c r="G330">
        <v>0</v>
      </c>
      <c r="H330" s="6">
        <f>AVERAGE(F330:F334)/B$13</f>
        <v>0.77676050056706625</v>
      </c>
      <c r="I330" s="6">
        <f>STDEV(F330:F334)/B$13</f>
        <v>0.7061954958287292</v>
      </c>
      <c r="J330" s="6">
        <f>I330/H330*100</f>
        <v>90.915474629976458</v>
      </c>
    </row>
    <row r="331" spans="1:10" x14ac:dyDescent="0.2">
      <c r="A331" t="s">
        <v>82</v>
      </c>
      <c r="B331" t="s">
        <v>36</v>
      </c>
      <c r="C331">
        <v>0</v>
      </c>
      <c r="D331">
        <v>2</v>
      </c>
      <c r="E331">
        <v>0</v>
      </c>
      <c r="F331">
        <v>0</v>
      </c>
      <c r="G331">
        <v>0</v>
      </c>
      <c r="H331" s="6"/>
      <c r="I331" s="6"/>
      <c r="J331" s="6"/>
    </row>
    <row r="332" spans="1:10" x14ac:dyDescent="0.2">
      <c r="A332" t="s">
        <v>82</v>
      </c>
      <c r="B332" t="s">
        <v>36</v>
      </c>
      <c r="C332">
        <v>0</v>
      </c>
      <c r="D332">
        <v>3</v>
      </c>
      <c r="E332">
        <v>0.10920000000000001</v>
      </c>
      <c r="F332">
        <v>0.10920000000000001</v>
      </c>
      <c r="G332">
        <v>0</v>
      </c>
      <c r="H332" s="6"/>
      <c r="I332" s="6"/>
      <c r="J332" s="6"/>
    </row>
    <row r="333" spans="1:10" x14ac:dyDescent="0.2">
      <c r="H333" s="6"/>
      <c r="I333" s="6"/>
      <c r="J333" s="6"/>
    </row>
    <row r="334" spans="1:10" x14ac:dyDescent="0.2">
      <c r="H334" s="6"/>
      <c r="I334" s="6"/>
      <c r="J334" s="6"/>
    </row>
    <row r="335" spans="1:10" x14ac:dyDescent="0.2">
      <c r="A335" t="s">
        <v>101</v>
      </c>
      <c r="B335" t="s">
        <v>45</v>
      </c>
      <c r="C335">
        <v>6</v>
      </c>
      <c r="D335">
        <v>1</v>
      </c>
      <c r="E335">
        <v>9.9649999999999999</v>
      </c>
      <c r="G335">
        <v>1</v>
      </c>
      <c r="H335" s="6">
        <f>AVERAGE(F335:F339)/B$13</f>
        <v>83.75554971760495</v>
      </c>
      <c r="I335" s="6">
        <f>STDEV(F335:F339)/B$13</f>
        <v>0.64093063184399746</v>
      </c>
      <c r="J335" s="6">
        <f>I335/H335*100</f>
        <v>0.76523959785948059</v>
      </c>
    </row>
    <row r="336" spans="1:10" x14ac:dyDescent="0.2">
      <c r="A336" t="s">
        <v>101</v>
      </c>
      <c r="B336" t="s">
        <v>45</v>
      </c>
      <c r="C336">
        <v>6</v>
      </c>
      <c r="D336">
        <v>2</v>
      </c>
      <c r="E336">
        <v>9.5760000000000005</v>
      </c>
      <c r="F336">
        <v>9.5760000000000005</v>
      </c>
      <c r="G336">
        <v>0</v>
      </c>
      <c r="H336" s="6"/>
      <c r="I336" s="6"/>
      <c r="J336" s="6"/>
    </row>
    <row r="337" spans="1:10" x14ac:dyDescent="0.2">
      <c r="A337" t="s">
        <v>101</v>
      </c>
      <c r="B337" t="s">
        <v>45</v>
      </c>
      <c r="C337">
        <v>6</v>
      </c>
      <c r="D337">
        <v>3</v>
      </c>
      <c r="E337">
        <v>9.7100000000000009</v>
      </c>
      <c r="F337">
        <v>9.7100000000000009</v>
      </c>
      <c r="G337">
        <v>0</v>
      </c>
      <c r="H337" s="6"/>
      <c r="I337" s="6"/>
      <c r="J337" s="6"/>
    </row>
    <row r="338" spans="1:10" x14ac:dyDescent="0.2">
      <c r="A338" t="s">
        <v>101</v>
      </c>
      <c r="B338" t="s">
        <v>45</v>
      </c>
      <c r="C338">
        <v>6</v>
      </c>
      <c r="D338">
        <v>4</v>
      </c>
      <c r="E338">
        <v>9.59</v>
      </c>
      <c r="F338">
        <v>9.59</v>
      </c>
      <c r="G338">
        <v>0</v>
      </c>
      <c r="H338" s="6"/>
      <c r="I338" s="6"/>
      <c r="J338" s="6"/>
    </row>
    <row r="339" spans="1:10" x14ac:dyDescent="0.2">
      <c r="H339" s="6"/>
      <c r="I339" s="6"/>
      <c r="J339" s="6"/>
    </row>
    <row r="340" spans="1:10" x14ac:dyDescent="0.2">
      <c r="H340" s="6"/>
      <c r="I340" s="6"/>
      <c r="J340" s="6"/>
    </row>
    <row r="341" spans="1:10" x14ac:dyDescent="0.2">
      <c r="A341" t="s">
        <v>102</v>
      </c>
      <c r="B341" t="s">
        <v>47</v>
      </c>
      <c r="C341">
        <v>7</v>
      </c>
      <c r="D341">
        <v>1</v>
      </c>
      <c r="E341">
        <v>8.1150000000000002</v>
      </c>
      <c r="F341">
        <v>8.1150000000000002</v>
      </c>
      <c r="G341">
        <v>0</v>
      </c>
      <c r="H341" s="6">
        <f>AVERAGE(F341:F345)/B$13</f>
        <v>70.262309058015731</v>
      </c>
      <c r="I341" s="6">
        <f>STDEV(F341:F345)/B$13</f>
        <v>0.49226099190833528</v>
      </c>
      <c r="J341" s="6">
        <f>I341/H341*100</f>
        <v>0.70060463213908097</v>
      </c>
    </row>
    <row r="342" spans="1:10" x14ac:dyDescent="0.2">
      <c r="A342" t="s">
        <v>102</v>
      </c>
      <c r="B342" t="s">
        <v>47</v>
      </c>
      <c r="C342">
        <v>7</v>
      </c>
      <c r="D342">
        <v>2</v>
      </c>
      <c r="E342">
        <v>8.0990000000000002</v>
      </c>
      <c r="F342">
        <v>8.0990000000000002</v>
      </c>
      <c r="G342">
        <v>0</v>
      </c>
      <c r="H342" s="6"/>
      <c r="I342" s="6"/>
      <c r="J342" s="6"/>
    </row>
    <row r="343" spans="1:10" x14ac:dyDescent="0.2">
      <c r="A343" t="s">
        <v>102</v>
      </c>
      <c r="B343" t="s">
        <v>47</v>
      </c>
      <c r="C343">
        <v>7</v>
      </c>
      <c r="D343">
        <v>3</v>
      </c>
      <c r="E343">
        <v>8.01</v>
      </c>
      <c r="F343">
        <v>8.01</v>
      </c>
      <c r="G343">
        <v>0</v>
      </c>
      <c r="H343" s="6"/>
      <c r="I343" s="6"/>
      <c r="J343" s="6"/>
    </row>
    <row r="344" spans="1:10" x14ac:dyDescent="0.2">
      <c r="H344" s="6"/>
      <c r="I344" s="6"/>
      <c r="J344" s="6"/>
    </row>
    <row r="345" spans="1:10" x14ac:dyDescent="0.2">
      <c r="H345" s="6"/>
      <c r="I345" s="6"/>
      <c r="J345" s="6"/>
    </row>
    <row r="346" spans="1:10" x14ac:dyDescent="0.2">
      <c r="A346" t="s">
        <v>103</v>
      </c>
      <c r="B346" t="s">
        <v>49</v>
      </c>
      <c r="C346">
        <v>8</v>
      </c>
      <c r="D346">
        <v>1</v>
      </c>
      <c r="E346">
        <v>6.5460000000000003</v>
      </c>
      <c r="F346">
        <v>6.5460000000000003</v>
      </c>
      <c r="G346">
        <v>0</v>
      </c>
      <c r="H346" s="6">
        <f>AVERAGE(F346:F350)/B$13</f>
        <v>56.789372070958144</v>
      </c>
      <c r="I346" s="6">
        <f>STDEV(F346:F350)/B$13</f>
        <v>1.1193056591863055</v>
      </c>
      <c r="J346" s="6">
        <f>I346/H346*100</f>
        <v>1.9709773472890959</v>
      </c>
    </row>
    <row r="347" spans="1:10" x14ac:dyDescent="0.2">
      <c r="A347" t="s">
        <v>103</v>
      </c>
      <c r="B347" t="s">
        <v>49</v>
      </c>
      <c r="C347">
        <v>8</v>
      </c>
      <c r="D347">
        <v>2</v>
      </c>
      <c r="E347">
        <v>6.3890000000000002</v>
      </c>
      <c r="F347">
        <v>6.3890000000000002</v>
      </c>
      <c r="G347">
        <v>0</v>
      </c>
      <c r="H347" s="6"/>
      <c r="I347" s="6"/>
      <c r="J347" s="6"/>
    </row>
    <row r="348" spans="1:10" x14ac:dyDescent="0.2">
      <c r="A348" t="s">
        <v>103</v>
      </c>
      <c r="B348" t="s">
        <v>49</v>
      </c>
      <c r="C348">
        <v>8</v>
      </c>
      <c r="D348">
        <v>3</v>
      </c>
      <c r="E348">
        <v>6.6440000000000001</v>
      </c>
      <c r="F348">
        <v>6.6440000000000001</v>
      </c>
      <c r="G348">
        <v>0</v>
      </c>
      <c r="H348" s="6"/>
      <c r="I348" s="6"/>
      <c r="J348" s="6"/>
    </row>
    <row r="349" spans="1:10" x14ac:dyDescent="0.2">
      <c r="H349" s="6"/>
      <c r="I349" s="6"/>
      <c r="J349" s="6"/>
    </row>
    <row r="350" spans="1:10" x14ac:dyDescent="0.2">
      <c r="H350" s="6"/>
      <c r="I350" s="6"/>
      <c r="J350" s="6"/>
    </row>
    <row r="351" spans="1:10" x14ac:dyDescent="0.2">
      <c r="A351" t="s">
        <v>104</v>
      </c>
      <c r="B351" t="s">
        <v>229</v>
      </c>
      <c r="C351">
        <v>41</v>
      </c>
      <c r="D351">
        <v>1</v>
      </c>
      <c r="E351">
        <v>8.24</v>
      </c>
      <c r="F351">
        <v>8.24</v>
      </c>
      <c r="G351">
        <v>0</v>
      </c>
      <c r="H351" s="6">
        <f>AVERAGE(F351:F355)/B$13</f>
        <v>71.724173480292805</v>
      </c>
      <c r="I351" s="6">
        <f>STDEV(F351:F355)/B$13</f>
        <v>0.27917455557948873</v>
      </c>
      <c r="J351" s="6">
        <f>I351/H351*100</f>
        <v>0.38923356245603269</v>
      </c>
    </row>
    <row r="352" spans="1:10" x14ac:dyDescent="0.2">
      <c r="A352" t="s">
        <v>104</v>
      </c>
      <c r="B352" t="s">
        <v>229</v>
      </c>
      <c r="C352">
        <v>41</v>
      </c>
      <c r="D352">
        <v>2</v>
      </c>
      <c r="E352">
        <v>7.9119999999999999</v>
      </c>
      <c r="G352">
        <v>1</v>
      </c>
      <c r="H352" s="6"/>
      <c r="I352" s="6"/>
      <c r="J352" s="6"/>
    </row>
    <row r="353" spans="1:10" x14ac:dyDescent="0.2">
      <c r="A353" t="s">
        <v>104</v>
      </c>
      <c r="B353" t="s">
        <v>229</v>
      </c>
      <c r="C353">
        <v>41</v>
      </c>
      <c r="D353">
        <v>3</v>
      </c>
      <c r="E353">
        <v>8.2759999999999998</v>
      </c>
      <c r="F353">
        <v>8.2759999999999998</v>
      </c>
      <c r="G353">
        <v>0</v>
      </c>
      <c r="H353" s="6"/>
      <c r="I353" s="6"/>
      <c r="J353" s="6"/>
    </row>
    <row r="354" spans="1:10" x14ac:dyDescent="0.2">
      <c r="A354" t="s">
        <v>104</v>
      </c>
      <c r="B354" t="s">
        <v>229</v>
      </c>
      <c r="C354">
        <v>41</v>
      </c>
      <c r="D354">
        <v>4</v>
      </c>
      <c r="E354">
        <v>8.2119999999999997</v>
      </c>
      <c r="F354">
        <v>8.2119999999999997</v>
      </c>
      <c r="G354">
        <v>0</v>
      </c>
      <c r="H354" s="6"/>
      <c r="I354" s="6"/>
      <c r="J354" s="6"/>
    </row>
    <row r="355" spans="1:10" x14ac:dyDescent="0.2">
      <c r="H355" s="6"/>
      <c r="I355" s="6"/>
      <c r="J355" s="6"/>
    </row>
    <row r="356" spans="1:10" x14ac:dyDescent="0.2">
      <c r="H356" s="6"/>
      <c r="I356" s="6"/>
      <c r="J356" s="6"/>
    </row>
    <row r="357" spans="1:10" x14ac:dyDescent="0.2">
      <c r="A357" t="s">
        <v>106</v>
      </c>
      <c r="B357" t="s">
        <v>229</v>
      </c>
      <c r="C357">
        <v>42</v>
      </c>
      <c r="D357">
        <v>1</v>
      </c>
      <c r="E357">
        <v>8.2469999999999999</v>
      </c>
      <c r="F357">
        <v>8.2469999999999999</v>
      </c>
      <c r="G357">
        <v>0</v>
      </c>
      <c r="H357" s="6">
        <f>AVERAGE(F357:F361)/B$13</f>
        <v>70.929429726912019</v>
      </c>
      <c r="I357" s="6">
        <f>STDEV(F357:F361)/B$13</f>
        <v>1.0676491999686231</v>
      </c>
      <c r="J357" s="6">
        <f>I357/H357*100</f>
        <v>1.505227384569731</v>
      </c>
    </row>
    <row r="358" spans="1:10" x14ac:dyDescent="0.2">
      <c r="A358" t="s">
        <v>106</v>
      </c>
      <c r="B358" t="s">
        <v>229</v>
      </c>
      <c r="C358">
        <v>42</v>
      </c>
      <c r="D358">
        <v>2</v>
      </c>
      <c r="E358">
        <v>8.1940000000000008</v>
      </c>
      <c r="F358">
        <v>8.1940000000000008</v>
      </c>
      <c r="G358">
        <v>0</v>
      </c>
      <c r="H358" s="6"/>
      <c r="I358" s="6"/>
      <c r="J358" s="6"/>
    </row>
    <row r="359" spans="1:10" x14ac:dyDescent="0.2">
      <c r="A359" t="s">
        <v>106</v>
      </c>
      <c r="B359" t="s">
        <v>229</v>
      </c>
      <c r="C359">
        <v>42</v>
      </c>
      <c r="D359">
        <v>3</v>
      </c>
      <c r="E359">
        <v>8.0129999999999999</v>
      </c>
      <c r="F359">
        <v>8.0129999999999999</v>
      </c>
      <c r="G359">
        <v>0</v>
      </c>
      <c r="H359" s="6"/>
      <c r="I359" s="6"/>
      <c r="J359" s="6"/>
    </row>
    <row r="360" spans="1:10" x14ac:dyDescent="0.2">
      <c r="H360" s="6"/>
      <c r="I360" s="6"/>
      <c r="J360" s="6"/>
    </row>
    <row r="361" spans="1:10" x14ac:dyDescent="0.2">
      <c r="H361" s="6"/>
      <c r="I361" s="6"/>
      <c r="J361" s="6"/>
    </row>
    <row r="362" spans="1:10" x14ac:dyDescent="0.2">
      <c r="A362" t="s">
        <v>107</v>
      </c>
      <c r="B362" t="s">
        <v>229</v>
      </c>
      <c r="C362">
        <v>43</v>
      </c>
      <c r="D362">
        <v>1</v>
      </c>
      <c r="E362">
        <v>8.3550000000000004</v>
      </c>
      <c r="F362">
        <v>8.3550000000000004</v>
      </c>
      <c r="G362">
        <v>0</v>
      </c>
      <c r="H362" s="6">
        <f>AVERAGE(F362:F366)/B$13</f>
        <v>72.350686804125857</v>
      </c>
      <c r="I362" s="6">
        <f>STDEV(F362:F366)/B$13</f>
        <v>0.37125582451672995</v>
      </c>
      <c r="J362" s="6">
        <f>I362/H362*100</f>
        <v>0.51313379446117258</v>
      </c>
    </row>
    <row r="363" spans="1:10" x14ac:dyDescent="0.2">
      <c r="A363" t="s">
        <v>107</v>
      </c>
      <c r="B363" t="s">
        <v>229</v>
      </c>
      <c r="C363">
        <v>43</v>
      </c>
      <c r="D363">
        <v>2</v>
      </c>
      <c r="E363">
        <v>8.27</v>
      </c>
      <c r="F363">
        <v>8.27</v>
      </c>
      <c r="G363">
        <v>0</v>
      </c>
      <c r="H363" s="6"/>
      <c r="I363" s="6"/>
      <c r="J363" s="6"/>
    </row>
    <row r="364" spans="1:10" x14ac:dyDescent="0.2">
      <c r="A364" t="s">
        <v>107</v>
      </c>
      <c r="B364" t="s">
        <v>229</v>
      </c>
      <c r="C364">
        <v>43</v>
      </c>
      <c r="D364">
        <v>3</v>
      </c>
      <c r="E364">
        <v>8.3190000000000008</v>
      </c>
      <c r="F364">
        <v>8.3190000000000008</v>
      </c>
      <c r="G364">
        <v>0</v>
      </c>
      <c r="H364" s="6"/>
      <c r="I364" s="6"/>
      <c r="J364" s="6"/>
    </row>
    <row r="365" spans="1:10" x14ac:dyDescent="0.2">
      <c r="H365" s="6"/>
      <c r="I365" s="6"/>
      <c r="J365" s="6"/>
    </row>
    <row r="366" spans="1:10" x14ac:dyDescent="0.2">
      <c r="H366" s="6"/>
      <c r="I366" s="6"/>
      <c r="J366" s="6"/>
    </row>
    <row r="367" spans="1:10" x14ac:dyDescent="0.2">
      <c r="A367" t="s">
        <v>110</v>
      </c>
      <c r="B367" t="s">
        <v>36</v>
      </c>
      <c r="C367">
        <v>0</v>
      </c>
      <c r="D367">
        <v>1</v>
      </c>
      <c r="E367">
        <v>0.1492</v>
      </c>
      <c r="F367">
        <v>0.1492</v>
      </c>
      <c r="G367">
        <v>0</v>
      </c>
      <c r="H367" s="6">
        <f>AVERAGE(F367:F371)/B$13</f>
        <v>0.81011653401188055</v>
      </c>
      <c r="I367" s="6">
        <f>STDEV(F367:F371)/B$13</f>
        <v>0.70648582023013629</v>
      </c>
      <c r="J367" s="6">
        <f>I367/H367*100</f>
        <v>87.207925103251313</v>
      </c>
    </row>
    <row r="368" spans="1:10" x14ac:dyDescent="0.2">
      <c r="A368" t="s">
        <v>110</v>
      </c>
      <c r="B368" t="s">
        <v>36</v>
      </c>
      <c r="C368">
        <v>0</v>
      </c>
      <c r="D368">
        <v>2</v>
      </c>
      <c r="E368">
        <v>0.34739999999999999</v>
      </c>
      <c r="G368">
        <v>1</v>
      </c>
      <c r="H368" s="6"/>
      <c r="I368" s="6"/>
      <c r="J368" s="6"/>
    </row>
    <row r="369" spans="1:10" x14ac:dyDescent="0.2">
      <c r="A369" t="s">
        <v>110</v>
      </c>
      <c r="B369" t="s">
        <v>36</v>
      </c>
      <c r="C369">
        <v>0</v>
      </c>
      <c r="D369">
        <v>3</v>
      </c>
      <c r="E369">
        <v>0.13009999999999999</v>
      </c>
      <c r="F369">
        <v>0.13009999999999999</v>
      </c>
      <c r="G369">
        <v>0</v>
      </c>
      <c r="H369" s="6"/>
      <c r="I369" s="6"/>
      <c r="J369" s="6"/>
    </row>
    <row r="370" spans="1:10" x14ac:dyDescent="0.2">
      <c r="A370" t="s">
        <v>110</v>
      </c>
      <c r="B370" t="s">
        <v>36</v>
      </c>
      <c r="C370">
        <v>0</v>
      </c>
      <c r="D370">
        <v>4</v>
      </c>
      <c r="E370">
        <v>0</v>
      </c>
      <c r="F370">
        <v>0</v>
      </c>
      <c r="G370">
        <v>0</v>
      </c>
      <c r="H370" s="6"/>
      <c r="I370" s="6"/>
      <c r="J370" s="6"/>
    </row>
    <row r="371" spans="1:10" x14ac:dyDescent="0.2">
      <c r="H371" s="6"/>
      <c r="I371" s="6"/>
      <c r="J371" s="6"/>
    </row>
    <row r="372" spans="1:10" x14ac:dyDescent="0.2">
      <c r="H372" s="6"/>
      <c r="I372" s="6"/>
      <c r="J372" s="6"/>
    </row>
    <row r="373" spans="1:10" x14ac:dyDescent="0.2">
      <c r="A373" t="s">
        <v>109</v>
      </c>
      <c r="B373" t="s">
        <v>230</v>
      </c>
      <c r="C373">
        <v>44</v>
      </c>
      <c r="D373">
        <v>1</v>
      </c>
      <c r="E373">
        <v>8.2260000000000009</v>
      </c>
      <c r="F373">
        <v>8.2260000000000009</v>
      </c>
      <c r="G373">
        <v>0</v>
      </c>
      <c r="H373" s="6">
        <f>AVERAGE(F373:F377)/B$13</f>
        <v>71.15567064940727</v>
      </c>
      <c r="I373" s="6">
        <f>STDEV(F373:F377)/B$13</f>
        <v>0.75620298953946308</v>
      </c>
      <c r="J373" s="6">
        <f>I373/H373*100</f>
        <v>1.0627445186559594</v>
      </c>
    </row>
    <row r="374" spans="1:10" x14ac:dyDescent="0.2">
      <c r="A374" t="s">
        <v>109</v>
      </c>
      <c r="B374" t="s">
        <v>230</v>
      </c>
      <c r="C374">
        <v>44</v>
      </c>
      <c r="D374">
        <v>2</v>
      </c>
      <c r="E374">
        <v>8.2289999999999992</v>
      </c>
      <c r="F374">
        <v>8.2289999999999992</v>
      </c>
      <c r="G374">
        <v>0</v>
      </c>
      <c r="H374" s="6"/>
      <c r="I374" s="6"/>
      <c r="J374" s="6"/>
    </row>
    <row r="375" spans="1:10" x14ac:dyDescent="0.2">
      <c r="A375" t="s">
        <v>109</v>
      </c>
      <c r="B375" t="s">
        <v>230</v>
      </c>
      <c r="C375">
        <v>44</v>
      </c>
      <c r="D375">
        <v>3</v>
      </c>
      <c r="E375">
        <v>8.077</v>
      </c>
      <c r="F375">
        <v>8.077</v>
      </c>
      <c r="G375">
        <v>0</v>
      </c>
      <c r="H375" s="6"/>
      <c r="I375" s="6"/>
      <c r="J375" s="6"/>
    </row>
    <row r="376" spans="1:10" x14ac:dyDescent="0.2">
      <c r="H376" s="6"/>
      <c r="I376" s="6"/>
      <c r="J376" s="6"/>
    </row>
    <row r="377" spans="1:10" x14ac:dyDescent="0.2">
      <c r="H377" s="6"/>
      <c r="I377" s="6"/>
      <c r="J377" s="6"/>
    </row>
    <row r="378" spans="1:10" x14ac:dyDescent="0.2">
      <c r="A378" t="s">
        <v>111</v>
      </c>
      <c r="B378" t="s">
        <v>230</v>
      </c>
      <c r="C378">
        <v>45</v>
      </c>
      <c r="D378">
        <v>1</v>
      </c>
      <c r="E378">
        <v>8.2639999999999993</v>
      </c>
      <c r="G378">
        <v>1</v>
      </c>
      <c r="H378" s="6">
        <f>AVERAGE(F378:F382)/B$13</f>
        <v>69.273230153260812</v>
      </c>
      <c r="I378" s="6">
        <f>STDEV(F378:F382)/B$13</f>
        <v>1.2003441992271651</v>
      </c>
      <c r="J378" s="6">
        <f>I378/H378*100</f>
        <v>1.7327677611849643</v>
      </c>
    </row>
    <row r="379" spans="1:10" x14ac:dyDescent="0.2">
      <c r="A379" t="s">
        <v>111</v>
      </c>
      <c r="B379" t="s">
        <v>230</v>
      </c>
      <c r="C379">
        <v>45</v>
      </c>
      <c r="D379">
        <v>2</v>
      </c>
      <c r="E379">
        <v>7.984</v>
      </c>
      <c r="F379">
        <v>7.984</v>
      </c>
      <c r="G379">
        <v>0</v>
      </c>
      <c r="H379" s="6"/>
      <c r="I379" s="6"/>
      <c r="J379" s="6"/>
    </row>
    <row r="380" spans="1:10" x14ac:dyDescent="0.2">
      <c r="A380" t="s">
        <v>111</v>
      </c>
      <c r="B380" t="s">
        <v>230</v>
      </c>
      <c r="C380">
        <v>45</v>
      </c>
      <c r="D380">
        <v>3</v>
      </c>
      <c r="E380">
        <v>7.8129999999999997</v>
      </c>
      <c r="F380">
        <v>7.8129999999999997</v>
      </c>
      <c r="G380">
        <v>0</v>
      </c>
      <c r="H380" s="6"/>
      <c r="I380" s="6"/>
      <c r="J380" s="6"/>
    </row>
    <row r="381" spans="1:10" x14ac:dyDescent="0.2">
      <c r="A381" t="s">
        <v>111</v>
      </c>
      <c r="B381" t="s">
        <v>230</v>
      </c>
      <c r="C381">
        <v>45</v>
      </c>
      <c r="D381">
        <v>4</v>
      </c>
      <c r="E381">
        <v>8.0860000000000003</v>
      </c>
      <c r="F381">
        <v>8.0860000000000003</v>
      </c>
      <c r="G381">
        <v>0</v>
      </c>
      <c r="H381" s="6"/>
      <c r="I381" s="6"/>
      <c r="J381" s="6"/>
    </row>
    <row r="382" spans="1:10" x14ac:dyDescent="0.2">
      <c r="H382" s="6"/>
      <c r="I382" s="6"/>
      <c r="J382" s="6"/>
    </row>
    <row r="383" spans="1:10" x14ac:dyDescent="0.2">
      <c r="H383" s="6"/>
      <c r="I383" s="6"/>
      <c r="J383" s="6"/>
    </row>
    <row r="384" spans="1:10" x14ac:dyDescent="0.2">
      <c r="A384" t="s">
        <v>113</v>
      </c>
      <c r="B384" t="s">
        <v>230</v>
      </c>
      <c r="C384">
        <v>46</v>
      </c>
      <c r="D384">
        <v>1</v>
      </c>
      <c r="E384">
        <v>8.1489999999999991</v>
      </c>
      <c r="F384">
        <v>8.1489999999999991</v>
      </c>
      <c r="G384">
        <v>0</v>
      </c>
      <c r="H384" s="6">
        <f>AVERAGE(F384:F388)/B$13</f>
        <v>70.656780410058744</v>
      </c>
      <c r="I384" s="6">
        <f>STDEV(F384:F388)/B$13</f>
        <v>0.56197618260218418</v>
      </c>
      <c r="J384" s="6">
        <f>I384/H384*100</f>
        <v>0.79536058583583713</v>
      </c>
    </row>
    <row r="385" spans="1:10" x14ac:dyDescent="0.2">
      <c r="A385" t="s">
        <v>113</v>
      </c>
      <c r="B385" t="s">
        <v>230</v>
      </c>
      <c r="C385">
        <v>46</v>
      </c>
      <c r="D385">
        <v>2</v>
      </c>
      <c r="E385">
        <v>8.0459999999999994</v>
      </c>
      <c r="F385">
        <v>8.0459999999999994</v>
      </c>
      <c r="G385">
        <v>0</v>
      </c>
      <c r="H385" s="6"/>
      <c r="I385" s="6"/>
      <c r="J385" s="6"/>
    </row>
    <row r="386" spans="1:10" x14ac:dyDescent="0.2">
      <c r="A386" t="s">
        <v>113</v>
      </c>
      <c r="B386" t="s">
        <v>230</v>
      </c>
      <c r="C386">
        <v>46</v>
      </c>
      <c r="D386">
        <v>3</v>
      </c>
      <c r="E386">
        <v>8.1649999999999991</v>
      </c>
      <c r="F386">
        <v>8.1649999999999991</v>
      </c>
      <c r="G386">
        <v>0</v>
      </c>
      <c r="H386" s="6"/>
      <c r="I386" s="6"/>
      <c r="J386" s="6"/>
    </row>
    <row r="387" spans="1:10" x14ac:dyDescent="0.2">
      <c r="H387" s="6"/>
      <c r="I387" s="6"/>
      <c r="J387" s="6"/>
    </row>
    <row r="388" spans="1:10" x14ac:dyDescent="0.2">
      <c r="H388" s="6"/>
      <c r="I388" s="6"/>
      <c r="J388" s="6"/>
    </row>
    <row r="389" spans="1:10" x14ac:dyDescent="0.2">
      <c r="A389" t="s">
        <v>110</v>
      </c>
      <c r="B389" t="s">
        <v>36</v>
      </c>
      <c r="C389">
        <v>0</v>
      </c>
      <c r="D389">
        <v>1</v>
      </c>
      <c r="E389">
        <v>0</v>
      </c>
      <c r="F389">
        <v>0</v>
      </c>
      <c r="G389">
        <v>0</v>
      </c>
      <c r="H389" s="6">
        <f>AVERAGE(F389:F393)/B$13</f>
        <v>0</v>
      </c>
      <c r="I389" s="6">
        <f>STDEV(F389:F393)/B$13</f>
        <v>0</v>
      </c>
      <c r="J389" s="6" t="e">
        <f>I389/H389*100</f>
        <v>#DIV/0!</v>
      </c>
    </row>
    <row r="390" spans="1:10" x14ac:dyDescent="0.2">
      <c r="A390" t="s">
        <v>110</v>
      </c>
      <c r="B390" t="s">
        <v>36</v>
      </c>
      <c r="C390">
        <v>0</v>
      </c>
      <c r="D390">
        <v>2</v>
      </c>
      <c r="E390">
        <v>0.19120000000000001</v>
      </c>
      <c r="G390">
        <v>1</v>
      </c>
      <c r="H390" s="6"/>
      <c r="I390" s="6"/>
      <c r="J390" s="6"/>
    </row>
    <row r="391" spans="1:10" x14ac:dyDescent="0.2">
      <c r="A391" t="s">
        <v>110</v>
      </c>
      <c r="B391" t="s">
        <v>36</v>
      </c>
      <c r="C391">
        <v>0</v>
      </c>
      <c r="D391">
        <v>3</v>
      </c>
      <c r="E391">
        <v>0</v>
      </c>
      <c r="F391">
        <v>0</v>
      </c>
      <c r="G391">
        <v>0</v>
      </c>
      <c r="H391" s="6"/>
      <c r="I391" s="6"/>
      <c r="J391" s="6"/>
    </row>
    <row r="392" spans="1:10" x14ac:dyDescent="0.2">
      <c r="A392" t="s">
        <v>110</v>
      </c>
      <c r="B392" t="s">
        <v>36</v>
      </c>
      <c r="C392">
        <v>0</v>
      </c>
      <c r="D392">
        <v>4</v>
      </c>
      <c r="E392">
        <v>0</v>
      </c>
      <c r="F392">
        <v>0</v>
      </c>
      <c r="G392">
        <v>0</v>
      </c>
      <c r="H392" s="6"/>
      <c r="I392" s="6"/>
      <c r="J392" s="6"/>
    </row>
    <row r="393" spans="1:10" x14ac:dyDescent="0.2">
      <c r="H393" s="6"/>
      <c r="I393" s="6"/>
      <c r="J393" s="6"/>
    </row>
    <row r="394" spans="1:10" x14ac:dyDescent="0.2">
      <c r="H394" s="6"/>
      <c r="I394" s="6"/>
      <c r="J394" s="6"/>
    </row>
    <row r="395" spans="1:10" x14ac:dyDescent="0.2">
      <c r="A395" t="s">
        <v>114</v>
      </c>
      <c r="B395" t="s">
        <v>231</v>
      </c>
      <c r="C395">
        <v>47</v>
      </c>
      <c r="D395">
        <v>1</v>
      </c>
      <c r="E395">
        <v>8.0489999999999995</v>
      </c>
      <c r="F395">
        <v>8.0489999999999995</v>
      </c>
      <c r="G395">
        <v>0</v>
      </c>
      <c r="H395" s="6">
        <f>AVERAGE(F395:F399)/B$13</f>
        <v>69.760518294019846</v>
      </c>
      <c r="I395" s="6">
        <f>STDEV(F395:F399)/B$13</f>
        <v>0.69574511735712519</v>
      </c>
      <c r="J395" s="6">
        <f>I395/H395*100</f>
        <v>0.99733364139407088</v>
      </c>
    </row>
    <row r="396" spans="1:10" x14ac:dyDescent="0.2">
      <c r="A396" t="s">
        <v>114</v>
      </c>
      <c r="B396" t="s">
        <v>231</v>
      </c>
      <c r="C396">
        <v>47</v>
      </c>
      <c r="D396">
        <v>2</v>
      </c>
      <c r="E396">
        <v>8.0760000000000005</v>
      </c>
      <c r="F396">
        <v>8.0760000000000005</v>
      </c>
      <c r="G396">
        <v>0</v>
      </c>
      <c r="H396" s="6"/>
      <c r="I396" s="6"/>
      <c r="J396" s="6"/>
    </row>
    <row r="397" spans="1:10" x14ac:dyDescent="0.2">
      <c r="A397" t="s">
        <v>114</v>
      </c>
      <c r="B397" t="s">
        <v>231</v>
      </c>
      <c r="C397">
        <v>47</v>
      </c>
      <c r="D397">
        <v>3</v>
      </c>
      <c r="E397">
        <v>7.9260000000000002</v>
      </c>
      <c r="F397">
        <v>7.9260000000000002</v>
      </c>
      <c r="G397">
        <v>0</v>
      </c>
      <c r="H397" s="6"/>
      <c r="I397" s="6"/>
      <c r="J397" s="6"/>
    </row>
    <row r="398" spans="1:10" x14ac:dyDescent="0.2">
      <c r="H398" s="6"/>
      <c r="I398" s="6"/>
      <c r="J398" s="6"/>
    </row>
    <row r="399" spans="1:10" x14ac:dyDescent="0.2">
      <c r="H399" s="6"/>
      <c r="I399" s="6"/>
      <c r="J399" s="6"/>
    </row>
    <row r="400" spans="1:10" x14ac:dyDescent="0.2">
      <c r="A400" t="s">
        <v>116</v>
      </c>
      <c r="B400" t="s">
        <v>231</v>
      </c>
      <c r="C400">
        <v>48</v>
      </c>
      <c r="D400">
        <v>1</v>
      </c>
      <c r="E400">
        <v>8.0980000000000008</v>
      </c>
      <c r="F400">
        <v>8.0980000000000008</v>
      </c>
      <c r="G400">
        <v>0</v>
      </c>
      <c r="H400" s="6">
        <f>AVERAGE(F400:F404)/B$13</f>
        <v>70.758298772716898</v>
      </c>
      <c r="I400" s="6">
        <f>STDEV(F400:F404)/B$13</f>
        <v>1.0196942805776315</v>
      </c>
      <c r="J400" s="6">
        <f>I400/H400*100</f>
        <v>1.4410949644973754</v>
      </c>
    </row>
    <row r="401" spans="1:10" x14ac:dyDescent="0.2">
      <c r="A401" t="s">
        <v>116</v>
      </c>
      <c r="B401" t="s">
        <v>231</v>
      </c>
      <c r="C401">
        <v>48</v>
      </c>
      <c r="D401">
        <v>2</v>
      </c>
      <c r="E401">
        <v>8.0350000000000001</v>
      </c>
      <c r="F401">
        <v>8.0350000000000001</v>
      </c>
      <c r="G401">
        <v>0</v>
      </c>
      <c r="H401" s="6"/>
      <c r="I401" s="6"/>
      <c r="J401" s="6"/>
    </row>
    <row r="402" spans="1:10" x14ac:dyDescent="0.2">
      <c r="A402" t="s">
        <v>116</v>
      </c>
      <c r="B402" t="s">
        <v>231</v>
      </c>
      <c r="C402">
        <v>48</v>
      </c>
      <c r="D402">
        <v>3</v>
      </c>
      <c r="E402">
        <v>8.2620000000000005</v>
      </c>
      <c r="F402">
        <v>8.2620000000000005</v>
      </c>
      <c r="G402">
        <v>0</v>
      </c>
      <c r="H402" s="6"/>
      <c r="I402" s="6"/>
      <c r="J402" s="6"/>
    </row>
    <row r="403" spans="1:10" x14ac:dyDescent="0.2">
      <c r="H403" s="6"/>
      <c r="I403" s="6"/>
      <c r="J403" s="6"/>
    </row>
    <row r="404" spans="1:10" x14ac:dyDescent="0.2">
      <c r="H404" s="6"/>
      <c r="I404" s="6"/>
      <c r="J404" s="6"/>
    </row>
    <row r="405" spans="1:10" x14ac:dyDescent="0.2">
      <c r="A405" t="s">
        <v>117</v>
      </c>
      <c r="B405" t="s">
        <v>231</v>
      </c>
      <c r="C405">
        <v>49</v>
      </c>
      <c r="D405">
        <v>1</v>
      </c>
      <c r="E405">
        <v>8.2129999999999992</v>
      </c>
      <c r="F405">
        <v>8.2129999999999992</v>
      </c>
      <c r="G405">
        <v>0</v>
      </c>
      <c r="H405" s="6">
        <f>AVERAGE(F405:F409)/B$13</f>
        <v>70.561063096695378</v>
      </c>
      <c r="I405" s="6">
        <f>STDEV(F405:F409)/B$13</f>
        <v>0.87224327190190232</v>
      </c>
      <c r="J405" s="6">
        <f>I405/H405*100</f>
        <v>1.236153812913219</v>
      </c>
    </row>
    <row r="406" spans="1:10" x14ac:dyDescent="0.2">
      <c r="A406" t="s">
        <v>117</v>
      </c>
      <c r="B406" t="s">
        <v>231</v>
      </c>
      <c r="C406">
        <v>49</v>
      </c>
      <c r="D406">
        <v>2</v>
      </c>
      <c r="E406">
        <v>8.1010000000000009</v>
      </c>
      <c r="F406">
        <v>8.1010000000000009</v>
      </c>
      <c r="G406">
        <v>0</v>
      </c>
      <c r="H406" s="6"/>
      <c r="I406" s="6"/>
      <c r="J406" s="6"/>
    </row>
    <row r="407" spans="1:10" x14ac:dyDescent="0.2">
      <c r="A407" t="s">
        <v>117</v>
      </c>
      <c r="B407" t="s">
        <v>231</v>
      </c>
      <c r="C407">
        <v>49</v>
      </c>
      <c r="D407">
        <v>3</v>
      </c>
      <c r="E407">
        <v>8.0129999999999999</v>
      </c>
      <c r="F407">
        <v>8.0129999999999999</v>
      </c>
      <c r="G407">
        <v>0</v>
      </c>
      <c r="H407" s="6"/>
      <c r="I407" s="6"/>
      <c r="J407" s="6"/>
    </row>
    <row r="408" spans="1:10" x14ac:dyDescent="0.2">
      <c r="H408" s="6"/>
      <c r="I408" s="6"/>
      <c r="J408" s="6"/>
    </row>
    <row r="409" spans="1:10" x14ac:dyDescent="0.2">
      <c r="H409" s="6"/>
      <c r="I409" s="6"/>
      <c r="J409" s="6"/>
    </row>
    <row r="410" spans="1:10" x14ac:dyDescent="0.2">
      <c r="A410" t="s">
        <v>110</v>
      </c>
      <c r="B410" t="s">
        <v>36</v>
      </c>
      <c r="C410">
        <v>0</v>
      </c>
      <c r="D410">
        <v>1</v>
      </c>
      <c r="E410">
        <v>0.154</v>
      </c>
      <c r="F410">
        <v>0.154</v>
      </c>
      <c r="G410">
        <v>0</v>
      </c>
      <c r="H410" s="6">
        <f>AVERAGE(F410:F414)/B$13</f>
        <v>0.44668079569577374</v>
      </c>
      <c r="I410" s="6">
        <f>STDEV(F410:F414)/B$13</f>
        <v>0.77367383291037362</v>
      </c>
      <c r="J410" s="6">
        <f>I410/H410*100</f>
        <v>173.20508075688775</v>
      </c>
    </row>
    <row r="411" spans="1:10" x14ac:dyDescent="0.2">
      <c r="A411" t="s">
        <v>110</v>
      </c>
      <c r="B411" t="s">
        <v>36</v>
      </c>
      <c r="C411">
        <v>0</v>
      </c>
      <c r="D411">
        <v>2</v>
      </c>
      <c r="E411">
        <v>0</v>
      </c>
      <c r="F411">
        <v>0</v>
      </c>
      <c r="G411">
        <v>0</v>
      </c>
      <c r="H411" s="6"/>
      <c r="I411" s="6"/>
      <c r="J411" s="6"/>
    </row>
    <row r="412" spans="1:10" x14ac:dyDescent="0.2">
      <c r="A412" t="s">
        <v>110</v>
      </c>
      <c r="B412" t="s">
        <v>36</v>
      </c>
      <c r="C412">
        <v>0</v>
      </c>
      <c r="D412">
        <v>3</v>
      </c>
      <c r="E412">
        <v>0</v>
      </c>
      <c r="F412">
        <v>0</v>
      </c>
      <c r="G412">
        <v>0</v>
      </c>
      <c r="H412" s="6"/>
      <c r="I412" s="6"/>
      <c r="J412" s="6"/>
    </row>
    <row r="413" spans="1:10" x14ac:dyDescent="0.2">
      <c r="H413" s="6"/>
      <c r="I413" s="6"/>
      <c r="J413" s="6"/>
    </row>
    <row r="414" spans="1:10" x14ac:dyDescent="0.2">
      <c r="H414" s="6"/>
      <c r="I414" s="6"/>
      <c r="J414" s="6"/>
    </row>
    <row r="415" spans="1:10" x14ac:dyDescent="0.2">
      <c r="A415" t="s">
        <v>110</v>
      </c>
      <c r="B415" t="s">
        <v>36</v>
      </c>
      <c r="C415">
        <v>0</v>
      </c>
      <c r="D415">
        <v>1</v>
      </c>
      <c r="E415">
        <v>0</v>
      </c>
      <c r="F415">
        <v>0</v>
      </c>
      <c r="G415">
        <v>0</v>
      </c>
      <c r="H415" s="6">
        <f>AVERAGE(F415:F419)/B$13</f>
        <v>0</v>
      </c>
      <c r="I415" s="6">
        <f>STDEV(F415:F419)/B$13</f>
        <v>0</v>
      </c>
      <c r="J415" s="6" t="e">
        <f>I415/H415*100</f>
        <v>#DIV/0!</v>
      </c>
    </row>
    <row r="416" spans="1:10" x14ac:dyDescent="0.2">
      <c r="A416" t="s">
        <v>110</v>
      </c>
      <c r="B416" t="s">
        <v>36</v>
      </c>
      <c r="C416">
        <v>0</v>
      </c>
      <c r="D416">
        <v>2</v>
      </c>
      <c r="E416">
        <v>0</v>
      </c>
      <c r="F416">
        <v>0</v>
      </c>
      <c r="G416">
        <v>0</v>
      </c>
      <c r="H416" s="6"/>
      <c r="I416" s="6"/>
      <c r="J416" s="6"/>
    </row>
    <row r="417" spans="1:10" x14ac:dyDescent="0.2">
      <c r="A417" t="s">
        <v>110</v>
      </c>
      <c r="B417" t="s">
        <v>36</v>
      </c>
      <c r="C417">
        <v>0</v>
      </c>
      <c r="D417">
        <v>3</v>
      </c>
      <c r="E417">
        <v>0</v>
      </c>
      <c r="F417">
        <v>0</v>
      </c>
      <c r="G417">
        <v>0</v>
      </c>
      <c r="H417" s="6"/>
      <c r="I417" s="6"/>
      <c r="J417" s="6"/>
    </row>
    <row r="418" spans="1:10" x14ac:dyDescent="0.2">
      <c r="H418" s="6"/>
      <c r="I418" s="6"/>
      <c r="J418" s="6"/>
    </row>
    <row r="419" spans="1:10" x14ac:dyDescent="0.2">
      <c r="H419" s="6"/>
      <c r="I419" s="6"/>
      <c r="J419" s="6"/>
    </row>
    <row r="420" spans="1:10" x14ac:dyDescent="0.2">
      <c r="A420" t="s">
        <v>129</v>
      </c>
      <c r="B420" t="s">
        <v>45</v>
      </c>
      <c r="C420">
        <v>66</v>
      </c>
      <c r="D420">
        <v>1</v>
      </c>
      <c r="E420">
        <v>9.327</v>
      </c>
      <c r="F420">
        <v>9.327</v>
      </c>
      <c r="G420">
        <v>0</v>
      </c>
      <c r="H420" s="6">
        <f>AVERAGE(F420:F424)/B$13</f>
        <v>80.028375545727883</v>
      </c>
      <c r="I420" s="6">
        <f>STDEV(F420:F424)/B$13</f>
        <v>1.5632590099670538</v>
      </c>
      <c r="J420" s="6">
        <f>I420/H420*100</f>
        <v>1.9533809093423546</v>
      </c>
    </row>
    <row r="421" spans="1:10" x14ac:dyDescent="0.2">
      <c r="A421" t="s">
        <v>129</v>
      </c>
      <c r="B421" t="s">
        <v>45</v>
      </c>
      <c r="C421">
        <v>66</v>
      </c>
      <c r="D421">
        <v>2</v>
      </c>
      <c r="E421">
        <v>9.2720000000000002</v>
      </c>
      <c r="F421">
        <v>9.2720000000000002</v>
      </c>
      <c r="G421">
        <v>0</v>
      </c>
      <c r="H421" s="6"/>
      <c r="I421" s="6"/>
      <c r="J421" s="6"/>
    </row>
    <row r="422" spans="1:10" x14ac:dyDescent="0.2">
      <c r="A422" t="s">
        <v>129</v>
      </c>
      <c r="B422" t="s">
        <v>45</v>
      </c>
      <c r="C422">
        <v>66</v>
      </c>
      <c r="D422">
        <v>3</v>
      </c>
      <c r="E422">
        <v>8.9920000000000009</v>
      </c>
      <c r="F422">
        <v>8.9920000000000009</v>
      </c>
      <c r="G422">
        <v>0</v>
      </c>
      <c r="H422" s="6"/>
      <c r="I422" s="6"/>
      <c r="J422" s="6"/>
    </row>
    <row r="423" spans="1:10" x14ac:dyDescent="0.2">
      <c r="H423" s="6"/>
      <c r="I423" s="6"/>
      <c r="J423" s="6"/>
    </row>
    <row r="424" spans="1:10" x14ac:dyDescent="0.2">
      <c r="H424" s="6"/>
      <c r="I424" s="6"/>
      <c r="J424" s="6"/>
    </row>
    <row r="425" spans="1:10" x14ac:dyDescent="0.2">
      <c r="A425" t="s">
        <v>130</v>
      </c>
      <c r="B425" t="s">
        <v>47</v>
      </c>
      <c r="C425">
        <v>67</v>
      </c>
      <c r="D425">
        <v>1</v>
      </c>
      <c r="E425">
        <v>8.0530000000000008</v>
      </c>
      <c r="F425">
        <v>8.0530000000000008</v>
      </c>
      <c r="G425">
        <v>0</v>
      </c>
      <c r="H425" s="6">
        <f>AVERAGE(F425:F429)/B$13</f>
        <v>69.777921441904084</v>
      </c>
      <c r="I425" s="6">
        <f>STDEV(F425:F429)/B$13</f>
        <v>0.70111146748875963</v>
      </c>
      <c r="J425" s="6">
        <f>I425/H425*100</f>
        <v>1.004775512082992</v>
      </c>
    </row>
    <row r="426" spans="1:10" x14ac:dyDescent="0.2">
      <c r="A426" t="s">
        <v>130</v>
      </c>
      <c r="B426" t="s">
        <v>47</v>
      </c>
      <c r="C426">
        <v>67</v>
      </c>
      <c r="D426">
        <v>2</v>
      </c>
      <c r="E426">
        <v>8.077</v>
      </c>
      <c r="F426">
        <v>8.077</v>
      </c>
      <c r="G426">
        <v>0</v>
      </c>
      <c r="H426" s="6"/>
      <c r="I426" s="6"/>
      <c r="J426" s="6"/>
    </row>
    <row r="427" spans="1:10" x14ac:dyDescent="0.2">
      <c r="A427" t="s">
        <v>130</v>
      </c>
      <c r="B427" t="s">
        <v>47</v>
      </c>
      <c r="C427">
        <v>67</v>
      </c>
      <c r="D427">
        <v>3</v>
      </c>
      <c r="E427">
        <v>7.9269999999999996</v>
      </c>
      <c r="F427">
        <v>7.9269999999999996</v>
      </c>
      <c r="G427">
        <v>0</v>
      </c>
      <c r="H427" s="6"/>
      <c r="I427" s="6"/>
      <c r="J427" s="6"/>
    </row>
    <row r="428" spans="1:10" x14ac:dyDescent="0.2">
      <c r="H428" s="6"/>
      <c r="I428" s="6"/>
      <c r="J428" s="6"/>
    </row>
    <row r="429" spans="1:10" x14ac:dyDescent="0.2">
      <c r="H429" s="6"/>
      <c r="I429" s="6"/>
      <c r="J429" s="6"/>
    </row>
    <row r="430" spans="1:10" x14ac:dyDescent="0.2">
      <c r="A430" t="s">
        <v>131</v>
      </c>
      <c r="B430" t="s">
        <v>49</v>
      </c>
      <c r="C430">
        <v>68</v>
      </c>
      <c r="D430">
        <v>1</v>
      </c>
      <c r="E430">
        <v>6.431</v>
      </c>
      <c r="F430">
        <v>6.431</v>
      </c>
      <c r="G430">
        <v>0</v>
      </c>
      <c r="H430" s="6">
        <f>AVERAGE(F430:F434)/B$13</f>
        <v>56.212167666130497</v>
      </c>
      <c r="I430" s="6">
        <f>STDEV(F430:F434)/B$13</f>
        <v>0.68411196586770939</v>
      </c>
      <c r="J430" s="6">
        <f>I430/H430*100</f>
        <v>1.2170175858204935</v>
      </c>
    </row>
    <row r="431" spans="1:10" x14ac:dyDescent="0.2">
      <c r="A431" t="s">
        <v>131</v>
      </c>
      <c r="B431" t="s">
        <v>49</v>
      </c>
      <c r="C431">
        <v>68</v>
      </c>
      <c r="D431">
        <v>2</v>
      </c>
      <c r="E431">
        <v>6.5490000000000004</v>
      </c>
      <c r="F431">
        <v>6.5490000000000004</v>
      </c>
      <c r="G431">
        <v>0</v>
      </c>
      <c r="H431" s="6"/>
      <c r="I431" s="6"/>
      <c r="J431" s="6"/>
    </row>
    <row r="432" spans="1:10" x14ac:dyDescent="0.2">
      <c r="A432" t="s">
        <v>131</v>
      </c>
      <c r="B432" t="s">
        <v>49</v>
      </c>
      <c r="C432">
        <v>68</v>
      </c>
      <c r="D432">
        <v>3</v>
      </c>
      <c r="E432">
        <v>6.4</v>
      </c>
      <c r="F432">
        <v>6.4</v>
      </c>
      <c r="G432">
        <v>0</v>
      </c>
      <c r="H432" s="6"/>
      <c r="I432" s="6"/>
      <c r="J432" s="6"/>
    </row>
    <row r="433" spans="1:10" x14ac:dyDescent="0.2">
      <c r="H433" s="6"/>
      <c r="I433" s="6"/>
      <c r="J433" s="6"/>
    </row>
    <row r="434" spans="1:10" x14ac:dyDescent="0.2">
      <c r="H434" s="6"/>
      <c r="I434" s="6"/>
      <c r="J434" s="6"/>
    </row>
    <row r="435" spans="1:10" x14ac:dyDescent="0.2">
      <c r="A435" t="s">
        <v>160</v>
      </c>
      <c r="B435" t="s">
        <v>36</v>
      </c>
      <c r="C435">
        <v>0</v>
      </c>
      <c r="D435">
        <v>1</v>
      </c>
      <c r="E435">
        <v>0.1114</v>
      </c>
      <c r="F435">
        <v>0.1114</v>
      </c>
      <c r="G435">
        <v>0</v>
      </c>
      <c r="H435" s="6">
        <f>AVERAGE(F435:F439)/B$13</f>
        <v>0.63782536995779637</v>
      </c>
      <c r="I435" s="6">
        <f>STDEV(F435:F439)/B$13</f>
        <v>0.55251705650764327</v>
      </c>
      <c r="J435" s="6">
        <f>I435/H435*100</f>
        <v>86.625130095436973</v>
      </c>
    </row>
    <row r="436" spans="1:10" x14ac:dyDescent="0.2">
      <c r="A436" t="s">
        <v>160</v>
      </c>
      <c r="B436" t="s">
        <v>36</v>
      </c>
      <c r="C436">
        <v>0</v>
      </c>
      <c r="D436">
        <v>2</v>
      </c>
      <c r="E436">
        <v>0.1085</v>
      </c>
      <c r="F436">
        <v>0.1085</v>
      </c>
      <c r="G436">
        <v>0</v>
      </c>
      <c r="H436" s="6"/>
      <c r="I436" s="6"/>
      <c r="J436" s="6"/>
    </row>
    <row r="437" spans="1:10" x14ac:dyDescent="0.2">
      <c r="A437" t="s">
        <v>160</v>
      </c>
      <c r="B437" t="s">
        <v>36</v>
      </c>
      <c r="C437">
        <v>0</v>
      </c>
      <c r="D437">
        <v>3</v>
      </c>
      <c r="E437">
        <v>0</v>
      </c>
      <c r="F437">
        <v>0</v>
      </c>
      <c r="G437">
        <v>0</v>
      </c>
      <c r="H437" s="6"/>
      <c r="I437" s="6"/>
      <c r="J437" s="6"/>
    </row>
    <row r="438" spans="1:10" x14ac:dyDescent="0.2">
      <c r="H438" s="6"/>
      <c r="I438" s="6"/>
      <c r="J438" s="6"/>
    </row>
    <row r="439" spans="1:10" x14ac:dyDescent="0.2">
      <c r="H439" s="6"/>
      <c r="I439" s="6"/>
      <c r="J439" s="6"/>
    </row>
    <row r="440" spans="1:10" x14ac:dyDescent="0.2">
      <c r="A440" t="s">
        <v>160</v>
      </c>
      <c r="B440" t="s">
        <v>36</v>
      </c>
      <c r="C440">
        <v>0</v>
      </c>
      <c r="D440">
        <v>1</v>
      </c>
      <c r="E440">
        <v>0</v>
      </c>
      <c r="F440">
        <v>0</v>
      </c>
      <c r="G440">
        <v>0</v>
      </c>
      <c r="H440" s="6">
        <f>AVERAGE(F440:F444)/B$13</f>
        <v>0.34632264289659342</v>
      </c>
      <c r="I440" s="6">
        <f>STDEV(F440:F444)/B$13</f>
        <v>0.59984841330843253</v>
      </c>
      <c r="J440" s="6">
        <f>I440/H440*100</f>
        <v>173.20508075688772</v>
      </c>
    </row>
    <row r="441" spans="1:10" x14ac:dyDescent="0.2">
      <c r="A441" t="s">
        <v>160</v>
      </c>
      <c r="B441" t="s">
        <v>36</v>
      </c>
      <c r="C441">
        <v>0</v>
      </c>
      <c r="D441">
        <v>2</v>
      </c>
      <c r="E441">
        <v>0.2369</v>
      </c>
      <c r="G441">
        <v>1</v>
      </c>
      <c r="H441" s="6"/>
      <c r="I441" s="6"/>
      <c r="J441" s="6"/>
    </row>
    <row r="442" spans="1:10" x14ac:dyDescent="0.2">
      <c r="A442" t="s">
        <v>160</v>
      </c>
      <c r="B442" t="s">
        <v>36</v>
      </c>
      <c r="C442">
        <v>0</v>
      </c>
      <c r="D442">
        <v>3</v>
      </c>
      <c r="E442">
        <v>0.11940000000000001</v>
      </c>
      <c r="F442">
        <v>0.11940000000000001</v>
      </c>
      <c r="G442">
        <v>0</v>
      </c>
      <c r="H442" s="6"/>
      <c r="I442" s="6"/>
      <c r="J442" s="6"/>
    </row>
    <row r="443" spans="1:10" x14ac:dyDescent="0.2">
      <c r="A443" t="s">
        <v>160</v>
      </c>
      <c r="B443" t="s">
        <v>36</v>
      </c>
      <c r="C443">
        <v>0</v>
      </c>
      <c r="D443">
        <v>4</v>
      </c>
      <c r="E443">
        <v>0</v>
      </c>
      <c r="F443">
        <v>0</v>
      </c>
      <c r="G443">
        <v>0</v>
      </c>
      <c r="H443" s="6"/>
      <c r="I443" s="6"/>
      <c r="J443" s="6"/>
    </row>
    <row r="444" spans="1:10" x14ac:dyDescent="0.2">
      <c r="H444" s="6"/>
      <c r="I444" s="6"/>
      <c r="J444" s="6"/>
    </row>
    <row r="445" spans="1:10" x14ac:dyDescent="0.2">
      <c r="H445" s="6"/>
      <c r="I445" s="6"/>
      <c r="J445" s="6"/>
    </row>
    <row r="446" spans="1:10" x14ac:dyDescent="0.2">
      <c r="A446" t="s">
        <v>160</v>
      </c>
      <c r="B446" t="s">
        <v>36</v>
      </c>
      <c r="C446">
        <v>0</v>
      </c>
      <c r="D446">
        <v>1</v>
      </c>
      <c r="E446">
        <v>0</v>
      </c>
      <c r="F446">
        <v>0</v>
      </c>
      <c r="G446">
        <v>0</v>
      </c>
      <c r="H446" s="6">
        <f>AVERAGE(F446:F450)/B$13</f>
        <v>0</v>
      </c>
      <c r="I446" s="6">
        <f>STDEV(F446:F450)/B$13</f>
        <v>0</v>
      </c>
      <c r="J446" s="6" t="e">
        <f>I446/H446*100</f>
        <v>#DIV/0!</v>
      </c>
    </row>
    <row r="447" spans="1:10" x14ac:dyDescent="0.2">
      <c r="A447" t="s">
        <v>160</v>
      </c>
      <c r="B447" t="s">
        <v>36</v>
      </c>
      <c r="C447">
        <v>0</v>
      </c>
      <c r="D447">
        <v>2</v>
      </c>
      <c r="E447">
        <v>0</v>
      </c>
      <c r="F447">
        <v>0</v>
      </c>
      <c r="G447">
        <v>0</v>
      </c>
      <c r="H447" s="6"/>
      <c r="I447" s="6"/>
      <c r="J447" s="6"/>
    </row>
    <row r="448" spans="1:10" x14ac:dyDescent="0.2">
      <c r="A448" t="s">
        <v>160</v>
      </c>
      <c r="B448" t="s">
        <v>36</v>
      </c>
      <c r="C448">
        <v>0</v>
      </c>
      <c r="D448">
        <v>3</v>
      </c>
      <c r="E448">
        <v>0</v>
      </c>
      <c r="F448">
        <v>0</v>
      </c>
      <c r="G448">
        <v>0</v>
      </c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18D2-F679-0249-A00E-14758E8CCC7F}">
  <dimension ref="A1:AB505"/>
  <sheetViews>
    <sheetView topLeftCell="A9" zoomScale="80" zoomScaleNormal="80" workbookViewId="0">
      <selection activeCell="S27" sqref="S27:S31"/>
    </sheetView>
  </sheetViews>
  <sheetFormatPr baseColWidth="10" defaultRowHeight="16" x14ac:dyDescent="0.2"/>
  <cols>
    <col min="2" max="2" width="21.83203125" bestFit="1" customWidth="1"/>
    <col min="12" max="12" width="4.33203125" bestFit="1" customWidth="1"/>
    <col min="13" max="13" width="9.5" bestFit="1" customWidth="1"/>
    <col min="14" max="14" width="21.83203125" bestFit="1" customWidth="1"/>
  </cols>
  <sheetData>
    <row r="1" spans="1:28" x14ac:dyDescent="0.2">
      <c r="A1" s="1" t="s">
        <v>0</v>
      </c>
      <c r="B1" s="2">
        <v>44896.720925925925</v>
      </c>
      <c r="C1" s="1"/>
      <c r="D1" s="1" t="s">
        <v>1</v>
      </c>
      <c r="E1" s="3"/>
      <c r="L1" s="1" t="str">
        <f>AE2213_ParSDOM200m_DOC!C17</f>
        <v>Vial</v>
      </c>
      <c r="M1" s="1" t="str">
        <f>AE2213_ParSDOM200m_DOC!A17</f>
        <v>Sample ID</v>
      </c>
      <c r="N1" s="1" t="str">
        <f>AE2213_ParSDOM200m_DOC!B17</f>
        <v>Sample Name</v>
      </c>
      <c r="O1" s="1" t="str">
        <f>AE2213_ParSDOM200m_DOC!H17</f>
        <v>Ave</v>
      </c>
      <c r="P1" s="1" t="str">
        <f>AE2213_ParSDOM200m_DOC!I17</f>
        <v>Sd</v>
      </c>
      <c r="Q1" s="1" t="s">
        <v>2</v>
      </c>
      <c r="R1" s="1"/>
      <c r="S1" s="1"/>
      <c r="T1" s="1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AVERAGE(AE2213_ParSDOM200m_DOC!$O$3:$O$25)</f>
        <v>0.12413264848941688</v>
      </c>
      <c r="P2" s="5"/>
      <c r="Q2" s="5">
        <f>(O2)</f>
        <v>0.12413264848941688</v>
      </c>
      <c r="R2" s="5"/>
      <c r="S2" s="5"/>
      <c r="T2" s="5"/>
      <c r="U2" s="6"/>
      <c r="V2" s="6">
        <v>0</v>
      </c>
      <c r="W2" t="str">
        <f t="shared" ref="W2:AB24" si="0">B28</f>
        <v>Nano 11/30/2022</v>
      </c>
      <c r="X2">
        <f t="shared" si="0"/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">
      <c r="A3" s="1" t="s">
        <v>9</v>
      </c>
      <c r="B3" s="3" t="s">
        <v>10</v>
      </c>
      <c r="C3" s="1"/>
      <c r="D3" s="1" t="s">
        <v>11</v>
      </c>
      <c r="E3" s="3"/>
      <c r="L3" s="1">
        <f>AE2213_ParSDOM200m_DOC!C18</f>
        <v>0</v>
      </c>
      <c r="M3" s="1" t="str">
        <f>AE2213_ParSDOM200m_DOC!A18</f>
        <v>B01</v>
      </c>
      <c r="N3" s="1" t="str">
        <f>AE2213_ParSDOM200m_DOC!B18</f>
        <v>Untitled</v>
      </c>
      <c r="O3" s="5">
        <f>AE2213_ParSDOM200m_DOC!H18</f>
        <v>0</v>
      </c>
      <c r="P3" s="5">
        <f>AE2213_ParSDOM200m_DOC!I18</f>
        <v>0</v>
      </c>
      <c r="Q3" s="5">
        <f t="shared" ref="Q3:Q36" si="1">(O3-Q$2)</f>
        <v>-0.12413264848941688</v>
      </c>
      <c r="R3" s="5"/>
      <c r="S3" s="5"/>
      <c r="T3" s="5"/>
      <c r="U3" s="6"/>
      <c r="V3" s="6">
        <v>0</v>
      </c>
      <c r="W3" t="str">
        <f t="shared" si="0"/>
        <v>Nano 11/30/2022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AE2213_ParSDOM200m_DOC!C23</f>
        <v>0</v>
      </c>
      <c r="M4" s="1" t="str">
        <f>AE2213_ParSDOM200m_DOC!A23</f>
        <v>B01</v>
      </c>
      <c r="N4" s="1" t="str">
        <f>AE2213_ParSDOM200m_DOC!B23</f>
        <v>Untitled</v>
      </c>
      <c r="O4" s="5">
        <f>AE2213_ParSDOM200m_DOC!H23</f>
        <v>0</v>
      </c>
      <c r="P4" s="5">
        <f>AE2213_ParSDOM200m_DOC!I23</f>
        <v>0</v>
      </c>
      <c r="Q4" s="5">
        <f t="shared" si="1"/>
        <v>-0.12413264848941688</v>
      </c>
      <c r="R4" s="5"/>
      <c r="S4" s="5"/>
      <c r="T4" s="5"/>
      <c r="U4" s="6"/>
      <c r="V4" s="6">
        <v>0</v>
      </c>
      <c r="W4" t="str">
        <f t="shared" si="0"/>
        <v>Nano 11/30/2022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12</v>
      </c>
      <c r="B5" s="3">
        <v>100</v>
      </c>
      <c r="C5" s="1"/>
      <c r="D5" s="1" t="s">
        <v>13</v>
      </c>
      <c r="E5" s="3"/>
      <c r="L5" s="1">
        <f>AE2213_ParSDOM200m_DOC!C53</f>
        <v>0</v>
      </c>
      <c r="M5" s="1" t="str">
        <f>AE2213_ParSDOM200m_DOC!A53</f>
        <v>B01</v>
      </c>
      <c r="N5" s="1" t="str">
        <f>AE2213_ParSDOM200m_DOC!B53</f>
        <v>Untitled</v>
      </c>
      <c r="O5" s="5">
        <f>AE2213_ParSDOM200m_DOC!H53</f>
        <v>0</v>
      </c>
      <c r="P5" s="5">
        <f>AE2213_ParSDOM200m_DOC!I53</f>
        <v>0</v>
      </c>
      <c r="Q5" s="5">
        <f t="shared" si="1"/>
        <v>-0.12413264848941688</v>
      </c>
      <c r="R5" s="5"/>
      <c r="S5" s="5"/>
      <c r="T5" s="5"/>
      <c r="U5" s="6"/>
      <c r="V5" s="6"/>
    </row>
    <row r="6" spans="1:28" x14ac:dyDescent="0.2">
      <c r="A6" s="1"/>
      <c r="B6" s="1"/>
      <c r="C6" s="1"/>
      <c r="D6" s="1"/>
      <c r="E6" s="1"/>
      <c r="L6" s="1">
        <f>AE2213_ParSDOM200m_DOC!C64</f>
        <v>0</v>
      </c>
      <c r="M6" s="1" t="str">
        <f>AE2213_ParSDOM200m_DOC!A64</f>
        <v>B01</v>
      </c>
      <c r="N6" s="1" t="str">
        <f>AE2213_ParSDOM200m_DOC!B64</f>
        <v>Untitled</v>
      </c>
      <c r="O6" s="5">
        <f>AE2213_ParSDOM200m_DOC!H64</f>
        <v>0</v>
      </c>
      <c r="P6" s="5">
        <f>AE2213_ParSDOM200m_DOC!I64</f>
        <v>0</v>
      </c>
      <c r="Q6" s="5">
        <f t="shared" si="1"/>
        <v>-0.12413264848941688</v>
      </c>
      <c r="R6" s="5"/>
      <c r="S6" s="5"/>
      <c r="T6" s="5"/>
      <c r="U6" s="6"/>
      <c r="V6" s="6"/>
    </row>
    <row r="7" spans="1:28" x14ac:dyDescent="0.2">
      <c r="A7" s="1" t="s">
        <v>14</v>
      </c>
      <c r="B7" s="3"/>
      <c r="C7" s="1"/>
      <c r="D7" s="1" t="s">
        <v>15</v>
      </c>
      <c r="E7" s="3"/>
      <c r="L7" s="1">
        <f>AE2213_ParSDOM200m_DOC!C202</f>
        <v>0</v>
      </c>
      <c r="M7" s="1" t="str">
        <f>AE2213_ParSDOM200m_DOC!A202</f>
        <v>B02</v>
      </c>
      <c r="N7" s="1" t="str">
        <f>AE2213_ParSDOM200m_DOC!B202</f>
        <v>Untitled</v>
      </c>
      <c r="O7" s="5">
        <f>AE2213_ParSDOM200m_DOC!H202</f>
        <v>0.32884995542091794</v>
      </c>
      <c r="P7" s="5">
        <f>AE2213_ParSDOM200m_DOC!I202</f>
        <v>0.56958483085579015</v>
      </c>
      <c r="Q7" s="5">
        <f t="shared" si="1"/>
        <v>0.20471730693150106</v>
      </c>
      <c r="R7" s="5"/>
      <c r="S7" s="5"/>
      <c r="T7" s="5"/>
      <c r="U7" s="6"/>
      <c r="V7" s="6">
        <v>24.942546175960757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3.0870000000000002</v>
      </c>
      <c r="AA7">
        <f t="shared" si="0"/>
        <v>3.0870000000000002</v>
      </c>
      <c r="AB7">
        <f t="shared" si="0"/>
        <v>0</v>
      </c>
    </row>
    <row r="8" spans="1:28" x14ac:dyDescent="0.2">
      <c r="A8" s="1"/>
      <c r="B8" s="1"/>
      <c r="C8" s="1"/>
      <c r="D8" s="1"/>
      <c r="E8" s="1"/>
      <c r="L8" s="1">
        <f>AE2213_ParSDOM200m_DOC!C339</f>
        <v>0</v>
      </c>
      <c r="M8" s="1" t="str">
        <f>AE2213_ParSDOM200m_DOC!A339</f>
        <v>B03</v>
      </c>
      <c r="N8" s="1" t="str">
        <f>AE2213_ParSDOM200m_DOC!B339</f>
        <v>Untitled</v>
      </c>
      <c r="O8" s="5">
        <f>AE2213_ParSDOM200m_DOC!H339</f>
        <v>0</v>
      </c>
      <c r="P8" s="5">
        <f>AE2213_ParSDOM200m_DOC!I339</f>
        <v>0</v>
      </c>
      <c r="Q8" s="5">
        <f t="shared" si="1"/>
        <v>-0.12413264848941688</v>
      </c>
      <c r="R8" s="5"/>
      <c r="S8" s="5"/>
      <c r="T8" s="5"/>
      <c r="U8" s="6"/>
      <c r="V8" s="6">
        <v>24.942546175960757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3.2269999999999999</v>
      </c>
      <c r="AA8">
        <f t="shared" si="0"/>
        <v>3.2269999999999999</v>
      </c>
      <c r="AB8">
        <f t="shared" si="0"/>
        <v>0</v>
      </c>
    </row>
    <row r="9" spans="1:28" x14ac:dyDescent="0.2">
      <c r="A9" s="1" t="s">
        <v>16</v>
      </c>
      <c r="B9" s="2"/>
      <c r="C9" s="1"/>
      <c r="D9" s="1" t="s">
        <v>17</v>
      </c>
      <c r="E9" s="3"/>
      <c r="L9" s="1">
        <f>AE2213_ParSDOM200m_DOC!C480</f>
        <v>0</v>
      </c>
      <c r="M9" s="1" t="str">
        <f>AE2213_ParSDOM200m_DOC!A480</f>
        <v>B04</v>
      </c>
      <c r="N9" s="1" t="str">
        <f>AE2213_ParSDOM200m_DOC!B480</f>
        <v>Untitled</v>
      </c>
      <c r="O9" s="5">
        <f>AE2213_ParSDOM200m_DOC!H480</f>
        <v>0</v>
      </c>
      <c r="P9" s="5">
        <f>AE2213_ParSDOM200m_DOC!I480</f>
        <v>0</v>
      </c>
      <c r="Q9" s="5">
        <f t="shared" si="1"/>
        <v>-0.12413264848941688</v>
      </c>
      <c r="R9" s="5"/>
      <c r="S9" s="5"/>
      <c r="T9" s="5"/>
      <c r="U9" s="6"/>
      <c r="V9" s="6">
        <v>24.942546175960757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3.198</v>
      </c>
      <c r="AA9">
        <f t="shared" si="0"/>
        <v>3.198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AE2213_ParSDOM200m_DOC!C503</f>
        <v>0</v>
      </c>
      <c r="M10" s="1" t="str">
        <f>AE2213_ParSDOM200m_DOC!A503</f>
        <v>B04</v>
      </c>
      <c r="N10" s="1" t="str">
        <f>AE2213_ParSDOM200m_DOC!B503</f>
        <v>Untitled</v>
      </c>
      <c r="O10" s="5">
        <f>AE2213_ParSDOM200m_DOC!H503</f>
        <v>0.38569142364284459</v>
      </c>
      <c r="P10" s="5">
        <f>AE2213_ParSDOM200m_DOC!I503</f>
        <v>0.66803714179297891</v>
      </c>
      <c r="Q10" s="5">
        <f t="shared" si="1"/>
        <v>0.26155877515342774</v>
      </c>
      <c r="R10" s="5"/>
      <c r="S10" s="5"/>
      <c r="T10" s="5"/>
      <c r="U10" s="6"/>
      <c r="V10" s="6"/>
    </row>
    <row r="11" spans="1:28" x14ac:dyDescent="0.2">
      <c r="A11" s="1" t="s">
        <v>18</v>
      </c>
      <c r="B11" s="3"/>
      <c r="C11" s="1"/>
      <c r="D11" s="1" t="s">
        <v>19</v>
      </c>
      <c r="E11" s="3"/>
      <c r="L11" s="1">
        <f>AE2213_ParSDOM200m_DOC!C99</f>
        <v>0</v>
      </c>
      <c r="M11" s="1" t="str">
        <f>AE2213_ParSDOM200m_DOC!A99</f>
        <v>B06</v>
      </c>
      <c r="N11" s="1" t="str">
        <f>AE2213_ParSDOM200m_DOC!B99</f>
        <v>Untitled</v>
      </c>
      <c r="O11" s="5">
        <f>AE2213_ParSDOM200m_DOC!H99</f>
        <v>0</v>
      </c>
      <c r="P11" s="5">
        <f>AE2213_ParSDOM200m_DOC!I99</f>
        <v>0</v>
      </c>
      <c r="Q11" s="5">
        <f t="shared" si="1"/>
        <v>-0.12413264848941688</v>
      </c>
      <c r="R11" s="5"/>
      <c r="S11" s="5"/>
      <c r="T11" s="5"/>
      <c r="U11" s="6"/>
      <c r="V11" s="6"/>
    </row>
    <row r="12" spans="1:28" x14ac:dyDescent="0.2">
      <c r="A12" s="1" t="s">
        <v>20</v>
      </c>
      <c r="B12" s="7">
        <f>CORREL(AE2213_ParSDOM200m_DOCArea, AE2213_ParSDOM200m_DOCConcentration)</f>
        <v>0.99989319294228474</v>
      </c>
      <c r="C12" s="1"/>
      <c r="D12" s="1"/>
      <c r="E12" s="1"/>
      <c r="G12" s="8"/>
      <c r="L12" s="1">
        <f>AE2213_ParSDOM200m_DOC!C119</f>
        <v>0</v>
      </c>
      <c r="M12" s="1" t="str">
        <f>AE2213_ParSDOM200m_DOC!A119</f>
        <v>B06</v>
      </c>
      <c r="N12" s="1" t="str">
        <f>AE2213_ParSDOM200m_DOC!B119</f>
        <v>Untitled</v>
      </c>
      <c r="O12" s="5">
        <f>AE2213_ParSDOM200m_DOC!H119</f>
        <v>0</v>
      </c>
      <c r="P12" s="5">
        <f>AE2213_ParSDOM200m_DOC!I119</f>
        <v>0</v>
      </c>
      <c r="Q12" s="5">
        <f t="shared" si="1"/>
        <v>-0.12413264848941688</v>
      </c>
      <c r="R12" s="5"/>
      <c r="S12" s="5"/>
      <c r="T12" s="5"/>
      <c r="U12" s="6"/>
      <c r="V12" s="6">
        <v>50.038634134526809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6.4610000000000003</v>
      </c>
      <c r="AA12">
        <f t="shared" si="0"/>
        <v>6.4610000000000003</v>
      </c>
      <c r="AB12">
        <f t="shared" si="0"/>
        <v>0</v>
      </c>
    </row>
    <row r="13" spans="1:28" x14ac:dyDescent="0.2">
      <c r="A13" s="1" t="s">
        <v>21</v>
      </c>
      <c r="B13" s="9">
        <f>B14</f>
        <v>0.12842736523797291</v>
      </c>
      <c r="C13" s="1" t="s">
        <v>22</v>
      </c>
      <c r="D13" s="1" t="s">
        <v>23</v>
      </c>
      <c r="E13" s="3"/>
      <c r="G13" s="8"/>
      <c r="L13" s="1">
        <f>AE2213_ParSDOM200m_DOC!C140</f>
        <v>0</v>
      </c>
      <c r="M13" s="1" t="str">
        <f>AE2213_ParSDOM200m_DOC!A140</f>
        <v>B06</v>
      </c>
      <c r="N13" s="1" t="str">
        <f>AE2213_ParSDOM200m_DOC!B140</f>
        <v>Untitled</v>
      </c>
      <c r="O13" s="5">
        <f>AE2213_ParSDOM200m_DOC!H140</f>
        <v>0</v>
      </c>
      <c r="P13" s="5">
        <f>AE2213_ParSDOM200m_DOC!I140</f>
        <v>0</v>
      </c>
      <c r="Q13" s="5">
        <f t="shared" si="1"/>
        <v>-0.12413264848941688</v>
      </c>
      <c r="R13" s="5"/>
      <c r="S13" s="5"/>
      <c r="T13" s="5"/>
      <c r="U13" s="6"/>
      <c r="V13" s="6">
        <v>50.038634134526809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6.4509999999999996</v>
      </c>
      <c r="AA13">
        <f t="shared" si="0"/>
        <v>6.4509999999999996</v>
      </c>
      <c r="AB13">
        <f t="shared" si="0"/>
        <v>0</v>
      </c>
    </row>
    <row r="14" spans="1:28" x14ac:dyDescent="0.2">
      <c r="A14" s="1"/>
      <c r="B14" s="7">
        <f>SLOPE(AE2213_ParSDOM200m_DOCArea, AE2213_ParSDOM200m_DOCConcentration)</f>
        <v>0.12842736523797291</v>
      </c>
      <c r="C14" s="1" t="s">
        <v>24</v>
      </c>
      <c r="D14" s="1"/>
      <c r="E14" s="1"/>
      <c r="G14" s="8"/>
      <c r="L14" s="1">
        <f>AE2213_ParSDOM200m_DOC!C161</f>
        <v>0</v>
      </c>
      <c r="M14" s="1" t="str">
        <f>AE2213_ParSDOM200m_DOC!A161</f>
        <v>B06</v>
      </c>
      <c r="N14" s="1" t="str">
        <f>AE2213_ParSDOM200m_DOC!B161</f>
        <v>Untitled</v>
      </c>
      <c r="O14" s="5">
        <f>AE2213_ParSDOM200m_DOC!H161</f>
        <v>0</v>
      </c>
      <c r="P14" s="5">
        <f>AE2213_ParSDOM200m_DOC!I161</f>
        <v>0</v>
      </c>
      <c r="Q14" s="5">
        <f t="shared" si="1"/>
        <v>-0.12413264848941688</v>
      </c>
      <c r="R14" s="5"/>
      <c r="S14" s="5"/>
      <c r="T14" s="5"/>
      <c r="U14" s="6"/>
      <c r="V14" s="6">
        <v>50.038634134526809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6.4080000000000004</v>
      </c>
      <c r="AA14">
        <f t="shared" si="0"/>
        <v>6.4080000000000004</v>
      </c>
      <c r="AB14">
        <f t="shared" si="0"/>
        <v>0</v>
      </c>
    </row>
    <row r="15" spans="1:28" x14ac:dyDescent="0.2">
      <c r="A15" s="1" t="s">
        <v>25</v>
      </c>
      <c r="B15" s="9">
        <f>INTERCEPT(AE2213_ParSDOM200m_DOCArea, AE2213_ParSDOM200m_DOCConcentration)</f>
        <v>-1.2861380438020653E-2</v>
      </c>
      <c r="C15" s="1"/>
      <c r="D15" s="1" t="s">
        <v>26</v>
      </c>
      <c r="E15" s="3"/>
      <c r="G15" s="8"/>
      <c r="L15" s="1">
        <f>AE2213_ParSDOM200m_DOC!C181</f>
        <v>0</v>
      </c>
      <c r="M15" s="1" t="str">
        <f>AE2213_ParSDOM200m_DOC!A181</f>
        <v>B06</v>
      </c>
      <c r="N15" s="1" t="str">
        <f>AE2213_ParSDOM200m_DOC!B181</f>
        <v>Untitled</v>
      </c>
      <c r="O15" s="5">
        <f>AE2213_ParSDOM200m_DOC!H181</f>
        <v>0</v>
      </c>
      <c r="P15" s="5">
        <f>AE2213_ParSDOM200m_DOC!I181</f>
        <v>0</v>
      </c>
      <c r="Q15" s="5">
        <f t="shared" si="1"/>
        <v>-0.12413264848941688</v>
      </c>
      <c r="R15" s="5"/>
      <c r="S15" s="5"/>
      <c r="T15" s="5"/>
      <c r="U15" s="6"/>
      <c r="V15" s="6"/>
    </row>
    <row r="16" spans="1:28" x14ac:dyDescent="0.2">
      <c r="L16" s="1">
        <f>AE2213_ParSDOM200m_DOC!C238</f>
        <v>0</v>
      </c>
      <c r="M16" s="1" t="str">
        <f>AE2213_ParSDOM200m_DOC!A238</f>
        <v>B06</v>
      </c>
      <c r="N16" s="1" t="str">
        <f>AE2213_ParSDOM200m_DOC!B238</f>
        <v>Untitled</v>
      </c>
      <c r="O16" s="5">
        <f>AE2213_ParSDOM200m_DOC!H238</f>
        <v>0</v>
      </c>
      <c r="P16" s="5">
        <f>AE2213_ParSDOM200m_DOC!I238</f>
        <v>0</v>
      </c>
      <c r="Q16" s="5">
        <f t="shared" si="1"/>
        <v>-0.12413264848941688</v>
      </c>
      <c r="R16" s="5"/>
      <c r="S16" s="5"/>
      <c r="T16" s="5"/>
      <c r="U16" s="6"/>
      <c r="V16" s="6"/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1">
        <f>AE2213_ParSDOM200m_DOC!C259</f>
        <v>0</v>
      </c>
      <c r="M17" s="1" t="str">
        <f>AE2213_ParSDOM200m_DOC!A259</f>
        <v>B06</v>
      </c>
      <c r="N17" s="1" t="str">
        <f>AE2213_ParSDOM200m_DOC!B259</f>
        <v>Untitled</v>
      </c>
      <c r="O17" s="5">
        <f>AE2213_ParSDOM200m_DOC!H259</f>
        <v>0</v>
      </c>
      <c r="P17" s="5">
        <f>AE2213_ParSDOM200m_DOC!I259</f>
        <v>0</v>
      </c>
      <c r="Q17" s="5">
        <f t="shared" si="1"/>
        <v>-0.12413264848941688</v>
      </c>
      <c r="R17" s="5"/>
      <c r="S17" s="5"/>
      <c r="T17" s="5"/>
      <c r="U17" s="6"/>
      <c r="V17" s="6">
        <v>75.572659320205091</v>
      </c>
      <c r="W17">
        <f t="shared" si="0"/>
        <v>75</v>
      </c>
      <c r="X17">
        <f t="shared" si="0"/>
        <v>4</v>
      </c>
      <c r="Y17">
        <f t="shared" si="0"/>
        <v>1</v>
      </c>
      <c r="Z17">
        <f t="shared" si="0"/>
        <v>9.6910000000000007</v>
      </c>
      <c r="AA17">
        <f t="shared" si="0"/>
        <v>9.6910000000000007</v>
      </c>
      <c r="AB17">
        <f t="shared" si="0"/>
        <v>0</v>
      </c>
    </row>
    <row r="18" spans="1:28" x14ac:dyDescent="0.2">
      <c r="A18" t="s">
        <v>35</v>
      </c>
      <c r="B18" t="s">
        <v>36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AE2213_ParSDOM200m_DOC!C279</f>
        <v>0</v>
      </c>
      <c r="M18" s="1" t="str">
        <f>AE2213_ParSDOM200m_DOC!A279</f>
        <v>B06</v>
      </c>
      <c r="N18" s="1" t="str">
        <f>AE2213_ParSDOM200m_DOC!B279</f>
        <v>Untitled</v>
      </c>
      <c r="O18" s="5">
        <f>AE2213_ParSDOM200m_DOC!H279</f>
        <v>0.42176888520835959</v>
      </c>
      <c r="P18" s="5">
        <f>AE2213_ParSDOM200m_DOC!I279</f>
        <v>0.73052513823256449</v>
      </c>
      <c r="Q18" s="5">
        <f t="shared" si="1"/>
        <v>0.29763623671894268</v>
      </c>
      <c r="R18" s="5"/>
      <c r="S18" s="5"/>
      <c r="T18" s="5"/>
      <c r="U18" s="6"/>
      <c r="V18" s="6">
        <v>75.572659320205091</v>
      </c>
      <c r="W18">
        <f t="shared" si="0"/>
        <v>75</v>
      </c>
      <c r="X18">
        <f t="shared" si="0"/>
        <v>4</v>
      </c>
      <c r="Y18">
        <f t="shared" si="0"/>
        <v>2</v>
      </c>
      <c r="Z18">
        <f t="shared" si="0"/>
        <v>9.5730000000000004</v>
      </c>
      <c r="AA18">
        <f t="shared" si="0"/>
        <v>9.5730000000000004</v>
      </c>
      <c r="AB18">
        <f t="shared" si="0"/>
        <v>0</v>
      </c>
    </row>
    <row r="19" spans="1:28" x14ac:dyDescent="0.2">
      <c r="A19" t="s">
        <v>35</v>
      </c>
      <c r="B19" t="s">
        <v>36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>
        <f>AE2213_ParSDOM200m_DOC!C299</f>
        <v>0</v>
      </c>
      <c r="M19" s="1" t="str">
        <f>AE2213_ParSDOM200m_DOC!A299</f>
        <v>B06</v>
      </c>
      <c r="N19" s="1" t="str">
        <f>AE2213_ParSDOM200m_DOC!B299</f>
        <v>Untitled</v>
      </c>
      <c r="O19" s="5">
        <f>AE2213_ParSDOM200m_DOC!H299</f>
        <v>0.71116722798209564</v>
      </c>
      <c r="P19" s="5">
        <f>AE2213_ParSDOM200m_DOC!I299</f>
        <v>0.63180850721779935</v>
      </c>
      <c r="Q19" s="5">
        <f t="shared" si="1"/>
        <v>0.58703457949267879</v>
      </c>
      <c r="R19" s="5"/>
      <c r="S19" s="5"/>
      <c r="T19" s="5"/>
      <c r="U19" s="6"/>
      <c r="V19" s="6">
        <v>75.572659320205091</v>
      </c>
      <c r="W19">
        <f t="shared" si="0"/>
        <v>75</v>
      </c>
      <c r="X19">
        <f t="shared" si="0"/>
        <v>4</v>
      </c>
      <c r="Y19">
        <f t="shared" si="0"/>
        <v>3</v>
      </c>
      <c r="Z19">
        <f t="shared" si="0"/>
        <v>9.6750000000000007</v>
      </c>
      <c r="AA19">
        <f t="shared" si="0"/>
        <v>9.6750000000000007</v>
      </c>
      <c r="AB19">
        <f t="shared" si="0"/>
        <v>0</v>
      </c>
    </row>
    <row r="20" spans="1:28" x14ac:dyDescent="0.2">
      <c r="A20" t="s">
        <v>35</v>
      </c>
      <c r="B20" t="s">
        <v>36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AE2213_ParSDOM200m_DOC!C319</f>
        <v>0</v>
      </c>
      <c r="M20" s="1" t="str">
        <f>AE2213_ParSDOM200m_DOC!A319</f>
        <v>B06</v>
      </c>
      <c r="N20" s="1" t="str">
        <f>AE2213_ParSDOM200m_DOC!B319</f>
        <v>Untitled</v>
      </c>
      <c r="O20" s="5">
        <f>AE2213_ParSDOM200m_DOC!H319</f>
        <v>0</v>
      </c>
      <c r="P20" s="5">
        <f>AE2213_ParSDOM200m_DOC!I319</f>
        <v>0</v>
      </c>
      <c r="Q20" s="5">
        <f t="shared" si="1"/>
        <v>-0.12413264848941688</v>
      </c>
      <c r="R20" s="5"/>
      <c r="S20" s="5"/>
      <c r="T20" s="5"/>
      <c r="U20" s="6"/>
      <c r="V20" s="6"/>
    </row>
    <row r="21" spans="1:28" x14ac:dyDescent="0.2">
      <c r="H21" s="6"/>
      <c r="I21" s="6"/>
      <c r="J21" s="6"/>
      <c r="L21" s="1">
        <f>AE2213_ParSDOM200m_DOC!C377</f>
        <v>0</v>
      </c>
      <c r="M21" s="1" t="str">
        <f>AE2213_ParSDOM200m_DOC!A377</f>
        <v>B06</v>
      </c>
      <c r="N21" s="1" t="str">
        <f>AE2213_ParSDOM200m_DOC!B377</f>
        <v>Untitled</v>
      </c>
      <c r="O21" s="5">
        <f>AE2213_ParSDOM200m_DOC!H377</f>
        <v>0</v>
      </c>
      <c r="P21" s="5">
        <f>AE2213_ParSDOM200m_DOC!I377</f>
        <v>0</v>
      </c>
      <c r="Q21" s="5">
        <f t="shared" si="1"/>
        <v>-0.12413264848941688</v>
      </c>
      <c r="R21" s="5"/>
      <c r="S21" s="5"/>
      <c r="T21" s="5"/>
      <c r="U21" s="6"/>
      <c r="V21" s="6"/>
    </row>
    <row r="22" spans="1:28" x14ac:dyDescent="0.2">
      <c r="H22" s="6"/>
      <c r="I22" s="6"/>
      <c r="J22" s="6"/>
      <c r="L22" s="1">
        <f>AE2213_ParSDOM200m_DOC!C398</f>
        <v>0</v>
      </c>
      <c r="M22" s="1" t="str">
        <f>AE2213_ParSDOM200m_DOC!A398</f>
        <v>B06</v>
      </c>
      <c r="N22" s="1" t="str">
        <f>AE2213_ParSDOM200m_DOC!B398</f>
        <v>Untitled</v>
      </c>
      <c r="O22" s="5">
        <f>AE2213_ParSDOM200m_DOC!H398</f>
        <v>0</v>
      </c>
      <c r="P22" s="5">
        <f>AE2213_ParSDOM200m_DOC!I398</f>
        <v>0</v>
      </c>
      <c r="Q22" s="5">
        <f t="shared" si="1"/>
        <v>-0.12413264848941688</v>
      </c>
      <c r="R22" s="5"/>
      <c r="S22" s="5"/>
      <c r="T22" s="5"/>
      <c r="U22" s="6"/>
      <c r="V22" s="6">
        <v>99.766436809514119</v>
      </c>
      <c r="W22">
        <f t="shared" si="0"/>
        <v>100</v>
      </c>
      <c r="X22">
        <f t="shared" si="0"/>
        <v>5</v>
      </c>
      <c r="Y22">
        <f t="shared" si="0"/>
        <v>1</v>
      </c>
      <c r="Z22">
        <f t="shared" si="0"/>
        <v>12.92</v>
      </c>
      <c r="AA22">
        <f t="shared" si="0"/>
        <v>12.92</v>
      </c>
      <c r="AB22">
        <f t="shared" si="0"/>
        <v>0</v>
      </c>
    </row>
    <row r="23" spans="1:28" x14ac:dyDescent="0.2">
      <c r="A23" t="s">
        <v>35</v>
      </c>
      <c r="B23" t="s">
        <v>36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>
        <f>AE2213_ParSDOM200m_DOC!C418</f>
        <v>0</v>
      </c>
      <c r="M23" s="1" t="str">
        <f>AE2213_ParSDOM200m_DOC!A418</f>
        <v>B06</v>
      </c>
      <c r="N23" s="1" t="str">
        <f>AE2213_ParSDOM200m_DOC!B418</f>
        <v>Untitled</v>
      </c>
      <c r="O23" s="5">
        <f>AE2213_ParSDOM200m_DOC!H418</f>
        <v>0.722846981726327</v>
      </c>
      <c r="P23" s="5">
        <f>AE2213_ParSDOM200m_DOC!I418</f>
        <v>0.6274405713408564</v>
      </c>
      <c r="Q23" s="5">
        <f t="shared" si="1"/>
        <v>0.59871433323691015</v>
      </c>
      <c r="R23" s="5"/>
      <c r="S23" s="5"/>
      <c r="T23" s="5"/>
      <c r="U23" s="6"/>
      <c r="V23" s="6">
        <v>99.766436809514119</v>
      </c>
      <c r="W23">
        <f t="shared" si="0"/>
        <v>100</v>
      </c>
      <c r="X23">
        <f t="shared" si="0"/>
        <v>5</v>
      </c>
      <c r="Y23">
        <f t="shared" si="0"/>
        <v>2</v>
      </c>
      <c r="Z23">
        <f t="shared" si="0"/>
        <v>12.88</v>
      </c>
      <c r="AA23">
        <f t="shared" si="0"/>
        <v>12.88</v>
      </c>
      <c r="AB23">
        <f t="shared" si="0"/>
        <v>0</v>
      </c>
    </row>
    <row r="24" spans="1:28" x14ac:dyDescent="0.2">
      <c r="A24" t="s">
        <v>35</v>
      </c>
      <c r="B24" t="s">
        <v>36</v>
      </c>
      <c r="C24">
        <v>0</v>
      </c>
      <c r="D24">
        <v>2</v>
      </c>
      <c r="E24">
        <v>0</v>
      </c>
      <c r="F24">
        <v>0</v>
      </c>
      <c r="G24">
        <v>0</v>
      </c>
      <c r="H24" s="6"/>
      <c r="I24" s="6"/>
      <c r="J24" s="6"/>
      <c r="L24" s="1">
        <f>AE2213_ParSDOM200m_DOC!C438</f>
        <v>0</v>
      </c>
      <c r="M24" s="1" t="str">
        <f>AE2213_ParSDOM200m_DOC!A438</f>
        <v>B06</v>
      </c>
      <c r="N24" s="1" t="str">
        <f>AE2213_ParSDOM200m_DOC!B438</f>
        <v>Untitled</v>
      </c>
      <c r="O24" s="5">
        <f>AE2213_ParSDOM200m_DOC!H438</f>
        <v>0</v>
      </c>
      <c r="P24" s="5">
        <f>AE2213_ParSDOM200m_DOC!I438</f>
        <v>0</v>
      </c>
      <c r="Q24" s="5">
        <f t="shared" si="1"/>
        <v>-0.12413264848941688</v>
      </c>
      <c r="R24" s="5"/>
      <c r="S24" s="5"/>
      <c r="T24" s="5"/>
      <c r="U24" s="6"/>
      <c r="V24" s="6">
        <v>99.766436809514119</v>
      </c>
      <c r="W24">
        <f t="shared" si="0"/>
        <v>100</v>
      </c>
      <c r="X24">
        <f t="shared" si="0"/>
        <v>5</v>
      </c>
      <c r="Y24">
        <f t="shared" si="0"/>
        <v>3</v>
      </c>
      <c r="Z24">
        <f t="shared" si="0"/>
        <v>12.68</v>
      </c>
      <c r="AA24">
        <f t="shared" si="0"/>
        <v>12.68</v>
      </c>
      <c r="AB24">
        <f t="shared" si="0"/>
        <v>0</v>
      </c>
    </row>
    <row r="25" spans="1:28" x14ac:dyDescent="0.2">
      <c r="A25" t="s">
        <v>35</v>
      </c>
      <c r="B25" t="s">
        <v>36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AE2213_ParSDOM200m_DOC!C459</f>
        <v>0</v>
      </c>
      <c r="M25" s="1" t="str">
        <f>AE2213_ParSDOM200m_DOC!A459</f>
        <v>B06</v>
      </c>
      <c r="N25" s="1" t="str">
        <f>AE2213_ParSDOM200m_DOC!B459</f>
        <v>Untitled</v>
      </c>
      <c r="O25" s="5">
        <f>AE2213_ParSDOM200m_DOC!H459</f>
        <v>0.28472644127604341</v>
      </c>
      <c r="P25" s="5">
        <f>AE2213_ParSDOM200m_DOC!I459</f>
        <v>0.49316066254838342</v>
      </c>
      <c r="Q25" s="5">
        <f t="shared" si="1"/>
        <v>0.16059379278662653</v>
      </c>
      <c r="R25" s="5"/>
      <c r="S25" s="5"/>
      <c r="T25" s="5"/>
      <c r="U25" s="6"/>
      <c r="V25" s="6"/>
    </row>
    <row r="26" spans="1:28" x14ac:dyDescent="0.2">
      <c r="H26" s="6"/>
      <c r="I26" s="6"/>
      <c r="J26" s="6"/>
      <c r="L26" s="1"/>
      <c r="M26" s="1"/>
      <c r="N26" s="1"/>
      <c r="O26" s="5"/>
      <c r="P26" s="5"/>
      <c r="Q26" s="5"/>
      <c r="R26" s="5"/>
      <c r="S26" s="5"/>
      <c r="T26" s="5"/>
      <c r="U26" s="6"/>
      <c r="V26" s="6"/>
    </row>
    <row r="27" spans="1:28" x14ac:dyDescent="0.2">
      <c r="H27" s="6"/>
      <c r="I27" s="6"/>
      <c r="J27" s="6"/>
      <c r="L27" s="1">
        <f>AE2213_ParSDOM200m_DOC!C28</f>
        <v>1</v>
      </c>
      <c r="M27" s="1" t="str">
        <f>AE2213_ParSDOM200m_DOC!A28</f>
        <v>C01</v>
      </c>
      <c r="N27" s="1" t="str">
        <f>AE2213_ParSDOM200m_DOC!B28</f>
        <v>Nano 11/30/2022</v>
      </c>
      <c r="O27" s="5">
        <f>AE2213_ParSDOM200m_DOC!H28</f>
        <v>0</v>
      </c>
      <c r="P27" s="5">
        <f>AE2213_ParSDOM200m_DOC!I28</f>
        <v>0</v>
      </c>
      <c r="Q27" s="5">
        <f t="shared" si="1"/>
        <v>-0.12413264848941688</v>
      </c>
      <c r="R27" s="5">
        <v>0</v>
      </c>
      <c r="S27" s="5">
        <f>R27-Q27</f>
        <v>0.12413264848941688</v>
      </c>
      <c r="T27" s="5"/>
      <c r="U27" s="6"/>
      <c r="V27" s="6"/>
    </row>
    <row r="28" spans="1:28" x14ac:dyDescent="0.2">
      <c r="A28" t="s">
        <v>38</v>
      </c>
      <c r="B28" t="s">
        <v>175</v>
      </c>
      <c r="C28">
        <v>1</v>
      </c>
      <c r="D28">
        <v>1</v>
      </c>
      <c r="E28">
        <v>0</v>
      </c>
      <c r="F28">
        <v>0</v>
      </c>
      <c r="G28">
        <v>0</v>
      </c>
      <c r="H28" s="6">
        <f>AVERAGE(F28:F32)/B$13</f>
        <v>0</v>
      </c>
      <c r="I28" s="6">
        <f>STDEV(F28:F32)/B$13</f>
        <v>0</v>
      </c>
      <c r="J28" s="6" t="e">
        <f>I28/H28*100</f>
        <v>#DIV/0!</v>
      </c>
      <c r="L28" s="1">
        <f>AE2213_ParSDOM200m_DOC!C33</f>
        <v>2</v>
      </c>
      <c r="M28" s="1" t="str">
        <f>AE2213_ParSDOM200m_DOC!A33</f>
        <v>C02</v>
      </c>
      <c r="N28" s="1">
        <f>AE2213_ParSDOM200m_DOC!B33</f>
        <v>25</v>
      </c>
      <c r="O28" s="5">
        <f>AE2213_ParSDOM200m_DOC!H33</f>
        <v>24.688403914473334</v>
      </c>
      <c r="P28" s="5">
        <f>AE2213_ParSDOM200m_DOC!I33</f>
        <v>0.57537634744851862</v>
      </c>
      <c r="Q28" s="5">
        <f t="shared" si="1"/>
        <v>24.564271265983916</v>
      </c>
      <c r="R28" s="5">
        <v>24.942546175960757</v>
      </c>
      <c r="S28" s="5">
        <f t="shared" ref="S28:S31" si="2">R28-Q28</f>
        <v>0.37827490997684166</v>
      </c>
      <c r="T28" s="5"/>
      <c r="U28" s="6"/>
      <c r="V28" s="6"/>
    </row>
    <row r="29" spans="1:28" x14ac:dyDescent="0.2">
      <c r="A29" t="s">
        <v>38</v>
      </c>
      <c r="B29" t="s">
        <v>175</v>
      </c>
      <c r="C29">
        <v>1</v>
      </c>
      <c r="D29">
        <v>2</v>
      </c>
      <c r="E29">
        <v>0</v>
      </c>
      <c r="F29">
        <v>0</v>
      </c>
      <c r="G29">
        <v>0</v>
      </c>
      <c r="H29" s="6"/>
      <c r="I29" s="6"/>
      <c r="J29" s="6"/>
      <c r="L29" s="1">
        <f>AE2213_ParSDOM200m_DOC!C38</f>
        <v>3</v>
      </c>
      <c r="M29" s="1" t="str">
        <f>AE2213_ParSDOM200m_DOC!A38</f>
        <v>C03</v>
      </c>
      <c r="N29" s="1">
        <f>AE2213_ParSDOM200m_DOC!B38</f>
        <v>50</v>
      </c>
      <c r="O29" s="5">
        <f>AE2213_ParSDOM200m_DOC!H38</f>
        <v>50.145076075233895</v>
      </c>
      <c r="P29" s="5">
        <f>AE2213_ParSDOM200m_DOC!I38</f>
        <v>0.21926990114978209</v>
      </c>
      <c r="Q29" s="5">
        <f t="shared" si="1"/>
        <v>50.020943426744481</v>
      </c>
      <c r="R29" s="5">
        <v>50.038634134526809</v>
      </c>
      <c r="S29" s="5">
        <f t="shared" si="2"/>
        <v>1.769070778232873E-2</v>
      </c>
      <c r="T29" s="5"/>
      <c r="U29" s="6"/>
      <c r="V29" s="6"/>
    </row>
    <row r="30" spans="1:28" x14ac:dyDescent="0.2">
      <c r="A30" t="s">
        <v>38</v>
      </c>
      <c r="B30" t="s">
        <v>175</v>
      </c>
      <c r="C30">
        <v>1</v>
      </c>
      <c r="D30">
        <v>3</v>
      </c>
      <c r="E30">
        <v>0</v>
      </c>
      <c r="F30">
        <v>0</v>
      </c>
      <c r="G30">
        <v>0</v>
      </c>
      <c r="H30" s="6"/>
      <c r="I30" s="6"/>
      <c r="J30" s="6"/>
      <c r="L30" s="1">
        <f>AE2213_ParSDOM200m_DOC!C43</f>
        <v>4</v>
      </c>
      <c r="M30" s="1" t="str">
        <f>AE2213_ParSDOM200m_DOC!A43</f>
        <v>C04</v>
      </c>
      <c r="N30" s="1">
        <f>AE2213_ParSDOM200m_DOC!B43</f>
        <v>75</v>
      </c>
      <c r="O30" s="5">
        <f>AE2213_ParSDOM200m_DOC!H43</f>
        <v>75.111198578736733</v>
      </c>
      <c r="P30" s="5">
        <f>AE2213_ParSDOM200m_DOC!I43</f>
        <v>0.49841726255525437</v>
      </c>
      <c r="Q30" s="5">
        <f t="shared" si="1"/>
        <v>74.987065930247311</v>
      </c>
      <c r="R30" s="5">
        <v>75.572659320205091</v>
      </c>
      <c r="S30" s="5">
        <f t="shared" si="2"/>
        <v>0.58559338995777921</v>
      </c>
      <c r="T30" s="5"/>
      <c r="U30" s="6"/>
      <c r="V30" s="6"/>
    </row>
    <row r="31" spans="1:28" x14ac:dyDescent="0.2">
      <c r="H31" s="6"/>
      <c r="I31" s="6"/>
      <c r="J31" s="6"/>
      <c r="L31" s="1">
        <f>AE2213_ParSDOM200m_DOC!C48</f>
        <v>5</v>
      </c>
      <c r="M31" s="1" t="str">
        <f>AE2213_ParSDOM200m_DOC!A48</f>
        <v>C05</v>
      </c>
      <c r="N31" s="1">
        <f>AE2213_ParSDOM200m_DOC!B48</f>
        <v>100</v>
      </c>
      <c r="O31" s="5">
        <f>AE2213_ParSDOM200m_DOC!H48</f>
        <v>99.87487201733957</v>
      </c>
      <c r="P31" s="5">
        <f>AE2213_ParSDOM200m_DOC!I48</f>
        <v>1.0012041429668324</v>
      </c>
      <c r="Q31" s="5">
        <f t="shared" si="1"/>
        <v>99.750739368850148</v>
      </c>
      <c r="R31" s="5">
        <v>99.766436809514119</v>
      </c>
      <c r="S31" s="5">
        <f t="shared" si="2"/>
        <v>1.5697440663970497E-2</v>
      </c>
      <c r="T31" s="5"/>
      <c r="U31" s="6"/>
      <c r="V31" s="6"/>
    </row>
    <row r="32" spans="1:28" x14ac:dyDescent="0.2">
      <c r="H32" s="6"/>
      <c r="I32" s="6"/>
      <c r="J32" s="6"/>
      <c r="L32" s="1"/>
      <c r="M32" s="1"/>
      <c r="N32" s="1"/>
      <c r="O32" s="5"/>
      <c r="P32" s="5"/>
      <c r="Q32" s="5"/>
      <c r="R32" s="5" t="s">
        <v>28</v>
      </c>
      <c r="S32" s="5" t="s">
        <v>29</v>
      </c>
      <c r="T32" s="5" t="s">
        <v>30</v>
      </c>
      <c r="U32" s="6"/>
      <c r="V32" s="6"/>
    </row>
    <row r="33" spans="1:22" x14ac:dyDescent="0.2">
      <c r="A33" t="s">
        <v>40</v>
      </c>
      <c r="B33">
        <v>25</v>
      </c>
      <c r="C33">
        <v>2</v>
      </c>
      <c r="D33">
        <v>1</v>
      </c>
      <c r="E33">
        <v>3.0870000000000002</v>
      </c>
      <c r="F33">
        <v>3.0870000000000002</v>
      </c>
      <c r="G33">
        <v>0</v>
      </c>
      <c r="H33" s="6">
        <f>AVERAGE(F33:F37)/B$13</f>
        <v>24.688403914473334</v>
      </c>
      <c r="I33" s="6">
        <f>STDEV(F33:F37)/B$13</f>
        <v>0.57537634744851862</v>
      </c>
      <c r="J33" s="6">
        <f>I33/H33*100</f>
        <v>2.3305530379434933</v>
      </c>
      <c r="L33" s="1">
        <f>AE2213_ParSDOM200m_DOC!C69</f>
        <v>6</v>
      </c>
      <c r="M33" s="1" t="str">
        <f>AE2213_ParSDOM200m_DOC!A69</f>
        <v>D01</v>
      </c>
      <c r="N33" s="1" t="str">
        <f>AE2213_ParSDOM200m_DOC!B69</f>
        <v>GPW 05-21 SRW</v>
      </c>
      <c r="O33" s="5">
        <f>AE2213_ParSDOM200m_DOC!H69</f>
        <v>80.901760935043498</v>
      </c>
      <c r="P33" s="5">
        <f>AE2213_ParSDOM200m_DOC!I69</f>
        <v>0.47363445625681699</v>
      </c>
      <c r="Q33" s="5">
        <f t="shared" si="1"/>
        <v>80.777628286554076</v>
      </c>
      <c r="R33" s="5">
        <f>AVERAGE(Q33:Q36)</f>
        <v>79.311170316445001</v>
      </c>
      <c r="S33" s="5">
        <f>STDEV(Q33:Q36)</f>
        <v>1.1274755235499432</v>
      </c>
      <c r="T33" s="5">
        <f>S33/R33*100</f>
        <v>1.4215847768371204</v>
      </c>
      <c r="U33" s="6">
        <v>81.074188054799265</v>
      </c>
      <c r="V33" s="6"/>
    </row>
    <row r="34" spans="1:22" x14ac:dyDescent="0.2">
      <c r="A34" t="s">
        <v>40</v>
      </c>
      <c r="B34">
        <v>25</v>
      </c>
      <c r="C34">
        <v>2</v>
      </c>
      <c r="D34">
        <v>2</v>
      </c>
      <c r="E34">
        <v>3.2269999999999999</v>
      </c>
      <c r="F34">
        <v>3.2269999999999999</v>
      </c>
      <c r="G34">
        <v>0</v>
      </c>
      <c r="H34" s="6"/>
      <c r="I34" s="6"/>
      <c r="J34" s="6"/>
      <c r="L34" s="1">
        <f>AE2213_ParSDOM200m_DOC!C207</f>
        <v>66</v>
      </c>
      <c r="M34" s="1" t="str">
        <f>AE2213_ParSDOM200m_DOC!A207</f>
        <v>D02</v>
      </c>
      <c r="N34" s="1" t="str">
        <f>AE2213_ParSDOM200m_DOC!B207</f>
        <v>GPW 05-21 SRW</v>
      </c>
      <c r="O34" s="5">
        <f>AE2213_ParSDOM200m_DOC!H207</f>
        <v>78.955135311004909</v>
      </c>
      <c r="P34" s="5">
        <f>AE2213_ParSDOM200m_DOC!I207</f>
        <v>0.7427849973012518</v>
      </c>
      <c r="Q34" s="5">
        <f t="shared" si="1"/>
        <v>78.831002662515488</v>
      </c>
      <c r="R34" s="5"/>
      <c r="S34" s="5"/>
      <c r="T34" s="5"/>
      <c r="U34" s="6"/>
      <c r="V34" s="6"/>
    </row>
    <row r="35" spans="1:22" x14ac:dyDescent="0.2">
      <c r="A35" t="s">
        <v>40</v>
      </c>
      <c r="B35">
        <v>25</v>
      </c>
      <c r="C35">
        <v>2</v>
      </c>
      <c r="D35">
        <v>3</v>
      </c>
      <c r="E35">
        <v>3.198</v>
      </c>
      <c r="F35">
        <v>3.198</v>
      </c>
      <c r="G35">
        <v>0</v>
      </c>
      <c r="H35" s="6"/>
      <c r="I35" s="6"/>
      <c r="J35" s="6"/>
      <c r="L35" s="1">
        <f>AE2213_ParSDOM200m_DOC!C345</f>
        <v>6</v>
      </c>
      <c r="M35" s="1" t="str">
        <f>AE2213_ParSDOM200m_DOC!A345</f>
        <v>D03</v>
      </c>
      <c r="N35" s="1" t="str">
        <f>AE2213_ParSDOM200m_DOC!B345</f>
        <v>GPW 05-21 SRW</v>
      </c>
      <c r="O35" s="5">
        <f>AE2213_ParSDOM200m_DOC!H345</f>
        <v>78.254350086351025</v>
      </c>
      <c r="P35" s="5">
        <f>AE2213_ParSDOM200m_DOC!I345</f>
        <v>0.48626692503007668</v>
      </c>
      <c r="Q35" s="5">
        <f t="shared" si="1"/>
        <v>78.130217437861603</v>
      </c>
      <c r="R35" s="5"/>
      <c r="S35" s="5"/>
      <c r="T35" s="5"/>
      <c r="U35" s="6"/>
      <c r="V35" s="6"/>
    </row>
    <row r="36" spans="1:22" x14ac:dyDescent="0.2">
      <c r="H36" s="6"/>
      <c r="I36" s="6"/>
      <c r="J36" s="6"/>
      <c r="L36" s="1">
        <f>AE2213_ParSDOM200m_DOC!C486</f>
        <v>66</v>
      </c>
      <c r="M36" s="1" t="str">
        <f>AE2213_ParSDOM200m_DOC!A486</f>
        <v>D04</v>
      </c>
      <c r="N36" s="1" t="str">
        <f>AE2213_ParSDOM200m_DOC!B486</f>
        <v>GPW 05-21 SRW</v>
      </c>
      <c r="O36" s="5">
        <f>AE2213_ParSDOM200m_DOC!H486</f>
        <v>79.629965527338285</v>
      </c>
      <c r="P36" s="5">
        <f>AE2213_ParSDOM200m_DOC!I486</f>
        <v>0.51845088514754611</v>
      </c>
      <c r="Q36" s="5">
        <f t="shared" si="1"/>
        <v>79.505832878848864</v>
      </c>
      <c r="R36" s="5"/>
      <c r="S36" s="5"/>
      <c r="T36" s="5"/>
      <c r="U36" s="6"/>
      <c r="V36" s="6"/>
    </row>
    <row r="37" spans="1:22" x14ac:dyDescent="0.2">
      <c r="H37" s="6"/>
      <c r="I37" s="6"/>
      <c r="J37" s="6"/>
      <c r="L37" s="1"/>
      <c r="M37" s="1"/>
      <c r="N37" s="1"/>
      <c r="O37" s="5"/>
      <c r="P37" s="5"/>
      <c r="Q37" s="5"/>
      <c r="R37" s="5" t="s">
        <v>28</v>
      </c>
      <c r="S37" s="5" t="s">
        <v>29</v>
      </c>
      <c r="T37" s="5" t="s">
        <v>30</v>
      </c>
      <c r="U37" s="6"/>
      <c r="V37" s="6"/>
    </row>
    <row r="38" spans="1:22" x14ac:dyDescent="0.2">
      <c r="A38" t="s">
        <v>41</v>
      </c>
      <c r="B38">
        <v>50</v>
      </c>
      <c r="C38">
        <v>3</v>
      </c>
      <c r="D38">
        <v>1</v>
      </c>
      <c r="E38">
        <v>6.4610000000000003</v>
      </c>
      <c r="F38">
        <v>6.4610000000000003</v>
      </c>
      <c r="G38">
        <v>0</v>
      </c>
      <c r="H38" s="6">
        <f>AVERAGE(F38:F42)/B$13</f>
        <v>50.145076075233895</v>
      </c>
      <c r="I38" s="6">
        <f>STDEV(F38:F42)/B$13</f>
        <v>0.21926990114978209</v>
      </c>
      <c r="J38" s="6">
        <f>I38/H38*100</f>
        <v>0.43727105094188318</v>
      </c>
      <c r="L38" s="1">
        <f>AE2213_ParSDOM200m_DOC!C74</f>
        <v>7</v>
      </c>
      <c r="M38" s="1" t="str">
        <f>AE2213_ParSDOM200m_DOC!A74</f>
        <v>E01</v>
      </c>
      <c r="N38" s="1" t="str">
        <f>AE2213_ParSDOM200m_DOC!B74</f>
        <v>AE2213 SRW</v>
      </c>
      <c r="O38" s="5">
        <f>AE2213_ParSDOM200m_DOC!H74</f>
        <v>70.8260267050198</v>
      </c>
      <c r="P38" s="5">
        <f>AE2213_ParSDOM200m_DOC!I74</f>
        <v>0.61690528591240645</v>
      </c>
      <c r="Q38" s="5">
        <f t="shared" ref="Q38:Q101" si="3">(O38-Q$2)</f>
        <v>70.701894056530378</v>
      </c>
      <c r="R38" s="5">
        <f>AVERAGE(Q38:Q41)</f>
        <v>69.932328059827114</v>
      </c>
      <c r="S38" s="5">
        <f>STDEV(Q38:Q41)</f>
        <v>1.4284807542026616</v>
      </c>
      <c r="T38" s="5">
        <f>S38/R38*100</f>
        <v>2.042661518404759</v>
      </c>
      <c r="U38" s="6">
        <v>70.60735999075176</v>
      </c>
      <c r="V38" s="6"/>
    </row>
    <row r="39" spans="1:22" x14ac:dyDescent="0.2">
      <c r="A39" t="s">
        <v>41</v>
      </c>
      <c r="B39">
        <v>50</v>
      </c>
      <c r="C39">
        <v>3</v>
      </c>
      <c r="D39">
        <v>2</v>
      </c>
      <c r="E39">
        <v>6.4509999999999996</v>
      </c>
      <c r="F39">
        <v>6.4509999999999996</v>
      </c>
      <c r="G39">
        <v>0</v>
      </c>
      <c r="H39" s="6"/>
      <c r="I39" s="6"/>
      <c r="J39" s="6"/>
      <c r="L39" s="1">
        <f>AE2213_ParSDOM200m_DOC!C212</f>
        <v>67</v>
      </c>
      <c r="M39" s="1" t="str">
        <f>AE2213_ParSDOM200m_DOC!A212</f>
        <v>E02</v>
      </c>
      <c r="N39" s="1" t="str">
        <f>AE2213_ParSDOM200m_DOC!B212</f>
        <v>AE2213 SRW</v>
      </c>
      <c r="O39" s="5">
        <f>AE2213_ParSDOM200m_DOC!H212</f>
        <v>71.485283916360871</v>
      </c>
      <c r="P39" s="5">
        <f>AE2213_ParSDOM200m_DOC!I212</f>
        <v>1.1219140539182331</v>
      </c>
      <c r="Q39" s="5">
        <f t="shared" si="3"/>
        <v>71.361151267871449</v>
      </c>
      <c r="R39" s="5"/>
      <c r="S39" s="5"/>
      <c r="T39" s="5"/>
      <c r="U39" s="6"/>
      <c r="V39" s="6"/>
    </row>
    <row r="40" spans="1:22" x14ac:dyDescent="0.2">
      <c r="A40" t="s">
        <v>41</v>
      </c>
      <c r="B40">
        <v>50</v>
      </c>
      <c r="C40">
        <v>3</v>
      </c>
      <c r="D40">
        <v>3</v>
      </c>
      <c r="E40">
        <v>6.4080000000000004</v>
      </c>
      <c r="F40">
        <v>6.4080000000000004</v>
      </c>
      <c r="G40">
        <v>0</v>
      </c>
      <c r="H40" s="6"/>
      <c r="I40" s="6"/>
      <c r="J40" s="6"/>
      <c r="L40" s="1">
        <f>AE2213_ParSDOM200m_DOC!C350</f>
        <v>7</v>
      </c>
      <c r="M40" s="1" t="str">
        <f>AE2213_ParSDOM200m_DOC!A350</f>
        <v>E03</v>
      </c>
      <c r="N40" s="1" t="str">
        <f>AE2213_ParSDOM200m_DOC!B350</f>
        <v>AE2213 SRW</v>
      </c>
      <c r="O40" s="5">
        <f>AE2213_ParSDOM200m_DOC!H350</f>
        <v>68.225334871304241</v>
      </c>
      <c r="P40" s="5">
        <f>AE2213_ParSDOM200m_DOC!I350</f>
        <v>0.59875115841060389</v>
      </c>
      <c r="Q40" s="5">
        <f t="shared" si="3"/>
        <v>68.10120222281482</v>
      </c>
      <c r="R40" s="5"/>
      <c r="S40" s="5"/>
      <c r="T40" s="5"/>
      <c r="U40" s="6"/>
      <c r="V40" s="6"/>
    </row>
    <row r="41" spans="1:22" x14ac:dyDescent="0.2">
      <c r="H41" s="6"/>
      <c r="I41" s="6"/>
      <c r="J41" s="6"/>
      <c r="L41" s="1">
        <f>AE2213_ParSDOM200m_DOC!C492</f>
        <v>67</v>
      </c>
      <c r="M41" s="1" t="str">
        <f>AE2213_ParSDOM200m_DOC!A492</f>
        <v>E04</v>
      </c>
      <c r="N41" s="1" t="str">
        <f>AE2213_ParSDOM200m_DOC!B492</f>
        <v>AE2213 SRW</v>
      </c>
      <c r="O41" s="5">
        <f>AE2213_ParSDOM200m_DOC!H492</f>
        <v>69.689197340581273</v>
      </c>
      <c r="P41" s="5">
        <f>AE2213_ParSDOM200m_DOC!I492</f>
        <v>1.0903606011744049</v>
      </c>
      <c r="Q41" s="5">
        <f t="shared" si="3"/>
        <v>69.565064692091852</v>
      </c>
      <c r="R41" s="5"/>
      <c r="S41" s="5"/>
      <c r="T41" s="5"/>
      <c r="U41" s="6"/>
      <c r="V41" s="6"/>
    </row>
    <row r="42" spans="1:22" x14ac:dyDescent="0.2">
      <c r="H42" s="6"/>
      <c r="I42" s="6"/>
      <c r="J42" s="6"/>
      <c r="L42" s="1"/>
      <c r="M42" s="1"/>
      <c r="N42" s="1"/>
      <c r="O42" s="5"/>
      <c r="P42" s="5"/>
      <c r="Q42" s="5"/>
      <c r="R42" s="5" t="s">
        <v>28</v>
      </c>
      <c r="S42" s="5" t="s">
        <v>29</v>
      </c>
      <c r="T42" s="5" t="s">
        <v>30</v>
      </c>
      <c r="U42" s="6"/>
      <c r="V42" s="6"/>
    </row>
    <row r="43" spans="1:22" x14ac:dyDescent="0.2">
      <c r="A43" t="s">
        <v>42</v>
      </c>
      <c r="B43">
        <v>75</v>
      </c>
      <c r="C43">
        <v>4</v>
      </c>
      <c r="D43">
        <v>1</v>
      </c>
      <c r="E43">
        <v>9.6910000000000007</v>
      </c>
      <c r="F43">
        <v>9.6910000000000007</v>
      </c>
      <c r="G43">
        <v>0</v>
      </c>
      <c r="H43" s="6">
        <f>AVERAGE(F43:F47)/B$13</f>
        <v>75.111198578736733</v>
      </c>
      <c r="I43" s="6">
        <f>STDEV(F43:F47)/B$13</f>
        <v>0.49841726255525437</v>
      </c>
      <c r="J43" s="6">
        <f>I43/H43*100</f>
        <v>0.66357250581320315</v>
      </c>
      <c r="L43" s="1">
        <f>AE2213_ParSDOM200m_DOC!C79</f>
        <v>8</v>
      </c>
      <c r="M43" s="1" t="str">
        <f>AE2213_ParSDOM200m_DOC!A79</f>
        <v>F01</v>
      </c>
      <c r="N43" s="1" t="str">
        <f>AE2213_ParSDOM200m_DOC!B79</f>
        <v>AE2213 DRW</v>
      </c>
      <c r="O43" s="5">
        <f>AE2213_ParSDOM200m_DOC!H79</f>
        <v>58.105477127135671</v>
      </c>
      <c r="P43" s="5">
        <f>AE2213_ParSDOM200m_DOC!I79</f>
        <v>0.7356631076886988</v>
      </c>
      <c r="Q43" s="5">
        <f t="shared" si="3"/>
        <v>57.981344478646257</v>
      </c>
      <c r="R43" s="5">
        <f>AVERAGE(Q43:Q46)</f>
        <v>57.43758705433148</v>
      </c>
      <c r="S43" s="5">
        <f>STDEV(Q43:Q46)</f>
        <v>1.3154768786923401</v>
      </c>
      <c r="T43" s="5">
        <f>S43/R43*100</f>
        <v>2.2902718344487583</v>
      </c>
      <c r="U43" s="6">
        <v>57.056582357219646</v>
      </c>
      <c r="V43" s="6"/>
    </row>
    <row r="44" spans="1:22" x14ac:dyDescent="0.2">
      <c r="A44" t="s">
        <v>42</v>
      </c>
      <c r="B44">
        <v>75</v>
      </c>
      <c r="C44">
        <v>4</v>
      </c>
      <c r="D44">
        <v>2</v>
      </c>
      <c r="E44">
        <v>9.5730000000000004</v>
      </c>
      <c r="F44">
        <v>9.5730000000000004</v>
      </c>
      <c r="G44">
        <v>0</v>
      </c>
      <c r="H44" s="6"/>
      <c r="I44" s="6"/>
      <c r="J44" s="6"/>
      <c r="L44" s="1">
        <f>AE2213_ParSDOM200m_DOC!C217</f>
        <v>68</v>
      </c>
      <c r="M44" s="1" t="str">
        <f>AE2213_ParSDOM200m_DOC!A217</f>
        <v>F02</v>
      </c>
      <c r="N44" s="1" t="str">
        <f>AE2213_ParSDOM200m_DOC!B217</f>
        <v>AE2213 DRW</v>
      </c>
      <c r="O44" s="5">
        <f>AE2213_ParSDOM200m_DOC!H217</f>
        <v>59.125508954131888</v>
      </c>
      <c r="P44" s="5">
        <f>AE2213_ParSDOM200m_DOC!I217</f>
        <v>1.0464182564100202</v>
      </c>
      <c r="Q44" s="14">
        <f t="shared" si="3"/>
        <v>59.001376305642474</v>
      </c>
      <c r="R44" s="5"/>
      <c r="S44" s="5"/>
      <c r="T44" s="5"/>
      <c r="U44" s="6"/>
      <c r="V44" s="6"/>
    </row>
    <row r="45" spans="1:22" x14ac:dyDescent="0.2">
      <c r="A45" t="s">
        <v>42</v>
      </c>
      <c r="B45">
        <v>75</v>
      </c>
      <c r="C45">
        <v>4</v>
      </c>
      <c r="D45">
        <v>3</v>
      </c>
      <c r="E45">
        <v>9.6750000000000007</v>
      </c>
      <c r="F45">
        <v>9.6750000000000007</v>
      </c>
      <c r="G45">
        <v>0</v>
      </c>
      <c r="H45" s="6"/>
      <c r="I45" s="6"/>
      <c r="J45" s="6"/>
      <c r="L45" s="1">
        <f>AE2213_ParSDOM200m_DOC!C356</f>
        <v>8</v>
      </c>
      <c r="M45" s="1" t="str">
        <f>AE2213_ParSDOM200m_DOC!A356</f>
        <v>F03</v>
      </c>
      <c r="N45" s="1" t="str">
        <f>AE2213_ParSDOM200m_DOC!B356</f>
        <v>AE2213 DRW</v>
      </c>
      <c r="O45" s="5">
        <f>AE2213_ParSDOM200m_DOC!H356</f>
        <v>56.846659223590727</v>
      </c>
      <c r="P45" s="5">
        <f>AE2213_ParSDOM200m_DOC!I356</f>
        <v>1.0368140587288135</v>
      </c>
      <c r="Q45" s="5">
        <f t="shared" si="3"/>
        <v>56.722526575101313</v>
      </c>
      <c r="R45" s="5"/>
      <c r="S45" s="5"/>
      <c r="T45" s="5"/>
      <c r="U45" s="6"/>
      <c r="V45" s="6"/>
    </row>
    <row r="46" spans="1:22" x14ac:dyDescent="0.2">
      <c r="H46" s="6"/>
      <c r="I46" s="6"/>
      <c r="J46" s="6"/>
      <c r="L46" s="1">
        <f>AE2213_ParSDOM200m_DOC!C497</f>
        <v>68</v>
      </c>
      <c r="M46" s="1" t="str">
        <f>AE2213_ParSDOM200m_DOC!A497</f>
        <v>F04</v>
      </c>
      <c r="N46" s="1" t="str">
        <f>AE2213_ParSDOM200m_DOC!B497</f>
        <v>AE2213 DRW</v>
      </c>
      <c r="O46" s="5">
        <f>AE2213_ParSDOM200m_DOC!H497</f>
        <v>56.169233506425286</v>
      </c>
      <c r="P46" s="5">
        <f>AE2213_ParSDOM200m_DOC!I497</f>
        <v>0.59020113793786233</v>
      </c>
      <c r="Q46" s="5">
        <f t="shared" si="3"/>
        <v>56.045100857935871</v>
      </c>
      <c r="R46" s="5"/>
      <c r="S46" s="5"/>
      <c r="T46" s="5"/>
      <c r="U46" s="6"/>
      <c r="V46" s="6"/>
    </row>
    <row r="47" spans="1:22" x14ac:dyDescent="0.2">
      <c r="H47" s="6"/>
      <c r="I47" s="6"/>
      <c r="J47" s="6"/>
      <c r="L47" s="1"/>
      <c r="M47" s="1"/>
      <c r="N47" s="1"/>
      <c r="O47" s="5"/>
      <c r="P47" s="5"/>
      <c r="Q47" s="5"/>
      <c r="R47" s="5"/>
      <c r="S47" s="5"/>
      <c r="T47" s="5"/>
      <c r="U47" s="6"/>
      <c r="V47" s="6"/>
    </row>
    <row r="48" spans="1:22" x14ac:dyDescent="0.2">
      <c r="A48" t="s">
        <v>43</v>
      </c>
      <c r="B48">
        <v>100</v>
      </c>
      <c r="C48">
        <v>5</v>
      </c>
      <c r="D48">
        <v>1</v>
      </c>
      <c r="E48">
        <v>12.92</v>
      </c>
      <c r="F48">
        <v>12.92</v>
      </c>
      <c r="G48">
        <v>0</v>
      </c>
      <c r="H48" s="6">
        <f>AVERAGE(F48:F52)/B$13</f>
        <v>99.87487201733957</v>
      </c>
      <c r="I48" s="6">
        <f>STDEV(F48:F52)/B$13</f>
        <v>1.0012041429668324</v>
      </c>
      <c r="J48" s="6">
        <f>I48/H48*100</f>
        <v>1.0024584990637189</v>
      </c>
      <c r="L48" s="1">
        <f>AE2213_ParSDOM200m_DOC!C84</f>
        <v>9</v>
      </c>
      <c r="M48" s="1" t="str">
        <f>AE2213_ParSDOM200m_DOC!A84</f>
        <v>X01</v>
      </c>
      <c r="N48" s="1" t="str">
        <f>AE2213_ParSDOM200m_DOC!B84</f>
        <v>AE2213 SDOM A/B Par-0</v>
      </c>
      <c r="O48" s="5">
        <f>AE2213_ParSDOM200m_DOC!H84</f>
        <v>59.423991549817814</v>
      </c>
      <c r="P48" s="5">
        <f>AE2213_ParSDOM200m_DOC!I84</f>
        <v>0.35317890724522377</v>
      </c>
      <c r="Q48" s="5">
        <f t="shared" si="3"/>
        <v>59.299858901328399</v>
      </c>
      <c r="R48" s="5">
        <f>AVERAGE(Q48:Q50)</f>
        <v>58.622433184162958</v>
      </c>
      <c r="S48" s="5">
        <f>STDEV(Q48:Q50)</f>
        <v>0.69214274755145988</v>
      </c>
      <c r="T48" s="5">
        <f>S48/R48*100</f>
        <v>1.1806789823566117</v>
      </c>
      <c r="U48" s="6"/>
      <c r="V48" s="6"/>
    </row>
    <row r="49" spans="1:22" x14ac:dyDescent="0.2">
      <c r="A49" t="s">
        <v>43</v>
      </c>
      <c r="B49">
        <v>100</v>
      </c>
      <c r="C49">
        <v>5</v>
      </c>
      <c r="D49">
        <v>2</v>
      </c>
      <c r="E49">
        <v>12.88</v>
      </c>
      <c r="F49">
        <v>12.88</v>
      </c>
      <c r="G49">
        <v>0</v>
      </c>
      <c r="H49" s="6"/>
      <c r="I49" s="6"/>
      <c r="J49" s="6"/>
      <c r="L49" s="1">
        <f>AE2213_ParSDOM200m_DOC!C89</f>
        <v>10</v>
      </c>
      <c r="M49" s="1" t="str">
        <f>AE2213_ParSDOM200m_DOC!A89</f>
        <v>X02</v>
      </c>
      <c r="N49" s="1" t="str">
        <f>AE2213_ParSDOM200m_DOC!B89</f>
        <v>AE2213 SDOM A/B Par-0</v>
      </c>
      <c r="O49" s="5">
        <f>AE2213_ParSDOM200m_DOC!H89</f>
        <v>58.775116341804939</v>
      </c>
      <c r="P49" s="5">
        <f>AE2213_ParSDOM200m_DOC!I89</f>
        <v>0.35171669986488746</v>
      </c>
      <c r="Q49" s="5">
        <f t="shared" si="3"/>
        <v>58.650983693315524</v>
      </c>
      <c r="R49" s="5"/>
      <c r="S49" s="5"/>
      <c r="T49" s="5"/>
      <c r="U49" s="6"/>
      <c r="V49" s="6"/>
    </row>
    <row r="50" spans="1:22" x14ac:dyDescent="0.2">
      <c r="A50" t="s">
        <v>43</v>
      </c>
      <c r="B50">
        <v>100</v>
      </c>
      <c r="C50">
        <v>5</v>
      </c>
      <c r="D50">
        <v>3</v>
      </c>
      <c r="E50">
        <v>12.68</v>
      </c>
      <c r="F50">
        <v>12.68</v>
      </c>
      <c r="G50">
        <v>0</v>
      </c>
      <c r="H50" s="6"/>
      <c r="I50" s="6"/>
      <c r="J50" s="6"/>
      <c r="L50" s="1">
        <f>AE2213_ParSDOM200m_DOC!C94</f>
        <v>11</v>
      </c>
      <c r="M50" s="1" t="str">
        <f>AE2213_ParSDOM200m_DOC!A94</f>
        <v>X03</v>
      </c>
      <c r="N50" s="1" t="str">
        <f>AE2213_ParSDOM200m_DOC!B94</f>
        <v>AE2213 SDOM A/B Par-0</v>
      </c>
      <c r="O50" s="5">
        <f>AE2213_ParSDOM200m_DOC!H94</f>
        <v>58.040589606334386</v>
      </c>
      <c r="P50" s="5">
        <f>AE2213_ParSDOM200m_DOC!I94</f>
        <v>0.19652243804489086</v>
      </c>
      <c r="Q50" s="5">
        <f t="shared" si="3"/>
        <v>57.916456957844971</v>
      </c>
      <c r="R50" s="5"/>
      <c r="S50" s="5"/>
      <c r="T50" s="5"/>
      <c r="U50" s="6"/>
      <c r="V50" s="6"/>
    </row>
    <row r="51" spans="1:22" x14ac:dyDescent="0.2">
      <c r="H51" s="6"/>
      <c r="I51" s="6"/>
      <c r="J51" s="6"/>
      <c r="L51" s="1">
        <f>AE2213_ParSDOM200m_DOC!C104</f>
        <v>12</v>
      </c>
      <c r="M51" s="1" t="str">
        <f>AE2213_ParSDOM200m_DOC!A104</f>
        <v>X04</v>
      </c>
      <c r="N51" s="1" t="str">
        <f>AE2213_ParSDOM200m_DOC!B104</f>
        <v>AE2213 SDOM A/B Par-5</v>
      </c>
      <c r="O51" s="5">
        <f>AE2213_ParSDOM200m_DOC!H104</f>
        <v>59.286430005719083</v>
      </c>
      <c r="P51" s="5">
        <f>AE2213_ParSDOM200m_DOC!I104</f>
        <v>0.15514496313344878</v>
      </c>
      <c r="Q51" s="5">
        <f t="shared" si="3"/>
        <v>59.162297357229669</v>
      </c>
      <c r="R51" s="5">
        <f>AVERAGE(Q51:Q53)</f>
        <v>58.32308542153303</v>
      </c>
      <c r="S51" s="5">
        <f>STDEV(Q51:Q53)</f>
        <v>1.053799974389541</v>
      </c>
      <c r="T51" s="5">
        <f>S51/R51*100</f>
        <v>1.8068316632653241</v>
      </c>
      <c r="U51" s="6"/>
      <c r="V51" s="6"/>
    </row>
    <row r="52" spans="1:22" x14ac:dyDescent="0.2">
      <c r="H52" s="6"/>
      <c r="I52" s="6"/>
      <c r="J52" s="6"/>
      <c r="L52" s="1">
        <f>AE2213_ParSDOM200m_DOC!C109</f>
        <v>13</v>
      </c>
      <c r="M52" s="1" t="str">
        <f>AE2213_ParSDOM200m_DOC!A109</f>
        <v>X05</v>
      </c>
      <c r="N52" s="1" t="str">
        <f>AE2213_ParSDOM200m_DOC!B109</f>
        <v>AE2213 SDOM A/B Par-5</v>
      </c>
      <c r="O52" s="5">
        <f>AE2213_ParSDOM200m_DOC!H109</f>
        <v>57.264534857550998</v>
      </c>
      <c r="P52" s="5">
        <f>AE2213_ParSDOM200m_DOC!I109</f>
        <v>0.58896712328974854</v>
      </c>
      <c r="Q52" s="5">
        <f t="shared" si="3"/>
        <v>57.140402209061584</v>
      </c>
      <c r="R52" s="5"/>
      <c r="S52" s="5"/>
      <c r="T52" s="5"/>
      <c r="U52" s="6"/>
      <c r="V52" s="6"/>
    </row>
    <row r="53" spans="1:22" x14ac:dyDescent="0.2">
      <c r="A53" t="s">
        <v>35</v>
      </c>
      <c r="B53" t="s">
        <v>36</v>
      </c>
      <c r="C53">
        <v>0</v>
      </c>
      <c r="D53">
        <v>1</v>
      </c>
      <c r="E53">
        <v>0</v>
      </c>
      <c r="F53">
        <v>0</v>
      </c>
      <c r="G53">
        <v>0</v>
      </c>
      <c r="H53" s="6">
        <f>AVERAGE(F53:F57)/B$13</f>
        <v>0</v>
      </c>
      <c r="I53" s="6">
        <f>STDEV(F53:F57)/B$13</f>
        <v>0</v>
      </c>
      <c r="J53" s="6" t="e">
        <f>I53/H53*100</f>
        <v>#DIV/0!</v>
      </c>
      <c r="L53" s="1">
        <f>AE2213_ParSDOM200m_DOC!C114</f>
        <v>14</v>
      </c>
      <c r="M53" s="1" t="str">
        <f>AE2213_ParSDOM200m_DOC!A114</f>
        <v>X06</v>
      </c>
      <c r="N53" s="1" t="str">
        <f>AE2213_ParSDOM200m_DOC!B114</f>
        <v>AE2213 SDOM A/B Par-5</v>
      </c>
      <c r="O53" s="5">
        <f>AE2213_ParSDOM200m_DOC!H114</f>
        <v>58.790689346797251</v>
      </c>
      <c r="P53" s="5">
        <f>AE2213_ParSDOM200m_DOC!I114</f>
        <v>0.52002723013375018</v>
      </c>
      <c r="Q53" s="5">
        <f t="shared" si="3"/>
        <v>58.666556698307836</v>
      </c>
      <c r="R53" s="5"/>
      <c r="S53" s="5"/>
      <c r="T53" s="5"/>
      <c r="U53" s="6"/>
      <c r="V53" s="6"/>
    </row>
    <row r="54" spans="1:22" x14ac:dyDescent="0.2">
      <c r="A54" t="s">
        <v>35</v>
      </c>
      <c r="B54" t="s">
        <v>36</v>
      </c>
      <c r="C54">
        <v>0</v>
      </c>
      <c r="D54">
        <v>2</v>
      </c>
      <c r="E54">
        <v>0</v>
      </c>
      <c r="F54">
        <v>0</v>
      </c>
      <c r="G54">
        <v>0</v>
      </c>
      <c r="H54" s="6"/>
      <c r="I54" s="6"/>
      <c r="J54" s="6"/>
      <c r="L54" s="1">
        <f>AE2213_ParSDOM200m_DOC!C124</f>
        <v>15</v>
      </c>
      <c r="M54" s="1" t="str">
        <f>AE2213_ParSDOM200m_DOC!A124</f>
        <v>X07</v>
      </c>
      <c r="N54" s="1" t="str">
        <f>AE2213_ParSDOM200m_DOC!B124</f>
        <v>AE2213 SDOM A/B Par-6</v>
      </c>
      <c r="O54" s="5">
        <f>AE2213_ParSDOM200m_DOC!H124</f>
        <v>57.843331543098479</v>
      </c>
      <c r="P54" s="5">
        <f>AE2213_ParSDOM200m_DOC!I124</f>
        <v>0.95797189686631723</v>
      </c>
      <c r="Q54" s="5">
        <f t="shared" si="3"/>
        <v>57.719198894609065</v>
      </c>
      <c r="R54" s="5">
        <f>AVERAGE(Q54:Q56)</f>
        <v>57.06167201715602</v>
      </c>
      <c r="S54" s="5">
        <f>STDEV(Q54:Q56)</f>
        <v>1.0567938965897203</v>
      </c>
      <c r="T54" s="5">
        <f>S54/R54*100</f>
        <v>1.8520205581637832</v>
      </c>
      <c r="U54" s="6"/>
      <c r="V54" s="6"/>
    </row>
    <row r="55" spans="1:22" x14ac:dyDescent="0.2">
      <c r="A55" t="s">
        <v>35</v>
      </c>
      <c r="B55" t="s">
        <v>36</v>
      </c>
      <c r="C55">
        <v>0</v>
      </c>
      <c r="D55">
        <v>3</v>
      </c>
      <c r="E55">
        <v>0</v>
      </c>
      <c r="F55">
        <v>0</v>
      </c>
      <c r="G55">
        <v>0</v>
      </c>
      <c r="H55" s="6"/>
      <c r="I55" s="6"/>
      <c r="J55" s="6"/>
      <c r="L55" s="1">
        <f>AE2213_ParSDOM200m_DOC!C129</f>
        <v>16</v>
      </c>
      <c r="M55" s="1" t="str">
        <f>AE2213_ParSDOM200m_DOC!A129</f>
        <v>X08</v>
      </c>
      <c r="N55" s="1" t="str">
        <f>AE2213_ParSDOM200m_DOC!B129</f>
        <v>AE2213 SDOM A/B Par-6</v>
      </c>
      <c r="O55" s="5">
        <f>AE2213_ParSDOM200m_DOC!H129</f>
        <v>55.966784441525277</v>
      </c>
      <c r="P55" s="5">
        <f>AE2213_ParSDOM200m_DOC!I129</f>
        <v>0.63288189025260866</v>
      </c>
      <c r="Q55" s="5">
        <f t="shared" si="3"/>
        <v>55.842651793035863</v>
      </c>
      <c r="R55" s="5"/>
      <c r="S55" s="5"/>
      <c r="T55" s="5"/>
      <c r="U55" s="6"/>
      <c r="V55" s="6"/>
    </row>
    <row r="56" spans="1:22" x14ac:dyDescent="0.2">
      <c r="H56" s="6"/>
      <c r="I56" s="6"/>
      <c r="J56" s="6"/>
      <c r="L56" s="1">
        <f>AE2213_ParSDOM200m_DOC!C134</f>
        <v>17</v>
      </c>
      <c r="M56" s="1" t="str">
        <f>AE2213_ParSDOM200m_DOC!A134</f>
        <v>X09</v>
      </c>
      <c r="N56" s="1" t="str">
        <f>AE2213_ParSDOM200m_DOC!B134</f>
        <v>AE2213 SDOM A/B Par-6</v>
      </c>
      <c r="O56" s="5">
        <f>AE2213_ParSDOM200m_DOC!H134</f>
        <v>57.747298012312569</v>
      </c>
      <c r="P56" s="5">
        <f>AE2213_ParSDOM200m_DOC!I134</f>
        <v>0.54629589513305998</v>
      </c>
      <c r="Q56" s="5">
        <f t="shared" si="3"/>
        <v>57.623165363823155</v>
      </c>
      <c r="R56" s="5"/>
      <c r="S56" s="5"/>
      <c r="T56" s="5"/>
      <c r="U56" s="6"/>
      <c r="V56" s="6"/>
    </row>
    <row r="57" spans="1:22" x14ac:dyDescent="0.2">
      <c r="H57" s="6"/>
      <c r="I57" s="6"/>
      <c r="J57" s="6"/>
      <c r="L57" s="1">
        <f>AE2213_ParSDOM200m_DOC!C145</f>
        <v>18</v>
      </c>
      <c r="M57" s="1" t="str">
        <f>AE2213_ParSDOM200m_DOC!A145</f>
        <v>X10</v>
      </c>
      <c r="N57" s="1" t="str">
        <f>AE2213_ParSDOM200m_DOC!B145</f>
        <v>AE2213 SDOM A/B Par-7</v>
      </c>
      <c r="O57" s="5">
        <f>AE2213_ParSDOM200m_DOC!H145</f>
        <v>57.991275090525406</v>
      </c>
      <c r="P57" s="5">
        <f>AE2213_ParSDOM200m_DOC!I145</f>
        <v>0.38283417314429269</v>
      </c>
      <c r="Q57" s="5">
        <f t="shared" si="3"/>
        <v>57.867142442035991</v>
      </c>
      <c r="R57" s="5">
        <f>AVERAGE(Q57:Q59)</f>
        <v>57.264121082056029</v>
      </c>
      <c r="S57" s="5">
        <f>STDEV(Q57:Q59)</f>
        <v>0.79608852429342503</v>
      </c>
      <c r="T57" s="5">
        <f>S57/R57*100</f>
        <v>1.3902047377146998</v>
      </c>
      <c r="U57" s="6"/>
      <c r="V57" s="6"/>
    </row>
    <row r="58" spans="1:22" x14ac:dyDescent="0.2">
      <c r="A58" t="s">
        <v>31</v>
      </c>
      <c r="B58" t="s">
        <v>32</v>
      </c>
      <c r="C58">
        <v>64</v>
      </c>
      <c r="D58">
        <v>1</v>
      </c>
      <c r="E58">
        <v>8.0359999999999996</v>
      </c>
      <c r="G58">
        <v>1</v>
      </c>
      <c r="H58" s="6">
        <f>AVERAGE(F58:F62)/B$13</f>
        <v>59.621249613053713</v>
      </c>
      <c r="I58" s="6">
        <f>STDEV(F58:F62)/B$13</f>
        <v>0.47305806362811492</v>
      </c>
      <c r="J58" s="6">
        <f>I58/H58*100</f>
        <v>0.79343869291283975</v>
      </c>
      <c r="L58" s="1">
        <f>AE2213_ParSDOM200m_DOC!C150</f>
        <v>19</v>
      </c>
      <c r="M58" s="1" t="str">
        <f>AE2213_ParSDOM200m_DOC!A150</f>
        <v>X11</v>
      </c>
      <c r="N58" s="1" t="str">
        <f>AE2213_ParSDOM200m_DOC!B150</f>
        <v>AE2213 SDOM A/B Par-7</v>
      </c>
      <c r="O58" s="5">
        <f>AE2213_ParSDOM200m_DOC!H150</f>
        <v>57.687601493175386</v>
      </c>
      <c r="P58" s="5">
        <f>AE2213_ParSDOM200m_DOC!I150</f>
        <v>0.67712731801555748</v>
      </c>
      <c r="Q58" s="5">
        <f t="shared" si="3"/>
        <v>57.563468844685971</v>
      </c>
      <c r="R58" s="5"/>
      <c r="S58" s="5"/>
      <c r="T58" s="5"/>
      <c r="U58" s="6"/>
      <c r="V58" s="6"/>
    </row>
    <row r="59" spans="1:22" x14ac:dyDescent="0.2">
      <c r="A59" t="s">
        <v>31</v>
      </c>
      <c r="B59" t="s">
        <v>32</v>
      </c>
      <c r="C59">
        <v>64</v>
      </c>
      <c r="D59">
        <v>2</v>
      </c>
      <c r="E59">
        <v>7.6260000000000003</v>
      </c>
      <c r="F59">
        <v>7.6260000000000003</v>
      </c>
      <c r="G59">
        <v>0</v>
      </c>
      <c r="H59" s="6"/>
      <c r="I59" s="6"/>
      <c r="J59" s="6"/>
      <c r="L59" s="1">
        <f>AE2213_ParSDOM200m_DOC!C155</f>
        <v>20</v>
      </c>
      <c r="M59" s="1" t="str">
        <f>AE2213_ParSDOM200m_DOC!A155</f>
        <v>X12</v>
      </c>
      <c r="N59" s="1" t="str">
        <f>AE2213_ParSDOM200m_DOC!B155</f>
        <v>AE2213 SDOM A/B Par-7</v>
      </c>
      <c r="O59" s="5">
        <f>AE2213_ParSDOM200m_DOC!H155</f>
        <v>56.48588460793556</v>
      </c>
      <c r="P59" s="5">
        <f>AE2213_ParSDOM200m_DOC!I155</f>
        <v>0.60496330712682922</v>
      </c>
      <c r="Q59" s="5">
        <f t="shared" si="3"/>
        <v>56.361751959446146</v>
      </c>
      <c r="R59" s="5"/>
      <c r="S59" s="5"/>
      <c r="T59" s="5"/>
      <c r="U59" s="6"/>
      <c r="V59" s="6"/>
    </row>
    <row r="60" spans="1:22" x14ac:dyDescent="0.2">
      <c r="A60" t="s">
        <v>31</v>
      </c>
      <c r="B60" t="s">
        <v>32</v>
      </c>
      <c r="C60">
        <v>64</v>
      </c>
      <c r="D60">
        <v>3</v>
      </c>
      <c r="E60">
        <v>7.6180000000000003</v>
      </c>
      <c r="F60">
        <v>7.6180000000000003</v>
      </c>
      <c r="G60">
        <v>0</v>
      </c>
      <c r="H60" s="6"/>
      <c r="I60" s="6"/>
      <c r="J60" s="6"/>
      <c r="L60" s="1">
        <f>AE2213_ParSDOM200m_DOC!C166</f>
        <v>21</v>
      </c>
      <c r="M60" s="1" t="str">
        <f>AE2213_ParSDOM200m_DOC!A166</f>
        <v>X13</v>
      </c>
      <c r="N60" s="1" t="str">
        <f>AE2213_ParSDOM200m_DOC!B166</f>
        <v>AE2213 SDOM A/B Par-8</v>
      </c>
      <c r="O60" s="5">
        <f>AE2213_ParSDOM200m_DOC!H166</f>
        <v>56.301604048859922</v>
      </c>
      <c r="P60" s="5">
        <f>AE2213_ParSDOM200m_DOC!I166</f>
        <v>0.65398895806630719</v>
      </c>
      <c r="Q60" s="5">
        <f t="shared" si="3"/>
        <v>56.177471400370507</v>
      </c>
      <c r="R60" s="5">
        <f>AVERAGE(Q60:Q62)</f>
        <v>56.601403202938911</v>
      </c>
      <c r="S60" s="5">
        <f>STDEV(Q60:Q62)</f>
        <v>0.77051556259348786</v>
      </c>
      <c r="T60" s="5">
        <f>S60/R60*100</f>
        <v>1.3613011674478779</v>
      </c>
      <c r="U60" s="6"/>
      <c r="V60" s="6"/>
    </row>
    <row r="61" spans="1:22" x14ac:dyDescent="0.2">
      <c r="A61" t="s">
        <v>31</v>
      </c>
      <c r="B61" t="s">
        <v>32</v>
      </c>
      <c r="C61">
        <v>64</v>
      </c>
      <c r="D61">
        <v>4</v>
      </c>
      <c r="E61">
        <v>7.7270000000000003</v>
      </c>
      <c r="F61">
        <v>7.7270000000000003</v>
      </c>
      <c r="G61">
        <v>0</v>
      </c>
      <c r="H61" s="6"/>
      <c r="I61" s="6"/>
      <c r="J61" s="6"/>
      <c r="L61" s="1">
        <f>AE2213_ParSDOM200m_DOC!C171</f>
        <v>22</v>
      </c>
      <c r="M61" s="1" t="str">
        <f>AE2213_ParSDOM200m_DOC!A171</f>
        <v>X14</v>
      </c>
      <c r="N61" s="1" t="str">
        <f>AE2213_ParSDOM200m_DOC!B171</f>
        <v>AE2213 SDOM A/B Par-8</v>
      </c>
      <c r="O61" s="5">
        <f>AE2213_ParSDOM200m_DOC!H171</f>
        <v>57.614927469877948</v>
      </c>
      <c r="P61" s="5">
        <f>AE2213_ParSDOM200m_DOC!I171</f>
        <v>1.0849348710167843</v>
      </c>
      <c r="Q61" s="5">
        <f t="shared" si="3"/>
        <v>57.490794821388533</v>
      </c>
      <c r="R61" s="5"/>
      <c r="S61" s="5"/>
      <c r="T61" s="5"/>
      <c r="U61" s="6"/>
      <c r="V61" s="6"/>
    </row>
    <row r="62" spans="1:22" x14ac:dyDescent="0.2">
      <c r="H62" s="6"/>
      <c r="I62" s="6"/>
      <c r="J62" s="6"/>
      <c r="L62" s="1">
        <f>AE2213_ParSDOM200m_DOC!C176</f>
        <v>23</v>
      </c>
      <c r="M62" s="1" t="str">
        <f>AE2213_ParSDOM200m_DOC!A176</f>
        <v>X15</v>
      </c>
      <c r="N62" s="1" t="str">
        <f>AE2213_ParSDOM200m_DOC!B176</f>
        <v>AE2213 SDOM A/B Par-8</v>
      </c>
      <c r="O62" s="5">
        <f>AE2213_ParSDOM200m_DOC!H176</f>
        <v>56.260076035547101</v>
      </c>
      <c r="P62" s="5">
        <f>AE2213_ParSDOM200m_DOC!I176</f>
        <v>0.74532462632005592</v>
      </c>
      <c r="Q62" s="5">
        <f t="shared" si="3"/>
        <v>56.135943387057686</v>
      </c>
      <c r="R62" s="5"/>
      <c r="S62" s="5"/>
      <c r="T62" s="5"/>
      <c r="U62" s="6"/>
      <c r="V62" s="6"/>
    </row>
    <row r="63" spans="1:22" x14ac:dyDescent="0.2">
      <c r="H63" s="6"/>
      <c r="I63" s="6"/>
      <c r="J63" s="6"/>
      <c r="L63" s="1">
        <f>AE2213_ParSDOM200m_DOC!C186</f>
        <v>24</v>
      </c>
      <c r="M63" s="1" t="str">
        <f>AE2213_ParSDOM200m_DOC!A186</f>
        <v>X16</v>
      </c>
      <c r="N63" s="1" t="str">
        <f>AE2213_ParSDOM200m_DOC!B186</f>
        <v>AE2213 SDOM A/B Par-9</v>
      </c>
      <c r="O63" s="5">
        <f>AE2213_ParSDOM200m_DOC!H186</f>
        <v>55.657919842511156</v>
      </c>
      <c r="P63" s="5">
        <f>AE2213_ParSDOM200m_DOC!I186</f>
        <v>1.0497349017268955</v>
      </c>
      <c r="Q63" s="5">
        <f t="shared" si="3"/>
        <v>55.533787194021741</v>
      </c>
      <c r="R63" s="5">
        <f>AVERAGE(Q63:Q65)</f>
        <v>55.857359631084158</v>
      </c>
      <c r="S63" s="5">
        <f>STDEV(Q63:Q65)</f>
        <v>0.29301966772849852</v>
      </c>
      <c r="T63" s="5">
        <f>S63/R63*100</f>
        <v>0.52458560458957937</v>
      </c>
      <c r="U63" s="6"/>
      <c r="V63" s="6"/>
    </row>
    <row r="64" spans="1:22" x14ac:dyDescent="0.2">
      <c r="A64" t="s">
        <v>35</v>
      </c>
      <c r="B64" t="s">
        <v>36</v>
      </c>
      <c r="C64">
        <v>0</v>
      </c>
      <c r="D64">
        <v>1</v>
      </c>
      <c r="E64">
        <v>0</v>
      </c>
      <c r="F64">
        <v>0</v>
      </c>
      <c r="G64">
        <v>0</v>
      </c>
      <c r="H64" s="6">
        <f>AVERAGE(F64:F68)/B$13</f>
        <v>0</v>
      </c>
      <c r="I64" s="6">
        <f>STDEV(F64:F68)/B$13</f>
        <v>0</v>
      </c>
      <c r="J64" s="6" t="e">
        <f>I64/H64*100</f>
        <v>#DIV/0!</v>
      </c>
      <c r="L64" s="1">
        <f>AE2213_ParSDOM200m_DOC!C192</f>
        <v>25</v>
      </c>
      <c r="M64" s="1" t="str">
        <f>AE2213_ParSDOM200m_DOC!A192</f>
        <v>X17</v>
      </c>
      <c r="N64" s="1" t="str">
        <f>AE2213_ParSDOM200m_DOC!B192</f>
        <v>AE2213 SDOM A/B Par-9</v>
      </c>
      <c r="O64" s="5">
        <f>AE2213_ParSDOM200m_DOC!H192</f>
        <v>56.057626970647078</v>
      </c>
      <c r="P64" s="5">
        <f>AE2213_ParSDOM200m_DOC!I192</f>
        <v>0.98277671643003728</v>
      </c>
      <c r="Q64" s="5">
        <f t="shared" si="3"/>
        <v>55.933494322157664</v>
      </c>
      <c r="R64" s="5"/>
      <c r="S64" s="5"/>
      <c r="T64" s="5"/>
      <c r="U64" s="6"/>
      <c r="V64" s="6"/>
    </row>
    <row r="65" spans="1:22" x14ac:dyDescent="0.2">
      <c r="A65" t="s">
        <v>35</v>
      </c>
      <c r="B65" t="s">
        <v>36</v>
      </c>
      <c r="C65">
        <v>0</v>
      </c>
      <c r="D65">
        <v>2</v>
      </c>
      <c r="E65">
        <v>0</v>
      </c>
      <c r="F65">
        <v>0</v>
      </c>
      <c r="G65">
        <v>0</v>
      </c>
      <c r="H65" s="6"/>
      <c r="I65" s="6"/>
      <c r="J65" s="6"/>
      <c r="L65" s="1">
        <f>AE2213_ParSDOM200m_DOC!C197</f>
        <v>26</v>
      </c>
      <c r="M65" s="1" t="str">
        <f>AE2213_ParSDOM200m_DOC!A197</f>
        <v>X18</v>
      </c>
      <c r="N65" s="1" t="str">
        <f>AE2213_ParSDOM200m_DOC!B197</f>
        <v>AE2213 SDOM A/B Par-9</v>
      </c>
      <c r="O65" s="5">
        <f>AE2213_ParSDOM200m_DOC!H197</f>
        <v>56.228930025562477</v>
      </c>
      <c r="P65" s="5">
        <f>AE2213_ParSDOM200m_DOC!I197</f>
        <v>1.0741517117414683</v>
      </c>
      <c r="Q65" s="5">
        <f t="shared" si="3"/>
        <v>56.104797377073062</v>
      </c>
      <c r="R65" s="5"/>
      <c r="S65" s="5"/>
      <c r="T65" s="5"/>
      <c r="U65" s="6"/>
      <c r="V65" s="6"/>
    </row>
    <row r="66" spans="1:22" x14ac:dyDescent="0.2">
      <c r="A66" t="s">
        <v>35</v>
      </c>
      <c r="B66" t="s">
        <v>36</v>
      </c>
      <c r="C66">
        <v>0</v>
      </c>
      <c r="D66">
        <v>3</v>
      </c>
      <c r="E66">
        <v>0</v>
      </c>
      <c r="F66">
        <v>0</v>
      </c>
      <c r="G66">
        <v>0</v>
      </c>
      <c r="H66" s="6"/>
      <c r="I66" s="6"/>
      <c r="J66" s="6"/>
      <c r="L66" s="1">
        <f>AE2213_ParSDOM200m_DOC!C222</f>
        <v>27</v>
      </c>
      <c r="M66" s="1" t="str">
        <f>AE2213_ParSDOM200m_DOC!A222</f>
        <v>X19</v>
      </c>
      <c r="N66" s="1" t="str">
        <f>AE2213_ParSDOM200m_DOC!B222</f>
        <v>AE2213 SDOM C/D Par-0</v>
      </c>
      <c r="O66" s="5">
        <f>AE2213_ParSDOM200m_DOC!H222</f>
        <v>61.479628208802545</v>
      </c>
      <c r="P66" s="5">
        <f>AE2213_ParSDOM200m_DOC!I222</f>
        <v>0.11184771712005095</v>
      </c>
      <c r="Q66" s="5">
        <f t="shared" si="3"/>
        <v>61.35549556031313</v>
      </c>
      <c r="R66" s="5">
        <f>AVERAGE(Q66:Q68)</f>
        <v>61.534585117724681</v>
      </c>
      <c r="S66" s="5">
        <f>STDEV(Q66:Q68)</f>
        <v>0.64571658214749594</v>
      </c>
      <c r="T66" s="5">
        <f>S66/R66*100</f>
        <v>1.0493555468232141</v>
      </c>
      <c r="U66" s="6"/>
      <c r="V66" s="6"/>
    </row>
    <row r="67" spans="1:22" x14ac:dyDescent="0.2">
      <c r="H67" s="6"/>
      <c r="I67" s="6"/>
      <c r="J67" s="6"/>
      <c r="L67" s="1">
        <f>AE2213_ParSDOM200m_DOC!C228</f>
        <v>28</v>
      </c>
      <c r="M67" s="1" t="str">
        <f>AE2213_ParSDOM200m_DOC!A228</f>
        <v>X20</v>
      </c>
      <c r="N67" s="1" t="str">
        <f>AE2213_ParSDOM200m_DOC!B228</f>
        <v>AE2213 SDOM C/D Par-0</v>
      </c>
      <c r="O67" s="5">
        <f>AE2213_ParSDOM200m_DOC!H228</f>
        <v>62.3750759958603</v>
      </c>
      <c r="P67" s="5">
        <f>AE2213_ParSDOM200m_DOC!I228</f>
        <v>1.119100381459369</v>
      </c>
      <c r="Q67" s="5">
        <f t="shared" si="3"/>
        <v>62.250943347370885</v>
      </c>
      <c r="R67" s="5"/>
      <c r="S67" s="5"/>
      <c r="T67" s="5"/>
      <c r="U67" s="6"/>
      <c r="V67" s="6"/>
    </row>
    <row r="68" spans="1:22" x14ac:dyDescent="0.2">
      <c r="H68" s="6"/>
      <c r="I68" s="6"/>
      <c r="J68" s="6"/>
      <c r="L68" s="1">
        <f>AE2213_ParSDOM200m_DOC!C233</f>
        <v>29</v>
      </c>
      <c r="M68" s="1" t="str">
        <f>AE2213_ParSDOM200m_DOC!A233</f>
        <v>X21</v>
      </c>
      <c r="N68" s="1" t="str">
        <f>AE2213_ParSDOM200m_DOC!B233</f>
        <v>AE2213 SDOM C/D Par-0</v>
      </c>
      <c r="O68" s="5">
        <f>AE2213_ParSDOM200m_DOC!H233</f>
        <v>61.12144909397945</v>
      </c>
      <c r="P68" s="5">
        <f>AE2213_ParSDOM200m_DOC!I233</f>
        <v>0.45618096142488579</v>
      </c>
      <c r="Q68" s="5">
        <f t="shared" si="3"/>
        <v>60.997316445490036</v>
      </c>
      <c r="R68" s="5"/>
      <c r="S68" s="5"/>
      <c r="T68" s="5"/>
      <c r="U68" s="6"/>
      <c r="V68" s="6"/>
    </row>
    <row r="69" spans="1:22" x14ac:dyDescent="0.2">
      <c r="A69" t="s">
        <v>44</v>
      </c>
      <c r="B69" t="s">
        <v>45</v>
      </c>
      <c r="C69">
        <v>6</v>
      </c>
      <c r="D69">
        <v>1</v>
      </c>
      <c r="E69">
        <v>10.46</v>
      </c>
      <c r="F69">
        <v>10.46</v>
      </c>
      <c r="G69">
        <v>0</v>
      </c>
      <c r="H69" s="6">
        <f>AVERAGE(F69:F73)/B$13</f>
        <v>80.901760935043498</v>
      </c>
      <c r="I69" s="6">
        <f>STDEV(F69:F73)/B$13</f>
        <v>0.47363445625681699</v>
      </c>
      <c r="J69" s="6">
        <f>I69/H69*100</f>
        <v>0.5854439393934836</v>
      </c>
      <c r="L69" s="1">
        <f>AE2213_ParSDOM200m_DOC!C243</f>
        <v>30</v>
      </c>
      <c r="M69" s="1" t="str">
        <f>AE2213_ParSDOM200m_DOC!A243</f>
        <v>X22</v>
      </c>
      <c r="N69" s="1" t="str">
        <f>AE2213_ParSDOM200m_DOC!B243</f>
        <v>AE2213 SDOM C/D Par-5</v>
      </c>
      <c r="O69" s="5">
        <f>AE2213_ParSDOM200m_DOC!H243</f>
        <v>60.765865479988392</v>
      </c>
      <c r="P69" s="5">
        <f>AE2213_ParSDOM200m_DOC!I243</f>
        <v>0.90815457722293313</v>
      </c>
      <c r="Q69" s="5">
        <f t="shared" si="3"/>
        <v>60.641732831498977</v>
      </c>
      <c r="R69" s="5">
        <f>AVERAGE(Q69:Q71)</f>
        <v>60.639137330666927</v>
      </c>
      <c r="S69" s="5">
        <f>STDEV(Q69:Q71)</f>
        <v>0.13887748608598</v>
      </c>
      <c r="T69" s="5">
        <f>S69/R69*100</f>
        <v>0.22902285916218951</v>
      </c>
      <c r="U69" s="6"/>
      <c r="V69" s="6"/>
    </row>
    <row r="70" spans="1:22" x14ac:dyDescent="0.2">
      <c r="A70" t="s">
        <v>44</v>
      </c>
      <c r="B70" t="s">
        <v>45</v>
      </c>
      <c r="C70">
        <v>6</v>
      </c>
      <c r="D70">
        <v>2</v>
      </c>
      <c r="E70">
        <v>10.35</v>
      </c>
      <c r="F70">
        <v>10.35</v>
      </c>
      <c r="G70">
        <v>0</v>
      </c>
      <c r="H70" s="6"/>
      <c r="I70" s="6"/>
      <c r="J70" s="6"/>
      <c r="L70" s="1">
        <f>AE2213_ParSDOM200m_DOC!C248</f>
        <v>31</v>
      </c>
      <c r="M70" s="1" t="str">
        <f>AE2213_ParSDOM200m_DOC!A248</f>
        <v>X23</v>
      </c>
      <c r="N70" s="1" t="str">
        <f>AE2213_ParSDOM200m_DOC!B248</f>
        <v>AE2213 SDOM C/D Par-5</v>
      </c>
      <c r="O70" s="5">
        <f>AE2213_ParSDOM200m_DOC!H248</f>
        <v>60.900831523255071</v>
      </c>
      <c r="P70" s="5">
        <f>AE2213_ParSDOM200m_DOC!I248</f>
        <v>7.4005917160340717E-2</v>
      </c>
      <c r="Q70" s="5">
        <f t="shared" si="3"/>
        <v>60.776698874765657</v>
      </c>
      <c r="R70" s="5"/>
      <c r="S70" s="5"/>
      <c r="T70" s="5"/>
      <c r="U70" s="6"/>
      <c r="V70" s="6"/>
    </row>
    <row r="71" spans="1:22" x14ac:dyDescent="0.2">
      <c r="A71" t="s">
        <v>44</v>
      </c>
      <c r="B71" t="s">
        <v>45</v>
      </c>
      <c r="C71">
        <v>6</v>
      </c>
      <c r="D71">
        <v>3</v>
      </c>
      <c r="E71">
        <v>10.36</v>
      </c>
      <c r="F71">
        <v>10.36</v>
      </c>
      <c r="G71">
        <v>0</v>
      </c>
      <c r="H71" s="6"/>
      <c r="I71" s="6"/>
      <c r="J71" s="6"/>
      <c r="L71" s="1">
        <f>AE2213_ParSDOM200m_DOC!C253</f>
        <v>32</v>
      </c>
      <c r="M71" s="1" t="str">
        <f>AE2213_ParSDOM200m_DOC!A253</f>
        <v>X24</v>
      </c>
      <c r="N71" s="1" t="str">
        <f>AE2213_ParSDOM200m_DOC!B253</f>
        <v>AE2213 SDOM C/D Par-5</v>
      </c>
      <c r="O71" s="5">
        <f>AE2213_ParSDOM200m_DOC!H253</f>
        <v>60.623112934225567</v>
      </c>
      <c r="P71" s="5">
        <f>AE2213_ParSDOM200m_DOC!I253</f>
        <v>0.54401598374790772</v>
      </c>
      <c r="Q71" s="5">
        <f t="shared" si="3"/>
        <v>60.498980285736152</v>
      </c>
      <c r="R71" s="5"/>
      <c r="S71" s="5"/>
      <c r="T71" s="5"/>
      <c r="U71" s="6"/>
      <c r="V71" s="6"/>
    </row>
    <row r="72" spans="1:22" x14ac:dyDescent="0.2">
      <c r="H72" s="6"/>
      <c r="I72" s="6"/>
      <c r="J72" s="6"/>
      <c r="L72" s="1">
        <f>AE2213_ParSDOM200m_DOC!C264</f>
        <v>33</v>
      </c>
      <c r="M72" s="1" t="str">
        <f>AE2213_ParSDOM200m_DOC!A264</f>
        <v>X25</v>
      </c>
      <c r="N72" s="1" t="str">
        <f>AE2213_ParSDOM200m_DOC!B264</f>
        <v>AE2213 SDOM C/D Par-6</v>
      </c>
      <c r="O72" s="5">
        <f>AE2213_ParSDOM200m_DOC!H264</f>
        <v>60.651663443378126</v>
      </c>
      <c r="P72" s="5">
        <f>AE2213_ParSDOM200m_DOC!I264</f>
        <v>0.65027008818093623</v>
      </c>
      <c r="Q72" s="5">
        <f t="shared" si="3"/>
        <v>60.527530794888712</v>
      </c>
      <c r="R72" s="5">
        <f>AVERAGE(Q72:Q74)</f>
        <v>60.331137898596829</v>
      </c>
      <c r="S72" s="5">
        <f>STDEV(Q72:Q74)</f>
        <v>0.4547709531350268</v>
      </c>
      <c r="T72" s="5">
        <f>S72/R72*100</f>
        <v>0.75379144000133924</v>
      </c>
      <c r="U72" s="6"/>
      <c r="V72" s="6"/>
    </row>
    <row r="73" spans="1:22" x14ac:dyDescent="0.2">
      <c r="H73" s="6"/>
      <c r="I73" s="6"/>
      <c r="J73" s="6"/>
      <c r="L73" s="1">
        <f>AE2213_ParSDOM200m_DOC!C269</f>
        <v>34</v>
      </c>
      <c r="M73" s="1" t="str">
        <f>AE2213_ParSDOM200m_DOC!A269</f>
        <v>X26</v>
      </c>
      <c r="N73" s="1" t="str">
        <f>AE2213_ParSDOM200m_DOC!B269</f>
        <v>AE2213 SDOM C/D Par-6</v>
      </c>
      <c r="O73" s="5">
        <f>AE2213_ParSDOM200m_DOC!H269</f>
        <v>59.935305213731937</v>
      </c>
      <c r="P73" s="5">
        <f>AE2213_ParSDOM200m_DOC!I269</f>
        <v>0.88592926089276081</v>
      </c>
      <c r="Q73" s="5">
        <f t="shared" si="3"/>
        <v>59.811172565242522</v>
      </c>
      <c r="R73" s="5"/>
      <c r="S73" s="5"/>
      <c r="T73" s="5"/>
      <c r="U73" s="6"/>
      <c r="V73" s="6"/>
    </row>
    <row r="74" spans="1:22" x14ac:dyDescent="0.2">
      <c r="A74" t="s">
        <v>46</v>
      </c>
      <c r="B74" t="s">
        <v>47</v>
      </c>
      <c r="C74">
        <v>7</v>
      </c>
      <c r="D74">
        <v>1</v>
      </c>
      <c r="E74">
        <v>9.1150000000000002</v>
      </c>
      <c r="F74">
        <v>9.1150000000000002</v>
      </c>
      <c r="G74">
        <v>0</v>
      </c>
      <c r="H74" s="6">
        <f>AVERAGE(F74:F78)/B$13</f>
        <v>70.8260267050198</v>
      </c>
      <c r="I74" s="6">
        <f>STDEV(F74:F78)/B$13</f>
        <v>0.61690528591240645</v>
      </c>
      <c r="J74" s="6">
        <f>I74/H74*100</f>
        <v>0.8710149568063843</v>
      </c>
      <c r="L74" s="1">
        <f>AE2213_ParSDOM200m_DOC!C274</f>
        <v>35</v>
      </c>
      <c r="M74" s="1" t="str">
        <f>AE2213_ParSDOM200m_DOC!A274</f>
        <v>X27</v>
      </c>
      <c r="N74" s="1" t="str">
        <f>AE2213_ParSDOM200m_DOC!B274</f>
        <v>AE2213 SDOM C/D Par-6</v>
      </c>
      <c r="O74" s="5">
        <f>AE2213_ParSDOM200m_DOC!H274</f>
        <v>60.77884298414866</v>
      </c>
      <c r="P74" s="5">
        <f>AE2213_ParSDOM200m_DOC!I274</f>
        <v>0.84534071499300156</v>
      </c>
      <c r="Q74" s="5">
        <f t="shared" si="3"/>
        <v>60.654710335659246</v>
      </c>
      <c r="R74" s="5"/>
      <c r="S74" s="5"/>
      <c r="T74" s="5"/>
      <c r="U74" s="6"/>
      <c r="V74" s="6"/>
    </row>
    <row r="75" spans="1:22" x14ac:dyDescent="0.2">
      <c r="A75" t="s">
        <v>46</v>
      </c>
      <c r="B75" t="s">
        <v>47</v>
      </c>
      <c r="C75">
        <v>7</v>
      </c>
      <c r="D75">
        <v>2</v>
      </c>
      <c r="E75">
        <v>9.1639999999999997</v>
      </c>
      <c r="F75">
        <v>9.1639999999999997</v>
      </c>
      <c r="G75">
        <v>0</v>
      </c>
      <c r="H75" s="6"/>
      <c r="I75" s="6"/>
      <c r="J75" s="6"/>
      <c r="L75" s="1">
        <f>AE2213_ParSDOM200m_DOC!C284</f>
        <v>36</v>
      </c>
      <c r="M75" s="1" t="str">
        <f>AE2213_ParSDOM200m_DOC!A284</f>
        <v>X28</v>
      </c>
      <c r="N75" s="1" t="str">
        <f>AE2213_ParSDOM200m_DOC!B284</f>
        <v>AE2213 SDOM C/D Par-7</v>
      </c>
      <c r="O75" s="5">
        <f>AE2213_ParSDOM200m_DOC!H284</f>
        <v>60.700977959187114</v>
      </c>
      <c r="P75" s="5">
        <f>AE2213_ParSDOM200m_DOC!I284</f>
        <v>0.80353285260060225</v>
      </c>
      <c r="Q75" s="5">
        <f t="shared" si="3"/>
        <v>60.576845310697699</v>
      </c>
      <c r="R75" s="5">
        <f>AVERAGE(Q75:Q77)</f>
        <v>59.331004911312995</v>
      </c>
      <c r="S75" s="5">
        <f>STDEV(Q75:Q77)</f>
        <v>1.1050373368840529</v>
      </c>
      <c r="T75" s="5">
        <f>S75/R75*100</f>
        <v>1.8624955679342434</v>
      </c>
      <c r="U75" s="6"/>
      <c r="V75" s="6"/>
    </row>
    <row r="76" spans="1:22" x14ac:dyDescent="0.2">
      <c r="A76" t="s">
        <v>46</v>
      </c>
      <c r="B76" t="s">
        <v>47</v>
      </c>
      <c r="C76">
        <v>7</v>
      </c>
      <c r="D76">
        <v>3</v>
      </c>
      <c r="E76">
        <v>9.0090000000000003</v>
      </c>
      <c r="F76">
        <v>9.0090000000000003</v>
      </c>
      <c r="G76">
        <v>0</v>
      </c>
      <c r="H76" s="6"/>
      <c r="I76" s="6"/>
      <c r="J76" s="6"/>
      <c r="L76" s="1">
        <f>AE2213_ParSDOM200m_DOC!C289</f>
        <v>37</v>
      </c>
      <c r="M76" s="1" t="str">
        <f>AE2213_ParSDOM200m_DOC!A289</f>
        <v>X29</v>
      </c>
      <c r="N76" s="1" t="str">
        <f>AE2213_ParSDOM200m_DOC!B289</f>
        <v>AE2213 SDOM C/D Par-7</v>
      </c>
      <c r="O76" s="5">
        <f>AE2213_ParSDOM200m_DOC!H289</f>
        <v>59.071003436658806</v>
      </c>
      <c r="P76" s="5">
        <f>AE2213_ParSDOM200m_DOC!I289</f>
        <v>1.1201292735149611</v>
      </c>
      <c r="Q76" s="5">
        <f t="shared" si="3"/>
        <v>58.946870788169392</v>
      </c>
      <c r="R76" s="5"/>
      <c r="S76" s="5"/>
      <c r="T76" s="5"/>
      <c r="U76" s="6"/>
      <c r="V76" s="6"/>
    </row>
    <row r="77" spans="1:22" x14ac:dyDescent="0.2">
      <c r="H77" s="6"/>
      <c r="I77" s="6"/>
      <c r="J77" s="6"/>
      <c r="L77" s="1">
        <f>AE2213_ParSDOM200m_DOC!C294</f>
        <v>38</v>
      </c>
      <c r="M77" s="1" t="str">
        <f>AE2213_ParSDOM200m_DOC!A294</f>
        <v>X30</v>
      </c>
      <c r="N77" s="1" t="str">
        <f>AE2213_ParSDOM200m_DOC!B294</f>
        <v>AE2213 SDOM C/D Par-7</v>
      </c>
      <c r="O77" s="5">
        <f>AE2213_ParSDOM200m_DOC!H294</f>
        <v>58.593431283561337</v>
      </c>
      <c r="P77" s="5">
        <f>AE2213_ParSDOM200m_DOC!I294</f>
        <v>0.37593569508204688</v>
      </c>
      <c r="Q77" s="5">
        <f t="shared" si="3"/>
        <v>58.469298635071922</v>
      </c>
      <c r="R77" s="5"/>
      <c r="S77" s="5"/>
      <c r="T77" s="5"/>
      <c r="U77" s="6"/>
      <c r="V77" s="6"/>
    </row>
    <row r="78" spans="1:22" x14ac:dyDescent="0.2">
      <c r="H78" s="6"/>
      <c r="I78" s="6"/>
      <c r="J78" s="6"/>
      <c r="L78" s="1">
        <f>AE2213_ParSDOM200m_DOC!C304</f>
        <v>39</v>
      </c>
      <c r="M78" s="1" t="str">
        <f>AE2213_ParSDOM200m_DOC!A304</f>
        <v>X31</v>
      </c>
      <c r="N78" s="1" t="str">
        <f>AE2213_ParSDOM200m_DOC!B304</f>
        <v>AE2213 SDOM C/D Par-8</v>
      </c>
      <c r="O78" s="5">
        <f>AE2213_ParSDOM200m_DOC!H304</f>
        <v>56.903760241895853</v>
      </c>
      <c r="P78" s="5">
        <f>AE2213_ParSDOM200m_DOC!I304</f>
        <v>1.1039272551054309</v>
      </c>
      <c r="Q78" s="5">
        <f t="shared" si="3"/>
        <v>56.779627593406438</v>
      </c>
      <c r="R78" s="5">
        <f>AVERAGE(Q78:Q80)</f>
        <v>57.64652487131162</v>
      </c>
      <c r="S78" s="5">
        <f>STDEV(Q78:Q80)</f>
        <v>0.79957856492584189</v>
      </c>
      <c r="T78" s="5">
        <f>S78/R78*100</f>
        <v>1.3870368885388966</v>
      </c>
      <c r="U78" s="6"/>
      <c r="V78" s="6"/>
    </row>
    <row r="79" spans="1:22" x14ac:dyDescent="0.2">
      <c r="A79" t="s">
        <v>48</v>
      </c>
      <c r="B79" t="s">
        <v>49</v>
      </c>
      <c r="C79">
        <v>8</v>
      </c>
      <c r="D79">
        <v>1</v>
      </c>
      <c r="E79">
        <v>7.548</v>
      </c>
      <c r="F79">
        <v>7.548</v>
      </c>
      <c r="G79">
        <v>0</v>
      </c>
      <c r="H79" s="6">
        <f>AVERAGE(F79:F83)/B$13</f>
        <v>58.105477127135671</v>
      </c>
      <c r="I79" s="6">
        <f>STDEV(F79:F83)/B$13</f>
        <v>0.7356631076886988</v>
      </c>
      <c r="J79" s="6">
        <f>I79/H79*100</f>
        <v>1.26608220784257</v>
      </c>
      <c r="L79" s="1">
        <f>AE2213_ParSDOM200m_DOC!C309</f>
        <v>40</v>
      </c>
      <c r="M79" s="1" t="str">
        <f>AE2213_ParSDOM200m_DOC!A309</f>
        <v>X32</v>
      </c>
      <c r="N79" s="1" t="str">
        <f>AE2213_ParSDOM200m_DOC!B309</f>
        <v>AE2213 SDOM C/D Par-8</v>
      </c>
      <c r="O79" s="5">
        <f>AE2213_ParSDOM200m_DOC!H309</f>
        <v>57.928983070556171</v>
      </c>
      <c r="P79" s="5">
        <f>AE2213_ParSDOM200m_DOC!I309</f>
        <v>0.96860877919059407</v>
      </c>
      <c r="Q79" s="5">
        <f t="shared" si="3"/>
        <v>57.804850422066757</v>
      </c>
      <c r="R79" s="5"/>
      <c r="S79" s="5"/>
      <c r="T79" s="5"/>
      <c r="U79" s="6"/>
      <c r="V79" s="6"/>
    </row>
    <row r="80" spans="1:22" x14ac:dyDescent="0.2">
      <c r="A80" t="s">
        <v>48</v>
      </c>
      <c r="B80" t="s">
        <v>49</v>
      </c>
      <c r="C80">
        <v>8</v>
      </c>
      <c r="D80">
        <v>2</v>
      </c>
      <c r="E80">
        <v>7.3609999999999998</v>
      </c>
      <c r="F80">
        <v>7.3609999999999998</v>
      </c>
      <c r="G80">
        <v>0</v>
      </c>
      <c r="H80" s="6"/>
      <c r="I80" s="6"/>
      <c r="J80" s="6"/>
      <c r="L80" s="1">
        <f>AE2213_ParSDOM200m_DOC!C314</f>
        <v>41</v>
      </c>
      <c r="M80" s="1" t="str">
        <f>AE2213_ParSDOM200m_DOC!A314</f>
        <v>X33</v>
      </c>
      <c r="N80" s="1" t="str">
        <f>AE2213_ParSDOM200m_DOC!B314</f>
        <v>AE2213 SDOM C/D Par-8</v>
      </c>
      <c r="O80" s="5">
        <f>AE2213_ParSDOM200m_DOC!H314</f>
        <v>58.479229246951085</v>
      </c>
      <c r="P80" s="5">
        <f>AE2213_ParSDOM200m_DOC!I314</f>
        <v>0.40017875912964407</v>
      </c>
      <c r="Q80" s="5">
        <f t="shared" si="3"/>
        <v>58.355096598461671</v>
      </c>
      <c r="R80" s="5"/>
      <c r="S80" s="5"/>
      <c r="T80" s="5"/>
      <c r="U80" s="6"/>
      <c r="V80" s="6"/>
    </row>
    <row r="81" spans="1:22" x14ac:dyDescent="0.2">
      <c r="A81" t="s">
        <v>48</v>
      </c>
      <c r="B81" t="s">
        <v>49</v>
      </c>
      <c r="C81">
        <v>8</v>
      </c>
      <c r="D81">
        <v>3</v>
      </c>
      <c r="E81">
        <v>7.4779999999999998</v>
      </c>
      <c r="F81">
        <v>7.4779999999999998</v>
      </c>
      <c r="G81">
        <v>0</v>
      </c>
      <c r="H81" s="6"/>
      <c r="I81" s="6"/>
      <c r="J81" s="6"/>
      <c r="L81" s="1">
        <f>AE2213_ParSDOM200m_DOC!C324</f>
        <v>42</v>
      </c>
      <c r="M81" s="1" t="str">
        <f>AE2213_ParSDOM200m_DOC!A324</f>
        <v>X34</v>
      </c>
      <c r="N81" s="1" t="str">
        <f>AE2213_ParSDOM200m_DOC!B324</f>
        <v>AE2213 SDOM C/D Par-9</v>
      </c>
      <c r="O81" s="5">
        <f>AE2213_ParSDOM200m_DOC!H324</f>
        <v>56.696120175331735</v>
      </c>
      <c r="P81" s="5">
        <f>AE2213_ParSDOM200m_DOC!I324</f>
        <v>0.2779610533580591</v>
      </c>
      <c r="Q81" s="5">
        <f t="shared" si="3"/>
        <v>56.571987526842321</v>
      </c>
      <c r="R81" s="5">
        <f>AVERAGE(Q81:Q83)</f>
        <v>56.978615990530386</v>
      </c>
      <c r="S81" s="5">
        <f>STDEV(Q81:Q83)</f>
        <v>0.35376336746924275</v>
      </c>
      <c r="T81" s="5">
        <f>S81/R81*100</f>
        <v>0.6208704113277107</v>
      </c>
      <c r="U81" s="6"/>
      <c r="V81" s="6"/>
    </row>
    <row r="82" spans="1:22" x14ac:dyDescent="0.2">
      <c r="H82" s="6"/>
      <c r="I82" s="6"/>
      <c r="J82" s="6"/>
      <c r="L82" s="1">
        <f>AE2213_ParSDOM200m_DOC!C329</f>
        <v>43</v>
      </c>
      <c r="M82" s="1" t="str">
        <f>AE2213_ParSDOM200m_DOC!A329</f>
        <v>X35</v>
      </c>
      <c r="N82" s="1" t="str">
        <f>AE2213_ParSDOM200m_DOC!B329</f>
        <v>AE2213 SDOM C/D Par-9</v>
      </c>
      <c r="O82" s="5">
        <f>AE2213_ParSDOM200m_DOC!H329</f>
        <v>57.272321360047165</v>
      </c>
      <c r="P82" s="5">
        <f>AE2213_ParSDOM200m_DOC!I329</f>
        <v>0.21484727493738442</v>
      </c>
      <c r="Q82" s="5">
        <f t="shared" si="3"/>
        <v>57.148188711557751</v>
      </c>
      <c r="R82" s="5"/>
      <c r="S82" s="5"/>
      <c r="T82" s="5"/>
      <c r="U82" s="6"/>
      <c r="V82" s="6"/>
    </row>
    <row r="83" spans="1:22" x14ac:dyDescent="0.2">
      <c r="H83" s="6"/>
      <c r="I83" s="6"/>
      <c r="J83" s="6"/>
      <c r="L83" s="1">
        <f>AE2213_ParSDOM200m_DOC!C334</f>
        <v>44</v>
      </c>
      <c r="M83" s="1" t="str">
        <f>AE2213_ParSDOM200m_DOC!A334</f>
        <v>X36</v>
      </c>
      <c r="N83" s="1" t="str">
        <f>AE2213_ParSDOM200m_DOC!B334</f>
        <v>AE2213 SDOM C/D Par-9</v>
      </c>
      <c r="O83" s="5">
        <f>AE2213_ParSDOM200m_DOC!H334</f>
        <v>57.339804381680501</v>
      </c>
      <c r="P83" s="5">
        <f>AE2213_ParSDOM200m_DOC!I334</f>
        <v>0.4115076327305115</v>
      </c>
      <c r="Q83" s="5">
        <f t="shared" si="3"/>
        <v>57.215671733191087</v>
      </c>
      <c r="R83" s="5"/>
      <c r="S83" s="5"/>
      <c r="T83" s="5"/>
      <c r="U83" s="6"/>
      <c r="V83" s="6"/>
    </row>
    <row r="84" spans="1:22" x14ac:dyDescent="0.2">
      <c r="A84" t="s">
        <v>50</v>
      </c>
      <c r="B84" t="s">
        <v>176</v>
      </c>
      <c r="C84">
        <v>9</v>
      </c>
      <c r="D84">
        <v>1</v>
      </c>
      <c r="E84">
        <v>7.6829999999999998</v>
      </c>
      <c r="F84">
        <v>7.6829999999999998</v>
      </c>
      <c r="G84">
        <v>0</v>
      </c>
      <c r="H84" s="6">
        <f>AVERAGE(F84:F88)/B$13</f>
        <v>59.423991549817814</v>
      </c>
      <c r="I84" s="6">
        <f>STDEV(F84:F88)/B$13</f>
        <v>0.35317890724522377</v>
      </c>
      <c r="J84" s="6">
        <f>I84/H84*100</f>
        <v>0.59433723321856957</v>
      </c>
      <c r="L84" s="1">
        <f>AE2213_ParSDOM200m_DOC!C362</f>
        <v>45</v>
      </c>
      <c r="M84" s="1" t="str">
        <f>AE2213_ParSDOM200m_DOC!A362</f>
        <v>X37</v>
      </c>
      <c r="N84" s="1" t="str">
        <f>AE2213_ParSDOM200m_DOC!B362</f>
        <v>AE2213 SDOM E/F Par-0</v>
      </c>
      <c r="O84" s="5">
        <f>AE2213_ParSDOM200m_DOC!H362</f>
        <v>63.454804341993693</v>
      </c>
      <c r="P84" s="5">
        <f>AE2213_ParSDOM200m_DOC!I362</f>
        <v>0.22247242685277688</v>
      </c>
      <c r="Q84" s="5">
        <f t="shared" si="3"/>
        <v>63.330671693504279</v>
      </c>
      <c r="R84" s="5">
        <f>AVERAGE(Q84:Q86)</f>
        <v>64.914792367999667</v>
      </c>
      <c r="S84" s="5">
        <f>STDEV(Q84:Q86)</f>
        <v>1.7992125841652449</v>
      </c>
      <c r="T84" s="5">
        <f>S84/R84*100</f>
        <v>2.7716526827438224</v>
      </c>
      <c r="U84" s="6"/>
      <c r="V84" s="6"/>
    </row>
    <row r="85" spans="1:22" x14ac:dyDescent="0.2">
      <c r="A85" t="s">
        <v>50</v>
      </c>
      <c r="B85" t="s">
        <v>176</v>
      </c>
      <c r="C85">
        <v>9</v>
      </c>
      <c r="D85">
        <v>2</v>
      </c>
      <c r="E85">
        <v>7.5970000000000004</v>
      </c>
      <c r="F85">
        <v>7.5970000000000004</v>
      </c>
      <c r="G85">
        <v>0</v>
      </c>
      <c r="H85" s="6"/>
      <c r="I85" s="6"/>
      <c r="J85" s="6"/>
      <c r="L85" s="1">
        <f>AE2213_ParSDOM200m_DOC!C367</f>
        <v>46</v>
      </c>
      <c r="M85" s="1" t="str">
        <f>AE2213_ParSDOM200m_DOC!A367</f>
        <v>X38</v>
      </c>
      <c r="N85" s="1" t="str">
        <f>AE2213_ParSDOM200m_DOC!B367</f>
        <v>AE2213 SDOM E/F Par-0</v>
      </c>
      <c r="O85" s="5">
        <f>AE2213_ParSDOM200m_DOC!H367</f>
        <v>64.666903230561715</v>
      </c>
      <c r="P85" s="5">
        <f>AE2213_ParSDOM200m_DOC!I367</f>
        <v>0.58248035143012811</v>
      </c>
      <c r="Q85" s="5">
        <f t="shared" si="3"/>
        <v>64.542770582072293</v>
      </c>
      <c r="R85" s="5"/>
      <c r="S85" s="5"/>
      <c r="T85" s="5"/>
      <c r="U85" s="6"/>
      <c r="V85" s="6"/>
    </row>
    <row r="86" spans="1:22" x14ac:dyDescent="0.2">
      <c r="A86" t="s">
        <v>50</v>
      </c>
      <c r="B86" t="s">
        <v>176</v>
      </c>
      <c r="C86">
        <v>9</v>
      </c>
      <c r="D86">
        <v>3</v>
      </c>
      <c r="E86">
        <v>7.6150000000000002</v>
      </c>
      <c r="F86">
        <v>7.6150000000000002</v>
      </c>
      <c r="G86">
        <v>0</v>
      </c>
      <c r="H86" s="6"/>
      <c r="I86" s="6"/>
      <c r="J86" s="6"/>
      <c r="L86" s="1">
        <f>AE2213_ParSDOM200m_DOC!C372</f>
        <v>47</v>
      </c>
      <c r="M86" s="1" t="str">
        <f>AE2213_ParSDOM200m_DOC!A372</f>
        <v>X39</v>
      </c>
      <c r="N86" s="1" t="str">
        <f>AE2213_ParSDOM200m_DOC!B372</f>
        <v>AE2213 SDOM E/F Par-0</v>
      </c>
      <c r="O86" s="5">
        <f>AE2213_ParSDOM200m_DOC!H372</f>
        <v>66.995067476911856</v>
      </c>
      <c r="P86" s="5">
        <f>AE2213_ParSDOM200m_DOC!I372</f>
        <v>0.34987312707117829</v>
      </c>
      <c r="Q86" s="5">
        <f t="shared" si="3"/>
        <v>66.870934828422435</v>
      </c>
      <c r="R86" s="5"/>
      <c r="S86" s="5"/>
      <c r="T86" s="5"/>
      <c r="U86" s="6"/>
      <c r="V86" s="6"/>
    </row>
    <row r="87" spans="1:22" x14ac:dyDescent="0.2">
      <c r="H87" s="6"/>
      <c r="I87" s="6"/>
      <c r="J87" s="6"/>
      <c r="L87" s="1">
        <f>AE2213_ParSDOM200m_DOC!C382</f>
        <v>48</v>
      </c>
      <c r="M87" s="1" t="str">
        <f>AE2213_ParSDOM200m_DOC!A382</f>
        <v>X40</v>
      </c>
      <c r="N87" s="1" t="str">
        <f>AE2213_ParSDOM200m_DOC!B382</f>
        <v>AE2213 SDOM E/F Par-5</v>
      </c>
      <c r="O87" s="5">
        <f>AE2213_ParSDOM200m_DOC!H382</f>
        <v>64.89790280461429</v>
      </c>
      <c r="P87" s="5">
        <f>AE2213_ParSDOM200m_DOC!I382</f>
        <v>0.46094077958818475</v>
      </c>
      <c r="Q87" s="5">
        <f t="shared" si="3"/>
        <v>64.773770156124868</v>
      </c>
      <c r="R87" s="5">
        <f>AVERAGE(Q87:Q89)</f>
        <v>63.819491016873968</v>
      </c>
      <c r="S87" s="5">
        <f>STDEV(Q87:Q89)</f>
        <v>0.94616715465070023</v>
      </c>
      <c r="T87" s="5">
        <f>S87/R87*100</f>
        <v>1.482567691429147</v>
      </c>
      <c r="U87" s="6"/>
      <c r="V87" s="6"/>
    </row>
    <row r="88" spans="1:22" x14ac:dyDescent="0.2">
      <c r="H88" s="6"/>
      <c r="I88" s="6"/>
      <c r="J88" s="6"/>
      <c r="L88" s="1">
        <f>AE2213_ParSDOM200m_DOC!C387</f>
        <v>49</v>
      </c>
      <c r="M88" s="1" t="str">
        <f>AE2213_ParSDOM200m_DOC!A387</f>
        <v>X41</v>
      </c>
      <c r="N88" s="1" t="str">
        <f>AE2213_ParSDOM200m_DOC!B387</f>
        <v>AE2213 SDOM E/F Par-5</v>
      </c>
      <c r="O88" s="5">
        <f>AE2213_ParSDOM200m_DOC!H387</f>
        <v>63.005782698048797</v>
      </c>
      <c r="P88" s="5">
        <f>AE2213_ParSDOM200m_DOC!I387</f>
        <v>0.81480952446959498</v>
      </c>
      <c r="Q88" s="5">
        <f t="shared" si="3"/>
        <v>62.881650049559383</v>
      </c>
      <c r="R88" s="5"/>
      <c r="S88" s="5"/>
      <c r="T88" s="5"/>
      <c r="U88" s="6"/>
      <c r="V88" s="6"/>
    </row>
    <row r="89" spans="1:22" x14ac:dyDescent="0.2">
      <c r="A89" t="s">
        <v>52</v>
      </c>
      <c r="B89" t="s">
        <v>176</v>
      </c>
      <c r="C89">
        <v>10</v>
      </c>
      <c r="D89">
        <v>1</v>
      </c>
      <c r="E89">
        <v>7.5819999999999999</v>
      </c>
      <c r="F89">
        <v>7.5819999999999999</v>
      </c>
      <c r="G89">
        <v>0</v>
      </c>
      <c r="H89" s="6">
        <f>AVERAGE(F89:F93)/B$13</f>
        <v>58.775116341804939</v>
      </c>
      <c r="I89" s="6">
        <f>STDEV(F89:F93)/B$13</f>
        <v>0.35171669986488746</v>
      </c>
      <c r="J89" s="6">
        <f>I89/H89*100</f>
        <v>0.59841089521539947</v>
      </c>
      <c r="L89" s="1">
        <f>AE2213_ParSDOM200m_DOC!C393</f>
        <v>50</v>
      </c>
      <c r="M89" s="1" t="str">
        <f>AE2213_ParSDOM200m_DOC!A393</f>
        <v>X42</v>
      </c>
      <c r="N89" s="1" t="str">
        <f>AE2213_ParSDOM200m_DOC!B393</f>
        <v>AE2213 SDOM E/F Par-5</v>
      </c>
      <c r="O89" s="5">
        <f>AE2213_ParSDOM200m_DOC!H393</f>
        <v>63.927185493427068</v>
      </c>
      <c r="P89" s="5">
        <f>AE2213_ParSDOM200m_DOC!I393</f>
        <v>0.617494686001542</v>
      </c>
      <c r="Q89" s="5">
        <f t="shared" si="3"/>
        <v>63.803052844937653</v>
      </c>
      <c r="R89" s="5"/>
      <c r="S89" s="5"/>
      <c r="T89" s="5"/>
      <c r="U89" s="6"/>
      <c r="V89" s="6"/>
    </row>
    <row r="90" spans="1:22" x14ac:dyDescent="0.2">
      <c r="A90" t="s">
        <v>52</v>
      </c>
      <c r="B90" t="s">
        <v>176</v>
      </c>
      <c r="C90">
        <v>10</v>
      </c>
      <c r="D90">
        <v>2</v>
      </c>
      <c r="E90">
        <v>7.4969999999999999</v>
      </c>
      <c r="F90">
        <v>7.4969999999999999</v>
      </c>
      <c r="G90">
        <v>0</v>
      </c>
      <c r="H90" s="6"/>
      <c r="I90" s="6"/>
      <c r="J90" s="6"/>
      <c r="L90" s="1">
        <f>AE2213_ParSDOM200m_DOC!C403</f>
        <v>51</v>
      </c>
      <c r="M90" s="1" t="str">
        <f>AE2213_ParSDOM200m_DOC!A403</f>
        <v>X43</v>
      </c>
      <c r="N90" s="1" t="str">
        <f>AE2213_ParSDOM200m_DOC!B403</f>
        <v>AE2213 SDOM E/F Par-6</v>
      </c>
      <c r="O90" s="5">
        <f>AE2213_ParSDOM200m_DOC!H403</f>
        <v>63.418467330344981</v>
      </c>
      <c r="P90" s="5">
        <f>AE2213_ParSDOM200m_DOC!I403</f>
        <v>0.72887375460369286</v>
      </c>
      <c r="Q90" s="5">
        <f t="shared" si="3"/>
        <v>63.294334681855567</v>
      </c>
      <c r="R90" s="5">
        <f>AVERAGE(Q90:Q92)</f>
        <v>64.188052135025274</v>
      </c>
      <c r="S90" s="5">
        <f>STDEV(Q90:Q92)</f>
        <v>0.96259261127684104</v>
      </c>
      <c r="T90" s="5">
        <f>S90/R90*100</f>
        <v>1.4996445276948769</v>
      </c>
      <c r="U90" s="6"/>
      <c r="V90" s="6"/>
    </row>
    <row r="91" spans="1:22" x14ac:dyDescent="0.2">
      <c r="A91" t="s">
        <v>52</v>
      </c>
      <c r="B91" t="s">
        <v>176</v>
      </c>
      <c r="C91">
        <v>10</v>
      </c>
      <c r="D91">
        <v>3</v>
      </c>
      <c r="E91">
        <v>7.5659999999999998</v>
      </c>
      <c r="F91">
        <v>7.5659999999999998</v>
      </c>
      <c r="G91">
        <v>0</v>
      </c>
      <c r="H91" s="6"/>
      <c r="I91" s="6"/>
      <c r="J91" s="6"/>
      <c r="L91" s="1">
        <f>AE2213_ParSDOM200m_DOC!C408</f>
        <v>52</v>
      </c>
      <c r="M91" s="1" t="str">
        <f>AE2213_ParSDOM200m_DOC!A408</f>
        <v>X44</v>
      </c>
      <c r="N91" s="1" t="str">
        <f>AE2213_ParSDOM200m_DOC!B408</f>
        <v>AE2213 SDOM E/F Par-6</v>
      </c>
      <c r="O91" s="5">
        <f>AE2213_ParSDOM200m_DOC!H408</f>
        <v>64.186735576632202</v>
      </c>
      <c r="P91" s="5">
        <f>AE2213_ParSDOM200m_DOC!I408</f>
        <v>0.71097775012511688</v>
      </c>
      <c r="Q91" s="5">
        <f t="shared" si="3"/>
        <v>64.06260292814278</v>
      </c>
      <c r="R91" s="5"/>
      <c r="S91" s="5"/>
      <c r="T91" s="5"/>
      <c r="U91" s="6"/>
      <c r="V91" s="6"/>
    </row>
    <row r="92" spans="1:22" x14ac:dyDescent="0.2">
      <c r="H92" s="6"/>
      <c r="I92" s="6"/>
      <c r="J92" s="6"/>
      <c r="L92" s="1">
        <f>AE2213_ParSDOM200m_DOC!C413</f>
        <v>53</v>
      </c>
      <c r="M92" s="1" t="str">
        <f>AE2213_ParSDOM200m_DOC!A413</f>
        <v>X45</v>
      </c>
      <c r="N92" s="1" t="str">
        <f>AE2213_ParSDOM200m_DOC!B413</f>
        <v>AE2213 SDOM E/F Par-6</v>
      </c>
      <c r="O92" s="5">
        <f>AE2213_ParSDOM200m_DOC!H413</f>
        <v>65.331351443566888</v>
      </c>
      <c r="P92" s="5">
        <f>AE2213_ParSDOM200m_DOC!I413</f>
        <v>0.73763841401331443</v>
      </c>
      <c r="Q92" s="5">
        <f t="shared" si="3"/>
        <v>65.207218795077466</v>
      </c>
      <c r="R92" s="5"/>
      <c r="S92" s="5"/>
      <c r="T92" s="5"/>
      <c r="U92" s="6"/>
      <c r="V92" s="6"/>
    </row>
    <row r="93" spans="1:22" x14ac:dyDescent="0.2">
      <c r="H93" s="6"/>
      <c r="I93" s="6"/>
      <c r="J93" s="6"/>
      <c r="L93" s="1">
        <f>AE2213_ParSDOM200m_DOC!C423</f>
        <v>54</v>
      </c>
      <c r="M93" s="1" t="str">
        <f>AE2213_ParSDOM200m_DOC!A423</f>
        <v>X46</v>
      </c>
      <c r="N93" s="1" t="str">
        <f>AE2213_ParSDOM200m_DOC!B423</f>
        <v>AE2213 SDOM E/F Par-7</v>
      </c>
      <c r="O93" s="5">
        <f>AE2213_ParSDOM200m_DOC!H423</f>
        <v>63.192658757956508</v>
      </c>
      <c r="P93" s="5">
        <f>AE2213_ParSDOM200m_DOC!I423</f>
        <v>1.0553607676506611</v>
      </c>
      <c r="Q93" s="5">
        <f t="shared" si="3"/>
        <v>63.068526109467093</v>
      </c>
      <c r="R93" s="5">
        <f>AVERAGE(Q93:Q95)</f>
        <v>62.150583981864891</v>
      </c>
      <c r="S93" s="5">
        <f>STDEV(Q93:Q95)</f>
        <v>0.88121872022785386</v>
      </c>
      <c r="T93" s="5">
        <f>S93/R93*100</f>
        <v>1.4178768142950795</v>
      </c>
      <c r="U93" s="6"/>
      <c r="V93" s="6"/>
    </row>
    <row r="94" spans="1:22" x14ac:dyDescent="0.2">
      <c r="A94" t="s">
        <v>53</v>
      </c>
      <c r="B94" t="s">
        <v>176</v>
      </c>
      <c r="C94">
        <v>11</v>
      </c>
      <c r="D94">
        <v>1</v>
      </c>
      <c r="E94">
        <v>7.4710000000000001</v>
      </c>
      <c r="F94">
        <v>7.4710000000000001</v>
      </c>
      <c r="G94">
        <v>0</v>
      </c>
      <c r="H94" s="6">
        <f>AVERAGE(F94:F98)/B$13</f>
        <v>58.040589606334386</v>
      </c>
      <c r="I94" s="6">
        <f>STDEV(F94:F98)/B$13</f>
        <v>0.19652243804489086</v>
      </c>
      <c r="J94" s="6">
        <f>I94/H94*100</f>
        <v>0.33859483402533003</v>
      </c>
      <c r="L94" s="1">
        <f>AE2213_ParSDOM200m_DOC!C428</f>
        <v>55</v>
      </c>
      <c r="M94" s="1" t="str">
        <f>AE2213_ParSDOM200m_DOC!A428</f>
        <v>X47</v>
      </c>
      <c r="N94" s="1" t="str">
        <f>AE2213_ParSDOM200m_DOC!B428</f>
        <v>AE2213 SDOM E/F Par-7</v>
      </c>
      <c r="O94" s="5">
        <f>AE2213_ParSDOM200m_DOC!H428</f>
        <v>61.435504694657673</v>
      </c>
      <c r="P94" s="5">
        <f>AE2213_ParSDOM200m_DOC!I428</f>
        <v>0.627719609121692</v>
      </c>
      <c r="Q94" s="5">
        <f t="shared" si="3"/>
        <v>61.311372046168259</v>
      </c>
      <c r="R94" s="5"/>
      <c r="S94" s="5"/>
      <c r="T94" s="5"/>
      <c r="U94" s="6"/>
      <c r="V94" s="6"/>
    </row>
    <row r="95" spans="1:22" x14ac:dyDescent="0.2">
      <c r="A95" t="s">
        <v>53</v>
      </c>
      <c r="B95" t="s">
        <v>176</v>
      </c>
      <c r="C95">
        <v>11</v>
      </c>
      <c r="D95">
        <v>2</v>
      </c>
      <c r="E95">
        <v>7.4249999999999998</v>
      </c>
      <c r="F95">
        <v>7.4249999999999998</v>
      </c>
      <c r="G95">
        <v>0</v>
      </c>
      <c r="H95" s="6"/>
      <c r="I95" s="6"/>
      <c r="J95" s="6"/>
      <c r="L95" s="1">
        <f>AE2213_ParSDOM200m_DOC!C433</f>
        <v>56</v>
      </c>
      <c r="M95" s="1" t="str">
        <f>AE2213_ParSDOM200m_DOC!A433</f>
        <v>X48</v>
      </c>
      <c r="N95" s="1" t="str">
        <f>AE2213_ParSDOM200m_DOC!B433</f>
        <v>AE2213 SDOM E/F Par-7</v>
      </c>
      <c r="O95" s="5">
        <f>AE2213_ParSDOM200m_DOC!H433</f>
        <v>62.195986438448742</v>
      </c>
      <c r="P95" s="5">
        <f>AE2213_ParSDOM200m_DOC!I433</f>
        <v>0.51921046347783251</v>
      </c>
      <c r="Q95" s="5">
        <f t="shared" si="3"/>
        <v>62.071853789959327</v>
      </c>
      <c r="R95" s="5"/>
      <c r="S95" s="5"/>
      <c r="T95" s="5"/>
      <c r="U95" s="6"/>
      <c r="V95" s="6"/>
    </row>
    <row r="96" spans="1:22" x14ac:dyDescent="0.2">
      <c r="A96" t="s">
        <v>53</v>
      </c>
      <c r="B96" t="s">
        <v>176</v>
      </c>
      <c r="C96">
        <v>11</v>
      </c>
      <c r="D96">
        <v>3</v>
      </c>
      <c r="E96">
        <v>7.4660000000000002</v>
      </c>
      <c r="F96">
        <v>7.4660000000000002</v>
      </c>
      <c r="G96">
        <v>0</v>
      </c>
      <c r="H96" s="6"/>
      <c r="I96" s="6"/>
      <c r="J96" s="6"/>
      <c r="L96" s="1">
        <f>AE2213_ParSDOM200m_DOC!C444</f>
        <v>57</v>
      </c>
      <c r="M96" s="1" t="str">
        <f>AE2213_ParSDOM200m_DOC!A444</f>
        <v>X49</v>
      </c>
      <c r="N96" s="1" t="str">
        <f>AE2213_ParSDOM200m_DOC!B444</f>
        <v>AE2213 SDOM E/F Par-8</v>
      </c>
      <c r="O96" s="5">
        <f>AE2213_ParSDOM200m_DOC!H444</f>
        <v>61.396572182176904</v>
      </c>
      <c r="P96" s="5">
        <f>AE2213_ParSDOM200m_DOC!I444</f>
        <v>0.97887207142805555</v>
      </c>
      <c r="Q96" s="5">
        <f t="shared" si="3"/>
        <v>61.272439533687489</v>
      </c>
      <c r="R96" s="5">
        <f>AVERAGE(Q96:Q98)</f>
        <v>60.826878557518654</v>
      </c>
      <c r="S96" s="5">
        <f>STDEV(Q96:Q98)</f>
        <v>0.4175799754420394</v>
      </c>
      <c r="T96" s="5">
        <f>S96/R96*100</f>
        <v>0.68650567864857726</v>
      </c>
      <c r="U96" s="6"/>
      <c r="V96" s="6"/>
    </row>
    <row r="97" spans="1:22" x14ac:dyDescent="0.2">
      <c r="H97" s="6"/>
      <c r="I97" s="6"/>
      <c r="J97" s="6"/>
      <c r="L97" s="1">
        <f>AE2213_ParSDOM200m_DOC!C449</f>
        <v>58</v>
      </c>
      <c r="M97" s="1" t="str">
        <f>AE2213_ParSDOM200m_DOC!A449</f>
        <v>X50</v>
      </c>
      <c r="N97" s="1" t="str">
        <f>AE2213_ParSDOM200m_DOC!B449</f>
        <v>AE2213 SDOM E/F Par-8</v>
      </c>
      <c r="O97" s="5">
        <f>AE2213_ParSDOM200m_DOC!H449</f>
        <v>60.887854019094824</v>
      </c>
      <c r="P97" s="5">
        <f>AE2213_ParSDOM200m_DOC!I449</f>
        <v>0.86399774602447355</v>
      </c>
      <c r="Q97" s="5">
        <f t="shared" si="3"/>
        <v>60.76372137060541</v>
      </c>
      <c r="R97" s="5"/>
      <c r="S97" s="5"/>
      <c r="T97" s="5"/>
      <c r="U97" s="6"/>
      <c r="V97" s="6"/>
    </row>
    <row r="98" spans="1:22" x14ac:dyDescent="0.2">
      <c r="H98" s="6"/>
      <c r="I98" s="6"/>
      <c r="J98" s="6"/>
      <c r="L98" s="1">
        <f>AE2213_ParSDOM200m_DOC!C454</f>
        <v>59</v>
      </c>
      <c r="M98" s="1" t="str">
        <f>AE2213_ParSDOM200m_DOC!A454</f>
        <v>X51</v>
      </c>
      <c r="N98" s="1" t="str">
        <f>AE2213_ParSDOM200m_DOC!B454</f>
        <v>AE2213 SDOM E/F Par-8</v>
      </c>
      <c r="O98" s="5">
        <f>AE2213_ParSDOM200m_DOC!H454</f>
        <v>60.568607416752485</v>
      </c>
      <c r="P98" s="5">
        <f>AE2213_ParSDOM200m_DOC!I454</f>
        <v>0.80413625657995746</v>
      </c>
      <c r="Q98" s="5">
        <f t="shared" si="3"/>
        <v>60.444474768263071</v>
      </c>
      <c r="R98" s="5"/>
      <c r="S98" s="5"/>
      <c r="T98" s="5"/>
      <c r="U98" s="6"/>
      <c r="V98" s="6"/>
    </row>
    <row r="99" spans="1:22" x14ac:dyDescent="0.2">
      <c r="A99" t="s">
        <v>177</v>
      </c>
      <c r="B99" t="s">
        <v>36</v>
      </c>
      <c r="C99">
        <v>0</v>
      </c>
      <c r="D99">
        <v>1</v>
      </c>
      <c r="E99">
        <v>0</v>
      </c>
      <c r="F99">
        <v>0</v>
      </c>
      <c r="G99">
        <v>0</v>
      </c>
      <c r="H99" s="6">
        <f>AVERAGE(F99:F103)/B$13</f>
        <v>0</v>
      </c>
      <c r="I99" s="6">
        <f>STDEV(F99:F103)/B$13</f>
        <v>0</v>
      </c>
      <c r="J99" s="6" t="e">
        <f>I99/H99*100</f>
        <v>#DIV/0!</v>
      </c>
      <c r="L99" s="1">
        <f>AE2213_ParSDOM200m_DOC!C465</f>
        <v>60</v>
      </c>
      <c r="M99" s="1" t="str">
        <f>AE2213_ParSDOM200m_DOC!A465</f>
        <v>X52</v>
      </c>
      <c r="N99" s="1" t="str">
        <f>AE2213_ParSDOM200m_DOC!B465</f>
        <v>AE2213 SDOM E/F Par-9</v>
      </c>
      <c r="O99" s="5">
        <f>AE2213_ParSDOM200m_DOC!H465</f>
        <v>64.342465626555295</v>
      </c>
      <c r="P99" s="5">
        <f>AE2213_ParSDOM200m_DOC!I465</f>
        <v>0.64652982753546406</v>
      </c>
      <c r="Q99" s="14">
        <f t="shared" si="3"/>
        <v>64.218332978065874</v>
      </c>
      <c r="R99" s="5">
        <f>AVERAGE(Q99:Q101)</f>
        <v>61.193709341781926</v>
      </c>
      <c r="S99" s="5">
        <f>STDEV(Q99:Q101)</f>
        <v>2.626624186875103</v>
      </c>
      <c r="T99" s="5">
        <f>S99/R99*100</f>
        <v>4.2923107867260679</v>
      </c>
      <c r="U99" s="6"/>
      <c r="V99" s="6"/>
    </row>
    <row r="100" spans="1:22" x14ac:dyDescent="0.2">
      <c r="A100" t="s">
        <v>177</v>
      </c>
      <c r="B100" t="s">
        <v>36</v>
      </c>
      <c r="C100">
        <v>0</v>
      </c>
      <c r="D100">
        <v>2</v>
      </c>
      <c r="E100">
        <v>0</v>
      </c>
      <c r="F100">
        <v>0</v>
      </c>
      <c r="G100">
        <v>0</v>
      </c>
      <c r="H100" s="6"/>
      <c r="I100" s="6"/>
      <c r="J100" s="6"/>
      <c r="L100" s="1">
        <f>AE2213_ParSDOM200m_DOC!C470</f>
        <v>61</v>
      </c>
      <c r="M100" s="1" t="str">
        <f>AE2213_ParSDOM200m_DOC!A470</f>
        <v>X53</v>
      </c>
      <c r="N100" s="1" t="str">
        <f>AE2213_ParSDOM200m_DOC!B470</f>
        <v>AE2213 SDOM E/F Par-9</v>
      </c>
      <c r="O100" s="5">
        <f>AE2213_ParSDOM200m_DOC!H470</f>
        <v>60.000192734533222</v>
      </c>
      <c r="P100" s="5">
        <f>AE2213_ParSDOM200m_DOC!I470</f>
        <v>0.46369477716975366</v>
      </c>
      <c r="Q100" s="5">
        <f t="shared" si="3"/>
        <v>59.876060086043807</v>
      </c>
      <c r="R100" s="5"/>
      <c r="S100" s="5"/>
      <c r="T100" s="5"/>
      <c r="U100" s="6"/>
      <c r="V100" s="6"/>
    </row>
    <row r="101" spans="1:22" x14ac:dyDescent="0.2">
      <c r="A101" t="s">
        <v>177</v>
      </c>
      <c r="B101" t="s">
        <v>36</v>
      </c>
      <c r="C101">
        <v>0</v>
      </c>
      <c r="D101">
        <v>3</v>
      </c>
      <c r="E101">
        <v>0</v>
      </c>
      <c r="F101">
        <v>0</v>
      </c>
      <c r="G101">
        <v>0</v>
      </c>
      <c r="H101" s="6"/>
      <c r="I101" s="6"/>
      <c r="J101" s="6"/>
      <c r="L101" s="1">
        <f>AE2213_ParSDOM200m_DOC!C475</f>
        <v>62</v>
      </c>
      <c r="M101" s="1" t="str">
        <f>AE2213_ParSDOM200m_DOC!A475</f>
        <v>X54</v>
      </c>
      <c r="N101" s="1" t="str">
        <f>AE2213_ParSDOM200m_DOC!B475</f>
        <v>AE2213 SDOM E/F Par-9</v>
      </c>
      <c r="O101" s="5">
        <f>AE2213_ParSDOM200m_DOC!H475</f>
        <v>59.610867609725503</v>
      </c>
      <c r="P101" s="5">
        <f>AE2213_ParSDOM200m_DOC!I475</f>
        <v>0.29148294815733855</v>
      </c>
      <c r="Q101" s="5">
        <f t="shared" si="3"/>
        <v>59.486734961236088</v>
      </c>
      <c r="R101" s="5"/>
      <c r="S101" s="5"/>
      <c r="T101" s="5"/>
      <c r="U101" s="6"/>
      <c r="V101" s="6"/>
    </row>
    <row r="102" spans="1:22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">
      <c r="H103" s="6"/>
      <c r="I103" s="6"/>
      <c r="J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">
      <c r="A104" t="s">
        <v>55</v>
      </c>
      <c r="B104" t="s">
        <v>178</v>
      </c>
      <c r="C104">
        <v>12</v>
      </c>
      <c r="D104">
        <v>1</v>
      </c>
      <c r="E104">
        <v>7.625</v>
      </c>
      <c r="F104">
        <v>7.625</v>
      </c>
      <c r="G104">
        <v>0</v>
      </c>
      <c r="H104" s="6">
        <f>AVERAGE(F104:F108)/B$13</f>
        <v>59.286430005719083</v>
      </c>
      <c r="I104" s="6">
        <f>STDEV(F104:F108)/B$13</f>
        <v>0.15514496313344878</v>
      </c>
      <c r="J104" s="6">
        <f>I104/H104*100</f>
        <v>0.26168714007317134</v>
      </c>
      <c r="O104" s="6"/>
      <c r="P104" s="6"/>
      <c r="Q104" s="6"/>
      <c r="R104" s="6"/>
      <c r="S104" s="6"/>
      <c r="T104" s="6"/>
      <c r="U104" s="6"/>
      <c r="V104" s="6"/>
    </row>
    <row r="105" spans="1:22" x14ac:dyDescent="0.2">
      <c r="A105" t="s">
        <v>55</v>
      </c>
      <c r="B105" t="s">
        <v>178</v>
      </c>
      <c r="C105">
        <v>12</v>
      </c>
      <c r="D105">
        <v>2</v>
      </c>
      <c r="E105">
        <v>7.5910000000000002</v>
      </c>
      <c r="F105">
        <v>7.5910000000000002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">
      <c r="A106" t="s">
        <v>55</v>
      </c>
      <c r="B106" t="s">
        <v>178</v>
      </c>
      <c r="C106">
        <v>12</v>
      </c>
      <c r="D106">
        <v>3</v>
      </c>
      <c r="E106">
        <v>7.6260000000000003</v>
      </c>
      <c r="F106">
        <v>7.6260000000000003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">
      <c r="A109" t="s">
        <v>57</v>
      </c>
      <c r="B109" t="s">
        <v>178</v>
      </c>
      <c r="C109">
        <v>13</v>
      </c>
      <c r="D109">
        <v>1</v>
      </c>
      <c r="E109">
        <v>7.3970000000000002</v>
      </c>
      <c r="F109">
        <v>7.3970000000000002</v>
      </c>
      <c r="G109">
        <v>0</v>
      </c>
      <c r="H109" s="6">
        <f>AVERAGE(F109:F113)/B$13</f>
        <v>57.264534857550998</v>
      </c>
      <c r="I109" s="6">
        <f>STDEV(F109:F113)/B$13</f>
        <v>0.58896712328974854</v>
      </c>
      <c r="J109" s="6">
        <f>I109/H109*100</f>
        <v>1.0285024138497587</v>
      </c>
      <c r="O109" s="6"/>
      <c r="P109" s="6"/>
      <c r="Q109" s="6"/>
      <c r="R109" s="6"/>
      <c r="S109" s="6"/>
      <c r="T109" s="6"/>
      <c r="U109" s="6"/>
      <c r="V109" s="6"/>
    </row>
    <row r="110" spans="1:22" x14ac:dyDescent="0.2">
      <c r="A110" t="s">
        <v>57</v>
      </c>
      <c r="B110" t="s">
        <v>178</v>
      </c>
      <c r="C110">
        <v>13</v>
      </c>
      <c r="D110">
        <v>2</v>
      </c>
      <c r="E110">
        <v>7.399</v>
      </c>
      <c r="F110">
        <v>7.399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">
      <c r="A111" t="s">
        <v>57</v>
      </c>
      <c r="B111" t="s">
        <v>178</v>
      </c>
      <c r="C111">
        <v>13</v>
      </c>
      <c r="D111">
        <v>3</v>
      </c>
      <c r="E111">
        <v>7.2670000000000003</v>
      </c>
      <c r="F111">
        <v>7.2670000000000003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">
      <c r="H112" s="6"/>
      <c r="I112" s="6"/>
      <c r="J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">
      <c r="A114" t="s">
        <v>59</v>
      </c>
      <c r="B114" t="s">
        <v>178</v>
      </c>
      <c r="C114">
        <v>14</v>
      </c>
      <c r="D114">
        <v>1</v>
      </c>
      <c r="E114">
        <v>7.5979999999999999</v>
      </c>
      <c r="F114">
        <v>7.5979999999999999</v>
      </c>
      <c r="G114">
        <v>0</v>
      </c>
      <c r="H114" s="6">
        <f>AVERAGE(F114:F118)/B$13</f>
        <v>58.790689346797251</v>
      </c>
      <c r="I114" s="6">
        <f>STDEV(F114:F118)/B$13</f>
        <v>0.52002723013375018</v>
      </c>
      <c r="J114" s="6">
        <f>I114/H114*100</f>
        <v>0.88454011325873272</v>
      </c>
      <c r="O114" s="6"/>
      <c r="P114" s="6"/>
      <c r="Q114" s="6"/>
      <c r="R114" s="6"/>
      <c r="S114" s="6"/>
      <c r="T114" s="6"/>
      <c r="U114" s="6"/>
      <c r="V114" s="6"/>
    </row>
    <row r="115" spans="1:22" x14ac:dyDescent="0.2">
      <c r="A115" t="s">
        <v>59</v>
      </c>
      <c r="B115" t="s">
        <v>178</v>
      </c>
      <c r="C115">
        <v>14</v>
      </c>
      <c r="D115">
        <v>2</v>
      </c>
      <c r="E115">
        <v>7.5789999999999997</v>
      </c>
      <c r="F115">
        <v>7.5789999999999997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">
      <c r="A116" t="s">
        <v>59</v>
      </c>
      <c r="B116" t="s">
        <v>178</v>
      </c>
      <c r="C116">
        <v>14</v>
      </c>
      <c r="D116">
        <v>3</v>
      </c>
      <c r="E116">
        <v>7.4740000000000002</v>
      </c>
      <c r="F116">
        <v>7.4740000000000002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">
      <c r="H118" s="6"/>
      <c r="I118" s="6"/>
      <c r="J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2">
      <c r="A119" t="s">
        <v>177</v>
      </c>
      <c r="B119" t="s">
        <v>36</v>
      </c>
      <c r="C119">
        <v>0</v>
      </c>
      <c r="D119">
        <v>1</v>
      </c>
      <c r="E119">
        <v>0</v>
      </c>
      <c r="F119">
        <v>0</v>
      </c>
      <c r="G119">
        <v>0</v>
      </c>
      <c r="H119" s="6">
        <f>AVERAGE(F119:F123)/B$13</f>
        <v>0</v>
      </c>
      <c r="I119" s="6">
        <f>STDEV(F119:F123)/B$13</f>
        <v>0</v>
      </c>
      <c r="J119" s="6" t="e">
        <f>I119/H119*100</f>
        <v>#DIV/0!</v>
      </c>
      <c r="O119" s="6"/>
      <c r="P119" s="6"/>
      <c r="Q119" s="6"/>
      <c r="R119" s="6"/>
      <c r="S119" s="6"/>
      <c r="T119" s="6"/>
      <c r="U119" s="6"/>
      <c r="V119" s="6"/>
    </row>
    <row r="120" spans="1:22" x14ac:dyDescent="0.2">
      <c r="A120" t="s">
        <v>177</v>
      </c>
      <c r="B120" t="s">
        <v>36</v>
      </c>
      <c r="C120">
        <v>0</v>
      </c>
      <c r="D120">
        <v>2</v>
      </c>
      <c r="E120">
        <v>0</v>
      </c>
      <c r="F120">
        <v>0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">
      <c r="A121" t="s">
        <v>177</v>
      </c>
      <c r="B121" t="s">
        <v>36</v>
      </c>
      <c r="C121">
        <v>0</v>
      </c>
      <c r="D121">
        <v>3</v>
      </c>
      <c r="E121">
        <v>0</v>
      </c>
      <c r="F121">
        <v>0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">
      <c r="H122" s="6"/>
      <c r="I122" s="6"/>
      <c r="J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">
      <c r="A124" t="s">
        <v>60</v>
      </c>
      <c r="B124" t="s">
        <v>179</v>
      </c>
      <c r="C124">
        <v>15</v>
      </c>
      <c r="D124">
        <v>1</v>
      </c>
      <c r="E124">
        <v>7.2889999999999997</v>
      </c>
      <c r="F124">
        <v>7.2889999999999997</v>
      </c>
      <c r="G124">
        <v>0</v>
      </c>
      <c r="H124" s="6">
        <f>AVERAGE(F124:F128)/B$13</f>
        <v>57.843331543098479</v>
      </c>
      <c r="I124" s="6">
        <f>STDEV(F124:F128)/B$13</f>
        <v>0.95797189686631723</v>
      </c>
      <c r="J124" s="6">
        <f>I124/H124*100</f>
        <v>1.656149241944237</v>
      </c>
      <c r="O124" s="6"/>
      <c r="P124" s="6"/>
      <c r="Q124" s="6"/>
      <c r="R124" s="6"/>
      <c r="S124" s="6"/>
      <c r="T124" s="6"/>
      <c r="U124" s="6"/>
      <c r="V124" s="6"/>
    </row>
    <row r="125" spans="1:22" x14ac:dyDescent="0.2">
      <c r="A125" t="s">
        <v>60</v>
      </c>
      <c r="B125" t="s">
        <v>179</v>
      </c>
      <c r="C125">
        <v>15</v>
      </c>
      <c r="D125">
        <v>2</v>
      </c>
      <c r="E125">
        <v>7.476</v>
      </c>
      <c r="F125">
        <v>7.476</v>
      </c>
      <c r="G125">
        <v>0</v>
      </c>
      <c r="H125" s="6"/>
      <c r="I125" s="6"/>
      <c r="J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">
      <c r="A126" t="s">
        <v>60</v>
      </c>
      <c r="B126" t="s">
        <v>179</v>
      </c>
      <c r="C126">
        <v>15</v>
      </c>
      <c r="D126">
        <v>3</v>
      </c>
      <c r="E126">
        <v>7.5209999999999999</v>
      </c>
      <c r="F126">
        <v>7.5209999999999999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">
      <c r="H127" s="6"/>
      <c r="I127" s="6"/>
      <c r="J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2">
      <c r="H128" s="6"/>
      <c r="I128" s="6"/>
      <c r="J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2">
      <c r="A129" t="s">
        <v>62</v>
      </c>
      <c r="B129" t="s">
        <v>179</v>
      </c>
      <c r="C129">
        <v>16</v>
      </c>
      <c r="D129">
        <v>1</v>
      </c>
      <c r="E129">
        <v>7.2539999999999996</v>
      </c>
      <c r="F129">
        <v>7.2539999999999996</v>
      </c>
      <c r="G129">
        <v>0</v>
      </c>
      <c r="H129" s="6">
        <f>AVERAGE(F129:F133)/B$13</f>
        <v>55.966784441525277</v>
      </c>
      <c r="I129" s="6">
        <f>STDEV(F129:F133)/B$13</f>
        <v>0.63288189025260866</v>
      </c>
      <c r="J129" s="6">
        <f>I129/H129*100</f>
        <v>1.130816959680524</v>
      </c>
      <c r="O129" s="6"/>
      <c r="P129" s="6"/>
      <c r="Q129" s="6"/>
      <c r="R129" s="6"/>
      <c r="S129" s="6"/>
      <c r="T129" s="6"/>
      <c r="U129" s="6"/>
      <c r="V129" s="6"/>
    </row>
    <row r="130" spans="1:22" x14ac:dyDescent="0.2">
      <c r="A130" t="s">
        <v>62</v>
      </c>
      <c r="B130" t="s">
        <v>179</v>
      </c>
      <c r="C130">
        <v>16</v>
      </c>
      <c r="D130">
        <v>2</v>
      </c>
      <c r="E130">
        <v>7.2119999999999997</v>
      </c>
      <c r="F130">
        <v>7.2119999999999997</v>
      </c>
      <c r="G130">
        <v>0</v>
      </c>
      <c r="H130" s="6"/>
      <c r="I130" s="6"/>
      <c r="J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">
      <c r="A131" t="s">
        <v>62</v>
      </c>
      <c r="B131" t="s">
        <v>179</v>
      </c>
      <c r="C131">
        <v>16</v>
      </c>
      <c r="D131">
        <v>3</v>
      </c>
      <c r="E131">
        <v>7.0970000000000004</v>
      </c>
      <c r="F131">
        <v>7.0970000000000004</v>
      </c>
      <c r="G131">
        <v>0</v>
      </c>
      <c r="H131" s="6"/>
      <c r="I131" s="6"/>
      <c r="J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">
      <c r="H132" s="6"/>
      <c r="I132" s="6"/>
      <c r="J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2">
      <c r="H133" s="6"/>
      <c r="I133" s="6"/>
      <c r="J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2">
      <c r="A134" t="s">
        <v>63</v>
      </c>
      <c r="B134" t="s">
        <v>179</v>
      </c>
      <c r="C134">
        <v>17</v>
      </c>
      <c r="D134">
        <v>1</v>
      </c>
      <c r="E134">
        <v>7.34</v>
      </c>
      <c r="F134">
        <v>7.34</v>
      </c>
      <c r="G134">
        <v>0</v>
      </c>
      <c r="H134" s="6">
        <f>AVERAGE(F134:F138)/B$13</f>
        <v>57.747298012312569</v>
      </c>
      <c r="I134" s="6">
        <f>STDEV(F134:F138)/B$13</f>
        <v>0.54629589513305998</v>
      </c>
      <c r="J134" s="6">
        <f>I134/H134*100</f>
        <v>0.94601117963403536</v>
      </c>
      <c r="O134" s="6"/>
      <c r="P134" s="6"/>
      <c r="Q134" s="6"/>
      <c r="R134" s="6"/>
      <c r="S134" s="6"/>
      <c r="T134" s="6"/>
      <c r="U134" s="6"/>
      <c r="V134" s="6"/>
    </row>
    <row r="135" spans="1:22" x14ac:dyDescent="0.2">
      <c r="A135" t="s">
        <v>63</v>
      </c>
      <c r="B135" t="s">
        <v>179</v>
      </c>
      <c r="C135">
        <v>17</v>
      </c>
      <c r="D135">
        <v>2</v>
      </c>
      <c r="E135">
        <v>7.6870000000000003</v>
      </c>
      <c r="G135">
        <v>1</v>
      </c>
      <c r="H135" s="6"/>
      <c r="I135" s="6"/>
      <c r="J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">
      <c r="A136" t="s">
        <v>63</v>
      </c>
      <c r="B136" t="s">
        <v>179</v>
      </c>
      <c r="C136">
        <v>17</v>
      </c>
      <c r="D136">
        <v>3</v>
      </c>
      <c r="E136">
        <v>7.4779999999999998</v>
      </c>
      <c r="F136">
        <v>7.4779999999999998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2">
      <c r="A137" t="s">
        <v>63</v>
      </c>
      <c r="B137" t="s">
        <v>179</v>
      </c>
      <c r="C137">
        <v>17</v>
      </c>
      <c r="D137">
        <v>4</v>
      </c>
      <c r="E137">
        <v>7.431</v>
      </c>
      <c r="F137">
        <v>7.431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2">
      <c r="H139" s="6"/>
      <c r="I139" s="6"/>
      <c r="J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2">
      <c r="A140" t="s">
        <v>177</v>
      </c>
      <c r="B140" t="s">
        <v>36</v>
      </c>
      <c r="C140">
        <v>0</v>
      </c>
      <c r="D140">
        <v>1</v>
      </c>
      <c r="E140">
        <v>0</v>
      </c>
      <c r="F140">
        <v>0</v>
      </c>
      <c r="G140">
        <v>0</v>
      </c>
      <c r="H140" s="6">
        <f>AVERAGE(F140:F144)/B$13</f>
        <v>0</v>
      </c>
      <c r="I140" s="6">
        <f>STDEV(F140:F144)/B$13</f>
        <v>0</v>
      </c>
      <c r="J140" s="6" t="e">
        <f>I140/H140*100</f>
        <v>#DIV/0!</v>
      </c>
      <c r="O140" s="6"/>
      <c r="P140" s="6"/>
      <c r="Q140" s="6"/>
      <c r="R140" s="6"/>
      <c r="S140" s="6"/>
      <c r="T140" s="6"/>
      <c r="U140" s="6"/>
      <c r="V140" s="6"/>
    </row>
    <row r="141" spans="1:22" x14ac:dyDescent="0.2">
      <c r="A141" t="s">
        <v>177</v>
      </c>
      <c r="B141" t="s">
        <v>36</v>
      </c>
      <c r="C141">
        <v>0</v>
      </c>
      <c r="D141">
        <v>2</v>
      </c>
      <c r="E141">
        <v>0</v>
      </c>
      <c r="F141">
        <v>0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">
      <c r="A142" t="s">
        <v>177</v>
      </c>
      <c r="B142" t="s">
        <v>36</v>
      </c>
      <c r="C142">
        <v>0</v>
      </c>
      <c r="D142">
        <v>3</v>
      </c>
      <c r="E142">
        <v>0</v>
      </c>
      <c r="F142">
        <v>0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2">
      <c r="A145" t="s">
        <v>139</v>
      </c>
      <c r="B145" t="s">
        <v>180</v>
      </c>
      <c r="C145">
        <v>18</v>
      </c>
      <c r="D145">
        <v>1</v>
      </c>
      <c r="E145">
        <v>7.4790000000000001</v>
      </c>
      <c r="F145">
        <v>7.4790000000000001</v>
      </c>
      <c r="G145">
        <v>0</v>
      </c>
      <c r="H145" s="6">
        <f>AVERAGE(F145:F149)/B$13</f>
        <v>57.991275090525406</v>
      </c>
      <c r="I145" s="6">
        <f>STDEV(F145:F149)/B$13</f>
        <v>0.38283417314429269</v>
      </c>
      <c r="J145" s="6">
        <f>I145/H145*100</f>
        <v>0.66015822646886413</v>
      </c>
      <c r="O145" s="6"/>
      <c r="P145" s="6"/>
      <c r="Q145" s="6"/>
      <c r="R145" s="6"/>
      <c r="S145" s="6"/>
      <c r="T145" s="6"/>
      <c r="U145" s="6"/>
      <c r="V145" s="6"/>
    </row>
    <row r="146" spans="1:22" x14ac:dyDescent="0.2">
      <c r="A146" t="s">
        <v>139</v>
      </c>
      <c r="B146" t="s">
        <v>180</v>
      </c>
      <c r="C146">
        <v>18</v>
      </c>
      <c r="D146">
        <v>2</v>
      </c>
      <c r="E146">
        <v>7.4729999999999999</v>
      </c>
      <c r="F146">
        <v>7.4729999999999999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">
      <c r="A147" t="s">
        <v>139</v>
      </c>
      <c r="B147" t="s">
        <v>180</v>
      </c>
      <c r="C147">
        <v>18</v>
      </c>
      <c r="D147">
        <v>3</v>
      </c>
      <c r="E147">
        <v>7.391</v>
      </c>
      <c r="F147">
        <v>7.391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2">
      <c r="A150" t="s">
        <v>65</v>
      </c>
      <c r="B150" t="s">
        <v>180</v>
      </c>
      <c r="C150">
        <v>19</v>
      </c>
      <c r="D150">
        <v>1</v>
      </c>
      <c r="E150">
        <v>7.3170000000000002</v>
      </c>
      <c r="F150">
        <v>7.3170000000000002</v>
      </c>
      <c r="G150">
        <v>0</v>
      </c>
      <c r="H150" s="6">
        <f>AVERAGE(F150:F154)/B$13</f>
        <v>57.687601493175386</v>
      </c>
      <c r="I150" s="6">
        <f>STDEV(F150:F154)/B$13</f>
        <v>0.67712731801555748</v>
      </c>
      <c r="J150" s="6">
        <f>I150/H150*100</f>
        <v>1.1737831015485427</v>
      </c>
      <c r="O150" s="6"/>
      <c r="P150" s="6"/>
      <c r="Q150" s="6"/>
      <c r="R150" s="6"/>
      <c r="S150" s="6"/>
      <c r="T150" s="6"/>
      <c r="U150" s="6"/>
      <c r="V150" s="6"/>
    </row>
    <row r="151" spans="1:22" x14ac:dyDescent="0.2">
      <c r="A151" t="s">
        <v>65</v>
      </c>
      <c r="B151" t="s">
        <v>180</v>
      </c>
      <c r="C151">
        <v>19</v>
      </c>
      <c r="D151">
        <v>2</v>
      </c>
      <c r="E151">
        <v>7.49</v>
      </c>
      <c r="F151">
        <v>7.49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">
      <c r="A152" t="s">
        <v>65</v>
      </c>
      <c r="B152" t="s">
        <v>180</v>
      </c>
      <c r="C152">
        <v>19</v>
      </c>
      <c r="D152">
        <v>3</v>
      </c>
      <c r="E152">
        <v>7.4189999999999996</v>
      </c>
      <c r="F152">
        <v>7.4189999999999996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">
      <c r="H153" s="6"/>
      <c r="I153" s="6"/>
      <c r="J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2">
      <c r="A155" t="s">
        <v>67</v>
      </c>
      <c r="B155" t="s">
        <v>180</v>
      </c>
      <c r="C155">
        <v>20</v>
      </c>
      <c r="D155">
        <v>1</v>
      </c>
      <c r="E155">
        <v>7.5510000000000002</v>
      </c>
      <c r="G155">
        <v>1</v>
      </c>
      <c r="H155" s="6">
        <f>AVERAGE(F155:F159)/B$13</f>
        <v>56.48588460793556</v>
      </c>
      <c r="I155" s="6">
        <f>STDEV(F155:F159)/B$13</f>
        <v>0.60496330712682922</v>
      </c>
      <c r="J155" s="6">
        <f>I155/H155*100</f>
        <v>1.0709990846843167</v>
      </c>
      <c r="O155" s="6"/>
      <c r="P155" s="6"/>
      <c r="Q155" s="6"/>
      <c r="R155" s="6"/>
      <c r="S155" s="6"/>
      <c r="T155" s="6"/>
      <c r="U155" s="6"/>
      <c r="V155" s="6"/>
    </row>
    <row r="156" spans="1:22" x14ac:dyDescent="0.2">
      <c r="A156" t="s">
        <v>67</v>
      </c>
      <c r="B156" t="s">
        <v>180</v>
      </c>
      <c r="C156">
        <v>20</v>
      </c>
      <c r="D156">
        <v>2</v>
      </c>
      <c r="E156">
        <v>7.3440000000000003</v>
      </c>
      <c r="F156">
        <v>7.3440000000000003</v>
      </c>
      <c r="G156">
        <v>0</v>
      </c>
      <c r="H156" s="6"/>
      <c r="I156" s="6"/>
      <c r="J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">
      <c r="A157" t="s">
        <v>67</v>
      </c>
      <c r="B157" t="s">
        <v>180</v>
      </c>
      <c r="C157">
        <v>20</v>
      </c>
      <c r="D157">
        <v>3</v>
      </c>
      <c r="E157">
        <v>7.2069999999999999</v>
      </c>
      <c r="F157">
        <v>7.2069999999999999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">
      <c r="A158" t="s">
        <v>67</v>
      </c>
      <c r="B158" t="s">
        <v>180</v>
      </c>
      <c r="C158">
        <v>20</v>
      </c>
      <c r="D158">
        <v>4</v>
      </c>
      <c r="E158">
        <v>7.2119999999999997</v>
      </c>
      <c r="F158">
        <v>7.2119999999999997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2">
      <c r="A161" t="s">
        <v>177</v>
      </c>
      <c r="B161" t="s">
        <v>36</v>
      </c>
      <c r="C161">
        <v>0</v>
      </c>
      <c r="D161">
        <v>1</v>
      </c>
      <c r="E161">
        <v>0</v>
      </c>
      <c r="F161">
        <v>0</v>
      </c>
      <c r="G161">
        <v>0</v>
      </c>
      <c r="H161" s="6">
        <f>AVERAGE(F161:F165)/B$13</f>
        <v>0</v>
      </c>
      <c r="I161" s="6">
        <f>STDEV(F161:F165)/B$13</f>
        <v>0</v>
      </c>
      <c r="J161" s="6" t="e">
        <f>I161/H161*100</f>
        <v>#DIV/0!</v>
      </c>
      <c r="O161" s="6"/>
      <c r="P161" s="6"/>
      <c r="Q161" s="6"/>
      <c r="R161" s="6"/>
      <c r="S161" s="6"/>
      <c r="T161" s="6"/>
      <c r="U161" s="6"/>
      <c r="V161" s="6"/>
    </row>
    <row r="162" spans="1:22" x14ac:dyDescent="0.2">
      <c r="A162" t="s">
        <v>177</v>
      </c>
      <c r="B162" t="s">
        <v>36</v>
      </c>
      <c r="C162">
        <v>0</v>
      </c>
      <c r="D162">
        <v>2</v>
      </c>
      <c r="E162">
        <v>0</v>
      </c>
      <c r="F162">
        <v>0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2">
      <c r="A163" t="s">
        <v>177</v>
      </c>
      <c r="B163" t="s">
        <v>36</v>
      </c>
      <c r="C163">
        <v>0</v>
      </c>
      <c r="D163">
        <v>3</v>
      </c>
      <c r="E163">
        <v>0</v>
      </c>
      <c r="F163">
        <v>0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2">
      <c r="A166" t="s">
        <v>68</v>
      </c>
      <c r="B166" t="s">
        <v>181</v>
      </c>
      <c r="C166">
        <v>21</v>
      </c>
      <c r="D166">
        <v>1</v>
      </c>
      <c r="E166">
        <v>7.1639999999999997</v>
      </c>
      <c r="F166">
        <v>7.1639999999999997</v>
      </c>
      <c r="G166">
        <v>0</v>
      </c>
      <c r="H166" s="6">
        <f>AVERAGE(F166:F170)/B$13</f>
        <v>56.301604048859922</v>
      </c>
      <c r="I166" s="6">
        <f>STDEV(F166:F170)/B$13</f>
        <v>0.65398895806630719</v>
      </c>
      <c r="J166" s="6">
        <f>I166/H166*100</f>
        <v>1.1615813956184258</v>
      </c>
      <c r="O166" s="6"/>
      <c r="P166" s="6"/>
      <c r="Q166" s="6"/>
      <c r="R166" s="6"/>
      <c r="S166" s="6"/>
      <c r="T166" s="6"/>
      <c r="U166" s="6"/>
      <c r="V166" s="6"/>
    </row>
    <row r="167" spans="1:22" x14ac:dyDescent="0.2">
      <c r="A167" t="s">
        <v>68</v>
      </c>
      <c r="B167" t="s">
        <v>181</v>
      </c>
      <c r="C167">
        <v>21</v>
      </c>
      <c r="D167">
        <v>2</v>
      </c>
      <c r="E167">
        <v>7.2030000000000003</v>
      </c>
      <c r="F167">
        <v>7.2030000000000003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2">
      <c r="A168" t="s">
        <v>68</v>
      </c>
      <c r="B168" t="s">
        <v>181</v>
      </c>
      <c r="C168">
        <v>21</v>
      </c>
      <c r="D168">
        <v>3</v>
      </c>
      <c r="E168">
        <v>7.3250000000000002</v>
      </c>
      <c r="F168">
        <v>7.3250000000000002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2">
      <c r="A171" t="s">
        <v>70</v>
      </c>
      <c r="B171" t="s">
        <v>181</v>
      </c>
      <c r="C171">
        <v>22</v>
      </c>
      <c r="D171">
        <v>1</v>
      </c>
      <c r="E171">
        <v>7.5510000000000002</v>
      </c>
      <c r="F171">
        <v>7.5510000000000002</v>
      </c>
      <c r="G171">
        <v>0</v>
      </c>
      <c r="H171" s="6">
        <f>AVERAGE(F171:F175)/B$13</f>
        <v>57.614927469877948</v>
      </c>
      <c r="I171" s="6">
        <f>STDEV(F171:F175)/B$13</f>
        <v>1.0849348710167843</v>
      </c>
      <c r="J171" s="6">
        <f>I171/H171*100</f>
        <v>1.8830794703056886</v>
      </c>
      <c r="O171" s="6"/>
      <c r="P171" s="6"/>
      <c r="Q171" s="6"/>
      <c r="R171" s="6"/>
      <c r="S171" s="6"/>
      <c r="T171" s="6"/>
      <c r="U171" s="6"/>
      <c r="V171" s="6"/>
    </row>
    <row r="172" spans="1:22" x14ac:dyDescent="0.2">
      <c r="A172" t="s">
        <v>70</v>
      </c>
      <c r="B172" t="s">
        <v>181</v>
      </c>
      <c r="C172">
        <v>22</v>
      </c>
      <c r="D172">
        <v>2</v>
      </c>
      <c r="E172">
        <v>7.2770000000000001</v>
      </c>
      <c r="F172">
        <v>7.2770000000000001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2">
      <c r="A173" t="s">
        <v>70</v>
      </c>
      <c r="B173" t="s">
        <v>181</v>
      </c>
      <c r="C173">
        <v>22</v>
      </c>
      <c r="D173">
        <v>3</v>
      </c>
      <c r="E173">
        <v>7.37</v>
      </c>
      <c r="F173">
        <v>7.37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2">
      <c r="A176" t="s">
        <v>71</v>
      </c>
      <c r="B176" t="s">
        <v>181</v>
      </c>
      <c r="C176">
        <v>23</v>
      </c>
      <c r="D176">
        <v>1</v>
      </c>
      <c r="E176">
        <v>7.2489999999999997</v>
      </c>
      <c r="F176">
        <v>7.2489999999999997</v>
      </c>
      <c r="G176">
        <v>0</v>
      </c>
      <c r="H176" s="6">
        <f>AVERAGE(F176:F180)/B$13</f>
        <v>56.260076035547101</v>
      </c>
      <c r="I176" s="6">
        <f>STDEV(F176:F180)/B$13</f>
        <v>0.74532462632005592</v>
      </c>
      <c r="J176" s="6">
        <f>I176/H176*100</f>
        <v>1.324784249934418</v>
      </c>
      <c r="O176" s="6"/>
      <c r="P176" s="6"/>
      <c r="Q176" s="6"/>
      <c r="R176" s="6"/>
      <c r="S176" s="6"/>
      <c r="T176" s="6"/>
      <c r="U176" s="6"/>
      <c r="V176" s="6"/>
    </row>
    <row r="177" spans="1:22" x14ac:dyDescent="0.2">
      <c r="A177" t="s">
        <v>71</v>
      </c>
      <c r="B177" t="s">
        <v>181</v>
      </c>
      <c r="C177">
        <v>23</v>
      </c>
      <c r="D177">
        <v>2</v>
      </c>
      <c r="E177">
        <v>7.12</v>
      </c>
      <c r="F177">
        <v>7.12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2">
      <c r="A178" t="s">
        <v>71</v>
      </c>
      <c r="B178" t="s">
        <v>181</v>
      </c>
      <c r="C178">
        <v>23</v>
      </c>
      <c r="D178">
        <v>3</v>
      </c>
      <c r="E178">
        <v>7.3070000000000004</v>
      </c>
      <c r="F178">
        <v>7.3070000000000004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2">
      <c r="A181" t="s">
        <v>177</v>
      </c>
      <c r="B181" t="s">
        <v>36</v>
      </c>
      <c r="C181">
        <v>0</v>
      </c>
      <c r="D181">
        <v>1</v>
      </c>
      <c r="E181">
        <v>0</v>
      </c>
      <c r="F181">
        <v>0</v>
      </c>
      <c r="G181">
        <v>0</v>
      </c>
      <c r="H181" s="6">
        <f>AVERAGE(F181:F185)/B$13</f>
        <v>0</v>
      </c>
      <c r="I181" s="6">
        <f>STDEV(F181:F185)/B$13</f>
        <v>0</v>
      </c>
      <c r="J181" s="6" t="e">
        <f>I181/H181*100</f>
        <v>#DIV/0!</v>
      </c>
      <c r="O181" s="6"/>
      <c r="P181" s="6"/>
      <c r="Q181" s="6"/>
      <c r="R181" s="6"/>
      <c r="S181" s="6"/>
      <c r="T181" s="6"/>
      <c r="U181" s="6"/>
      <c r="V181" s="6"/>
    </row>
    <row r="182" spans="1:22" x14ac:dyDescent="0.2">
      <c r="A182" t="s">
        <v>177</v>
      </c>
      <c r="B182" t="s">
        <v>36</v>
      </c>
      <c r="C182">
        <v>0</v>
      </c>
      <c r="D182">
        <v>2</v>
      </c>
      <c r="E182">
        <v>0</v>
      </c>
      <c r="F182">
        <v>0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2">
      <c r="A183" t="s">
        <v>177</v>
      </c>
      <c r="B183" t="s">
        <v>36</v>
      </c>
      <c r="C183">
        <v>0</v>
      </c>
      <c r="D183">
        <v>3</v>
      </c>
      <c r="E183">
        <v>0</v>
      </c>
      <c r="F183">
        <v>0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2">
      <c r="H184" s="6"/>
      <c r="I184" s="6"/>
      <c r="J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2">
      <c r="A186" t="s">
        <v>143</v>
      </c>
      <c r="B186" t="s">
        <v>182</v>
      </c>
      <c r="C186">
        <v>24</v>
      </c>
      <c r="D186">
        <v>1</v>
      </c>
      <c r="E186">
        <v>7.4669999999999996</v>
      </c>
      <c r="G186">
        <v>1</v>
      </c>
      <c r="H186" s="6">
        <f>AVERAGE(F186:F190)/B$13</f>
        <v>55.657919842511156</v>
      </c>
      <c r="I186" s="6">
        <f>STDEV(F186:F190)/B$13</f>
        <v>1.0497349017268955</v>
      </c>
      <c r="J186" s="6">
        <f>I186/H186*100</f>
        <v>1.8860476724556188</v>
      </c>
      <c r="O186" s="6"/>
      <c r="P186" s="6"/>
      <c r="Q186" s="6"/>
      <c r="R186" s="6"/>
      <c r="S186" s="6"/>
      <c r="T186" s="6"/>
      <c r="U186" s="6"/>
      <c r="V186" s="6"/>
    </row>
    <row r="187" spans="1:22" x14ac:dyDescent="0.2">
      <c r="A187" t="s">
        <v>143</v>
      </c>
      <c r="B187" t="s">
        <v>182</v>
      </c>
      <c r="C187">
        <v>24</v>
      </c>
      <c r="D187">
        <v>2</v>
      </c>
      <c r="E187">
        <v>7.2130000000000001</v>
      </c>
      <c r="F187">
        <v>7.2130000000000001</v>
      </c>
      <c r="G187">
        <v>0</v>
      </c>
      <c r="H187" s="6"/>
      <c r="I187" s="6"/>
      <c r="J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2">
      <c r="A188" t="s">
        <v>143</v>
      </c>
      <c r="B188" t="s">
        <v>182</v>
      </c>
      <c r="C188">
        <v>24</v>
      </c>
      <c r="D188">
        <v>3</v>
      </c>
      <c r="E188">
        <v>6.9930000000000003</v>
      </c>
      <c r="F188">
        <v>6.9930000000000003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2">
      <c r="A189" t="s">
        <v>143</v>
      </c>
      <c r="B189" t="s">
        <v>182</v>
      </c>
      <c r="C189">
        <v>24</v>
      </c>
      <c r="D189">
        <v>4</v>
      </c>
      <c r="E189">
        <v>7.2380000000000004</v>
      </c>
      <c r="F189">
        <v>7.2380000000000004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2">
      <c r="A192" t="s">
        <v>76</v>
      </c>
      <c r="B192" t="s">
        <v>182</v>
      </c>
      <c r="C192">
        <v>25</v>
      </c>
      <c r="D192">
        <v>1</v>
      </c>
      <c r="E192">
        <v>7.2889999999999997</v>
      </c>
      <c r="F192">
        <v>7.2889999999999997</v>
      </c>
      <c r="G192">
        <v>0</v>
      </c>
      <c r="H192" s="6">
        <f>AVERAGE(F192:F196)/B$13</f>
        <v>56.057626970647078</v>
      </c>
      <c r="I192" s="6">
        <f>STDEV(F192:F196)/B$13</f>
        <v>0.98277671643003728</v>
      </c>
      <c r="J192" s="6">
        <f>I192/H192*100</f>
        <v>1.7531543333873894</v>
      </c>
      <c r="O192" s="6"/>
      <c r="P192" s="6"/>
      <c r="Q192" s="6"/>
      <c r="R192" s="6"/>
      <c r="S192" s="6"/>
      <c r="T192" s="6"/>
      <c r="U192" s="6"/>
      <c r="V192" s="6"/>
    </row>
    <row r="193" spans="1:22" x14ac:dyDescent="0.2">
      <c r="A193" t="s">
        <v>76</v>
      </c>
      <c r="B193" t="s">
        <v>182</v>
      </c>
      <c r="C193">
        <v>25</v>
      </c>
      <c r="D193">
        <v>2</v>
      </c>
      <c r="E193">
        <v>7.0549999999999997</v>
      </c>
      <c r="F193">
        <v>7.0549999999999997</v>
      </c>
      <c r="G193">
        <v>0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2">
      <c r="A194" t="s">
        <v>76</v>
      </c>
      <c r="B194" t="s">
        <v>182</v>
      </c>
      <c r="C194">
        <v>25</v>
      </c>
      <c r="D194">
        <v>3</v>
      </c>
      <c r="E194">
        <v>7.2539999999999996</v>
      </c>
      <c r="F194">
        <v>7.2539999999999996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2">
      <c r="H195" s="6"/>
      <c r="I195" s="6"/>
      <c r="J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2">
      <c r="H196" s="6"/>
      <c r="I196" s="6"/>
      <c r="J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2">
      <c r="A197" t="s">
        <v>78</v>
      </c>
      <c r="B197" t="s">
        <v>182</v>
      </c>
      <c r="C197">
        <v>26</v>
      </c>
      <c r="D197">
        <v>1</v>
      </c>
      <c r="E197">
        <v>7.3760000000000003</v>
      </c>
      <c r="F197">
        <v>7.3760000000000003</v>
      </c>
      <c r="G197">
        <v>0</v>
      </c>
      <c r="H197" s="6">
        <f>AVERAGE(F197:F201)/B$13</f>
        <v>56.228930025562477</v>
      </c>
      <c r="I197" s="6">
        <f>STDEV(F197:F201)/B$13</f>
        <v>1.0741517117414683</v>
      </c>
      <c r="J197" s="6">
        <f>I197/H197*100</f>
        <v>1.9103186051257663</v>
      </c>
      <c r="O197" s="6"/>
      <c r="P197" s="6"/>
      <c r="Q197" s="6"/>
      <c r="R197" s="6"/>
      <c r="S197" s="6"/>
      <c r="T197" s="6"/>
      <c r="U197" s="6"/>
      <c r="V197" s="6"/>
    </row>
    <row r="198" spans="1:22" x14ac:dyDescent="0.2">
      <c r="A198" t="s">
        <v>78</v>
      </c>
      <c r="B198" t="s">
        <v>182</v>
      </c>
      <c r="C198">
        <v>26</v>
      </c>
      <c r="D198">
        <v>2</v>
      </c>
      <c r="E198">
        <v>7.1769999999999996</v>
      </c>
      <c r="F198">
        <v>7.1769999999999996</v>
      </c>
      <c r="G198">
        <v>0</v>
      </c>
      <c r="H198" s="6"/>
      <c r="I198" s="6"/>
      <c r="J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2">
      <c r="A199" t="s">
        <v>78</v>
      </c>
      <c r="B199" t="s">
        <v>182</v>
      </c>
      <c r="C199">
        <v>26</v>
      </c>
      <c r="D199">
        <v>3</v>
      </c>
      <c r="E199">
        <v>7.1109999999999998</v>
      </c>
      <c r="F199">
        <v>7.1109999999999998</v>
      </c>
      <c r="G199">
        <v>0</v>
      </c>
      <c r="H199" s="6"/>
      <c r="I199" s="6"/>
      <c r="J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2">
      <c r="H200" s="6"/>
      <c r="I200" s="6"/>
      <c r="J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2">
      <c r="H201" s="6"/>
      <c r="I201" s="6"/>
      <c r="J201" s="6"/>
    </row>
    <row r="202" spans="1:22" x14ac:dyDescent="0.2">
      <c r="A202" t="s">
        <v>56</v>
      </c>
      <c r="B202" t="s">
        <v>36</v>
      </c>
      <c r="C202">
        <v>0</v>
      </c>
      <c r="D202">
        <v>1</v>
      </c>
      <c r="E202">
        <v>0</v>
      </c>
      <c r="F202">
        <v>0</v>
      </c>
      <c r="G202">
        <v>0</v>
      </c>
      <c r="H202" s="6">
        <f>AVERAGE(F202:F206)/B$13</f>
        <v>0.32884995542091794</v>
      </c>
      <c r="I202" s="6">
        <f>STDEV(F202:F206)/B$13</f>
        <v>0.56958483085579015</v>
      </c>
      <c r="J202" s="6">
        <f>I202/H202*100</f>
        <v>173.20508075688772</v>
      </c>
    </row>
    <row r="203" spans="1:22" x14ac:dyDescent="0.2">
      <c r="A203" t="s">
        <v>56</v>
      </c>
      <c r="B203" t="s">
        <v>36</v>
      </c>
      <c r="C203">
        <v>0</v>
      </c>
      <c r="D203">
        <v>2</v>
      </c>
      <c r="E203">
        <v>0</v>
      </c>
      <c r="F203">
        <v>0</v>
      </c>
      <c r="G203">
        <v>0</v>
      </c>
      <c r="H203" s="6"/>
      <c r="I203" s="6"/>
      <c r="J203" s="6"/>
    </row>
    <row r="204" spans="1:22" x14ac:dyDescent="0.2">
      <c r="A204" t="s">
        <v>56</v>
      </c>
      <c r="B204" t="s">
        <v>36</v>
      </c>
      <c r="C204">
        <v>0</v>
      </c>
      <c r="D204">
        <v>3</v>
      </c>
      <c r="E204">
        <v>0.12670000000000001</v>
      </c>
      <c r="F204">
        <v>0.12670000000000001</v>
      </c>
      <c r="G204">
        <v>0</v>
      </c>
      <c r="H204" s="6"/>
      <c r="I204" s="6"/>
      <c r="J204" s="6"/>
    </row>
    <row r="205" spans="1:22" x14ac:dyDescent="0.2">
      <c r="H205" s="6"/>
      <c r="I205" s="6"/>
      <c r="J205" s="6"/>
    </row>
    <row r="206" spans="1:22" x14ac:dyDescent="0.2">
      <c r="H206" s="6"/>
      <c r="I206" s="6"/>
      <c r="J206" s="6"/>
    </row>
    <row r="207" spans="1:22" x14ac:dyDescent="0.2">
      <c r="A207" t="s">
        <v>73</v>
      </c>
      <c r="B207" t="s">
        <v>45</v>
      </c>
      <c r="C207">
        <v>66</v>
      </c>
      <c r="D207">
        <v>1</v>
      </c>
      <c r="E207">
        <v>10.029999999999999</v>
      </c>
      <c r="F207">
        <v>10.029999999999999</v>
      </c>
      <c r="G207">
        <v>0</v>
      </c>
      <c r="H207" s="6">
        <f>AVERAGE(F207:F211)/B$13</f>
        <v>78.955135311004909</v>
      </c>
      <c r="I207" s="6">
        <f>STDEV(F207:F211)/B$13</f>
        <v>0.7427849973012518</v>
      </c>
      <c r="J207" s="6">
        <f>I207/H207*100</f>
        <v>0.94076844321197817</v>
      </c>
    </row>
    <row r="208" spans="1:22" x14ac:dyDescent="0.2">
      <c r="A208" t="s">
        <v>73</v>
      </c>
      <c r="B208" t="s">
        <v>45</v>
      </c>
      <c r="C208">
        <v>66</v>
      </c>
      <c r="D208">
        <v>2</v>
      </c>
      <c r="E208">
        <v>10.19</v>
      </c>
      <c r="F208">
        <v>10.19</v>
      </c>
      <c r="G208">
        <v>0</v>
      </c>
      <c r="H208" s="6"/>
      <c r="I208" s="6"/>
      <c r="J208" s="6"/>
    </row>
    <row r="209" spans="1:10" x14ac:dyDescent="0.2">
      <c r="A209" t="s">
        <v>73</v>
      </c>
      <c r="B209" t="s">
        <v>45</v>
      </c>
      <c r="C209">
        <v>66</v>
      </c>
      <c r="D209">
        <v>3</v>
      </c>
      <c r="E209">
        <v>10.199999999999999</v>
      </c>
      <c r="F209">
        <v>10.199999999999999</v>
      </c>
      <c r="G209">
        <v>0</v>
      </c>
      <c r="H209" s="6"/>
      <c r="I209" s="6"/>
      <c r="J209" s="6"/>
    </row>
    <row r="210" spans="1:10" x14ac:dyDescent="0.2">
      <c r="H210" s="6"/>
      <c r="I210" s="6"/>
      <c r="J210" s="6"/>
    </row>
    <row r="211" spans="1:10" x14ac:dyDescent="0.2">
      <c r="H211" s="6"/>
      <c r="I211" s="6"/>
      <c r="J211" s="6"/>
    </row>
    <row r="212" spans="1:10" x14ac:dyDescent="0.2">
      <c r="A212" t="s">
        <v>74</v>
      </c>
      <c r="B212" t="s">
        <v>47</v>
      </c>
      <c r="C212">
        <v>67</v>
      </c>
      <c r="D212">
        <v>1</v>
      </c>
      <c r="E212">
        <v>9.3010000000000002</v>
      </c>
      <c r="F212">
        <v>9.3010000000000002</v>
      </c>
      <c r="G212">
        <v>0</v>
      </c>
      <c r="H212" s="6">
        <f>AVERAGE(F212:F216)/B$13</f>
        <v>71.485283916360871</v>
      </c>
      <c r="I212" s="6">
        <f>STDEV(F212:F216)/B$13</f>
        <v>1.1219140539182331</v>
      </c>
      <c r="J212" s="6">
        <f>I212/H212*100</f>
        <v>1.5694335847233867</v>
      </c>
    </row>
    <row r="213" spans="1:10" x14ac:dyDescent="0.2">
      <c r="A213" t="s">
        <v>74</v>
      </c>
      <c r="B213" t="s">
        <v>47</v>
      </c>
      <c r="C213">
        <v>67</v>
      </c>
      <c r="D213">
        <v>2</v>
      </c>
      <c r="E213">
        <v>9.2200000000000006</v>
      </c>
      <c r="F213">
        <v>9.2200000000000006</v>
      </c>
      <c r="G213">
        <v>0</v>
      </c>
      <c r="H213" s="6"/>
      <c r="I213" s="6"/>
      <c r="J213" s="6"/>
    </row>
    <row r="214" spans="1:10" x14ac:dyDescent="0.2">
      <c r="A214" t="s">
        <v>74</v>
      </c>
      <c r="B214" t="s">
        <v>47</v>
      </c>
      <c r="C214">
        <v>67</v>
      </c>
      <c r="D214">
        <v>3</v>
      </c>
      <c r="E214">
        <v>9.0210000000000008</v>
      </c>
      <c r="F214">
        <v>9.0210000000000008</v>
      </c>
      <c r="G214">
        <v>0</v>
      </c>
      <c r="H214" s="6"/>
      <c r="I214" s="6"/>
      <c r="J214" s="6"/>
    </row>
    <row r="215" spans="1:10" x14ac:dyDescent="0.2">
      <c r="H215" s="6"/>
      <c r="I215" s="6"/>
      <c r="J215" s="6"/>
    </row>
    <row r="216" spans="1:10" x14ac:dyDescent="0.2">
      <c r="H216" s="6"/>
      <c r="I216" s="6"/>
      <c r="J216" s="6"/>
    </row>
    <row r="217" spans="1:10" x14ac:dyDescent="0.2">
      <c r="A217" t="s">
        <v>75</v>
      </c>
      <c r="B217" t="s">
        <v>49</v>
      </c>
      <c r="C217">
        <v>68</v>
      </c>
      <c r="D217">
        <v>1</v>
      </c>
      <c r="E217">
        <v>7.7430000000000003</v>
      </c>
      <c r="F217">
        <v>7.7430000000000003</v>
      </c>
      <c r="G217">
        <v>0</v>
      </c>
      <c r="H217" s="6">
        <f>AVERAGE(F217:F221)/B$13</f>
        <v>59.125508954131888</v>
      </c>
      <c r="I217" s="6">
        <f>STDEV(F217:F221)/B$13</f>
        <v>1.0464182564100202</v>
      </c>
      <c r="J217" s="6">
        <f>I217/H217*100</f>
        <v>1.7698253679673279</v>
      </c>
    </row>
    <row r="218" spans="1:10" x14ac:dyDescent="0.2">
      <c r="A218" t="s">
        <v>75</v>
      </c>
      <c r="B218" t="s">
        <v>49</v>
      </c>
      <c r="C218">
        <v>68</v>
      </c>
      <c r="D218">
        <v>2</v>
      </c>
      <c r="E218">
        <v>7.4829999999999997</v>
      </c>
      <c r="F218">
        <v>7.4829999999999997</v>
      </c>
      <c r="G218">
        <v>0</v>
      </c>
      <c r="H218" s="6"/>
      <c r="I218" s="6"/>
      <c r="J218" s="6"/>
    </row>
    <row r="219" spans="1:10" x14ac:dyDescent="0.2">
      <c r="A219" t="s">
        <v>75</v>
      </c>
      <c r="B219" t="s">
        <v>49</v>
      </c>
      <c r="C219">
        <v>68</v>
      </c>
      <c r="D219">
        <v>3</v>
      </c>
      <c r="E219">
        <v>7.5540000000000003</v>
      </c>
      <c r="F219">
        <v>7.5540000000000003</v>
      </c>
      <c r="G219">
        <v>0</v>
      </c>
      <c r="H219" s="6"/>
      <c r="I219" s="6"/>
      <c r="J219" s="6"/>
    </row>
    <row r="220" spans="1:10" x14ac:dyDescent="0.2">
      <c r="H220" s="6"/>
      <c r="I220" s="6"/>
      <c r="J220" s="6"/>
    </row>
    <row r="221" spans="1:10" x14ac:dyDescent="0.2">
      <c r="H221" s="6"/>
      <c r="I221" s="6"/>
      <c r="J221" s="6"/>
    </row>
    <row r="222" spans="1:10" x14ac:dyDescent="0.2">
      <c r="A222" t="s">
        <v>79</v>
      </c>
      <c r="B222" t="s">
        <v>183</v>
      </c>
      <c r="C222">
        <v>27</v>
      </c>
      <c r="D222">
        <v>1</v>
      </c>
      <c r="E222">
        <v>7.89</v>
      </c>
      <c r="F222">
        <v>7.89</v>
      </c>
      <c r="G222">
        <v>0</v>
      </c>
      <c r="H222" s="6">
        <f>AVERAGE(F222:F226)/B$13</f>
        <v>61.479628208802545</v>
      </c>
      <c r="I222" s="6">
        <f>STDEV(F222:F226)/B$13</f>
        <v>0.11184771712005095</v>
      </c>
      <c r="J222" s="6">
        <f>I222/H222*100</f>
        <v>0.18192646959442216</v>
      </c>
    </row>
    <row r="223" spans="1:10" x14ac:dyDescent="0.2">
      <c r="A223" t="s">
        <v>79</v>
      </c>
      <c r="B223" t="s">
        <v>183</v>
      </c>
      <c r="C223">
        <v>27</v>
      </c>
      <c r="D223">
        <v>2</v>
      </c>
      <c r="E223">
        <v>7.9119999999999999</v>
      </c>
      <c r="F223">
        <v>7.9119999999999999</v>
      </c>
      <c r="G223">
        <v>0</v>
      </c>
      <c r="H223" s="6"/>
      <c r="I223" s="6"/>
      <c r="J223" s="6"/>
    </row>
    <row r="224" spans="1:10" x14ac:dyDescent="0.2">
      <c r="A224" t="s">
        <v>79</v>
      </c>
      <c r="B224" t="s">
        <v>183</v>
      </c>
      <c r="C224">
        <v>27</v>
      </c>
      <c r="D224">
        <v>3</v>
      </c>
      <c r="E224">
        <v>7.556</v>
      </c>
      <c r="G224">
        <v>1</v>
      </c>
      <c r="H224" s="6"/>
      <c r="I224" s="6"/>
      <c r="J224" s="6"/>
    </row>
    <row r="225" spans="1:10" x14ac:dyDescent="0.2">
      <c r="A225" t="s">
        <v>79</v>
      </c>
      <c r="B225" t="s">
        <v>183</v>
      </c>
      <c r="C225">
        <v>27</v>
      </c>
      <c r="D225">
        <v>4</v>
      </c>
      <c r="E225">
        <v>7.8849999999999998</v>
      </c>
      <c r="F225">
        <v>7.8849999999999998</v>
      </c>
      <c r="G225">
        <v>0</v>
      </c>
      <c r="H225" s="6"/>
      <c r="I225" s="6"/>
      <c r="J225" s="6"/>
    </row>
    <row r="226" spans="1:10" x14ac:dyDescent="0.2">
      <c r="H226" s="6"/>
      <c r="I226" s="6"/>
      <c r="J226" s="6"/>
    </row>
    <row r="227" spans="1:10" x14ac:dyDescent="0.2">
      <c r="H227" s="6"/>
      <c r="I227" s="6"/>
      <c r="J227" s="6"/>
    </row>
    <row r="228" spans="1:10" x14ac:dyDescent="0.2">
      <c r="A228" t="s">
        <v>81</v>
      </c>
      <c r="B228" t="s">
        <v>183</v>
      </c>
      <c r="C228">
        <v>28</v>
      </c>
      <c r="D228">
        <v>1</v>
      </c>
      <c r="E228">
        <v>8.0850000000000009</v>
      </c>
      <c r="F228">
        <v>8.0850000000000009</v>
      </c>
      <c r="G228">
        <v>0</v>
      </c>
      <c r="H228" s="6">
        <f>AVERAGE(F228:F232)/B$13</f>
        <v>62.3750759958603</v>
      </c>
      <c r="I228" s="6">
        <f>STDEV(F228:F232)/B$13</f>
        <v>1.119100381459369</v>
      </c>
      <c r="J228" s="6">
        <f>I228/H228*100</f>
        <v>1.7941467222158434</v>
      </c>
    </row>
    <row r="229" spans="1:10" x14ac:dyDescent="0.2">
      <c r="A229" t="s">
        <v>81</v>
      </c>
      <c r="B229" t="s">
        <v>183</v>
      </c>
      <c r="C229">
        <v>28</v>
      </c>
      <c r="D229">
        <v>2</v>
      </c>
      <c r="E229">
        <v>8.1020000000000003</v>
      </c>
      <c r="F229">
        <v>8.1020000000000003</v>
      </c>
      <c r="G229">
        <v>0</v>
      </c>
      <c r="H229" s="6"/>
      <c r="I229" s="6"/>
      <c r="J229" s="6"/>
    </row>
    <row r="230" spans="1:10" x14ac:dyDescent="0.2">
      <c r="A230" t="s">
        <v>81</v>
      </c>
      <c r="B230" t="s">
        <v>183</v>
      </c>
      <c r="C230">
        <v>28</v>
      </c>
      <c r="D230">
        <v>3</v>
      </c>
      <c r="E230">
        <v>7.8449999999999998</v>
      </c>
      <c r="F230">
        <v>7.8449999999999998</v>
      </c>
      <c r="G230">
        <v>0</v>
      </c>
      <c r="H230" s="6"/>
      <c r="I230" s="6"/>
      <c r="J230" s="6"/>
    </row>
    <row r="231" spans="1:10" x14ac:dyDescent="0.2">
      <c r="H231" s="6"/>
      <c r="I231" s="6"/>
      <c r="J231" s="6"/>
    </row>
    <row r="232" spans="1:10" x14ac:dyDescent="0.2">
      <c r="H232" s="6"/>
      <c r="I232" s="6"/>
      <c r="J232" s="6"/>
    </row>
    <row r="233" spans="1:10" x14ac:dyDescent="0.2">
      <c r="A233" t="s">
        <v>83</v>
      </c>
      <c r="B233" t="s">
        <v>183</v>
      </c>
      <c r="C233">
        <v>29</v>
      </c>
      <c r="D233">
        <v>1</v>
      </c>
      <c r="E233">
        <v>7.9160000000000004</v>
      </c>
      <c r="F233">
        <v>7.9160000000000004</v>
      </c>
      <c r="G233">
        <v>0</v>
      </c>
      <c r="H233" s="6">
        <f>AVERAGE(F233:F237)/B$13</f>
        <v>61.12144909397945</v>
      </c>
      <c r="I233" s="6">
        <f>STDEV(F233:F237)/B$13</f>
        <v>0.45618096142488579</v>
      </c>
      <c r="J233" s="6">
        <f>I233/H233*100</f>
        <v>0.74635167880831588</v>
      </c>
    </row>
    <row r="234" spans="1:10" x14ac:dyDescent="0.2">
      <c r="A234" t="s">
        <v>83</v>
      </c>
      <c r="B234" t="s">
        <v>183</v>
      </c>
      <c r="C234">
        <v>29</v>
      </c>
      <c r="D234">
        <v>2</v>
      </c>
      <c r="E234">
        <v>7.8049999999999997</v>
      </c>
      <c r="F234">
        <v>7.8049999999999997</v>
      </c>
      <c r="G234">
        <v>0</v>
      </c>
      <c r="H234" s="6"/>
      <c r="I234" s="6"/>
      <c r="J234" s="6"/>
    </row>
    <row r="235" spans="1:10" x14ac:dyDescent="0.2">
      <c r="A235" t="s">
        <v>83</v>
      </c>
      <c r="B235" t="s">
        <v>183</v>
      </c>
      <c r="C235">
        <v>29</v>
      </c>
      <c r="D235">
        <v>3</v>
      </c>
      <c r="E235">
        <v>7.8280000000000003</v>
      </c>
      <c r="F235">
        <v>7.8280000000000003</v>
      </c>
      <c r="G235">
        <v>0</v>
      </c>
      <c r="H235" s="6"/>
      <c r="I235" s="6"/>
      <c r="J235" s="6"/>
    </row>
    <row r="236" spans="1:10" x14ac:dyDescent="0.2">
      <c r="H236" s="6"/>
      <c r="I236" s="6"/>
      <c r="J236" s="6"/>
    </row>
    <row r="237" spans="1:10" x14ac:dyDescent="0.2">
      <c r="H237" s="6"/>
      <c r="I237" s="6"/>
      <c r="J237" s="6"/>
    </row>
    <row r="238" spans="1:10" x14ac:dyDescent="0.2">
      <c r="A238" t="s">
        <v>177</v>
      </c>
      <c r="B238" t="s">
        <v>36</v>
      </c>
      <c r="C238">
        <v>0</v>
      </c>
      <c r="D238">
        <v>1</v>
      </c>
      <c r="E238">
        <v>0</v>
      </c>
      <c r="F238">
        <v>0</v>
      </c>
      <c r="G238">
        <v>0</v>
      </c>
      <c r="H238" s="6">
        <f>AVERAGE(F238:F242)/B$13</f>
        <v>0</v>
      </c>
      <c r="I238" s="6">
        <f>STDEV(F238:F242)/B$13</f>
        <v>0</v>
      </c>
      <c r="J238" s="6" t="e">
        <f>I238/H238*100</f>
        <v>#DIV/0!</v>
      </c>
    </row>
    <row r="239" spans="1:10" x14ac:dyDescent="0.2">
      <c r="A239" t="s">
        <v>177</v>
      </c>
      <c r="B239" t="s">
        <v>36</v>
      </c>
      <c r="C239">
        <v>0</v>
      </c>
      <c r="D239">
        <v>2</v>
      </c>
      <c r="E239">
        <v>0</v>
      </c>
      <c r="F239">
        <v>0</v>
      </c>
      <c r="G239">
        <v>0</v>
      </c>
      <c r="H239" s="6"/>
      <c r="I239" s="6"/>
      <c r="J239" s="6"/>
    </row>
    <row r="240" spans="1:10" x14ac:dyDescent="0.2">
      <c r="A240" t="s">
        <v>177</v>
      </c>
      <c r="B240" t="s">
        <v>36</v>
      </c>
      <c r="C240">
        <v>0</v>
      </c>
      <c r="D240">
        <v>3</v>
      </c>
      <c r="E240">
        <v>0</v>
      </c>
      <c r="F240">
        <v>0</v>
      </c>
      <c r="G240">
        <v>0</v>
      </c>
      <c r="H240" s="6"/>
      <c r="I240" s="6"/>
      <c r="J240" s="6"/>
    </row>
    <row r="241" spans="1:10" x14ac:dyDescent="0.2">
      <c r="H241" s="6"/>
      <c r="I241" s="6"/>
      <c r="J241" s="6"/>
    </row>
    <row r="242" spans="1:10" x14ac:dyDescent="0.2">
      <c r="H242" s="6"/>
      <c r="I242" s="6"/>
      <c r="J242" s="6"/>
    </row>
    <row r="243" spans="1:10" x14ac:dyDescent="0.2">
      <c r="A243" t="s">
        <v>85</v>
      </c>
      <c r="B243" t="s">
        <v>184</v>
      </c>
      <c r="C243">
        <v>30</v>
      </c>
      <c r="D243">
        <v>1</v>
      </c>
      <c r="E243">
        <v>7.7060000000000004</v>
      </c>
      <c r="F243">
        <v>7.7060000000000004</v>
      </c>
      <c r="G243">
        <v>0</v>
      </c>
      <c r="H243" s="6">
        <f>AVERAGE(F243:F247)/B$13</f>
        <v>60.765865479988392</v>
      </c>
      <c r="I243" s="6">
        <f>STDEV(F243:F247)/B$13</f>
        <v>0.90815457722293313</v>
      </c>
      <c r="J243" s="6">
        <f>I243/H243*100</f>
        <v>1.4945143462525183</v>
      </c>
    </row>
    <row r="244" spans="1:10" x14ac:dyDescent="0.2">
      <c r="A244" t="s">
        <v>85</v>
      </c>
      <c r="B244" t="s">
        <v>184</v>
      </c>
      <c r="C244">
        <v>30</v>
      </c>
      <c r="D244">
        <v>2</v>
      </c>
      <c r="E244">
        <v>7.9329999999999998</v>
      </c>
      <c r="F244">
        <v>7.9329999999999998</v>
      </c>
      <c r="G244">
        <v>0</v>
      </c>
      <c r="H244" s="6"/>
      <c r="I244" s="6"/>
      <c r="J244" s="6"/>
    </row>
    <row r="245" spans="1:10" x14ac:dyDescent="0.2">
      <c r="A245" t="s">
        <v>85</v>
      </c>
      <c r="B245" t="s">
        <v>184</v>
      </c>
      <c r="C245">
        <v>30</v>
      </c>
      <c r="D245">
        <v>3</v>
      </c>
      <c r="E245">
        <v>7.7729999999999997</v>
      </c>
      <c r="F245">
        <v>7.7729999999999997</v>
      </c>
      <c r="G245">
        <v>0</v>
      </c>
      <c r="H245" s="6"/>
      <c r="I245" s="6"/>
      <c r="J245" s="6"/>
    </row>
    <row r="246" spans="1:10" x14ac:dyDescent="0.2"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A248" t="s">
        <v>86</v>
      </c>
      <c r="B248" t="s">
        <v>184</v>
      </c>
      <c r="C248">
        <v>31</v>
      </c>
      <c r="D248">
        <v>1</v>
      </c>
      <c r="E248">
        <v>7.8310000000000004</v>
      </c>
      <c r="F248">
        <v>7.8310000000000004</v>
      </c>
      <c r="G248">
        <v>0</v>
      </c>
      <c r="H248" s="6">
        <f>AVERAGE(F248:F252)/B$13</f>
        <v>60.900831523255071</v>
      </c>
      <c r="I248" s="6">
        <f>STDEV(F248:F252)/B$13</f>
        <v>7.4005917160340717E-2</v>
      </c>
      <c r="J248" s="6">
        <f>I248/H248*100</f>
        <v>0.12151873021976958</v>
      </c>
    </row>
    <row r="249" spans="1:10" x14ac:dyDescent="0.2">
      <c r="A249" t="s">
        <v>86</v>
      </c>
      <c r="B249" t="s">
        <v>184</v>
      </c>
      <c r="C249">
        <v>31</v>
      </c>
      <c r="D249">
        <v>2</v>
      </c>
      <c r="E249">
        <v>7.8120000000000003</v>
      </c>
      <c r="F249">
        <v>7.8120000000000003</v>
      </c>
      <c r="G249">
        <v>0</v>
      </c>
      <c r="H249" s="6"/>
      <c r="I249" s="6"/>
      <c r="J249" s="6"/>
    </row>
    <row r="250" spans="1:10" x14ac:dyDescent="0.2">
      <c r="A250" t="s">
        <v>86</v>
      </c>
      <c r="B250" t="s">
        <v>184</v>
      </c>
      <c r="C250">
        <v>31</v>
      </c>
      <c r="D250">
        <v>3</v>
      </c>
      <c r="E250">
        <v>7.8209999999999997</v>
      </c>
      <c r="F250">
        <v>7.8209999999999997</v>
      </c>
      <c r="G250">
        <v>0</v>
      </c>
      <c r="H250" s="6"/>
      <c r="I250" s="6"/>
      <c r="J250" s="6"/>
    </row>
    <row r="251" spans="1:10" x14ac:dyDescent="0.2"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A253" t="s">
        <v>88</v>
      </c>
      <c r="B253" t="s">
        <v>184</v>
      </c>
      <c r="C253">
        <v>32</v>
      </c>
      <c r="D253">
        <v>1</v>
      </c>
      <c r="E253">
        <v>8.0500000000000007</v>
      </c>
      <c r="G253">
        <v>1</v>
      </c>
      <c r="H253" s="6">
        <f>AVERAGE(F253:F257)/B$13</f>
        <v>60.623112934225567</v>
      </c>
      <c r="I253" s="6">
        <f>STDEV(F253:F257)/B$13</f>
        <v>0.54401598374790772</v>
      </c>
      <c r="J253" s="6">
        <f>I253/H253*100</f>
        <v>0.89737388500348103</v>
      </c>
    </row>
    <row r="254" spans="1:10" x14ac:dyDescent="0.2">
      <c r="A254" t="s">
        <v>88</v>
      </c>
      <c r="B254" t="s">
        <v>184</v>
      </c>
      <c r="C254">
        <v>32</v>
      </c>
      <c r="D254">
        <v>2</v>
      </c>
      <c r="E254">
        <v>7.7229999999999999</v>
      </c>
      <c r="F254">
        <v>7.7229999999999999</v>
      </c>
      <c r="G254">
        <v>0</v>
      </c>
      <c r="H254" s="6"/>
      <c r="I254" s="6"/>
      <c r="J254" s="6"/>
    </row>
    <row r="255" spans="1:10" x14ac:dyDescent="0.2">
      <c r="A255" t="s">
        <v>88</v>
      </c>
      <c r="B255" t="s">
        <v>184</v>
      </c>
      <c r="C255">
        <v>32</v>
      </c>
      <c r="D255">
        <v>3</v>
      </c>
      <c r="E255">
        <v>7.7729999999999997</v>
      </c>
      <c r="F255">
        <v>7.7729999999999997</v>
      </c>
      <c r="G255">
        <v>0</v>
      </c>
      <c r="H255" s="6"/>
      <c r="I255" s="6"/>
      <c r="J255" s="6"/>
    </row>
    <row r="256" spans="1:10" x14ac:dyDescent="0.2">
      <c r="A256" t="s">
        <v>88</v>
      </c>
      <c r="B256" t="s">
        <v>184</v>
      </c>
      <c r="C256">
        <v>32</v>
      </c>
      <c r="D256">
        <v>4</v>
      </c>
      <c r="E256">
        <v>7.8609999999999998</v>
      </c>
      <c r="F256">
        <v>7.8609999999999998</v>
      </c>
      <c r="G256">
        <v>0</v>
      </c>
      <c r="H256" s="6"/>
      <c r="I256" s="6"/>
      <c r="J256" s="6"/>
    </row>
    <row r="257" spans="1:10" x14ac:dyDescent="0.2">
      <c r="H257" s="6"/>
      <c r="I257" s="6"/>
      <c r="J257" s="6"/>
    </row>
    <row r="258" spans="1:10" x14ac:dyDescent="0.2">
      <c r="H258" s="6"/>
      <c r="I258" s="6"/>
      <c r="J258" s="6"/>
    </row>
    <row r="259" spans="1:10" x14ac:dyDescent="0.2">
      <c r="A259" t="s">
        <v>177</v>
      </c>
      <c r="B259" t="s">
        <v>36</v>
      </c>
      <c r="C259">
        <v>0</v>
      </c>
      <c r="D259">
        <v>1</v>
      </c>
      <c r="E259">
        <v>0</v>
      </c>
      <c r="F259">
        <v>0</v>
      </c>
      <c r="G259">
        <v>0</v>
      </c>
      <c r="H259" s="6">
        <f>AVERAGE(F259:F263)/B$13</f>
        <v>0</v>
      </c>
      <c r="I259" s="6">
        <f>STDEV(F259:F263)/B$13</f>
        <v>0</v>
      </c>
      <c r="J259" s="6" t="e">
        <f>I259/H259*100</f>
        <v>#DIV/0!</v>
      </c>
    </row>
    <row r="260" spans="1:10" x14ac:dyDescent="0.2">
      <c r="A260" t="s">
        <v>177</v>
      </c>
      <c r="B260" t="s">
        <v>36</v>
      </c>
      <c r="C260">
        <v>0</v>
      </c>
      <c r="D260">
        <v>2</v>
      </c>
      <c r="E260">
        <v>0</v>
      </c>
      <c r="F260">
        <v>0</v>
      </c>
      <c r="G260">
        <v>0</v>
      </c>
      <c r="H260" s="6"/>
      <c r="I260" s="6"/>
      <c r="J260" s="6"/>
    </row>
    <row r="261" spans="1:10" x14ac:dyDescent="0.2">
      <c r="A261" t="s">
        <v>177</v>
      </c>
      <c r="B261" t="s">
        <v>36</v>
      </c>
      <c r="C261">
        <v>0</v>
      </c>
      <c r="D261">
        <v>3</v>
      </c>
      <c r="E261">
        <v>0</v>
      </c>
      <c r="F261">
        <v>0</v>
      </c>
      <c r="G261">
        <v>0</v>
      </c>
      <c r="H261" s="6"/>
      <c r="I261" s="6"/>
      <c r="J261" s="6"/>
    </row>
    <row r="262" spans="1:10" x14ac:dyDescent="0.2">
      <c r="H262" s="6"/>
      <c r="I262" s="6"/>
      <c r="J262" s="6"/>
    </row>
    <row r="263" spans="1:10" x14ac:dyDescent="0.2">
      <c r="H263" s="6"/>
      <c r="I263" s="6"/>
      <c r="J263" s="6"/>
    </row>
    <row r="264" spans="1:10" x14ac:dyDescent="0.2">
      <c r="A264" t="s">
        <v>89</v>
      </c>
      <c r="B264" t="s">
        <v>185</v>
      </c>
      <c r="C264">
        <v>33</v>
      </c>
      <c r="D264">
        <v>1</v>
      </c>
      <c r="E264">
        <v>7.7309999999999999</v>
      </c>
      <c r="F264">
        <v>7.7309999999999999</v>
      </c>
      <c r="G264">
        <v>0</v>
      </c>
      <c r="H264" s="6">
        <f>AVERAGE(F264:F268)/B$13</f>
        <v>60.651663443378126</v>
      </c>
      <c r="I264" s="6">
        <f>STDEV(F264:F268)/B$13</f>
        <v>0.65027008818093623</v>
      </c>
      <c r="J264" s="6">
        <f>I264/H264*100</f>
        <v>1.072138917983678</v>
      </c>
    </row>
    <row r="265" spans="1:10" x14ac:dyDescent="0.2">
      <c r="A265" t="s">
        <v>89</v>
      </c>
      <c r="B265" t="s">
        <v>185</v>
      </c>
      <c r="C265">
        <v>33</v>
      </c>
      <c r="D265">
        <v>2</v>
      </c>
      <c r="E265">
        <v>7.8849999999999998</v>
      </c>
      <c r="F265">
        <v>7.8849999999999998</v>
      </c>
      <c r="G265">
        <v>0</v>
      </c>
      <c r="H265" s="6"/>
      <c r="I265" s="6"/>
      <c r="J265" s="6"/>
    </row>
    <row r="266" spans="1:10" x14ac:dyDescent="0.2">
      <c r="A266" t="s">
        <v>89</v>
      </c>
      <c r="B266" t="s">
        <v>185</v>
      </c>
      <c r="C266">
        <v>33</v>
      </c>
      <c r="D266">
        <v>3</v>
      </c>
      <c r="E266">
        <v>7.7519999999999998</v>
      </c>
      <c r="F266">
        <v>7.7519999999999998</v>
      </c>
      <c r="G266">
        <v>0</v>
      </c>
      <c r="H266" s="6"/>
      <c r="I266" s="6"/>
      <c r="J266" s="6"/>
    </row>
    <row r="267" spans="1:10" x14ac:dyDescent="0.2">
      <c r="H267" s="6"/>
      <c r="I267" s="6"/>
      <c r="J267" s="6"/>
    </row>
    <row r="268" spans="1:10" x14ac:dyDescent="0.2">
      <c r="H268" s="6"/>
      <c r="I268" s="6"/>
      <c r="J268" s="6"/>
    </row>
    <row r="269" spans="1:10" x14ac:dyDescent="0.2">
      <c r="A269" t="s">
        <v>91</v>
      </c>
      <c r="B269" t="s">
        <v>185</v>
      </c>
      <c r="C269">
        <v>34</v>
      </c>
      <c r="D269">
        <v>1</v>
      </c>
      <c r="E269">
        <v>7.76</v>
      </c>
      <c r="F269">
        <v>7.76</v>
      </c>
      <c r="G269">
        <v>0</v>
      </c>
      <c r="H269" s="6">
        <f>AVERAGE(F269:F273)/B$13</f>
        <v>59.935305213731937</v>
      </c>
      <c r="I269" s="6">
        <f>STDEV(F269:F273)/B$13</f>
        <v>0.88592926089276081</v>
      </c>
      <c r="J269" s="6">
        <f>I269/H269*100</f>
        <v>1.4781425701153903</v>
      </c>
    </row>
    <row r="270" spans="1:10" x14ac:dyDescent="0.2">
      <c r="A270" t="s">
        <v>91</v>
      </c>
      <c r="B270" t="s">
        <v>185</v>
      </c>
      <c r="C270">
        <v>34</v>
      </c>
      <c r="D270">
        <v>2</v>
      </c>
      <c r="E270">
        <v>7.5659999999999998</v>
      </c>
      <c r="F270">
        <v>7.5659999999999998</v>
      </c>
      <c r="G270">
        <v>0</v>
      </c>
      <c r="H270" s="6"/>
      <c r="I270" s="6"/>
      <c r="J270" s="6"/>
    </row>
    <row r="271" spans="1:10" x14ac:dyDescent="0.2">
      <c r="A271" t="s">
        <v>91</v>
      </c>
      <c r="B271" t="s">
        <v>185</v>
      </c>
      <c r="C271">
        <v>34</v>
      </c>
      <c r="D271">
        <v>3</v>
      </c>
      <c r="E271">
        <v>7.766</v>
      </c>
      <c r="F271">
        <v>7.766</v>
      </c>
      <c r="G271">
        <v>0</v>
      </c>
      <c r="H271" s="6"/>
      <c r="I271" s="6"/>
      <c r="J271" s="6"/>
    </row>
    <row r="272" spans="1:10" x14ac:dyDescent="0.2">
      <c r="H272" s="6"/>
      <c r="I272" s="6"/>
      <c r="J272" s="6"/>
    </row>
    <row r="273" spans="1:10" x14ac:dyDescent="0.2">
      <c r="H273" s="6"/>
      <c r="I273" s="6"/>
      <c r="J273" s="6"/>
    </row>
    <row r="274" spans="1:10" x14ac:dyDescent="0.2">
      <c r="A274" t="s">
        <v>92</v>
      </c>
      <c r="B274" t="s">
        <v>185</v>
      </c>
      <c r="C274">
        <v>35</v>
      </c>
      <c r="D274">
        <v>1</v>
      </c>
      <c r="E274">
        <v>7.9</v>
      </c>
      <c r="F274">
        <v>7.9</v>
      </c>
      <c r="G274">
        <v>0</v>
      </c>
      <c r="H274" s="6">
        <f>AVERAGE(F274:F278)/B$13</f>
        <v>60.77884298414866</v>
      </c>
      <c r="I274" s="6">
        <f>STDEV(F274:F278)/B$13</f>
        <v>0.84534071499300156</v>
      </c>
      <c r="J274" s="6">
        <f>I274/H274*100</f>
        <v>1.3908470011735323</v>
      </c>
    </row>
    <row r="275" spans="1:10" x14ac:dyDescent="0.2">
      <c r="A275" t="s">
        <v>92</v>
      </c>
      <c r="B275" t="s">
        <v>185</v>
      </c>
      <c r="C275">
        <v>35</v>
      </c>
      <c r="D275">
        <v>2</v>
      </c>
      <c r="E275">
        <v>7.6870000000000003</v>
      </c>
      <c r="F275">
        <v>7.6870000000000003</v>
      </c>
      <c r="G275">
        <v>0</v>
      </c>
      <c r="H275" s="6"/>
      <c r="I275" s="6"/>
      <c r="J275" s="6"/>
    </row>
    <row r="276" spans="1:10" x14ac:dyDescent="0.2">
      <c r="A276" t="s">
        <v>92</v>
      </c>
      <c r="B276" t="s">
        <v>185</v>
      </c>
      <c r="C276">
        <v>35</v>
      </c>
      <c r="D276">
        <v>3</v>
      </c>
      <c r="E276">
        <v>7.83</v>
      </c>
      <c r="F276">
        <v>7.83</v>
      </c>
      <c r="G276">
        <v>0</v>
      </c>
      <c r="H276" s="6"/>
      <c r="I276" s="6"/>
      <c r="J276" s="6"/>
    </row>
    <row r="277" spans="1:10" x14ac:dyDescent="0.2">
      <c r="H277" s="6"/>
      <c r="I277" s="6"/>
      <c r="J277" s="6"/>
    </row>
    <row r="278" spans="1:10" x14ac:dyDescent="0.2">
      <c r="H278" s="6"/>
      <c r="I278" s="6"/>
      <c r="J278" s="6"/>
    </row>
    <row r="279" spans="1:10" x14ac:dyDescent="0.2">
      <c r="A279" t="s">
        <v>177</v>
      </c>
      <c r="B279" t="s">
        <v>36</v>
      </c>
      <c r="C279">
        <v>0</v>
      </c>
      <c r="D279">
        <v>1</v>
      </c>
      <c r="E279">
        <v>0.16250000000000001</v>
      </c>
      <c r="F279">
        <v>0.16250000000000001</v>
      </c>
      <c r="G279">
        <v>0</v>
      </c>
      <c r="H279" s="6">
        <f>AVERAGE(F279:F283)/B$13</f>
        <v>0.42176888520835959</v>
      </c>
      <c r="I279" s="6">
        <f>STDEV(F279:F283)/B$13</f>
        <v>0.73052513823256449</v>
      </c>
      <c r="J279" s="6">
        <f>I279/H279*100</f>
        <v>173.20508075688775</v>
      </c>
    </row>
    <row r="280" spans="1:10" x14ac:dyDescent="0.2">
      <c r="A280" t="s">
        <v>177</v>
      </c>
      <c r="B280" t="s">
        <v>36</v>
      </c>
      <c r="C280">
        <v>0</v>
      </c>
      <c r="D280">
        <v>2</v>
      </c>
      <c r="E280">
        <v>0</v>
      </c>
      <c r="F280">
        <v>0</v>
      </c>
      <c r="G280">
        <v>0</v>
      </c>
      <c r="H280" s="6"/>
      <c r="I280" s="6"/>
      <c r="J280" s="6"/>
    </row>
    <row r="281" spans="1:10" x14ac:dyDescent="0.2">
      <c r="A281" t="s">
        <v>177</v>
      </c>
      <c r="B281" t="s">
        <v>36</v>
      </c>
      <c r="C281">
        <v>0</v>
      </c>
      <c r="D281">
        <v>3</v>
      </c>
      <c r="E281">
        <v>0</v>
      </c>
      <c r="F281">
        <v>0</v>
      </c>
      <c r="G281">
        <v>0</v>
      </c>
      <c r="H281" s="6"/>
      <c r="I281" s="6"/>
      <c r="J281" s="6"/>
    </row>
    <row r="282" spans="1:10" x14ac:dyDescent="0.2">
      <c r="H282" s="6"/>
      <c r="I282" s="6"/>
      <c r="J282" s="6"/>
    </row>
    <row r="283" spans="1:10" x14ac:dyDescent="0.2">
      <c r="H283" s="6"/>
      <c r="I283" s="6"/>
      <c r="J283" s="6"/>
    </row>
    <row r="284" spans="1:10" x14ac:dyDescent="0.2">
      <c r="A284" t="s">
        <v>94</v>
      </c>
      <c r="B284" t="s">
        <v>186</v>
      </c>
      <c r="C284">
        <v>36</v>
      </c>
      <c r="D284">
        <v>1</v>
      </c>
      <c r="E284">
        <v>7.875</v>
      </c>
      <c r="F284">
        <v>7.875</v>
      </c>
      <c r="G284">
        <v>0</v>
      </c>
      <c r="H284" s="6">
        <f>AVERAGE(F284:F288)/B$13</f>
        <v>60.700977959187114</v>
      </c>
      <c r="I284" s="6">
        <f>STDEV(F284:F288)/B$13</f>
        <v>0.80353285260060225</v>
      </c>
      <c r="J284" s="6">
        <f>I284/H284*100</f>
        <v>1.3237560243936519</v>
      </c>
    </row>
    <row r="285" spans="1:10" x14ac:dyDescent="0.2">
      <c r="A285" t="s">
        <v>94</v>
      </c>
      <c r="B285" t="s">
        <v>186</v>
      </c>
      <c r="C285">
        <v>36</v>
      </c>
      <c r="D285">
        <v>2</v>
      </c>
      <c r="E285">
        <v>7.6790000000000003</v>
      </c>
      <c r="F285">
        <v>7.6790000000000003</v>
      </c>
      <c r="G285">
        <v>0</v>
      </c>
      <c r="H285" s="6"/>
      <c r="I285" s="6"/>
      <c r="J285" s="6"/>
    </row>
    <row r="286" spans="1:10" x14ac:dyDescent="0.2">
      <c r="A286" t="s">
        <v>94</v>
      </c>
      <c r="B286" t="s">
        <v>186</v>
      </c>
      <c r="C286">
        <v>36</v>
      </c>
      <c r="D286">
        <v>3</v>
      </c>
      <c r="E286">
        <v>7.8330000000000002</v>
      </c>
      <c r="F286">
        <v>7.8330000000000002</v>
      </c>
      <c r="G286">
        <v>0</v>
      </c>
      <c r="H286" s="6"/>
      <c r="I286" s="6"/>
      <c r="J286" s="6"/>
    </row>
    <row r="287" spans="1:10" x14ac:dyDescent="0.2">
      <c r="H287" s="6"/>
      <c r="I287" s="6"/>
      <c r="J287" s="6"/>
    </row>
    <row r="288" spans="1:10" x14ac:dyDescent="0.2">
      <c r="H288" s="6"/>
      <c r="I288" s="6"/>
      <c r="J288" s="6"/>
    </row>
    <row r="289" spans="1:10" x14ac:dyDescent="0.2">
      <c r="A289" t="s">
        <v>95</v>
      </c>
      <c r="B289" t="s">
        <v>186</v>
      </c>
      <c r="C289">
        <v>37</v>
      </c>
      <c r="D289">
        <v>1</v>
      </c>
      <c r="E289">
        <v>7.4240000000000004</v>
      </c>
      <c r="F289">
        <v>7.4240000000000004</v>
      </c>
      <c r="G289">
        <v>0</v>
      </c>
      <c r="H289" s="6">
        <f>AVERAGE(F289:F293)/B$13</f>
        <v>59.071003436658806</v>
      </c>
      <c r="I289" s="6">
        <f>STDEV(F289:F293)/B$13</f>
        <v>1.1201292735149611</v>
      </c>
      <c r="J289" s="6">
        <f>I289/H289*100</f>
        <v>1.8962421634094357</v>
      </c>
    </row>
    <row r="290" spans="1:10" x14ac:dyDescent="0.2">
      <c r="A290" t="s">
        <v>95</v>
      </c>
      <c r="B290" t="s">
        <v>186</v>
      </c>
      <c r="C290">
        <v>37</v>
      </c>
      <c r="D290">
        <v>2</v>
      </c>
      <c r="E290">
        <v>7.6980000000000004</v>
      </c>
      <c r="F290">
        <v>7.6980000000000004</v>
      </c>
      <c r="G290">
        <v>0</v>
      </c>
      <c r="H290" s="6"/>
      <c r="I290" s="6"/>
      <c r="J290" s="6"/>
    </row>
    <row r="291" spans="1:10" x14ac:dyDescent="0.2">
      <c r="A291" t="s">
        <v>95</v>
      </c>
      <c r="B291" t="s">
        <v>186</v>
      </c>
      <c r="C291">
        <v>37</v>
      </c>
      <c r="D291">
        <v>3</v>
      </c>
      <c r="E291">
        <v>7.6369999999999996</v>
      </c>
      <c r="F291">
        <v>7.6369999999999996</v>
      </c>
      <c r="G291">
        <v>0</v>
      </c>
      <c r="H291" s="6"/>
      <c r="I291" s="6"/>
      <c r="J291" s="6"/>
    </row>
    <row r="292" spans="1:10" x14ac:dyDescent="0.2">
      <c r="H292" s="6"/>
      <c r="I292" s="6"/>
      <c r="J292" s="6"/>
    </row>
    <row r="293" spans="1:10" x14ac:dyDescent="0.2">
      <c r="H293" s="6"/>
      <c r="I293" s="6"/>
      <c r="J293" s="6"/>
    </row>
    <row r="294" spans="1:10" x14ac:dyDescent="0.2">
      <c r="A294" t="s">
        <v>97</v>
      </c>
      <c r="B294" t="s">
        <v>186</v>
      </c>
      <c r="C294">
        <v>38</v>
      </c>
      <c r="D294">
        <v>1</v>
      </c>
      <c r="E294">
        <v>7.57</v>
      </c>
      <c r="F294">
        <v>7.57</v>
      </c>
      <c r="G294">
        <v>0</v>
      </c>
      <c r="H294" s="6">
        <f>AVERAGE(F294:F298)/B$13</f>
        <v>58.593431283561337</v>
      </c>
      <c r="I294" s="6">
        <f>STDEV(F294:F298)/B$13</f>
        <v>0.37593569508204688</v>
      </c>
      <c r="J294" s="6">
        <f>I294/H294*100</f>
        <v>0.6416004095454253</v>
      </c>
    </row>
    <row r="295" spans="1:10" x14ac:dyDescent="0.2">
      <c r="A295" t="s">
        <v>97</v>
      </c>
      <c r="B295" t="s">
        <v>186</v>
      </c>
      <c r="C295">
        <v>38</v>
      </c>
      <c r="D295">
        <v>2</v>
      </c>
      <c r="E295">
        <v>7.4740000000000002</v>
      </c>
      <c r="F295">
        <v>7.4740000000000002</v>
      </c>
      <c r="G295">
        <v>0</v>
      </c>
      <c r="H295" s="6"/>
      <c r="I295" s="6"/>
      <c r="J295" s="6"/>
    </row>
    <row r="296" spans="1:10" x14ac:dyDescent="0.2">
      <c r="A296" t="s">
        <v>97</v>
      </c>
      <c r="B296" t="s">
        <v>186</v>
      </c>
      <c r="C296">
        <v>38</v>
      </c>
      <c r="D296">
        <v>3</v>
      </c>
      <c r="E296">
        <v>7.5309999999999997</v>
      </c>
      <c r="F296">
        <v>7.5309999999999997</v>
      </c>
      <c r="G296">
        <v>0</v>
      </c>
      <c r="H296" s="6"/>
      <c r="I296" s="6"/>
      <c r="J296" s="6"/>
    </row>
    <row r="297" spans="1:10" x14ac:dyDescent="0.2">
      <c r="H297" s="6"/>
      <c r="I297" s="6"/>
      <c r="J297" s="6"/>
    </row>
    <row r="298" spans="1:10" x14ac:dyDescent="0.2">
      <c r="H298" s="6"/>
      <c r="I298" s="6"/>
      <c r="J298" s="6"/>
    </row>
    <row r="299" spans="1:10" x14ac:dyDescent="0.2">
      <c r="A299" t="s">
        <v>177</v>
      </c>
      <c r="B299" t="s">
        <v>36</v>
      </c>
      <c r="C299">
        <v>0</v>
      </c>
      <c r="D299">
        <v>1</v>
      </c>
      <c r="E299">
        <v>0.11890000000000001</v>
      </c>
      <c r="F299">
        <v>0.11890000000000001</v>
      </c>
      <c r="G299">
        <v>0</v>
      </c>
      <c r="H299" s="6">
        <f>AVERAGE(F299:F303)/B$13</f>
        <v>0.71116722798209564</v>
      </c>
      <c r="I299" s="6">
        <f>STDEV(F299:F303)/B$13</f>
        <v>0.63180850721779935</v>
      </c>
      <c r="J299" s="6">
        <f>I299/H299*100</f>
        <v>88.841060492976737</v>
      </c>
    </row>
    <row r="300" spans="1:10" x14ac:dyDescent="0.2">
      <c r="A300" t="s">
        <v>177</v>
      </c>
      <c r="B300" t="s">
        <v>36</v>
      </c>
      <c r="C300">
        <v>0</v>
      </c>
      <c r="D300">
        <v>2</v>
      </c>
      <c r="E300">
        <v>0</v>
      </c>
      <c r="F300">
        <v>0</v>
      </c>
      <c r="G300">
        <v>0</v>
      </c>
      <c r="H300" s="6"/>
      <c r="I300" s="6"/>
      <c r="J300" s="6"/>
    </row>
    <row r="301" spans="1:10" x14ac:dyDescent="0.2">
      <c r="A301" t="s">
        <v>177</v>
      </c>
      <c r="B301" t="s">
        <v>36</v>
      </c>
      <c r="C301">
        <v>0</v>
      </c>
      <c r="D301">
        <v>3</v>
      </c>
      <c r="E301">
        <v>0.15509999999999999</v>
      </c>
      <c r="F301">
        <v>0.15509999999999999</v>
      </c>
      <c r="G301">
        <v>0</v>
      </c>
      <c r="H301" s="6"/>
      <c r="I301" s="6"/>
      <c r="J301" s="6"/>
    </row>
    <row r="302" spans="1:10" x14ac:dyDescent="0.2">
      <c r="H302" s="6"/>
      <c r="I302" s="6"/>
      <c r="J302" s="6"/>
    </row>
    <row r="303" spans="1:10" x14ac:dyDescent="0.2">
      <c r="H303" s="6"/>
      <c r="I303" s="6"/>
      <c r="J303" s="6"/>
    </row>
    <row r="304" spans="1:10" x14ac:dyDescent="0.2">
      <c r="A304" t="s">
        <v>98</v>
      </c>
      <c r="B304" t="s">
        <v>187</v>
      </c>
      <c r="C304">
        <v>39</v>
      </c>
      <c r="D304">
        <v>1</v>
      </c>
      <c r="E304">
        <v>7.468</v>
      </c>
      <c r="F304">
        <v>7.468</v>
      </c>
      <c r="G304">
        <v>0</v>
      </c>
      <c r="H304" s="6">
        <f>AVERAGE(F304:F308)/B$13</f>
        <v>56.903760241895853</v>
      </c>
      <c r="I304" s="6">
        <f>STDEV(F304:F308)/B$13</f>
        <v>1.1039272551054309</v>
      </c>
      <c r="J304" s="6">
        <f>I304/H304*100</f>
        <v>1.9399899943565688</v>
      </c>
    </row>
    <row r="305" spans="1:10" x14ac:dyDescent="0.2">
      <c r="A305" t="s">
        <v>98</v>
      </c>
      <c r="B305" t="s">
        <v>187</v>
      </c>
      <c r="C305">
        <v>39</v>
      </c>
      <c r="D305">
        <v>2</v>
      </c>
      <c r="E305">
        <v>7.258</v>
      </c>
      <c r="F305">
        <v>7.258</v>
      </c>
      <c r="G305">
        <v>0</v>
      </c>
      <c r="H305" s="6"/>
      <c r="I305" s="6"/>
      <c r="J305" s="6"/>
    </row>
    <row r="306" spans="1:10" x14ac:dyDescent="0.2">
      <c r="A306" t="s">
        <v>98</v>
      </c>
      <c r="B306" t="s">
        <v>187</v>
      </c>
      <c r="C306">
        <v>39</v>
      </c>
      <c r="D306">
        <v>3</v>
      </c>
      <c r="E306">
        <v>7.1980000000000004</v>
      </c>
      <c r="F306">
        <v>7.1980000000000004</v>
      </c>
      <c r="G306">
        <v>0</v>
      </c>
      <c r="H306" s="6"/>
      <c r="I306" s="6"/>
      <c r="J306" s="6"/>
    </row>
    <row r="307" spans="1:10" x14ac:dyDescent="0.2">
      <c r="H307" s="6"/>
      <c r="I307" s="6"/>
      <c r="J307" s="6"/>
    </row>
    <row r="308" spans="1:10" x14ac:dyDescent="0.2">
      <c r="H308" s="6"/>
      <c r="I308" s="6"/>
      <c r="J308" s="6"/>
    </row>
    <row r="309" spans="1:10" x14ac:dyDescent="0.2">
      <c r="A309" t="s">
        <v>100</v>
      </c>
      <c r="B309" t="s">
        <v>187</v>
      </c>
      <c r="C309">
        <v>40</v>
      </c>
      <c r="D309">
        <v>1</v>
      </c>
      <c r="E309">
        <v>7.5439999999999996</v>
      </c>
      <c r="F309">
        <v>7.5439999999999996</v>
      </c>
      <c r="G309">
        <v>0</v>
      </c>
      <c r="H309" s="6">
        <f>AVERAGE(F309:F313)/B$13</f>
        <v>57.928983070556171</v>
      </c>
      <c r="I309" s="6">
        <f>STDEV(F309:F313)/B$13</f>
        <v>0.96860877919059407</v>
      </c>
      <c r="J309" s="6">
        <f>I309/H309*100</f>
        <v>1.6720624596686786</v>
      </c>
    </row>
    <row r="310" spans="1:10" x14ac:dyDescent="0.2">
      <c r="A310" t="s">
        <v>100</v>
      </c>
      <c r="B310" t="s">
        <v>187</v>
      </c>
      <c r="C310">
        <v>40</v>
      </c>
      <c r="D310">
        <v>2</v>
      </c>
      <c r="E310">
        <v>7.4729999999999999</v>
      </c>
      <c r="F310">
        <v>7.4729999999999999</v>
      </c>
      <c r="G310">
        <v>0</v>
      </c>
      <c r="H310" s="6"/>
      <c r="I310" s="6"/>
      <c r="J310" s="6"/>
    </row>
    <row r="311" spans="1:10" x14ac:dyDescent="0.2">
      <c r="A311" t="s">
        <v>100</v>
      </c>
      <c r="B311" t="s">
        <v>187</v>
      </c>
      <c r="C311">
        <v>40</v>
      </c>
      <c r="D311">
        <v>3</v>
      </c>
      <c r="E311">
        <v>7.3019999999999996</v>
      </c>
      <c r="F311">
        <v>7.3019999999999996</v>
      </c>
      <c r="G311">
        <v>0</v>
      </c>
      <c r="H311" s="6"/>
      <c r="I311" s="6"/>
      <c r="J311" s="6"/>
    </row>
    <row r="312" spans="1:10" x14ac:dyDescent="0.2">
      <c r="H312" s="6"/>
      <c r="I312" s="6"/>
      <c r="J312" s="6"/>
    </row>
    <row r="313" spans="1:10" x14ac:dyDescent="0.2">
      <c r="H313" s="6"/>
      <c r="I313" s="6"/>
      <c r="J313" s="6"/>
    </row>
    <row r="314" spans="1:10" x14ac:dyDescent="0.2">
      <c r="A314" t="s">
        <v>104</v>
      </c>
      <c r="B314" t="s">
        <v>187</v>
      </c>
      <c r="C314">
        <v>41</v>
      </c>
      <c r="D314">
        <v>1</v>
      </c>
      <c r="E314">
        <v>7.4630000000000001</v>
      </c>
      <c r="F314">
        <v>7.4630000000000001</v>
      </c>
      <c r="G314">
        <v>0</v>
      </c>
      <c r="H314" s="6">
        <f>AVERAGE(F314:F318)/B$13</f>
        <v>58.479229246951085</v>
      </c>
      <c r="I314" s="6">
        <f>STDEV(F314:F318)/B$13</f>
        <v>0.40017875912964407</v>
      </c>
      <c r="J314" s="6">
        <f>I314/H314*100</f>
        <v>0.68430922274938855</v>
      </c>
    </row>
    <row r="315" spans="1:10" x14ac:dyDescent="0.2">
      <c r="A315" t="s">
        <v>104</v>
      </c>
      <c r="B315" t="s">
        <v>187</v>
      </c>
      <c r="C315">
        <v>41</v>
      </c>
      <c r="D315">
        <v>2</v>
      </c>
      <c r="E315">
        <v>7.5030000000000001</v>
      </c>
      <c r="F315">
        <v>7.5030000000000001</v>
      </c>
      <c r="G315">
        <v>0</v>
      </c>
      <c r="H315" s="6"/>
      <c r="I315" s="6"/>
      <c r="J315" s="6"/>
    </row>
    <row r="316" spans="1:10" x14ac:dyDescent="0.2">
      <c r="A316" t="s">
        <v>104</v>
      </c>
      <c r="B316" t="s">
        <v>187</v>
      </c>
      <c r="C316">
        <v>41</v>
      </c>
      <c r="D316">
        <v>3</v>
      </c>
      <c r="E316">
        <v>7.5650000000000004</v>
      </c>
      <c r="F316">
        <v>7.5650000000000004</v>
      </c>
      <c r="G316">
        <v>0</v>
      </c>
      <c r="H316" s="6"/>
      <c r="I316" s="6"/>
      <c r="J316" s="6"/>
    </row>
    <row r="317" spans="1:10" x14ac:dyDescent="0.2">
      <c r="H317" s="6"/>
      <c r="I317" s="6"/>
      <c r="J317" s="6"/>
    </row>
    <row r="318" spans="1:10" x14ac:dyDescent="0.2">
      <c r="H318" s="6"/>
      <c r="I318" s="6"/>
      <c r="J318" s="6"/>
    </row>
    <row r="319" spans="1:10" x14ac:dyDescent="0.2">
      <c r="A319" t="s">
        <v>177</v>
      </c>
      <c r="B319" t="s">
        <v>36</v>
      </c>
      <c r="C319">
        <v>0</v>
      </c>
      <c r="D319">
        <v>1</v>
      </c>
      <c r="E319">
        <v>0</v>
      </c>
      <c r="F319">
        <v>0</v>
      </c>
      <c r="G319">
        <v>0</v>
      </c>
      <c r="H319" s="6">
        <f>AVERAGE(F319:F323)/B$13</f>
        <v>0</v>
      </c>
      <c r="I319" s="6">
        <f>STDEV(F319:F323)/B$13</f>
        <v>0</v>
      </c>
      <c r="J319" s="6" t="e">
        <f>I319/H319*100</f>
        <v>#DIV/0!</v>
      </c>
    </row>
    <row r="320" spans="1:10" x14ac:dyDescent="0.2">
      <c r="A320" t="s">
        <v>177</v>
      </c>
      <c r="B320" t="s">
        <v>36</v>
      </c>
      <c r="C320">
        <v>0</v>
      </c>
      <c r="D320">
        <v>2</v>
      </c>
      <c r="E320">
        <v>0</v>
      </c>
      <c r="F320">
        <v>0</v>
      </c>
      <c r="G320">
        <v>0</v>
      </c>
      <c r="H320" s="6"/>
      <c r="I320" s="6"/>
      <c r="J320" s="6"/>
    </row>
    <row r="321" spans="1:10" x14ac:dyDescent="0.2">
      <c r="A321" t="s">
        <v>177</v>
      </c>
      <c r="B321" t="s">
        <v>36</v>
      </c>
      <c r="C321">
        <v>0</v>
      </c>
      <c r="D321">
        <v>3</v>
      </c>
      <c r="E321">
        <v>0</v>
      </c>
      <c r="F321">
        <v>0</v>
      </c>
      <c r="G321">
        <v>0</v>
      </c>
      <c r="H321" s="6"/>
      <c r="I321" s="6"/>
      <c r="J321" s="6"/>
    </row>
    <row r="322" spans="1:10" x14ac:dyDescent="0.2">
      <c r="H322" s="6"/>
      <c r="I322" s="6"/>
      <c r="J322" s="6"/>
    </row>
    <row r="323" spans="1:10" x14ac:dyDescent="0.2">
      <c r="H323" s="6"/>
      <c r="I323" s="6"/>
      <c r="J323" s="6"/>
    </row>
    <row r="324" spans="1:10" x14ac:dyDescent="0.2">
      <c r="A324" t="s">
        <v>106</v>
      </c>
      <c r="B324" t="s">
        <v>188</v>
      </c>
      <c r="C324">
        <v>42</v>
      </c>
      <c r="D324">
        <v>1</v>
      </c>
      <c r="E324">
        <v>7.2770000000000001</v>
      </c>
      <c r="F324">
        <v>7.2770000000000001</v>
      </c>
      <c r="G324">
        <v>0</v>
      </c>
      <c r="H324" s="6">
        <f>AVERAGE(F324:F328)/B$13</f>
        <v>56.696120175331735</v>
      </c>
      <c r="I324" s="6">
        <f>STDEV(F324:F328)/B$13</f>
        <v>0.2779610533580591</v>
      </c>
      <c r="J324" s="6">
        <f>I324/H324*100</f>
        <v>0.49026468213075169</v>
      </c>
    </row>
    <row r="325" spans="1:10" x14ac:dyDescent="0.2">
      <c r="A325" t="s">
        <v>106</v>
      </c>
      <c r="B325" t="s">
        <v>188</v>
      </c>
      <c r="C325">
        <v>42</v>
      </c>
      <c r="D325">
        <v>2</v>
      </c>
      <c r="E325">
        <v>7.319</v>
      </c>
      <c r="F325">
        <v>7.319</v>
      </c>
      <c r="G325">
        <v>0</v>
      </c>
      <c r="H325" s="6"/>
      <c r="I325" s="6"/>
      <c r="J325" s="6"/>
    </row>
    <row r="326" spans="1:10" x14ac:dyDescent="0.2">
      <c r="A326" t="s">
        <v>106</v>
      </c>
      <c r="B326" t="s">
        <v>188</v>
      </c>
      <c r="C326">
        <v>42</v>
      </c>
      <c r="D326">
        <v>3</v>
      </c>
      <c r="E326">
        <v>7.2480000000000002</v>
      </c>
      <c r="F326">
        <v>7.2480000000000002</v>
      </c>
      <c r="G326">
        <v>0</v>
      </c>
      <c r="H326" s="6"/>
      <c r="I326" s="6"/>
      <c r="J326" s="6"/>
    </row>
    <row r="327" spans="1:10" x14ac:dyDescent="0.2">
      <c r="H327" s="6"/>
      <c r="I327" s="6"/>
      <c r="J327" s="6"/>
    </row>
    <row r="328" spans="1:10" x14ac:dyDescent="0.2">
      <c r="H328" s="6"/>
      <c r="I328" s="6"/>
      <c r="J328" s="6"/>
    </row>
    <row r="329" spans="1:10" x14ac:dyDescent="0.2">
      <c r="A329" t="s">
        <v>107</v>
      </c>
      <c r="B329" t="s">
        <v>188</v>
      </c>
      <c r="C329">
        <v>43</v>
      </c>
      <c r="D329">
        <v>1</v>
      </c>
      <c r="E329">
        <v>7.3659999999999997</v>
      </c>
      <c r="F329">
        <v>7.3659999999999997</v>
      </c>
      <c r="G329">
        <v>0</v>
      </c>
      <c r="H329" s="6">
        <f>AVERAGE(F329:F333)/B$13</f>
        <v>57.272321360047165</v>
      </c>
      <c r="I329" s="6">
        <f>STDEV(F329:F333)/B$13</f>
        <v>0.21484727493738442</v>
      </c>
      <c r="J329" s="6">
        <f>I329/H329*100</f>
        <v>0.37513282129203274</v>
      </c>
    </row>
    <row r="330" spans="1:10" x14ac:dyDescent="0.2">
      <c r="A330" t="s">
        <v>107</v>
      </c>
      <c r="B330" t="s">
        <v>188</v>
      </c>
      <c r="C330">
        <v>43</v>
      </c>
      <c r="D330">
        <v>2</v>
      </c>
      <c r="E330">
        <v>7.3760000000000003</v>
      </c>
      <c r="F330">
        <v>7.3760000000000003</v>
      </c>
      <c r="G330">
        <v>0</v>
      </c>
      <c r="H330" s="6"/>
      <c r="I330" s="6"/>
      <c r="J330" s="6"/>
    </row>
    <row r="331" spans="1:10" x14ac:dyDescent="0.2">
      <c r="A331" t="s">
        <v>107</v>
      </c>
      <c r="B331" t="s">
        <v>188</v>
      </c>
      <c r="C331">
        <v>43</v>
      </c>
      <c r="D331">
        <v>3</v>
      </c>
      <c r="E331">
        <v>7.3239999999999998</v>
      </c>
      <c r="F331">
        <v>7.3239999999999998</v>
      </c>
      <c r="G331">
        <v>0</v>
      </c>
      <c r="H331" s="6"/>
      <c r="I331" s="6"/>
      <c r="J331" s="6"/>
    </row>
    <row r="332" spans="1:10" x14ac:dyDescent="0.2">
      <c r="H332" s="6"/>
      <c r="I332" s="6"/>
      <c r="J332" s="6"/>
    </row>
    <row r="333" spans="1:10" x14ac:dyDescent="0.2">
      <c r="H333" s="6"/>
      <c r="I333" s="6"/>
      <c r="J333" s="6"/>
    </row>
    <row r="334" spans="1:10" x14ac:dyDescent="0.2">
      <c r="A334" t="s">
        <v>109</v>
      </c>
      <c r="B334" t="s">
        <v>188</v>
      </c>
      <c r="C334">
        <v>44</v>
      </c>
      <c r="D334">
        <v>1</v>
      </c>
      <c r="E334">
        <v>7.42</v>
      </c>
      <c r="F334">
        <v>7.42</v>
      </c>
      <c r="G334">
        <v>0</v>
      </c>
      <c r="H334" s="6">
        <f>AVERAGE(F334:F338)/B$13</f>
        <v>57.339804381680501</v>
      </c>
      <c r="I334" s="6">
        <f>STDEV(F334:F338)/B$13</f>
        <v>0.4115076327305115</v>
      </c>
      <c r="J334" s="6">
        <f>I334/H334*100</f>
        <v>0.71766487027288173</v>
      </c>
    </row>
    <row r="335" spans="1:10" x14ac:dyDescent="0.2">
      <c r="A335" t="s">
        <v>109</v>
      </c>
      <c r="B335" t="s">
        <v>188</v>
      </c>
      <c r="C335">
        <v>44</v>
      </c>
      <c r="D335">
        <v>2</v>
      </c>
      <c r="E335">
        <v>7.3570000000000002</v>
      </c>
      <c r="F335">
        <v>7.3570000000000002</v>
      </c>
      <c r="G335">
        <v>0</v>
      </c>
      <c r="H335" s="6"/>
      <c r="I335" s="6"/>
      <c r="J335" s="6"/>
    </row>
    <row r="336" spans="1:10" x14ac:dyDescent="0.2">
      <c r="A336" t="s">
        <v>109</v>
      </c>
      <c r="B336" t="s">
        <v>188</v>
      </c>
      <c r="C336">
        <v>44</v>
      </c>
      <c r="D336">
        <v>3</v>
      </c>
      <c r="E336">
        <v>7.3150000000000004</v>
      </c>
      <c r="F336">
        <v>7.3150000000000004</v>
      </c>
      <c r="G336">
        <v>0</v>
      </c>
      <c r="H336" s="6"/>
      <c r="I336" s="6"/>
      <c r="J336" s="6"/>
    </row>
    <row r="337" spans="1:10" x14ac:dyDescent="0.2">
      <c r="H337" s="6"/>
      <c r="I337" s="6"/>
      <c r="J337" s="6"/>
    </row>
    <row r="338" spans="1:10" x14ac:dyDescent="0.2">
      <c r="H338" s="6"/>
      <c r="I338" s="6"/>
      <c r="J338" s="6"/>
    </row>
    <row r="339" spans="1:10" x14ac:dyDescent="0.2">
      <c r="A339" t="s">
        <v>82</v>
      </c>
      <c r="B339" t="s">
        <v>36</v>
      </c>
      <c r="C339">
        <v>0</v>
      </c>
      <c r="D339">
        <v>1</v>
      </c>
      <c r="E339">
        <v>0.186</v>
      </c>
      <c r="G339">
        <v>1</v>
      </c>
      <c r="H339" s="6">
        <f>AVERAGE(F339:F343)/B$13</f>
        <v>0</v>
      </c>
      <c r="I339" s="6">
        <f>STDEV(F339:F343)/B$13</f>
        <v>0</v>
      </c>
      <c r="J339" s="6" t="e">
        <f>I339/H339*100</f>
        <v>#DIV/0!</v>
      </c>
    </row>
    <row r="340" spans="1:10" x14ac:dyDescent="0.2">
      <c r="A340" t="s">
        <v>82</v>
      </c>
      <c r="B340" t="s">
        <v>36</v>
      </c>
      <c r="C340">
        <v>0</v>
      </c>
      <c r="D340">
        <v>2</v>
      </c>
      <c r="E340">
        <v>0</v>
      </c>
      <c r="F340">
        <v>0</v>
      </c>
      <c r="G340">
        <v>0</v>
      </c>
      <c r="H340" s="6"/>
      <c r="I340" s="6"/>
      <c r="J340" s="6"/>
    </row>
    <row r="341" spans="1:10" x14ac:dyDescent="0.2">
      <c r="A341" t="s">
        <v>82</v>
      </c>
      <c r="B341" t="s">
        <v>36</v>
      </c>
      <c r="C341">
        <v>0</v>
      </c>
      <c r="D341">
        <v>3</v>
      </c>
      <c r="E341">
        <v>0</v>
      </c>
      <c r="F341">
        <v>0</v>
      </c>
      <c r="G341">
        <v>0</v>
      </c>
      <c r="H341" s="6"/>
      <c r="I341" s="6"/>
      <c r="J341" s="6"/>
    </row>
    <row r="342" spans="1:10" x14ac:dyDescent="0.2">
      <c r="A342" t="s">
        <v>82</v>
      </c>
      <c r="B342" t="s">
        <v>36</v>
      </c>
      <c r="C342">
        <v>0</v>
      </c>
      <c r="D342">
        <v>4</v>
      </c>
      <c r="E342">
        <v>0</v>
      </c>
      <c r="F342">
        <v>0</v>
      </c>
      <c r="G342">
        <v>0</v>
      </c>
      <c r="H342" s="6"/>
      <c r="I342" s="6"/>
      <c r="J342" s="6"/>
    </row>
    <row r="343" spans="1:10" x14ac:dyDescent="0.2">
      <c r="H343" s="6"/>
      <c r="I343" s="6"/>
      <c r="J343" s="6"/>
    </row>
    <row r="344" spans="1:10" x14ac:dyDescent="0.2">
      <c r="H344" s="6"/>
      <c r="I344" s="6"/>
      <c r="J344" s="6"/>
    </row>
    <row r="345" spans="1:10" x14ac:dyDescent="0.2">
      <c r="A345" t="s">
        <v>101</v>
      </c>
      <c r="B345" t="s">
        <v>45</v>
      </c>
      <c r="C345">
        <v>6</v>
      </c>
      <c r="D345">
        <v>1</v>
      </c>
      <c r="E345">
        <v>10.119999999999999</v>
      </c>
      <c r="F345">
        <v>10.119999999999999</v>
      </c>
      <c r="G345">
        <v>0</v>
      </c>
      <c r="H345" s="6">
        <f>AVERAGE(F345:F349)/B$13</f>
        <v>78.254350086351025</v>
      </c>
      <c r="I345" s="6">
        <f>STDEV(F345:F349)/B$13</f>
        <v>0.48626692503007668</v>
      </c>
      <c r="J345" s="6">
        <f>I345/H345*100</f>
        <v>0.62139283566152881</v>
      </c>
    </row>
    <row r="346" spans="1:10" x14ac:dyDescent="0.2">
      <c r="A346" t="s">
        <v>101</v>
      </c>
      <c r="B346" t="s">
        <v>45</v>
      </c>
      <c r="C346">
        <v>6</v>
      </c>
      <c r="D346">
        <v>2</v>
      </c>
      <c r="E346">
        <v>10.029999999999999</v>
      </c>
      <c r="F346">
        <v>10.029999999999999</v>
      </c>
      <c r="G346">
        <v>0</v>
      </c>
      <c r="H346" s="6"/>
      <c r="I346" s="6"/>
      <c r="J346" s="6"/>
    </row>
    <row r="347" spans="1:10" x14ac:dyDescent="0.2">
      <c r="A347" t="s">
        <v>101</v>
      </c>
      <c r="B347" t="s">
        <v>45</v>
      </c>
      <c r="C347">
        <v>6</v>
      </c>
      <c r="D347">
        <v>3</v>
      </c>
      <c r="E347">
        <v>10</v>
      </c>
      <c r="F347">
        <v>10</v>
      </c>
      <c r="G347">
        <v>0</v>
      </c>
      <c r="H347" s="6"/>
      <c r="I347" s="6"/>
      <c r="J347" s="6"/>
    </row>
    <row r="348" spans="1:10" x14ac:dyDescent="0.2">
      <c r="H348" s="6"/>
      <c r="I348" s="6"/>
      <c r="J348" s="6"/>
    </row>
    <row r="349" spans="1:10" x14ac:dyDescent="0.2">
      <c r="H349" s="6"/>
      <c r="I349" s="6"/>
      <c r="J349" s="6"/>
    </row>
    <row r="350" spans="1:10" x14ac:dyDescent="0.2">
      <c r="A350" t="s">
        <v>102</v>
      </c>
      <c r="B350" t="s">
        <v>47</v>
      </c>
      <c r="C350">
        <v>7</v>
      </c>
      <c r="D350">
        <v>1</v>
      </c>
      <c r="E350">
        <v>9.0459999999999994</v>
      </c>
      <c r="G350">
        <v>1</v>
      </c>
      <c r="H350" s="6">
        <f>AVERAGE(F350:F354)/B$13</f>
        <v>68.225334871304241</v>
      </c>
      <c r="I350" s="6">
        <f>STDEV(F350:F354)/B$13</f>
        <v>0.59875115841060389</v>
      </c>
      <c r="J350" s="6">
        <f>I350/H350*100</f>
        <v>0.87760823679363165</v>
      </c>
    </row>
    <row r="351" spans="1:10" x14ac:dyDescent="0.2">
      <c r="A351" t="s">
        <v>102</v>
      </c>
      <c r="B351" t="s">
        <v>47</v>
      </c>
      <c r="C351">
        <v>7</v>
      </c>
      <c r="D351">
        <v>2</v>
      </c>
      <c r="E351">
        <v>8.7530000000000001</v>
      </c>
      <c r="F351">
        <v>8.7530000000000001</v>
      </c>
      <c r="G351">
        <v>0</v>
      </c>
      <c r="H351" s="6"/>
      <c r="I351" s="6"/>
      <c r="J351" s="6"/>
    </row>
    <row r="352" spans="1:10" x14ac:dyDescent="0.2">
      <c r="A352" t="s">
        <v>102</v>
      </c>
      <c r="B352" t="s">
        <v>47</v>
      </c>
      <c r="C352">
        <v>7</v>
      </c>
      <c r="D352">
        <v>3</v>
      </c>
      <c r="E352">
        <v>8.69</v>
      </c>
      <c r="F352">
        <v>8.69</v>
      </c>
      <c r="G352">
        <v>0</v>
      </c>
      <c r="H352" s="6"/>
      <c r="I352" s="6"/>
      <c r="J352" s="6"/>
    </row>
    <row r="353" spans="1:10" x14ac:dyDescent="0.2">
      <c r="A353" t="s">
        <v>102</v>
      </c>
      <c r="B353" t="s">
        <v>47</v>
      </c>
      <c r="C353">
        <v>7</v>
      </c>
      <c r="D353">
        <v>4</v>
      </c>
      <c r="E353">
        <v>8.843</v>
      </c>
      <c r="F353">
        <v>8.843</v>
      </c>
      <c r="G353">
        <v>0</v>
      </c>
      <c r="H353" s="6"/>
      <c r="I353" s="6"/>
      <c r="J353" s="6"/>
    </row>
    <row r="354" spans="1:10" x14ac:dyDescent="0.2">
      <c r="H354" s="6"/>
      <c r="I354" s="6"/>
      <c r="J354" s="6"/>
    </row>
    <row r="355" spans="1:10" x14ac:dyDescent="0.2">
      <c r="H355" s="6"/>
      <c r="I355" s="6"/>
      <c r="J355" s="6"/>
    </row>
    <row r="356" spans="1:10" x14ac:dyDescent="0.2">
      <c r="A356" t="s">
        <v>103</v>
      </c>
      <c r="B356" t="s">
        <v>49</v>
      </c>
      <c r="C356">
        <v>8</v>
      </c>
      <c r="D356">
        <v>1</v>
      </c>
      <c r="E356">
        <v>7.3819999999999997</v>
      </c>
      <c r="F356">
        <v>7.3819999999999997</v>
      </c>
      <c r="G356">
        <v>0</v>
      </c>
      <c r="H356" s="6">
        <f>AVERAGE(F356:F360)/B$13</f>
        <v>56.846659223590727</v>
      </c>
      <c r="I356" s="6">
        <f>STDEV(F356:F360)/B$13</f>
        <v>1.0368140587288135</v>
      </c>
      <c r="J356" s="6">
        <f>I356/H356*100</f>
        <v>1.8238786111436911</v>
      </c>
    </row>
    <row r="357" spans="1:10" x14ac:dyDescent="0.2">
      <c r="A357" t="s">
        <v>103</v>
      </c>
      <c r="B357" t="s">
        <v>49</v>
      </c>
      <c r="C357">
        <v>8</v>
      </c>
      <c r="D357">
        <v>2</v>
      </c>
      <c r="E357">
        <v>7.1470000000000002</v>
      </c>
      <c r="F357">
        <v>7.1470000000000002</v>
      </c>
      <c r="G357">
        <v>0</v>
      </c>
      <c r="H357" s="6"/>
      <c r="I357" s="6"/>
      <c r="J357" s="6"/>
    </row>
    <row r="358" spans="1:10" x14ac:dyDescent="0.2">
      <c r="A358" t="s">
        <v>103</v>
      </c>
      <c r="B358" t="s">
        <v>49</v>
      </c>
      <c r="C358">
        <v>8</v>
      </c>
      <c r="D358">
        <v>3</v>
      </c>
      <c r="E358">
        <v>7.1079999999999997</v>
      </c>
      <c r="G358">
        <v>1</v>
      </c>
      <c r="H358" s="6"/>
      <c r="I358" s="6"/>
      <c r="J358" s="6"/>
    </row>
    <row r="359" spans="1:10" x14ac:dyDescent="0.2">
      <c r="A359" t="s">
        <v>103</v>
      </c>
      <c r="B359" t="s">
        <v>49</v>
      </c>
      <c r="C359">
        <v>8</v>
      </c>
      <c r="D359">
        <v>4</v>
      </c>
      <c r="E359">
        <v>7.3730000000000002</v>
      </c>
      <c r="F359">
        <v>7.3730000000000002</v>
      </c>
      <c r="G359">
        <v>0</v>
      </c>
      <c r="H359" s="6"/>
      <c r="I359" s="6"/>
      <c r="J359" s="6"/>
    </row>
    <row r="360" spans="1:10" x14ac:dyDescent="0.2">
      <c r="H360" s="6"/>
      <c r="I360" s="6"/>
      <c r="J360" s="6"/>
    </row>
    <row r="361" spans="1:10" x14ac:dyDescent="0.2">
      <c r="H361" s="6"/>
      <c r="I361" s="6"/>
      <c r="J361" s="6"/>
    </row>
    <row r="362" spans="1:10" x14ac:dyDescent="0.2">
      <c r="A362" t="s">
        <v>111</v>
      </c>
      <c r="B362" t="s">
        <v>189</v>
      </c>
      <c r="C362">
        <v>45</v>
      </c>
      <c r="D362">
        <v>1</v>
      </c>
      <c r="E362">
        <v>8.1470000000000002</v>
      </c>
      <c r="F362">
        <v>8.1470000000000002</v>
      </c>
      <c r="G362">
        <v>0</v>
      </c>
      <c r="H362" s="6">
        <f>AVERAGE(F362:F366)/B$13</f>
        <v>63.454804341993693</v>
      </c>
      <c r="I362" s="6">
        <f>STDEV(F362:F366)/B$13</f>
        <v>0.22247242685277688</v>
      </c>
      <c r="J362" s="6">
        <f>I362/H362*100</f>
        <v>0.35059981534849216</v>
      </c>
    </row>
    <row r="363" spans="1:10" x14ac:dyDescent="0.2">
      <c r="A363" t="s">
        <v>111</v>
      </c>
      <c r="B363" t="s">
        <v>189</v>
      </c>
      <c r="C363">
        <v>45</v>
      </c>
      <c r="D363">
        <v>2</v>
      </c>
      <c r="E363">
        <v>8.1790000000000003</v>
      </c>
      <c r="F363">
        <v>8.1790000000000003</v>
      </c>
      <c r="G363">
        <v>0</v>
      </c>
      <c r="H363" s="6"/>
      <c r="I363" s="6"/>
      <c r="J363" s="6"/>
    </row>
    <row r="364" spans="1:10" x14ac:dyDescent="0.2">
      <c r="A364" t="s">
        <v>111</v>
      </c>
      <c r="B364" t="s">
        <v>189</v>
      </c>
      <c r="C364">
        <v>45</v>
      </c>
      <c r="D364">
        <v>3</v>
      </c>
      <c r="E364">
        <v>8.1219999999999999</v>
      </c>
      <c r="F364">
        <v>8.1219999999999999</v>
      </c>
      <c r="G364">
        <v>0</v>
      </c>
      <c r="H364" s="6"/>
      <c r="I364" s="6"/>
      <c r="J364" s="6"/>
    </row>
    <row r="365" spans="1:10" x14ac:dyDescent="0.2">
      <c r="H365" s="6"/>
      <c r="I365" s="6"/>
      <c r="J365" s="6"/>
    </row>
    <row r="366" spans="1:10" x14ac:dyDescent="0.2">
      <c r="H366" s="6"/>
      <c r="I366" s="6"/>
      <c r="J366" s="6"/>
    </row>
    <row r="367" spans="1:10" x14ac:dyDescent="0.2">
      <c r="A367" t="s">
        <v>113</v>
      </c>
      <c r="B367" t="s">
        <v>189</v>
      </c>
      <c r="C367">
        <v>46</v>
      </c>
      <c r="D367">
        <v>1</v>
      </c>
      <c r="E367">
        <v>8.391</v>
      </c>
      <c r="F367">
        <v>8.391</v>
      </c>
      <c r="G367">
        <v>0</v>
      </c>
      <c r="H367" s="6">
        <f>AVERAGE(F367:F371)/B$13</f>
        <v>64.666903230561715</v>
      </c>
      <c r="I367" s="6">
        <f>STDEV(F367:F371)/B$13</f>
        <v>0.58248035143012811</v>
      </c>
      <c r="J367" s="6">
        <f>I367/H367*100</f>
        <v>0.90073951640048022</v>
      </c>
    </row>
    <row r="368" spans="1:10" x14ac:dyDescent="0.2">
      <c r="A368" t="s">
        <v>113</v>
      </c>
      <c r="B368" t="s">
        <v>189</v>
      </c>
      <c r="C368">
        <v>46</v>
      </c>
      <c r="D368">
        <v>2</v>
      </c>
      <c r="E368">
        <v>8.2690000000000001</v>
      </c>
      <c r="F368">
        <v>8.2690000000000001</v>
      </c>
      <c r="G368">
        <v>0</v>
      </c>
      <c r="H368" s="6"/>
      <c r="I368" s="6"/>
      <c r="J368" s="6"/>
    </row>
    <row r="369" spans="1:10" x14ac:dyDescent="0.2">
      <c r="A369" t="s">
        <v>113</v>
      </c>
      <c r="B369" t="s">
        <v>189</v>
      </c>
      <c r="C369">
        <v>46</v>
      </c>
      <c r="D369">
        <v>3</v>
      </c>
      <c r="E369">
        <v>8.2550000000000008</v>
      </c>
      <c r="F369">
        <v>8.2550000000000008</v>
      </c>
      <c r="G369">
        <v>0</v>
      </c>
      <c r="H369" s="6"/>
      <c r="I369" s="6"/>
      <c r="J369" s="6"/>
    </row>
    <row r="370" spans="1:10" x14ac:dyDescent="0.2">
      <c r="H370" s="6"/>
      <c r="I370" s="6"/>
      <c r="J370" s="6"/>
    </row>
    <row r="371" spans="1:10" x14ac:dyDescent="0.2">
      <c r="H371" s="6"/>
      <c r="I371" s="6"/>
      <c r="J371" s="6"/>
    </row>
    <row r="372" spans="1:10" x14ac:dyDescent="0.2">
      <c r="A372" t="s">
        <v>114</v>
      </c>
      <c r="B372" t="s">
        <v>189</v>
      </c>
      <c r="C372">
        <v>47</v>
      </c>
      <c r="D372">
        <v>1</v>
      </c>
      <c r="E372">
        <v>8.6170000000000009</v>
      </c>
      <c r="F372">
        <v>8.6170000000000009</v>
      </c>
      <c r="G372">
        <v>0</v>
      </c>
      <c r="H372" s="6">
        <f>AVERAGE(F372:F376)/B$13</f>
        <v>66.995067476911856</v>
      </c>
      <c r="I372" s="6">
        <f>STDEV(F372:F376)/B$13</f>
        <v>0.34987312707117829</v>
      </c>
      <c r="J372" s="6">
        <f>I372/H372*100</f>
        <v>0.52223714408788846</v>
      </c>
    </row>
    <row r="373" spans="1:10" x14ac:dyDescent="0.2">
      <c r="A373" t="s">
        <v>114</v>
      </c>
      <c r="B373" t="s">
        <v>189</v>
      </c>
      <c r="C373">
        <v>47</v>
      </c>
      <c r="D373">
        <v>2</v>
      </c>
      <c r="E373">
        <v>8.5540000000000003</v>
      </c>
      <c r="F373">
        <v>8.5540000000000003</v>
      </c>
      <c r="G373">
        <v>0</v>
      </c>
      <c r="H373" s="6"/>
      <c r="I373" s="6"/>
      <c r="J373" s="6"/>
    </row>
    <row r="374" spans="1:10" x14ac:dyDescent="0.2">
      <c r="A374" t="s">
        <v>114</v>
      </c>
      <c r="B374" t="s">
        <v>189</v>
      </c>
      <c r="C374">
        <v>47</v>
      </c>
      <c r="D374">
        <v>3</v>
      </c>
      <c r="E374">
        <v>8.641</v>
      </c>
      <c r="F374">
        <v>8.641</v>
      </c>
      <c r="G374">
        <v>0</v>
      </c>
      <c r="H374" s="6"/>
      <c r="I374" s="6"/>
      <c r="J374" s="6"/>
    </row>
    <row r="375" spans="1:10" x14ac:dyDescent="0.2">
      <c r="H375" s="6"/>
      <c r="I375" s="6"/>
      <c r="J375" s="6"/>
    </row>
    <row r="376" spans="1:10" x14ac:dyDescent="0.2">
      <c r="H376" s="6"/>
      <c r="I376" s="6"/>
      <c r="J376" s="6"/>
    </row>
    <row r="377" spans="1:10" x14ac:dyDescent="0.2">
      <c r="A377" t="s">
        <v>177</v>
      </c>
      <c r="B377" t="s">
        <v>36</v>
      </c>
      <c r="C377">
        <v>0</v>
      </c>
      <c r="D377">
        <v>1</v>
      </c>
      <c r="E377">
        <v>0</v>
      </c>
      <c r="F377">
        <v>0</v>
      </c>
      <c r="G377">
        <v>0</v>
      </c>
      <c r="H377" s="6">
        <f>AVERAGE(F377:F381)/B$13</f>
        <v>0</v>
      </c>
      <c r="I377" s="6">
        <f>STDEV(F377:F381)/B$13</f>
        <v>0</v>
      </c>
      <c r="J377" s="6" t="e">
        <f>I377/H377*100</f>
        <v>#DIV/0!</v>
      </c>
    </row>
    <row r="378" spans="1:10" x14ac:dyDescent="0.2">
      <c r="A378" t="s">
        <v>177</v>
      </c>
      <c r="B378" t="s">
        <v>36</v>
      </c>
      <c r="C378">
        <v>0</v>
      </c>
      <c r="D378">
        <v>2</v>
      </c>
      <c r="E378">
        <v>0</v>
      </c>
      <c r="F378">
        <v>0</v>
      </c>
      <c r="G378">
        <v>0</v>
      </c>
      <c r="H378" s="6"/>
      <c r="I378" s="6"/>
      <c r="J378" s="6"/>
    </row>
    <row r="379" spans="1:10" x14ac:dyDescent="0.2">
      <c r="A379" t="s">
        <v>177</v>
      </c>
      <c r="B379" t="s">
        <v>36</v>
      </c>
      <c r="C379">
        <v>0</v>
      </c>
      <c r="D379">
        <v>3</v>
      </c>
      <c r="E379">
        <v>0</v>
      </c>
      <c r="F379">
        <v>0</v>
      </c>
      <c r="G379">
        <v>0</v>
      </c>
      <c r="H379" s="6"/>
      <c r="I379" s="6"/>
      <c r="J379" s="6"/>
    </row>
    <row r="380" spans="1:10" x14ac:dyDescent="0.2">
      <c r="H380" s="6"/>
      <c r="I380" s="6"/>
      <c r="J380" s="6"/>
    </row>
    <row r="381" spans="1:10" x14ac:dyDescent="0.2">
      <c r="H381" s="6"/>
      <c r="I381" s="6"/>
      <c r="J381" s="6"/>
    </row>
    <row r="382" spans="1:10" x14ac:dyDescent="0.2">
      <c r="A382" t="s">
        <v>116</v>
      </c>
      <c r="B382" t="s">
        <v>190</v>
      </c>
      <c r="C382">
        <v>48</v>
      </c>
      <c r="D382">
        <v>1</v>
      </c>
      <c r="E382">
        <v>8.4030000000000005</v>
      </c>
      <c r="F382">
        <v>8.4030000000000005</v>
      </c>
      <c r="G382">
        <v>0</v>
      </c>
      <c r="H382" s="6">
        <f>AVERAGE(F382:F386)/B$13</f>
        <v>64.89790280461429</v>
      </c>
      <c r="I382" s="6">
        <f>STDEV(F382:F386)/B$13</f>
        <v>0.46094077958818475</v>
      </c>
      <c r="J382" s="6">
        <f>I382/H382*100</f>
        <v>0.71025527739459016</v>
      </c>
    </row>
    <row r="383" spans="1:10" x14ac:dyDescent="0.2">
      <c r="A383" t="s">
        <v>116</v>
      </c>
      <c r="B383" t="s">
        <v>190</v>
      </c>
      <c r="C383">
        <v>48</v>
      </c>
      <c r="D383">
        <v>2</v>
      </c>
      <c r="E383">
        <v>8.2989999999999995</v>
      </c>
      <c r="F383">
        <v>8.2989999999999995</v>
      </c>
      <c r="G383">
        <v>0</v>
      </c>
      <c r="H383" s="6"/>
      <c r="I383" s="6"/>
      <c r="J383" s="6"/>
    </row>
    <row r="384" spans="1:10" x14ac:dyDescent="0.2">
      <c r="A384" t="s">
        <v>116</v>
      </c>
      <c r="B384" t="s">
        <v>190</v>
      </c>
      <c r="C384">
        <v>48</v>
      </c>
      <c r="D384">
        <v>3</v>
      </c>
      <c r="E384">
        <v>8.3019999999999996</v>
      </c>
      <c r="F384">
        <v>8.3019999999999996</v>
      </c>
      <c r="G384">
        <v>0</v>
      </c>
      <c r="H384" s="6"/>
      <c r="I384" s="6"/>
      <c r="J384" s="6"/>
    </row>
    <row r="385" spans="1:10" x14ac:dyDescent="0.2">
      <c r="H385" s="6"/>
      <c r="I385" s="6"/>
      <c r="J385" s="6"/>
    </row>
    <row r="386" spans="1:10" x14ac:dyDescent="0.2">
      <c r="H386" s="6"/>
      <c r="I386" s="6"/>
      <c r="J386" s="6"/>
    </row>
    <row r="387" spans="1:10" x14ac:dyDescent="0.2">
      <c r="A387" t="s">
        <v>117</v>
      </c>
      <c r="B387" t="s">
        <v>190</v>
      </c>
      <c r="C387">
        <v>49</v>
      </c>
      <c r="D387">
        <v>1</v>
      </c>
      <c r="E387">
        <v>8.3979999999999997</v>
      </c>
      <c r="G387">
        <v>1</v>
      </c>
      <c r="H387" s="6">
        <f>AVERAGE(F387:F391)/B$13</f>
        <v>63.005782698048797</v>
      </c>
      <c r="I387" s="6">
        <f>STDEV(F387:F391)/B$13</f>
        <v>0.81480952446959498</v>
      </c>
      <c r="J387" s="6">
        <f>I387/H387*100</f>
        <v>1.2932297474574956</v>
      </c>
    </row>
    <row r="388" spans="1:10" x14ac:dyDescent="0.2">
      <c r="A388" t="s">
        <v>117</v>
      </c>
      <c r="B388" t="s">
        <v>190</v>
      </c>
      <c r="C388">
        <v>49</v>
      </c>
      <c r="D388">
        <v>2</v>
      </c>
      <c r="E388">
        <v>8.1129999999999995</v>
      </c>
      <c r="F388">
        <v>8.1129999999999995</v>
      </c>
      <c r="G388">
        <v>0</v>
      </c>
      <c r="H388" s="6"/>
      <c r="I388" s="6"/>
      <c r="J388" s="6"/>
    </row>
    <row r="389" spans="1:10" x14ac:dyDescent="0.2">
      <c r="A389" t="s">
        <v>117</v>
      </c>
      <c r="B389" t="s">
        <v>190</v>
      </c>
      <c r="C389">
        <v>49</v>
      </c>
      <c r="D389">
        <v>3</v>
      </c>
      <c r="E389">
        <v>7.9779999999999998</v>
      </c>
      <c r="F389">
        <v>7.9779999999999998</v>
      </c>
      <c r="G389">
        <v>0</v>
      </c>
      <c r="H389" s="6"/>
      <c r="I389" s="6"/>
      <c r="J389" s="6"/>
    </row>
    <row r="390" spans="1:10" x14ac:dyDescent="0.2">
      <c r="A390" t="s">
        <v>117</v>
      </c>
      <c r="B390" t="s">
        <v>190</v>
      </c>
      <c r="C390">
        <v>49</v>
      </c>
      <c r="D390">
        <v>4</v>
      </c>
      <c r="E390">
        <v>8.1839999999999993</v>
      </c>
      <c r="F390">
        <v>8.1839999999999993</v>
      </c>
      <c r="G390">
        <v>0</v>
      </c>
      <c r="H390" s="6"/>
      <c r="I390" s="6"/>
      <c r="J390" s="6"/>
    </row>
    <row r="391" spans="1:10" x14ac:dyDescent="0.2">
      <c r="H391" s="6"/>
      <c r="I391" s="6"/>
      <c r="J391" s="6"/>
    </row>
    <row r="392" spans="1:10" x14ac:dyDescent="0.2">
      <c r="H392" s="6"/>
      <c r="I392" s="6"/>
      <c r="J392" s="6"/>
    </row>
    <row r="393" spans="1:10" x14ac:dyDescent="0.2">
      <c r="A393" t="s">
        <v>119</v>
      </c>
      <c r="B393" t="s">
        <v>190</v>
      </c>
      <c r="C393">
        <v>50</v>
      </c>
      <c r="D393">
        <v>1</v>
      </c>
      <c r="E393">
        <v>8.282</v>
      </c>
      <c r="F393">
        <v>8.282</v>
      </c>
      <c r="G393">
        <v>0</v>
      </c>
      <c r="H393" s="6">
        <f>AVERAGE(F393:F397)/B$13</f>
        <v>63.927185493427068</v>
      </c>
      <c r="I393" s="6">
        <f>STDEV(F393:F397)/B$13</f>
        <v>0.617494686001542</v>
      </c>
      <c r="J393" s="6">
        <f>I393/H393*100</f>
        <v>0.96593441621957887</v>
      </c>
    </row>
    <row r="394" spans="1:10" x14ac:dyDescent="0.2">
      <c r="A394" t="s">
        <v>119</v>
      </c>
      <c r="B394" t="s">
        <v>190</v>
      </c>
      <c r="C394">
        <v>50</v>
      </c>
      <c r="D394">
        <v>2</v>
      </c>
      <c r="E394">
        <v>8.125</v>
      </c>
      <c r="F394">
        <v>8.125</v>
      </c>
      <c r="G394">
        <v>0</v>
      </c>
      <c r="H394" s="6"/>
      <c r="I394" s="6"/>
      <c r="J394" s="6"/>
    </row>
    <row r="395" spans="1:10" x14ac:dyDescent="0.2">
      <c r="A395" t="s">
        <v>119</v>
      </c>
      <c r="B395" t="s">
        <v>190</v>
      </c>
      <c r="C395">
        <v>50</v>
      </c>
      <c r="D395">
        <v>3</v>
      </c>
      <c r="E395">
        <v>8.2230000000000008</v>
      </c>
      <c r="F395">
        <v>8.2230000000000008</v>
      </c>
      <c r="G395">
        <v>0</v>
      </c>
      <c r="H395" s="6"/>
      <c r="I395" s="6"/>
      <c r="J395" s="6"/>
    </row>
    <row r="396" spans="1:10" x14ac:dyDescent="0.2">
      <c r="H396" s="6"/>
      <c r="I396" s="6"/>
      <c r="J396" s="6"/>
    </row>
    <row r="397" spans="1:10" x14ac:dyDescent="0.2">
      <c r="H397" s="6"/>
      <c r="I397" s="6"/>
      <c r="J397" s="6"/>
    </row>
    <row r="398" spans="1:10" x14ac:dyDescent="0.2">
      <c r="A398" t="s">
        <v>177</v>
      </c>
      <c r="B398" t="s">
        <v>36</v>
      </c>
      <c r="C398">
        <v>0</v>
      </c>
      <c r="D398">
        <v>1</v>
      </c>
      <c r="E398">
        <v>0</v>
      </c>
      <c r="F398">
        <v>0</v>
      </c>
      <c r="G398">
        <v>0</v>
      </c>
      <c r="H398" s="6">
        <f>AVERAGE(F398:F402)/B$13</f>
        <v>0</v>
      </c>
      <c r="I398" s="6">
        <f>STDEV(F398:F402)/B$13</f>
        <v>0</v>
      </c>
      <c r="J398" s="6" t="e">
        <f>I398/H398*100</f>
        <v>#DIV/0!</v>
      </c>
    </row>
    <row r="399" spans="1:10" x14ac:dyDescent="0.2">
      <c r="A399" t="s">
        <v>177</v>
      </c>
      <c r="B399" t="s">
        <v>36</v>
      </c>
      <c r="C399">
        <v>0</v>
      </c>
      <c r="D399">
        <v>2</v>
      </c>
      <c r="E399">
        <v>0</v>
      </c>
      <c r="F399">
        <v>0</v>
      </c>
      <c r="G399">
        <v>0</v>
      </c>
      <c r="H399" s="6"/>
      <c r="I399" s="6"/>
      <c r="J399" s="6"/>
    </row>
    <row r="400" spans="1:10" x14ac:dyDescent="0.2">
      <c r="A400" t="s">
        <v>177</v>
      </c>
      <c r="B400" t="s">
        <v>36</v>
      </c>
      <c r="C400">
        <v>0</v>
      </c>
      <c r="D400">
        <v>3</v>
      </c>
      <c r="E400">
        <v>0</v>
      </c>
      <c r="F400">
        <v>0</v>
      </c>
      <c r="G400">
        <v>0</v>
      </c>
      <c r="H400" s="6"/>
      <c r="I400" s="6"/>
      <c r="J400" s="6"/>
    </row>
    <row r="401" spans="1:10" x14ac:dyDescent="0.2">
      <c r="H401" s="6"/>
      <c r="I401" s="6"/>
      <c r="J401" s="6"/>
    </row>
    <row r="402" spans="1:10" x14ac:dyDescent="0.2">
      <c r="H402" s="6"/>
      <c r="I402" s="6"/>
      <c r="J402" s="6"/>
    </row>
    <row r="403" spans="1:10" x14ac:dyDescent="0.2">
      <c r="A403" t="s">
        <v>120</v>
      </c>
      <c r="B403" t="s">
        <v>191</v>
      </c>
      <c r="C403">
        <v>51</v>
      </c>
      <c r="D403">
        <v>1</v>
      </c>
      <c r="E403">
        <v>8.2230000000000008</v>
      </c>
      <c r="F403">
        <v>8.2230000000000008</v>
      </c>
      <c r="G403">
        <v>0</v>
      </c>
      <c r="H403" s="6">
        <f>AVERAGE(F403:F407)/B$13</f>
        <v>63.418467330344981</v>
      </c>
      <c r="I403" s="6">
        <f>STDEV(F403:F407)/B$13</f>
        <v>0.72887375460369286</v>
      </c>
      <c r="J403" s="6">
        <f>I403/H403*100</f>
        <v>1.1493083722869086</v>
      </c>
    </row>
    <row r="404" spans="1:10" x14ac:dyDescent="0.2">
      <c r="A404" t="s">
        <v>120</v>
      </c>
      <c r="B404" t="s">
        <v>191</v>
      </c>
      <c r="C404">
        <v>51</v>
      </c>
      <c r="D404">
        <v>2</v>
      </c>
      <c r="E404">
        <v>8.0410000000000004</v>
      </c>
      <c r="F404">
        <v>8.0410000000000004</v>
      </c>
      <c r="G404">
        <v>0</v>
      </c>
      <c r="H404" s="6"/>
      <c r="I404" s="6"/>
      <c r="J404" s="6"/>
    </row>
    <row r="405" spans="1:10" x14ac:dyDescent="0.2">
      <c r="A405" t="s">
        <v>120</v>
      </c>
      <c r="B405" t="s">
        <v>191</v>
      </c>
      <c r="C405">
        <v>51</v>
      </c>
      <c r="D405">
        <v>3</v>
      </c>
      <c r="E405">
        <v>8.17</v>
      </c>
      <c r="F405">
        <v>8.17</v>
      </c>
      <c r="G405">
        <v>0</v>
      </c>
      <c r="H405" s="6"/>
      <c r="I405" s="6"/>
      <c r="J405" s="6"/>
    </row>
    <row r="406" spans="1:10" x14ac:dyDescent="0.2">
      <c r="H406" s="6"/>
      <c r="I406" s="6"/>
      <c r="J406" s="6"/>
    </row>
    <row r="407" spans="1:10" x14ac:dyDescent="0.2">
      <c r="H407" s="6"/>
      <c r="I407" s="6"/>
      <c r="J407" s="6"/>
    </row>
    <row r="408" spans="1:10" x14ac:dyDescent="0.2">
      <c r="A408" t="s">
        <v>122</v>
      </c>
      <c r="B408" t="s">
        <v>191</v>
      </c>
      <c r="C408">
        <v>52</v>
      </c>
      <c r="D408">
        <v>1</v>
      </c>
      <c r="E408">
        <v>8.2919999999999998</v>
      </c>
      <c r="F408">
        <v>8.2919999999999998</v>
      </c>
      <c r="G408">
        <v>0</v>
      </c>
      <c r="H408" s="6">
        <f>AVERAGE(F408:F412)/B$13</f>
        <v>64.186735576632202</v>
      </c>
      <c r="I408" s="6">
        <f>STDEV(F408:F412)/B$13</f>
        <v>0.71097775012511688</v>
      </c>
      <c r="J408" s="6">
        <f>I408/H408*100</f>
        <v>1.1076708353181233</v>
      </c>
    </row>
    <row r="409" spans="1:10" x14ac:dyDescent="0.2">
      <c r="A409" t="s">
        <v>122</v>
      </c>
      <c r="B409" t="s">
        <v>191</v>
      </c>
      <c r="C409">
        <v>52</v>
      </c>
      <c r="D409">
        <v>2</v>
      </c>
      <c r="E409">
        <v>8.1379999999999999</v>
      </c>
      <c r="F409">
        <v>8.1379999999999999</v>
      </c>
      <c r="G409">
        <v>0</v>
      </c>
      <c r="H409" s="6"/>
      <c r="I409" s="6"/>
      <c r="J409" s="6"/>
    </row>
    <row r="410" spans="1:10" x14ac:dyDescent="0.2">
      <c r="A410" t="s">
        <v>122</v>
      </c>
      <c r="B410" t="s">
        <v>191</v>
      </c>
      <c r="C410">
        <v>52</v>
      </c>
      <c r="D410">
        <v>3</v>
      </c>
      <c r="E410">
        <v>8.3000000000000007</v>
      </c>
      <c r="F410">
        <v>8.3000000000000007</v>
      </c>
      <c r="G410">
        <v>0</v>
      </c>
      <c r="H410" s="6"/>
      <c r="I410" s="6"/>
      <c r="J410" s="6"/>
    </row>
    <row r="411" spans="1:10" x14ac:dyDescent="0.2">
      <c r="H411" s="6"/>
      <c r="I411" s="6"/>
      <c r="J411" s="6"/>
    </row>
    <row r="412" spans="1:10" x14ac:dyDescent="0.2">
      <c r="H412" s="6"/>
      <c r="I412" s="6"/>
      <c r="J412" s="6"/>
    </row>
    <row r="413" spans="1:10" x14ac:dyDescent="0.2">
      <c r="A413" t="s">
        <v>123</v>
      </c>
      <c r="B413" t="s">
        <v>191</v>
      </c>
      <c r="C413">
        <v>53</v>
      </c>
      <c r="D413">
        <v>1</v>
      </c>
      <c r="E413">
        <v>8.4960000000000004</v>
      </c>
      <c r="F413">
        <v>8.4960000000000004</v>
      </c>
      <c r="G413">
        <v>0</v>
      </c>
      <c r="H413" s="6">
        <f>AVERAGE(F413:F417)/B$13</f>
        <v>65.331351443566888</v>
      </c>
      <c r="I413" s="6">
        <f>STDEV(F413:F417)/B$13</f>
        <v>0.73763841401331443</v>
      </c>
      <c r="J413" s="6">
        <f>I413/H413*100</f>
        <v>1.1290726392679711</v>
      </c>
    </row>
    <row r="414" spans="1:10" x14ac:dyDescent="0.2">
      <c r="A414" t="s">
        <v>123</v>
      </c>
      <c r="B414" t="s">
        <v>191</v>
      </c>
      <c r="C414">
        <v>53</v>
      </c>
      <c r="D414">
        <v>2</v>
      </c>
      <c r="E414">
        <v>8.3130000000000006</v>
      </c>
      <c r="F414">
        <v>8.3130000000000006</v>
      </c>
      <c r="G414">
        <v>0</v>
      </c>
      <c r="H414" s="6"/>
      <c r="I414" s="6"/>
      <c r="J414" s="6"/>
    </row>
    <row r="415" spans="1:10" x14ac:dyDescent="0.2">
      <c r="A415" t="s">
        <v>123</v>
      </c>
      <c r="B415" t="s">
        <v>191</v>
      </c>
      <c r="C415">
        <v>53</v>
      </c>
      <c r="D415">
        <v>3</v>
      </c>
      <c r="E415">
        <v>8.3620000000000001</v>
      </c>
      <c r="F415">
        <v>8.3620000000000001</v>
      </c>
      <c r="G415">
        <v>0</v>
      </c>
      <c r="H415" s="6"/>
      <c r="I415" s="6"/>
      <c r="J415" s="6"/>
    </row>
    <row r="416" spans="1:10" x14ac:dyDescent="0.2">
      <c r="H416" s="6"/>
      <c r="I416" s="6"/>
      <c r="J416" s="6"/>
    </row>
    <row r="417" spans="1:10" x14ac:dyDescent="0.2">
      <c r="H417" s="6"/>
      <c r="I417" s="6"/>
      <c r="J417" s="6"/>
    </row>
    <row r="418" spans="1:10" x14ac:dyDescent="0.2">
      <c r="A418" t="s">
        <v>177</v>
      </c>
      <c r="B418" t="s">
        <v>36</v>
      </c>
      <c r="C418">
        <v>0</v>
      </c>
      <c r="D418">
        <v>1</v>
      </c>
      <c r="E418">
        <v>0.1338</v>
      </c>
      <c r="F418">
        <v>0.1338</v>
      </c>
      <c r="G418">
        <v>0</v>
      </c>
      <c r="H418" s="6">
        <f>AVERAGE(F418:F422)/B$13</f>
        <v>0.722846981726327</v>
      </c>
      <c r="I418" s="6">
        <f>STDEV(F418:F422)/B$13</f>
        <v>0.6274405713408564</v>
      </c>
      <c r="J418" s="6">
        <f>I418/H418*100</f>
        <v>86.801299196460931</v>
      </c>
    </row>
    <row r="419" spans="1:10" x14ac:dyDescent="0.2">
      <c r="A419" t="s">
        <v>177</v>
      </c>
      <c r="B419" t="s">
        <v>36</v>
      </c>
      <c r="C419">
        <v>0</v>
      </c>
      <c r="D419">
        <v>2</v>
      </c>
      <c r="E419">
        <v>0.1447</v>
      </c>
      <c r="F419">
        <v>0.1447</v>
      </c>
      <c r="G419">
        <v>0</v>
      </c>
      <c r="H419" s="6"/>
      <c r="I419" s="6"/>
      <c r="J419" s="6"/>
    </row>
    <row r="420" spans="1:10" x14ac:dyDescent="0.2">
      <c r="A420" t="s">
        <v>177</v>
      </c>
      <c r="B420" t="s">
        <v>36</v>
      </c>
      <c r="C420">
        <v>0</v>
      </c>
      <c r="D420">
        <v>3</v>
      </c>
      <c r="E420">
        <v>0</v>
      </c>
      <c r="F420">
        <v>0</v>
      </c>
      <c r="G420">
        <v>0</v>
      </c>
      <c r="H420" s="6"/>
      <c r="I420" s="6"/>
      <c r="J420" s="6"/>
    </row>
    <row r="421" spans="1:10" x14ac:dyDescent="0.2">
      <c r="H421" s="6"/>
      <c r="I421" s="6"/>
      <c r="J421" s="6"/>
    </row>
    <row r="422" spans="1:10" x14ac:dyDescent="0.2">
      <c r="H422" s="6"/>
      <c r="I422" s="6"/>
      <c r="J422" s="6"/>
    </row>
    <row r="423" spans="1:10" x14ac:dyDescent="0.2">
      <c r="A423" t="s">
        <v>125</v>
      </c>
      <c r="B423" t="s">
        <v>192</v>
      </c>
      <c r="C423">
        <v>54</v>
      </c>
      <c r="D423">
        <v>1</v>
      </c>
      <c r="E423">
        <v>8.2530000000000001</v>
      </c>
      <c r="F423">
        <v>8.2530000000000001</v>
      </c>
      <c r="G423">
        <v>0</v>
      </c>
      <c r="H423" s="6">
        <f>AVERAGE(F423:F427)/B$13</f>
        <v>63.192658757956508</v>
      </c>
      <c r="I423" s="6">
        <f>STDEV(F423:F427)/B$13</f>
        <v>1.0553607676506611</v>
      </c>
      <c r="J423" s="6">
        <f>I423/H423*100</f>
        <v>1.6700686256815898</v>
      </c>
    </row>
    <row r="424" spans="1:10" x14ac:dyDescent="0.2">
      <c r="A424" t="s">
        <v>125</v>
      </c>
      <c r="B424" t="s">
        <v>192</v>
      </c>
      <c r="C424">
        <v>54</v>
      </c>
      <c r="D424">
        <v>2</v>
      </c>
      <c r="E424">
        <v>8.1120000000000001</v>
      </c>
      <c r="F424">
        <v>8.1120000000000001</v>
      </c>
      <c r="G424">
        <v>0</v>
      </c>
      <c r="H424" s="6"/>
      <c r="I424" s="6"/>
      <c r="J424" s="6"/>
    </row>
    <row r="425" spans="1:10" x14ac:dyDescent="0.2">
      <c r="A425" t="s">
        <v>125</v>
      </c>
      <c r="B425" t="s">
        <v>192</v>
      </c>
      <c r="C425">
        <v>54</v>
      </c>
      <c r="D425">
        <v>3</v>
      </c>
      <c r="E425">
        <v>7.9820000000000002</v>
      </c>
      <c r="F425">
        <v>7.9820000000000002</v>
      </c>
      <c r="G425">
        <v>0</v>
      </c>
      <c r="H425" s="6"/>
      <c r="I425" s="6"/>
      <c r="J425" s="6"/>
    </row>
    <row r="426" spans="1:10" x14ac:dyDescent="0.2">
      <c r="H426" s="6"/>
      <c r="I426" s="6"/>
      <c r="J426" s="6"/>
    </row>
    <row r="427" spans="1:10" x14ac:dyDescent="0.2">
      <c r="H427" s="6"/>
      <c r="I427" s="6"/>
      <c r="J427" s="6"/>
    </row>
    <row r="428" spans="1:10" x14ac:dyDescent="0.2">
      <c r="A428" t="s">
        <v>126</v>
      </c>
      <c r="B428" t="s">
        <v>192</v>
      </c>
      <c r="C428">
        <v>55</v>
      </c>
      <c r="D428">
        <v>1</v>
      </c>
      <c r="E428">
        <v>7.8949999999999996</v>
      </c>
      <c r="F428">
        <v>7.8949999999999996</v>
      </c>
      <c r="G428">
        <v>0</v>
      </c>
      <c r="H428" s="6">
        <f>AVERAGE(F428:F432)/B$13</f>
        <v>61.435504694657673</v>
      </c>
      <c r="I428" s="6">
        <f>STDEV(F428:F432)/B$13</f>
        <v>0.627719609121692</v>
      </c>
      <c r="J428" s="6">
        <f>I428/H428*100</f>
        <v>1.0217538087162119</v>
      </c>
    </row>
    <row r="429" spans="1:10" x14ac:dyDescent="0.2">
      <c r="A429" t="s">
        <v>126</v>
      </c>
      <c r="B429" t="s">
        <v>192</v>
      </c>
      <c r="C429">
        <v>55</v>
      </c>
      <c r="D429">
        <v>2</v>
      </c>
      <c r="E429">
        <v>7.968</v>
      </c>
      <c r="F429">
        <v>7.968</v>
      </c>
      <c r="G429">
        <v>0</v>
      </c>
      <c r="H429" s="6"/>
      <c r="I429" s="6"/>
      <c r="J429" s="6"/>
    </row>
    <row r="430" spans="1:10" x14ac:dyDescent="0.2">
      <c r="A430" t="s">
        <v>126</v>
      </c>
      <c r="B430" t="s">
        <v>192</v>
      </c>
      <c r="C430">
        <v>55</v>
      </c>
      <c r="D430">
        <v>3</v>
      </c>
      <c r="E430">
        <v>7.8070000000000004</v>
      </c>
      <c r="F430">
        <v>7.8070000000000004</v>
      </c>
      <c r="G430">
        <v>0</v>
      </c>
      <c r="H430" s="6"/>
      <c r="I430" s="6"/>
      <c r="J430" s="6"/>
    </row>
    <row r="431" spans="1:10" x14ac:dyDescent="0.2">
      <c r="H431" s="6"/>
      <c r="I431" s="6"/>
      <c r="J431" s="6"/>
    </row>
    <row r="432" spans="1:10" x14ac:dyDescent="0.2">
      <c r="H432" s="6"/>
      <c r="I432" s="6"/>
      <c r="J432" s="6"/>
    </row>
    <row r="433" spans="1:10" x14ac:dyDescent="0.2">
      <c r="A433" t="s">
        <v>128</v>
      </c>
      <c r="B433" t="s">
        <v>192</v>
      </c>
      <c r="C433">
        <v>56</v>
      </c>
      <c r="D433">
        <v>1</v>
      </c>
      <c r="E433">
        <v>8.0570000000000004</v>
      </c>
      <c r="F433">
        <v>8.0570000000000004</v>
      </c>
      <c r="G433">
        <v>0</v>
      </c>
      <c r="H433" s="6">
        <f>AVERAGE(F433:F437)/B$13</f>
        <v>62.195986438448742</v>
      </c>
      <c r="I433" s="6">
        <f>STDEV(F433:F437)/B$13</f>
        <v>0.51921046347783251</v>
      </c>
      <c r="J433" s="6">
        <f>I433/H433*100</f>
        <v>0.83479737714532554</v>
      </c>
    </row>
    <row r="434" spans="1:10" x14ac:dyDescent="0.2">
      <c r="A434" t="s">
        <v>128</v>
      </c>
      <c r="B434" t="s">
        <v>192</v>
      </c>
      <c r="C434">
        <v>56</v>
      </c>
      <c r="D434">
        <v>2</v>
      </c>
      <c r="E434">
        <v>7.9820000000000002</v>
      </c>
      <c r="F434">
        <v>7.9820000000000002</v>
      </c>
      <c r="G434">
        <v>0</v>
      </c>
      <c r="H434" s="6"/>
      <c r="I434" s="6"/>
      <c r="J434" s="6"/>
    </row>
    <row r="435" spans="1:10" x14ac:dyDescent="0.2">
      <c r="A435" t="s">
        <v>128</v>
      </c>
      <c r="B435" t="s">
        <v>192</v>
      </c>
      <c r="C435">
        <v>56</v>
      </c>
      <c r="D435">
        <v>3</v>
      </c>
      <c r="E435">
        <v>7.9240000000000004</v>
      </c>
      <c r="F435">
        <v>7.9240000000000004</v>
      </c>
      <c r="G435">
        <v>0</v>
      </c>
      <c r="H435" s="6"/>
      <c r="I435" s="6"/>
      <c r="J435" s="6"/>
    </row>
    <row r="436" spans="1:10" x14ac:dyDescent="0.2">
      <c r="H436" s="6"/>
      <c r="I436" s="6"/>
      <c r="J436" s="6"/>
    </row>
    <row r="437" spans="1:10" x14ac:dyDescent="0.2">
      <c r="H437" s="6"/>
      <c r="I437" s="6"/>
      <c r="J437" s="6"/>
    </row>
    <row r="438" spans="1:10" x14ac:dyDescent="0.2">
      <c r="A438" t="s">
        <v>177</v>
      </c>
      <c r="B438" t="s">
        <v>36</v>
      </c>
      <c r="C438">
        <v>0</v>
      </c>
      <c r="D438">
        <v>1</v>
      </c>
      <c r="E438">
        <v>0</v>
      </c>
      <c r="F438">
        <v>0</v>
      </c>
      <c r="G438">
        <v>0</v>
      </c>
      <c r="H438" s="6">
        <f>AVERAGE(F438:F442)/B$13</f>
        <v>0</v>
      </c>
      <c r="I438" s="6">
        <f>STDEV(F438:F442)/B$13</f>
        <v>0</v>
      </c>
      <c r="J438" s="6" t="e">
        <f>I438/H438*100</f>
        <v>#DIV/0!</v>
      </c>
    </row>
    <row r="439" spans="1:10" x14ac:dyDescent="0.2">
      <c r="A439" t="s">
        <v>177</v>
      </c>
      <c r="B439" t="s">
        <v>36</v>
      </c>
      <c r="C439">
        <v>0</v>
      </c>
      <c r="D439">
        <v>2</v>
      </c>
      <c r="E439">
        <v>0</v>
      </c>
      <c r="F439">
        <v>0</v>
      </c>
      <c r="G439">
        <v>0</v>
      </c>
      <c r="H439" s="6"/>
      <c r="I439" s="6"/>
      <c r="J439" s="6"/>
    </row>
    <row r="440" spans="1:10" x14ac:dyDescent="0.2">
      <c r="A440" t="s">
        <v>177</v>
      </c>
      <c r="B440" t="s">
        <v>36</v>
      </c>
      <c r="C440">
        <v>0</v>
      </c>
      <c r="D440">
        <v>3</v>
      </c>
      <c r="E440">
        <v>0.30130000000000001</v>
      </c>
      <c r="G440">
        <v>1</v>
      </c>
      <c r="H440" s="6"/>
      <c r="I440" s="6"/>
      <c r="J440" s="6"/>
    </row>
    <row r="441" spans="1:10" x14ac:dyDescent="0.2">
      <c r="A441" t="s">
        <v>177</v>
      </c>
      <c r="B441" t="s">
        <v>36</v>
      </c>
      <c r="C441">
        <v>0</v>
      </c>
      <c r="D441">
        <v>4</v>
      </c>
      <c r="E441">
        <v>0</v>
      </c>
      <c r="F441">
        <v>0</v>
      </c>
      <c r="G441">
        <v>0</v>
      </c>
      <c r="H441" s="6"/>
      <c r="I441" s="6"/>
      <c r="J441" s="6"/>
    </row>
    <row r="442" spans="1:10" x14ac:dyDescent="0.2">
      <c r="H442" s="6"/>
      <c r="I442" s="6"/>
      <c r="J442" s="6"/>
    </row>
    <row r="443" spans="1:10" x14ac:dyDescent="0.2">
      <c r="H443" s="6"/>
      <c r="I443" s="6"/>
      <c r="J443" s="6"/>
    </row>
    <row r="444" spans="1:10" x14ac:dyDescent="0.2">
      <c r="A444" t="s">
        <v>193</v>
      </c>
      <c r="B444" t="s">
        <v>194</v>
      </c>
      <c r="C444">
        <v>57</v>
      </c>
      <c r="D444">
        <v>1</v>
      </c>
      <c r="E444">
        <v>7.9930000000000003</v>
      </c>
      <c r="F444">
        <v>7.9930000000000003</v>
      </c>
      <c r="G444">
        <v>0</v>
      </c>
      <c r="H444" s="6">
        <f>AVERAGE(F444:F448)/B$13</f>
        <v>61.396572182176904</v>
      </c>
      <c r="I444" s="6">
        <f>STDEV(F444:F448)/B$13</f>
        <v>0.97887207142805555</v>
      </c>
      <c r="J444" s="6">
        <f>I444/H444*100</f>
        <v>1.5943431964304626</v>
      </c>
    </row>
    <row r="445" spans="1:10" x14ac:dyDescent="0.2">
      <c r="A445" t="s">
        <v>193</v>
      </c>
      <c r="B445" t="s">
        <v>194</v>
      </c>
      <c r="C445">
        <v>57</v>
      </c>
      <c r="D445">
        <v>2</v>
      </c>
      <c r="E445">
        <v>7.915</v>
      </c>
      <c r="F445">
        <v>7.915</v>
      </c>
      <c r="G445">
        <v>0</v>
      </c>
      <c r="H445" s="6"/>
      <c r="I445" s="6"/>
      <c r="J445" s="6"/>
    </row>
    <row r="446" spans="1:10" x14ac:dyDescent="0.2">
      <c r="A446" t="s">
        <v>193</v>
      </c>
      <c r="B446" t="s">
        <v>194</v>
      </c>
      <c r="C446">
        <v>57</v>
      </c>
      <c r="D446">
        <v>3</v>
      </c>
      <c r="E446">
        <v>7.7469999999999999</v>
      </c>
      <c r="F446">
        <v>7.7469999999999999</v>
      </c>
      <c r="G446">
        <v>0</v>
      </c>
      <c r="H446" s="6"/>
      <c r="I446" s="6"/>
      <c r="J446" s="6"/>
    </row>
    <row r="447" spans="1:10" x14ac:dyDescent="0.2">
      <c r="H447" s="6"/>
      <c r="I447" s="6"/>
      <c r="J447" s="6"/>
    </row>
    <row r="448" spans="1:10" x14ac:dyDescent="0.2">
      <c r="H448" s="6"/>
      <c r="I448" s="6"/>
      <c r="J448" s="6"/>
    </row>
    <row r="449" spans="1:10" x14ac:dyDescent="0.2">
      <c r="A449" t="s">
        <v>195</v>
      </c>
      <c r="B449" t="s">
        <v>194</v>
      </c>
      <c r="C449">
        <v>58</v>
      </c>
      <c r="D449">
        <v>1</v>
      </c>
      <c r="E449">
        <v>7.9459999999999997</v>
      </c>
      <c r="F449">
        <v>7.9459999999999997</v>
      </c>
      <c r="G449">
        <v>0</v>
      </c>
      <c r="H449" s="6">
        <f>AVERAGE(F449:F453)/B$13</f>
        <v>60.887854019094824</v>
      </c>
      <c r="I449" s="6">
        <f>STDEV(F449:F453)/B$13</f>
        <v>0.86399774602447355</v>
      </c>
      <c r="J449" s="6">
        <f>I449/H449*100</f>
        <v>1.4189985177561328</v>
      </c>
    </row>
    <row r="450" spans="1:10" x14ac:dyDescent="0.2">
      <c r="A450" t="s">
        <v>195</v>
      </c>
      <c r="B450" t="s">
        <v>194</v>
      </c>
      <c r="C450">
        <v>58</v>
      </c>
      <c r="D450">
        <v>2</v>
      </c>
      <c r="E450">
        <v>7.7380000000000004</v>
      </c>
      <c r="F450">
        <v>7.7380000000000004</v>
      </c>
      <c r="G450">
        <v>0</v>
      </c>
      <c r="H450" s="6"/>
      <c r="I450" s="6"/>
      <c r="J450" s="6"/>
    </row>
    <row r="451" spans="1:10" x14ac:dyDescent="0.2">
      <c r="A451" t="s">
        <v>195</v>
      </c>
      <c r="B451" t="s">
        <v>194</v>
      </c>
      <c r="C451">
        <v>58</v>
      </c>
      <c r="D451">
        <v>3</v>
      </c>
      <c r="E451">
        <v>7.7750000000000004</v>
      </c>
      <c r="F451">
        <v>7.7750000000000004</v>
      </c>
      <c r="G451">
        <v>0</v>
      </c>
      <c r="H451" s="6"/>
      <c r="I451" s="6"/>
      <c r="J451" s="6"/>
    </row>
    <row r="452" spans="1:10" x14ac:dyDescent="0.2">
      <c r="H452" s="6"/>
      <c r="I452" s="6"/>
      <c r="J452" s="6"/>
    </row>
    <row r="453" spans="1:10" x14ac:dyDescent="0.2">
      <c r="H453" s="6"/>
      <c r="I453" s="6"/>
      <c r="J453" s="6"/>
    </row>
    <row r="454" spans="1:10" x14ac:dyDescent="0.2">
      <c r="A454" t="s">
        <v>196</v>
      </c>
      <c r="B454" t="s">
        <v>194</v>
      </c>
      <c r="C454">
        <v>59</v>
      </c>
      <c r="D454">
        <v>1</v>
      </c>
      <c r="E454">
        <v>7.8860000000000001</v>
      </c>
      <c r="F454">
        <v>7.8860000000000001</v>
      </c>
      <c r="G454">
        <v>0</v>
      </c>
      <c r="H454" s="6">
        <f>AVERAGE(F454:F458)/B$13</f>
        <v>60.568607416752485</v>
      </c>
      <c r="I454" s="6">
        <f>STDEV(F454:F458)/B$13</f>
        <v>0.80413625657995746</v>
      </c>
      <c r="J454" s="6">
        <f>I454/H454*100</f>
        <v>1.3276452784310571</v>
      </c>
    </row>
    <row r="455" spans="1:10" x14ac:dyDescent="0.2">
      <c r="A455" t="s">
        <v>196</v>
      </c>
      <c r="B455" t="s">
        <v>194</v>
      </c>
      <c r="C455">
        <v>59</v>
      </c>
      <c r="D455">
        <v>2</v>
      </c>
      <c r="E455">
        <v>7.77</v>
      </c>
      <c r="F455">
        <v>7.77</v>
      </c>
      <c r="G455">
        <v>0</v>
      </c>
      <c r="H455" s="6"/>
      <c r="I455" s="6"/>
      <c r="J455" s="6"/>
    </row>
    <row r="456" spans="1:10" x14ac:dyDescent="0.2">
      <c r="A456" t="s">
        <v>196</v>
      </c>
      <c r="B456" t="s">
        <v>194</v>
      </c>
      <c r="C456">
        <v>59</v>
      </c>
      <c r="D456">
        <v>3</v>
      </c>
      <c r="E456">
        <v>7.68</v>
      </c>
      <c r="F456">
        <v>7.68</v>
      </c>
      <c r="G456">
        <v>0</v>
      </c>
      <c r="H456" s="6"/>
      <c r="I456" s="6"/>
      <c r="J456" s="6"/>
    </row>
    <row r="457" spans="1:10" x14ac:dyDescent="0.2">
      <c r="H457" s="6"/>
      <c r="I457" s="6"/>
      <c r="J457" s="6"/>
    </row>
    <row r="458" spans="1:10" x14ac:dyDescent="0.2">
      <c r="H458" s="6"/>
      <c r="I458" s="6"/>
      <c r="J458" s="6"/>
    </row>
    <row r="459" spans="1:10" x14ac:dyDescent="0.2">
      <c r="A459" t="s">
        <v>177</v>
      </c>
      <c r="B459" t="s">
        <v>36</v>
      </c>
      <c r="C459">
        <v>0</v>
      </c>
      <c r="D459">
        <v>1</v>
      </c>
      <c r="E459">
        <v>0.20930000000000001</v>
      </c>
      <c r="G459">
        <v>1</v>
      </c>
      <c r="H459" s="6">
        <f>AVERAGE(F459:F463)/B$13</f>
        <v>0.28472644127604341</v>
      </c>
      <c r="I459" s="6">
        <f>STDEV(F459:F463)/B$13</f>
        <v>0.49316066254838342</v>
      </c>
      <c r="J459" s="6">
        <f>I459/H459*100</f>
        <v>173.2050807568877</v>
      </c>
    </row>
    <row r="460" spans="1:10" x14ac:dyDescent="0.2">
      <c r="A460" t="s">
        <v>177</v>
      </c>
      <c r="B460" t="s">
        <v>36</v>
      </c>
      <c r="C460">
        <v>0</v>
      </c>
      <c r="D460">
        <v>2</v>
      </c>
      <c r="E460">
        <v>0</v>
      </c>
      <c r="F460">
        <v>0</v>
      </c>
      <c r="G460">
        <v>0</v>
      </c>
      <c r="H460" s="6"/>
      <c r="I460" s="6"/>
      <c r="J460" s="6"/>
    </row>
    <row r="461" spans="1:10" x14ac:dyDescent="0.2">
      <c r="A461" t="s">
        <v>177</v>
      </c>
      <c r="B461" t="s">
        <v>36</v>
      </c>
      <c r="C461">
        <v>0</v>
      </c>
      <c r="D461">
        <v>3</v>
      </c>
      <c r="E461">
        <v>0</v>
      </c>
      <c r="F461">
        <v>0</v>
      </c>
      <c r="G461">
        <v>0</v>
      </c>
      <c r="H461" s="6"/>
      <c r="I461" s="6"/>
      <c r="J461" s="6"/>
    </row>
    <row r="462" spans="1:10" x14ac:dyDescent="0.2">
      <c r="A462" t="s">
        <v>177</v>
      </c>
      <c r="B462" t="s">
        <v>36</v>
      </c>
      <c r="C462">
        <v>0</v>
      </c>
      <c r="D462">
        <v>4</v>
      </c>
      <c r="E462">
        <v>0.10970000000000001</v>
      </c>
      <c r="F462">
        <v>0.10970000000000001</v>
      </c>
      <c r="G462">
        <v>0</v>
      </c>
      <c r="H462" s="6"/>
      <c r="I462" s="6"/>
      <c r="J462" s="6"/>
    </row>
    <row r="463" spans="1:10" x14ac:dyDescent="0.2">
      <c r="H463" s="6"/>
      <c r="I463" s="6"/>
      <c r="J463" s="6"/>
    </row>
    <row r="464" spans="1:10" x14ac:dyDescent="0.2">
      <c r="H464" s="6"/>
      <c r="I464" s="6"/>
      <c r="J464" s="6"/>
    </row>
    <row r="465" spans="1:10" x14ac:dyDescent="0.2">
      <c r="A465" t="s">
        <v>197</v>
      </c>
      <c r="B465" t="s">
        <v>198</v>
      </c>
      <c r="C465">
        <v>60</v>
      </c>
      <c r="D465">
        <v>1</v>
      </c>
      <c r="E465">
        <v>8.3290000000000006</v>
      </c>
      <c r="F465">
        <v>8.3290000000000006</v>
      </c>
      <c r="G465">
        <v>0</v>
      </c>
      <c r="H465" s="6">
        <f>AVERAGE(F465:F469)/B$13</f>
        <v>64.342465626555295</v>
      </c>
      <c r="I465" s="6">
        <f>STDEV(F465:F469)/B$13</f>
        <v>0.64652982753546406</v>
      </c>
      <c r="J465" s="6">
        <f>I465/H465*100</f>
        <v>1.0048260060283258</v>
      </c>
    </row>
    <row r="466" spans="1:10" x14ac:dyDescent="0.2">
      <c r="A466" t="s">
        <v>197</v>
      </c>
      <c r="B466" t="s">
        <v>198</v>
      </c>
      <c r="C466">
        <v>60</v>
      </c>
      <c r="D466">
        <v>2</v>
      </c>
      <c r="E466">
        <v>8.2910000000000004</v>
      </c>
      <c r="F466">
        <v>8.2910000000000004</v>
      </c>
      <c r="G466">
        <v>0</v>
      </c>
      <c r="H466" s="6"/>
      <c r="I466" s="6"/>
      <c r="J466" s="6"/>
    </row>
    <row r="467" spans="1:10" x14ac:dyDescent="0.2">
      <c r="A467" t="s">
        <v>197</v>
      </c>
      <c r="B467" t="s">
        <v>198</v>
      </c>
      <c r="C467">
        <v>60</v>
      </c>
      <c r="D467">
        <v>3</v>
      </c>
      <c r="E467">
        <v>8.17</v>
      </c>
      <c r="F467">
        <v>8.17</v>
      </c>
      <c r="G467">
        <v>0</v>
      </c>
      <c r="H467" s="6"/>
      <c r="I467" s="6"/>
      <c r="J467" s="6"/>
    </row>
    <row r="468" spans="1:10" x14ac:dyDescent="0.2">
      <c r="H468" s="6"/>
      <c r="I468" s="6"/>
      <c r="J468" s="6"/>
    </row>
    <row r="469" spans="1:10" x14ac:dyDescent="0.2">
      <c r="H469" s="6"/>
      <c r="I469" s="6"/>
      <c r="J469" s="6"/>
    </row>
    <row r="470" spans="1:10" x14ac:dyDescent="0.2">
      <c r="A470" t="s">
        <v>199</v>
      </c>
      <c r="B470" t="s">
        <v>198</v>
      </c>
      <c r="C470">
        <v>61</v>
      </c>
      <c r="D470">
        <v>1</v>
      </c>
      <c r="E470">
        <v>7.7149999999999999</v>
      </c>
      <c r="F470">
        <v>7.7149999999999999</v>
      </c>
      <c r="G470">
        <v>0</v>
      </c>
      <c r="H470" s="6">
        <f>AVERAGE(F470:F474)/B$13</f>
        <v>60.000192734533222</v>
      </c>
      <c r="I470" s="6">
        <f>STDEV(F470:F474)/B$13</f>
        <v>0.46369477716975366</v>
      </c>
      <c r="J470" s="6">
        <f>I470/H470*100</f>
        <v>0.77282214612432953</v>
      </c>
    </row>
    <row r="471" spans="1:10" x14ac:dyDescent="0.2">
      <c r="A471" t="s">
        <v>199</v>
      </c>
      <c r="B471" t="s">
        <v>198</v>
      </c>
      <c r="C471">
        <v>61</v>
      </c>
      <c r="D471">
        <v>2</v>
      </c>
      <c r="E471">
        <v>7.76</v>
      </c>
      <c r="F471">
        <v>7.76</v>
      </c>
      <c r="G471">
        <v>0</v>
      </c>
      <c r="H471" s="6"/>
      <c r="I471" s="6"/>
      <c r="J471" s="6"/>
    </row>
    <row r="472" spans="1:10" x14ac:dyDescent="0.2">
      <c r="A472" t="s">
        <v>199</v>
      </c>
      <c r="B472" t="s">
        <v>198</v>
      </c>
      <c r="C472">
        <v>61</v>
      </c>
      <c r="D472">
        <v>3</v>
      </c>
      <c r="E472">
        <v>7.6420000000000003</v>
      </c>
      <c r="F472">
        <v>7.6420000000000003</v>
      </c>
      <c r="G472">
        <v>0</v>
      </c>
      <c r="H472" s="6"/>
      <c r="I472" s="6"/>
      <c r="J472" s="6"/>
    </row>
    <row r="473" spans="1:10" x14ac:dyDescent="0.2">
      <c r="H473" s="6"/>
      <c r="I473" s="6"/>
      <c r="J473" s="6"/>
    </row>
    <row r="474" spans="1:10" x14ac:dyDescent="0.2">
      <c r="H474" s="6"/>
      <c r="I474" s="6"/>
      <c r="J474" s="6"/>
    </row>
    <row r="475" spans="1:10" x14ac:dyDescent="0.2">
      <c r="A475" t="s">
        <v>200</v>
      </c>
      <c r="B475" t="s">
        <v>198</v>
      </c>
      <c r="C475">
        <v>62</v>
      </c>
      <c r="D475">
        <v>1</v>
      </c>
      <c r="E475">
        <v>7.6710000000000003</v>
      </c>
      <c r="F475">
        <v>7.6710000000000003</v>
      </c>
      <c r="G475">
        <v>0</v>
      </c>
      <c r="H475" s="6">
        <f>AVERAGE(F475:F479)/B$13</f>
        <v>59.610867609725503</v>
      </c>
      <c r="I475" s="6">
        <f>STDEV(F475:F479)/B$13</f>
        <v>0.29148294815733855</v>
      </c>
      <c r="J475" s="6">
        <f>I475/H475*100</f>
        <v>0.48897618814355787</v>
      </c>
    </row>
    <row r="476" spans="1:10" x14ac:dyDescent="0.2">
      <c r="A476" t="s">
        <v>200</v>
      </c>
      <c r="B476" t="s">
        <v>198</v>
      </c>
      <c r="C476">
        <v>62</v>
      </c>
      <c r="D476">
        <v>2</v>
      </c>
      <c r="E476">
        <v>7.6829999999999998</v>
      </c>
      <c r="F476">
        <v>7.6829999999999998</v>
      </c>
      <c r="G476">
        <v>0</v>
      </c>
      <c r="H476" s="6"/>
      <c r="I476" s="6"/>
      <c r="J476" s="6"/>
    </row>
    <row r="477" spans="1:10" x14ac:dyDescent="0.2">
      <c r="A477" t="s">
        <v>200</v>
      </c>
      <c r="B477" t="s">
        <v>198</v>
      </c>
      <c r="C477">
        <v>62</v>
      </c>
      <c r="D477">
        <v>3</v>
      </c>
      <c r="E477">
        <v>7.6130000000000004</v>
      </c>
      <c r="F477">
        <v>7.6130000000000004</v>
      </c>
      <c r="G477">
        <v>0</v>
      </c>
      <c r="H477" s="6"/>
      <c r="I477" s="6"/>
      <c r="J477" s="6"/>
    </row>
    <row r="478" spans="1:10" x14ac:dyDescent="0.2">
      <c r="H478" s="6"/>
      <c r="I478" s="6"/>
      <c r="J478" s="6"/>
    </row>
    <row r="479" spans="1:10" x14ac:dyDescent="0.2">
      <c r="H479" s="6"/>
      <c r="I479" s="6"/>
      <c r="J479" s="6"/>
    </row>
    <row r="480" spans="1:10" x14ac:dyDescent="0.2">
      <c r="A480" t="s">
        <v>110</v>
      </c>
      <c r="B480" t="s">
        <v>36</v>
      </c>
      <c r="C480">
        <v>0</v>
      </c>
      <c r="D480">
        <v>1</v>
      </c>
      <c r="E480">
        <v>0</v>
      </c>
      <c r="F480">
        <v>0</v>
      </c>
      <c r="G480">
        <v>0</v>
      </c>
      <c r="H480" s="6">
        <f>AVERAGE(F480:F484)/B$13</f>
        <v>0</v>
      </c>
      <c r="I480" s="6">
        <f>STDEV(F480:F484)/B$13</f>
        <v>0</v>
      </c>
      <c r="J480" s="6" t="e">
        <f>I480/H480*100</f>
        <v>#DIV/0!</v>
      </c>
    </row>
    <row r="481" spans="1:10" x14ac:dyDescent="0.2">
      <c r="A481" t="s">
        <v>110</v>
      </c>
      <c r="B481" t="s">
        <v>36</v>
      </c>
      <c r="C481">
        <v>0</v>
      </c>
      <c r="D481">
        <v>2</v>
      </c>
      <c r="E481">
        <v>0.2167</v>
      </c>
      <c r="G481">
        <v>1</v>
      </c>
      <c r="H481" s="6"/>
      <c r="I481" s="6"/>
      <c r="J481" s="6"/>
    </row>
    <row r="482" spans="1:10" x14ac:dyDescent="0.2">
      <c r="A482" t="s">
        <v>110</v>
      </c>
      <c r="B482" t="s">
        <v>36</v>
      </c>
      <c r="C482">
        <v>0</v>
      </c>
      <c r="D482">
        <v>3</v>
      </c>
      <c r="E482">
        <v>0</v>
      </c>
      <c r="F482">
        <v>0</v>
      </c>
      <c r="G482">
        <v>0</v>
      </c>
      <c r="H482" s="6"/>
      <c r="I482" s="6"/>
      <c r="J482" s="6"/>
    </row>
    <row r="483" spans="1:10" x14ac:dyDescent="0.2">
      <c r="A483" t="s">
        <v>110</v>
      </c>
      <c r="B483" t="s">
        <v>36</v>
      </c>
      <c r="C483">
        <v>0</v>
      </c>
      <c r="D483">
        <v>4</v>
      </c>
      <c r="E483">
        <v>0</v>
      </c>
      <c r="F483">
        <v>0</v>
      </c>
      <c r="G483">
        <v>0</v>
      </c>
      <c r="H483" s="6"/>
      <c r="I483" s="6"/>
      <c r="J483" s="6"/>
    </row>
    <row r="484" spans="1:10" x14ac:dyDescent="0.2">
      <c r="H484" s="6"/>
      <c r="I484" s="6"/>
      <c r="J484" s="6"/>
    </row>
    <row r="485" spans="1:10" x14ac:dyDescent="0.2">
      <c r="H485" s="6"/>
      <c r="I485" s="6"/>
      <c r="J485" s="6"/>
    </row>
    <row r="486" spans="1:10" x14ac:dyDescent="0.2">
      <c r="A486" t="s">
        <v>129</v>
      </c>
      <c r="B486" t="s">
        <v>45</v>
      </c>
      <c r="C486">
        <v>66</v>
      </c>
      <c r="D486">
        <v>1</v>
      </c>
      <c r="E486">
        <v>10.66</v>
      </c>
      <c r="G486">
        <v>1</v>
      </c>
      <c r="H486" s="6">
        <f>AVERAGE(F486:F490)/B$13</f>
        <v>79.629965527338285</v>
      </c>
      <c r="I486" s="6">
        <f>STDEV(F486:F490)/B$13</f>
        <v>0.51845088514754611</v>
      </c>
      <c r="J486" s="6">
        <f>I486/H486*100</f>
        <v>0.65107510936891388</v>
      </c>
    </row>
    <row r="487" spans="1:10" x14ac:dyDescent="0.2">
      <c r="A487" t="s">
        <v>129</v>
      </c>
      <c r="B487" t="s">
        <v>45</v>
      </c>
      <c r="C487">
        <v>66</v>
      </c>
      <c r="D487">
        <v>2</v>
      </c>
      <c r="E487">
        <v>10.3</v>
      </c>
      <c r="F487">
        <v>10.3</v>
      </c>
      <c r="G487">
        <v>0</v>
      </c>
      <c r="H487" s="6"/>
      <c r="I487" s="6"/>
      <c r="J487" s="6"/>
    </row>
    <row r="488" spans="1:10" x14ac:dyDescent="0.2">
      <c r="A488" t="s">
        <v>129</v>
      </c>
      <c r="B488" t="s">
        <v>45</v>
      </c>
      <c r="C488">
        <v>66</v>
      </c>
      <c r="D488">
        <v>3</v>
      </c>
      <c r="E488">
        <v>10.17</v>
      </c>
      <c r="F488">
        <v>10.17</v>
      </c>
      <c r="G488">
        <v>0</v>
      </c>
      <c r="H488" s="6"/>
      <c r="I488" s="6"/>
      <c r="J488" s="6"/>
    </row>
    <row r="489" spans="1:10" x14ac:dyDescent="0.2">
      <c r="A489" t="s">
        <v>129</v>
      </c>
      <c r="B489" t="s">
        <v>45</v>
      </c>
      <c r="C489">
        <v>66</v>
      </c>
      <c r="D489">
        <v>4</v>
      </c>
      <c r="E489">
        <v>10.210000000000001</v>
      </c>
      <c r="F489">
        <v>10.210000000000001</v>
      </c>
      <c r="G489">
        <v>0</v>
      </c>
      <c r="H489" s="6"/>
      <c r="I489" s="6"/>
      <c r="J489" s="6"/>
    </row>
    <row r="490" spans="1:10" x14ac:dyDescent="0.2">
      <c r="H490" s="6"/>
      <c r="I490" s="6"/>
      <c r="J490" s="6"/>
    </row>
    <row r="491" spans="1:10" x14ac:dyDescent="0.2">
      <c r="H491" s="6"/>
      <c r="I491" s="6"/>
      <c r="J491" s="6"/>
    </row>
    <row r="492" spans="1:10" x14ac:dyDescent="0.2">
      <c r="A492" t="s">
        <v>130</v>
      </c>
      <c r="B492" t="s">
        <v>47</v>
      </c>
      <c r="C492">
        <v>67</v>
      </c>
      <c r="D492">
        <v>1</v>
      </c>
      <c r="E492">
        <v>9.1069999999999993</v>
      </c>
      <c r="F492">
        <v>9.1069999999999993</v>
      </c>
      <c r="G492">
        <v>0</v>
      </c>
      <c r="H492" s="6">
        <f>AVERAGE(F492:F496)/B$13</f>
        <v>69.689197340581273</v>
      </c>
      <c r="I492" s="6">
        <f>STDEV(F492:F496)/B$13</f>
        <v>1.0903606011744049</v>
      </c>
      <c r="J492" s="6">
        <f>I492/H492*100</f>
        <v>1.5646049069063799</v>
      </c>
    </row>
    <row r="493" spans="1:10" x14ac:dyDescent="0.2">
      <c r="A493" t="s">
        <v>130</v>
      </c>
      <c r="B493" t="s">
        <v>47</v>
      </c>
      <c r="C493">
        <v>67</v>
      </c>
      <c r="D493">
        <v>2</v>
      </c>
      <c r="E493">
        <v>8.8379999999999992</v>
      </c>
      <c r="F493">
        <v>8.8379999999999992</v>
      </c>
      <c r="G493">
        <v>0</v>
      </c>
      <c r="H493" s="6"/>
      <c r="I493" s="6"/>
      <c r="J493" s="6"/>
    </row>
    <row r="494" spans="1:10" x14ac:dyDescent="0.2">
      <c r="A494" t="s">
        <v>130</v>
      </c>
      <c r="B494" t="s">
        <v>47</v>
      </c>
      <c r="C494">
        <v>67</v>
      </c>
      <c r="D494">
        <v>3</v>
      </c>
      <c r="E494">
        <v>8.9049999999999994</v>
      </c>
      <c r="F494">
        <v>8.9049999999999994</v>
      </c>
      <c r="G494">
        <v>0</v>
      </c>
      <c r="H494" s="6"/>
      <c r="I494" s="6"/>
      <c r="J494" s="6"/>
    </row>
    <row r="495" spans="1:10" x14ac:dyDescent="0.2">
      <c r="H495" s="6"/>
      <c r="I495" s="6"/>
      <c r="J495" s="6"/>
    </row>
    <row r="496" spans="1:10" x14ac:dyDescent="0.2">
      <c r="H496" s="6"/>
      <c r="I496" s="6"/>
      <c r="J496" s="6"/>
    </row>
    <row r="497" spans="1:10" x14ac:dyDescent="0.2">
      <c r="A497" t="s">
        <v>131</v>
      </c>
      <c r="B497" t="s">
        <v>49</v>
      </c>
      <c r="C497">
        <v>68</v>
      </c>
      <c r="D497">
        <v>1</v>
      </c>
      <c r="E497">
        <v>7.2949999999999999</v>
      </c>
      <c r="F497">
        <v>7.2949999999999999</v>
      </c>
      <c r="G497">
        <v>0</v>
      </c>
      <c r="H497" s="6">
        <f>AVERAGE(F497:F501)/B$13</f>
        <v>56.169233506425286</v>
      </c>
      <c r="I497" s="6">
        <f>STDEV(F497:F501)/B$13</f>
        <v>0.59020113793786233</v>
      </c>
      <c r="J497" s="6">
        <f>I497/H497*100</f>
        <v>1.0507551930014289</v>
      </c>
    </row>
    <row r="498" spans="1:10" x14ac:dyDescent="0.2">
      <c r="A498" t="s">
        <v>131</v>
      </c>
      <c r="B498" t="s">
        <v>49</v>
      </c>
      <c r="C498">
        <v>68</v>
      </c>
      <c r="D498">
        <v>2</v>
      </c>
      <c r="E498">
        <v>7.2009999999999996</v>
      </c>
      <c r="F498">
        <v>7.2009999999999996</v>
      </c>
      <c r="G498">
        <v>0</v>
      </c>
      <c r="H498" s="6"/>
      <c r="I498" s="6"/>
      <c r="J498" s="6"/>
    </row>
    <row r="499" spans="1:10" x14ac:dyDescent="0.2">
      <c r="A499" t="s">
        <v>131</v>
      </c>
      <c r="B499" t="s">
        <v>49</v>
      </c>
      <c r="C499">
        <v>68</v>
      </c>
      <c r="D499">
        <v>3</v>
      </c>
      <c r="E499">
        <v>6.9690000000000003</v>
      </c>
      <c r="G499">
        <v>1</v>
      </c>
      <c r="H499" s="6"/>
      <c r="I499" s="6"/>
      <c r="J499" s="6"/>
    </row>
    <row r="500" spans="1:10" x14ac:dyDescent="0.2">
      <c r="A500" t="s">
        <v>131</v>
      </c>
      <c r="B500" t="s">
        <v>49</v>
      </c>
      <c r="C500">
        <v>68</v>
      </c>
      <c r="D500">
        <v>4</v>
      </c>
      <c r="E500">
        <v>7.1449999999999996</v>
      </c>
      <c r="F500">
        <v>7.1449999999999996</v>
      </c>
      <c r="G500">
        <v>0</v>
      </c>
      <c r="H500" s="6"/>
      <c r="I500" s="6"/>
      <c r="J500" s="6"/>
    </row>
    <row r="503" spans="1:10" x14ac:dyDescent="0.2">
      <c r="A503" t="s">
        <v>110</v>
      </c>
      <c r="B503" t="s">
        <v>36</v>
      </c>
      <c r="C503">
        <v>0</v>
      </c>
      <c r="D503">
        <v>1</v>
      </c>
      <c r="E503">
        <v>0</v>
      </c>
      <c r="F503">
        <v>0</v>
      </c>
      <c r="G503">
        <v>0</v>
      </c>
      <c r="H503">
        <f>AVERAGE(F503:F507)/B$13</f>
        <v>0.38569142364284459</v>
      </c>
      <c r="I503">
        <f>STDEV(F503:F507)/B$13</f>
        <v>0.66803714179297891</v>
      </c>
      <c r="J503">
        <f>I503/H503*100</f>
        <v>173.20508075688772</v>
      </c>
    </row>
    <row r="504" spans="1:10" x14ac:dyDescent="0.2">
      <c r="A504" t="s">
        <v>110</v>
      </c>
      <c r="B504" t="s">
        <v>36</v>
      </c>
      <c r="C504">
        <v>0</v>
      </c>
      <c r="D504">
        <v>2</v>
      </c>
      <c r="E504">
        <v>0.14860000000000001</v>
      </c>
      <c r="F504">
        <v>0.14860000000000001</v>
      </c>
      <c r="G504">
        <v>0</v>
      </c>
    </row>
    <row r="505" spans="1:10" x14ac:dyDescent="0.2">
      <c r="A505" t="s">
        <v>110</v>
      </c>
      <c r="B505" t="s">
        <v>36</v>
      </c>
      <c r="C505">
        <v>0</v>
      </c>
      <c r="D505">
        <v>3</v>
      </c>
      <c r="E505">
        <v>0</v>
      </c>
      <c r="F505">
        <v>0</v>
      </c>
      <c r="G5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SDOM Summary</vt:lpstr>
      <vt:lpstr>AE2213_SDOM10m_DOC</vt:lpstr>
      <vt:lpstr>AE2213_SDOM200m_DOC</vt:lpstr>
      <vt:lpstr>AE2213_ParSDOM10m_DOC</vt:lpstr>
      <vt:lpstr>AE2213_ParSDOMKL_DOC</vt:lpstr>
      <vt:lpstr>AE2213_ParSDOM200m_DOC</vt:lpstr>
      <vt:lpstr>AE2213_ParSDOM10m_DOCArea</vt:lpstr>
      <vt:lpstr>AE2213_ParSDOM10m_DOCConcentration</vt:lpstr>
      <vt:lpstr>AE2213_ParSDOM200m_DOCArea</vt:lpstr>
      <vt:lpstr>AE2213_ParSDOM200m_DOCConcentration</vt:lpstr>
      <vt:lpstr>AE2213_ParSDOMKL_DOCArea</vt:lpstr>
      <vt:lpstr>AE2213_ParSDOMKL_DOCConcentration</vt:lpstr>
      <vt:lpstr>AE2213_SDOM10m_DOCArea</vt:lpstr>
      <vt:lpstr>AE2213_SDOM10m_DOCConcentration</vt:lpstr>
      <vt:lpstr>AE2213_SDOM200m_DOCArea</vt:lpstr>
      <vt:lpstr>AE2213_SDOM200m_DOCConcentration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 O.</dc:creator>
  <cp:lastModifiedBy>Chance English</cp:lastModifiedBy>
  <dcterms:created xsi:type="dcterms:W3CDTF">2022-09-08T20:35:10Z</dcterms:created>
  <dcterms:modified xsi:type="dcterms:W3CDTF">2022-12-07T06:51:16Z</dcterms:modified>
</cp:coreProperties>
</file>