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ARPA-e/MP Exudate Sampling/data/Compiled Data/"/>
    </mc:Choice>
  </mc:AlternateContent>
  <xr:revisionPtr revIDLastSave="0" documentId="13_ncr:1_{501BFA63-2911-B14F-9D08-60C35E0A2A1F}" xr6:coauthVersionLast="47" xr6:coauthVersionMax="47" xr10:uidLastSave="{00000000-0000-0000-0000-000000000000}"/>
  <bookViews>
    <workbookView xWindow="0" yWindow="460" windowWidth="28800" windowHeight="17540" activeTab="2" xr2:uid="{01E47827-3DE7-2340-97AB-04E5D9FACEB0}"/>
  </bookViews>
  <sheets>
    <sheet name="Sheet1" sheetId="1" r:id="rId1"/>
    <sheet name="DOM_composition" sheetId="8" r:id="rId2"/>
    <sheet name="Sugar_mol_per" sheetId="9" r:id="rId3"/>
    <sheet name="NPP_DOC_phys_env" sheetId="5" r:id="rId4"/>
    <sheet name="model" sheetId="10" r:id="rId5"/>
  </sheets>
  <definedNames>
    <definedName name="_xlnm._FilterDatabase" localSheetId="3" hidden="1">NPP_DOC_phys_env!$A$1:$Y$145</definedName>
    <definedName name="_xlnm._FilterDatabase" localSheetId="0" hidden="1">Sheet1!$A$1:$T$61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0" i="5" l="1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30" i="5"/>
  <c r="T131" i="5"/>
  <c r="T132" i="5"/>
  <c r="T133" i="5"/>
  <c r="T134" i="5"/>
  <c r="T136" i="5"/>
  <c r="T137" i="5"/>
  <c r="T138" i="5"/>
  <c r="T139" i="5"/>
  <c r="T140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136" i="5"/>
  <c r="S137" i="5"/>
  <c r="S138" i="5"/>
  <c r="S139" i="5"/>
  <c r="S140" i="5"/>
  <c r="S130" i="5"/>
  <c r="S131" i="5"/>
  <c r="S132" i="5"/>
  <c r="S133" i="5"/>
  <c r="S134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30" i="5"/>
  <c r="R131" i="5"/>
  <c r="R132" i="5"/>
  <c r="R133" i="5"/>
  <c r="R134" i="5"/>
  <c r="R136" i="5"/>
  <c r="R137" i="5"/>
  <c r="R138" i="5"/>
  <c r="R139" i="5"/>
  <c r="R140" i="5"/>
  <c r="R142" i="5"/>
  <c r="R143" i="5"/>
  <c r="R144" i="5"/>
  <c r="R145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182" i="5" l="1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128" i="5" l="1"/>
  <c r="M130" i="5"/>
  <c r="M131" i="5"/>
  <c r="M132" i="5"/>
  <c r="M133" i="5"/>
  <c r="M134" i="5"/>
  <c r="M136" i="5"/>
  <c r="M137" i="5"/>
  <c r="M138" i="5"/>
  <c r="M139" i="5"/>
  <c r="M140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S14" i="1"/>
  <c r="S15" i="1"/>
  <c r="S16" i="1"/>
  <c r="S17" i="1"/>
  <c r="S19" i="1"/>
  <c r="M127" i="5" l="1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D28" i="10"/>
  <c r="E28" i="10"/>
  <c r="F28" i="10"/>
  <c r="G28" i="10"/>
  <c r="H28" i="10"/>
  <c r="C28" i="10"/>
  <c r="N26" i="10" l="1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K26" i="10"/>
  <c r="L26" i="10"/>
  <c r="M26" i="10"/>
  <c r="J2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7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2" i="10"/>
  <c r="L2" i="10"/>
  <c r="K2" i="10"/>
  <c r="J2" i="10"/>
  <c r="D2" i="10"/>
  <c r="E2" i="10"/>
  <c r="F2" i="10"/>
  <c r="G2" i="10"/>
  <c r="H2" i="10"/>
  <c r="D3" i="10"/>
  <c r="E3" i="10"/>
  <c r="F3" i="10"/>
  <c r="G3" i="10"/>
  <c r="H3" i="10"/>
  <c r="D4" i="10"/>
  <c r="E4" i="10"/>
  <c r="F4" i="10"/>
  <c r="G4" i="10"/>
  <c r="H4" i="10"/>
  <c r="D5" i="10"/>
  <c r="E5" i="10"/>
  <c r="F5" i="10"/>
  <c r="G5" i="10"/>
  <c r="H5" i="10"/>
  <c r="D6" i="10"/>
  <c r="E6" i="10"/>
  <c r="F6" i="10"/>
  <c r="G6" i="10"/>
  <c r="H6" i="10"/>
  <c r="D7" i="10"/>
  <c r="E7" i="10"/>
  <c r="F7" i="10"/>
  <c r="G7" i="10"/>
  <c r="H7" i="10"/>
  <c r="D8" i="10"/>
  <c r="E8" i="10"/>
  <c r="F8" i="10"/>
  <c r="G8" i="10"/>
  <c r="H8" i="10"/>
  <c r="D9" i="10"/>
  <c r="E9" i="10"/>
  <c r="F9" i="10"/>
  <c r="G9" i="10"/>
  <c r="H9" i="10"/>
  <c r="D10" i="10"/>
  <c r="E10" i="10"/>
  <c r="F10" i="10"/>
  <c r="G10" i="10"/>
  <c r="H10" i="10"/>
  <c r="D11" i="10"/>
  <c r="E11" i="10"/>
  <c r="F11" i="10"/>
  <c r="G11" i="10"/>
  <c r="H11" i="10"/>
  <c r="D12" i="10"/>
  <c r="E12" i="10"/>
  <c r="F12" i="10"/>
  <c r="G12" i="10"/>
  <c r="H12" i="10"/>
  <c r="D13" i="10"/>
  <c r="E13" i="10"/>
  <c r="F13" i="10"/>
  <c r="G13" i="10"/>
  <c r="H13" i="10"/>
  <c r="D14" i="10"/>
  <c r="E14" i="10"/>
  <c r="F14" i="10"/>
  <c r="G14" i="10"/>
  <c r="H14" i="10"/>
  <c r="D15" i="10"/>
  <c r="E15" i="10"/>
  <c r="F15" i="10"/>
  <c r="G15" i="10"/>
  <c r="H15" i="10"/>
  <c r="D16" i="10"/>
  <c r="E16" i="10"/>
  <c r="F16" i="10"/>
  <c r="G16" i="10"/>
  <c r="H16" i="10"/>
  <c r="D17" i="10"/>
  <c r="E17" i="10"/>
  <c r="F17" i="10"/>
  <c r="G17" i="10"/>
  <c r="H17" i="10"/>
  <c r="D18" i="10"/>
  <c r="E18" i="10"/>
  <c r="F18" i="10"/>
  <c r="G18" i="10"/>
  <c r="H18" i="10"/>
  <c r="D19" i="10"/>
  <c r="E19" i="10"/>
  <c r="F19" i="10"/>
  <c r="G19" i="10"/>
  <c r="H19" i="10"/>
  <c r="D20" i="10"/>
  <c r="E20" i="10"/>
  <c r="F20" i="10"/>
  <c r="G20" i="10"/>
  <c r="H20" i="10"/>
  <c r="D21" i="10"/>
  <c r="E21" i="10"/>
  <c r="F21" i="10"/>
  <c r="G21" i="10"/>
  <c r="H21" i="10"/>
  <c r="D22" i="10"/>
  <c r="E22" i="10"/>
  <c r="F22" i="10"/>
  <c r="G22" i="10"/>
  <c r="H22" i="10"/>
  <c r="D23" i="10"/>
  <c r="E23" i="10"/>
  <c r="F23" i="10"/>
  <c r="G23" i="10"/>
  <c r="H23" i="10"/>
  <c r="D24" i="10"/>
  <c r="E24" i="10"/>
  <c r="F24" i="10"/>
  <c r="G24" i="10"/>
  <c r="H24" i="10"/>
  <c r="D25" i="10"/>
  <c r="E25" i="10"/>
  <c r="F25" i="10"/>
  <c r="G25" i="10"/>
  <c r="H25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7" i="10"/>
  <c r="C24" i="10"/>
  <c r="C25" i="10"/>
  <c r="C26" i="10" s="1"/>
  <c r="C23" i="10"/>
  <c r="C3" i="10"/>
  <c r="C4" i="10"/>
  <c r="C5" i="10"/>
  <c r="C6" i="10"/>
  <c r="C2" i="10"/>
  <c r="E26" i="10" l="1"/>
  <c r="D26" i="10"/>
  <c r="F26" i="10" l="1"/>
  <c r="H26" i="10" l="1"/>
  <c r="G26" i="10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2" i="8"/>
  <c r="S2" i="8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T21" i="5" l="1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20" i="5"/>
  <c r="S9" i="1"/>
  <c r="S10" i="1"/>
  <c r="S11" i="1"/>
  <c r="S13" i="1"/>
  <c r="S20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8" i="1" l="1"/>
  <c r="M21" i="5" l="1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20" i="5"/>
  <c r="S20" i="5" l="1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20" i="5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8" i="1"/>
  <c r="N9" i="1"/>
</calcChain>
</file>

<file path=xl/sharedStrings.xml><?xml version="1.0" encoding="utf-8"?>
<sst xmlns="http://schemas.openxmlformats.org/spreadsheetml/2006/main" count="882" uniqueCount="92">
  <si>
    <t>date</t>
  </si>
  <si>
    <t>reef</t>
  </si>
  <si>
    <t>PAR</t>
  </si>
  <si>
    <t>chlA_nmol_g</t>
  </si>
  <si>
    <t>age_d</t>
  </si>
  <si>
    <t>MK</t>
  </si>
  <si>
    <t>NPP_umolC_g_hr</t>
  </si>
  <si>
    <t>DOC_umolC_g_hr</t>
  </si>
  <si>
    <t>PER</t>
  </si>
  <si>
    <t>light_dark</t>
  </si>
  <si>
    <t>dark</t>
  </si>
  <si>
    <t>light</t>
  </si>
  <si>
    <t>abs270_m_l_hr_g</t>
  </si>
  <si>
    <t>blade</t>
  </si>
  <si>
    <t>N_N_uptake</t>
  </si>
  <si>
    <t>N_N_uMN_T0</t>
  </si>
  <si>
    <t>C_N_uptake</t>
  </si>
  <si>
    <t>tissue_C_percent</t>
  </si>
  <si>
    <t>tissue_N_percent</t>
  </si>
  <si>
    <t>C_N</t>
  </si>
  <si>
    <t>chlA_g_g</t>
  </si>
  <si>
    <t>Chl_C</t>
  </si>
  <si>
    <t>Chl_C_g_g</t>
  </si>
  <si>
    <t>sd_Chl_a</t>
  </si>
  <si>
    <t>dry_mass_g</t>
  </si>
  <si>
    <t>wet_mass_</t>
  </si>
  <si>
    <t>delta_DOC_uMC</t>
  </si>
  <si>
    <t>delta_DON_uMN</t>
  </si>
  <si>
    <t>DOM_CN_mol_mol</t>
  </si>
  <si>
    <t>tissue_C_per</t>
  </si>
  <si>
    <t>tissue_N_per</t>
  </si>
  <si>
    <t>tissue_CN</t>
  </si>
  <si>
    <t>growth_rate_hr</t>
  </si>
  <si>
    <t>HPLC_sugar_uMC</t>
  </si>
  <si>
    <t>Fucose</t>
  </si>
  <si>
    <t>Rhamnose</t>
  </si>
  <si>
    <t>Galactoseamine</t>
  </si>
  <si>
    <t>Arabinose</t>
  </si>
  <si>
    <t>Glucoseamine</t>
  </si>
  <si>
    <t>Galactose</t>
  </si>
  <si>
    <t>Gal-URA</t>
  </si>
  <si>
    <t>Glc-URA</t>
  </si>
  <si>
    <t>Man-URA</t>
  </si>
  <si>
    <t>phase</t>
  </si>
  <si>
    <t>Mature</t>
  </si>
  <si>
    <t>Senescent</t>
  </si>
  <si>
    <t>HPLC_sugar_uMC_wglucose</t>
  </si>
  <si>
    <t>HPLC_sugar_per_doc</t>
  </si>
  <si>
    <t>HPLC_sugar_per_DOC_wglucose</t>
  </si>
  <si>
    <t>flag</t>
  </si>
  <si>
    <t>length_cm</t>
  </si>
  <si>
    <t>width_cm</t>
  </si>
  <si>
    <t>a270_DOC</t>
  </si>
  <si>
    <t>lightlevel_timepoint</t>
  </si>
  <si>
    <t>As a result fo sampling wrong incubation for blade 3 at T2 the wrong DIC concentration (for T2) was used to calcualate the delta DIC for the time interval (T2-T3) at this light level.</t>
  </si>
  <si>
    <t>experiment</t>
  </si>
  <si>
    <t>exudation</t>
  </si>
  <si>
    <t>Stir bar damaged Blade 2 between timepoints 2-3. Blade 2 previously (T0-T1 and T1-T2) had release rates of 4.7 and 5.9 respectively. Excluded this DOC data from analysis.</t>
  </si>
  <si>
    <t>Stir bar damaged Blade 3 between timepoints 2-3. Blade 3 previously (T0-T1 and T1-T2) had release rates of -1.2 and 3.9 respectively. Excluded this DOC data from analysis.</t>
  </si>
  <si>
    <t xml:space="preserve">Sampling error. Sampled DIC for Blade 4 instead of Blade 3 at T2. Additional effect for the delta DIC calculated for T2-T3 for Blade 3. </t>
  </si>
  <si>
    <t>flag_note</t>
  </si>
  <si>
    <t>Hour</t>
  </si>
  <si>
    <t>NPP_14</t>
  </si>
  <si>
    <t>NPP_16</t>
  </si>
  <si>
    <t>NPP_30</t>
  </si>
  <si>
    <t>NPP_43</t>
  </si>
  <si>
    <t>NPP_64</t>
  </si>
  <si>
    <t>NPP_78</t>
  </si>
  <si>
    <t>alpha</t>
  </si>
  <si>
    <t>Pmax</t>
  </si>
  <si>
    <t>c</t>
  </si>
  <si>
    <t>Sum</t>
  </si>
  <si>
    <t>DOC_14</t>
  </si>
  <si>
    <t>DOC_16</t>
  </si>
  <si>
    <t>DOC_30</t>
  </si>
  <si>
    <t>DOC_43</t>
  </si>
  <si>
    <t>DOC_64</t>
  </si>
  <si>
    <t>DOC_78</t>
  </si>
  <si>
    <t>Age</t>
  </si>
  <si>
    <t>R/P</t>
  </si>
  <si>
    <t>a270_m_g_l_hr</t>
  </si>
  <si>
    <t>IV</t>
  </si>
  <si>
    <t>No blade 2. Empty well. Collected DOC and DIC samples which show stability in seawater media without kelp</t>
  </si>
  <si>
    <t>delta_DOC_umol</t>
  </si>
  <si>
    <t>season</t>
  </si>
  <si>
    <t>Summer</t>
  </si>
  <si>
    <t>Winter</t>
  </si>
  <si>
    <t>Spring</t>
  </si>
  <si>
    <t>scheme</t>
  </si>
  <si>
    <t>single</t>
  </si>
  <si>
    <t>cohort</t>
  </si>
  <si>
    <t>N_N_uM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</si>
</sst>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199D-4216-FB40-A89A-8916ACE8A6BC}">
  <dimension ref="A1:T61"/>
  <sheetViews>
    <sheetView zoomScale="92" zoomScaleNormal="400" workbookViewId="0">
      <selection activeCell="C60" sqref="C60"/>
    </sheetView>
  </sheetViews>
  <sheetFormatPr baseColWidth="10" defaultRowHeight="16" x14ac:dyDescent="0.2"/>
  <cols>
    <col min="6" max="6" width="10.83203125" style="3"/>
    <col min="7" max="7" width="12.5" style="3" customWidth="1"/>
    <col min="8" max="8" width="10.83203125" style="2"/>
    <col min="9" max="10" width="10.83203125" style="4"/>
    <col min="12" max="13" width="10.83203125" style="4"/>
    <col min="15" max="16" width="10.83203125" style="10"/>
    <col min="17" max="17" width="18.1640625" customWidth="1"/>
    <col min="18" max="18" width="14.5" style="2" customWidth="1"/>
    <col min="19" max="19" width="10.83203125" style="4"/>
  </cols>
  <sheetData>
    <row r="1" spans="1:20" x14ac:dyDescent="0.2">
      <c r="A1" t="s">
        <v>0</v>
      </c>
      <c r="B1" t="s">
        <v>84</v>
      </c>
      <c r="C1" t="s">
        <v>88</v>
      </c>
      <c r="D1" t="s">
        <v>1</v>
      </c>
      <c r="E1" t="s">
        <v>4</v>
      </c>
      <c r="F1" s="3" t="s">
        <v>2</v>
      </c>
      <c r="G1" s="3" t="s">
        <v>3</v>
      </c>
      <c r="H1" s="2" t="s">
        <v>6</v>
      </c>
      <c r="I1" s="4" t="s">
        <v>7</v>
      </c>
      <c r="J1" s="4" t="s">
        <v>12</v>
      </c>
      <c r="K1" s="3" t="s">
        <v>9</v>
      </c>
      <c r="L1" s="4" t="s">
        <v>14</v>
      </c>
      <c r="M1" s="4" t="s">
        <v>15</v>
      </c>
      <c r="N1" s="4" t="s">
        <v>16</v>
      </c>
      <c r="O1" s="10" t="s">
        <v>22</v>
      </c>
      <c r="P1" s="10" t="s">
        <v>23</v>
      </c>
      <c r="Q1" s="4" t="s">
        <v>83</v>
      </c>
      <c r="R1" s="2" t="s">
        <v>27</v>
      </c>
      <c r="S1" s="4" t="s">
        <v>28</v>
      </c>
    </row>
    <row r="2" spans="1:20" x14ac:dyDescent="0.2">
      <c r="A2" s="1">
        <v>44991</v>
      </c>
      <c r="B2" s="1" t="s">
        <v>86</v>
      </c>
      <c r="C2" s="1" t="s">
        <v>89</v>
      </c>
      <c r="D2" t="s">
        <v>5</v>
      </c>
      <c r="E2">
        <v>14</v>
      </c>
      <c r="F2" s="3">
        <v>0</v>
      </c>
      <c r="H2" s="2">
        <v>4.0218724119999996</v>
      </c>
      <c r="I2" s="4">
        <v>1.9985142744570927</v>
      </c>
      <c r="J2" s="4">
        <v>8.6722090174436772E-2</v>
      </c>
      <c r="K2" s="3"/>
      <c r="N2" s="4"/>
      <c r="Q2" s="4"/>
    </row>
    <row r="3" spans="1:20" x14ac:dyDescent="0.2">
      <c r="A3" s="1">
        <v>44991</v>
      </c>
      <c r="B3" s="1" t="s">
        <v>86</v>
      </c>
      <c r="C3" s="1" t="s">
        <v>89</v>
      </c>
      <c r="D3" t="s">
        <v>5</v>
      </c>
      <c r="E3">
        <v>14</v>
      </c>
      <c r="F3" s="3">
        <v>62</v>
      </c>
      <c r="H3" s="2">
        <v>85.619603499999997</v>
      </c>
      <c r="I3" s="4">
        <v>2.9402996836011197</v>
      </c>
      <c r="J3" s="4">
        <v>0.12016310502275135</v>
      </c>
      <c r="K3" s="3"/>
      <c r="N3" s="4"/>
      <c r="Q3" s="4"/>
    </row>
    <row r="4" spans="1:20" x14ac:dyDescent="0.2">
      <c r="A4" s="1">
        <v>44991</v>
      </c>
      <c r="B4" s="1" t="s">
        <v>86</v>
      </c>
      <c r="C4" s="1" t="s">
        <v>89</v>
      </c>
      <c r="D4" t="s">
        <v>5</v>
      </c>
      <c r="E4">
        <v>14</v>
      </c>
      <c r="F4" s="3">
        <v>125</v>
      </c>
      <c r="H4" s="2">
        <v>165.61563050000001</v>
      </c>
      <c r="I4" s="4">
        <v>6.3183882708877732</v>
      </c>
      <c r="J4" s="4">
        <v>9.9053654643382047E-2</v>
      </c>
      <c r="K4" s="3"/>
      <c r="N4" s="4"/>
      <c r="Q4" s="4"/>
    </row>
    <row r="5" spans="1:20" x14ac:dyDescent="0.2">
      <c r="A5" s="1">
        <v>44991</v>
      </c>
      <c r="B5" s="1" t="s">
        <v>86</v>
      </c>
      <c r="C5" s="1" t="s">
        <v>89</v>
      </c>
      <c r="D5" t="s">
        <v>5</v>
      </c>
      <c r="E5">
        <v>14</v>
      </c>
      <c r="F5" s="3">
        <v>316</v>
      </c>
      <c r="H5" s="2">
        <v>217.6192422</v>
      </c>
      <c r="I5" s="4">
        <v>10.398004628430868</v>
      </c>
      <c r="J5" s="4">
        <v>0.13538015018339808</v>
      </c>
      <c r="K5" s="3"/>
      <c r="N5" s="4"/>
      <c r="Q5" s="4"/>
    </row>
    <row r="6" spans="1:20" x14ac:dyDescent="0.2">
      <c r="A6" s="1">
        <v>44991</v>
      </c>
      <c r="B6" s="1" t="s">
        <v>86</v>
      </c>
      <c r="C6" s="1" t="s">
        <v>89</v>
      </c>
      <c r="D6" t="s">
        <v>5</v>
      </c>
      <c r="E6">
        <v>14</v>
      </c>
      <c r="F6" s="3">
        <v>500</v>
      </c>
      <c r="H6" s="2">
        <v>263.56866280000003</v>
      </c>
      <c r="I6" s="4">
        <v>6.7646853921917272</v>
      </c>
      <c r="J6" s="4">
        <v>0.14535962682577516</v>
      </c>
      <c r="K6" s="3"/>
      <c r="N6" s="4"/>
      <c r="Q6" s="4"/>
    </row>
    <row r="7" spans="1:20" x14ac:dyDescent="0.2">
      <c r="A7" s="1">
        <v>44991</v>
      </c>
      <c r="B7" s="1" t="s">
        <v>86</v>
      </c>
      <c r="C7" s="1" t="s">
        <v>89</v>
      </c>
      <c r="D7" t="s">
        <v>5</v>
      </c>
      <c r="E7">
        <v>14</v>
      </c>
      <c r="F7" s="3">
        <v>1350</v>
      </c>
      <c r="H7" s="2">
        <v>240.64024420000001</v>
      </c>
      <c r="I7" s="4">
        <v>8.8277301335246232</v>
      </c>
      <c r="J7" s="4">
        <v>0.1705141789030595</v>
      </c>
      <c r="K7" s="3"/>
      <c r="N7" s="4"/>
      <c r="Q7" s="4"/>
    </row>
    <row r="8" spans="1:20" x14ac:dyDescent="0.2">
      <c r="A8" s="1">
        <v>45147</v>
      </c>
      <c r="B8" s="1" t="s">
        <v>85</v>
      </c>
      <c r="C8" s="1" t="s">
        <v>90</v>
      </c>
      <c r="D8" t="s">
        <v>5</v>
      </c>
      <c r="E8">
        <v>16</v>
      </c>
      <c r="F8" s="3">
        <v>0</v>
      </c>
      <c r="G8" s="3">
        <v>252.72488754642768</v>
      </c>
      <c r="H8" s="2">
        <v>-23.708362616212138</v>
      </c>
      <c r="I8" s="4">
        <v>-4.4266543367140164E-2</v>
      </c>
      <c r="J8" s="4">
        <v>4.3994870987317324E-2</v>
      </c>
      <c r="K8" t="s">
        <v>10</v>
      </c>
      <c r="L8" s="4">
        <v>0.65996836257775138</v>
      </c>
      <c r="M8" s="4">
        <v>0.90294773442638876</v>
      </c>
      <c r="N8">
        <f t="shared" ref="N8:N20" si="0">H8/L8</f>
        <v>-35.92348354943914</v>
      </c>
      <c r="O8" s="10">
        <v>6.7483736486462368E-3</v>
      </c>
      <c r="P8" s="10">
        <v>1.8298587350599668E-3</v>
      </c>
      <c r="Q8" s="4">
        <v>16.80715639877247</v>
      </c>
      <c r="R8" s="2">
        <v>3.3920279682023406</v>
      </c>
      <c r="S8" s="4">
        <f>Q8/R8</f>
        <v>4.9548991212120495</v>
      </c>
      <c r="T8" s="4"/>
    </row>
    <row r="9" spans="1:20" x14ac:dyDescent="0.2">
      <c r="A9" s="1">
        <v>45147</v>
      </c>
      <c r="B9" s="1" t="s">
        <v>85</v>
      </c>
      <c r="C9" s="1" t="s">
        <v>90</v>
      </c>
      <c r="D9" t="s">
        <v>5</v>
      </c>
      <c r="E9">
        <v>16</v>
      </c>
      <c r="F9" s="3">
        <v>69</v>
      </c>
      <c r="G9" s="3">
        <v>252.72488754642768</v>
      </c>
      <c r="H9" s="2">
        <v>53.24530803180383</v>
      </c>
      <c r="I9" s="4">
        <v>0.51535977085359097</v>
      </c>
      <c r="J9" s="4">
        <v>8.7667274521181685E-2</v>
      </c>
      <c r="K9" t="s">
        <v>11</v>
      </c>
      <c r="L9" s="4">
        <v>0.43141903523369501</v>
      </c>
      <c r="M9" s="4">
        <v>1.3483948218464092</v>
      </c>
      <c r="N9">
        <f t="shared" si="0"/>
        <v>123.41900491933886</v>
      </c>
      <c r="O9" s="10">
        <v>6.7483736486462368E-3</v>
      </c>
      <c r="P9" s="10">
        <v>1.8298587350599668E-3</v>
      </c>
      <c r="Q9" s="4">
        <v>6.8327652384771502</v>
      </c>
      <c r="R9" s="2">
        <v>1.7220979589139547</v>
      </c>
      <c r="S9" s="4">
        <f t="shared" ref="S9:S37" si="1">Q9/R9</f>
        <v>3.9676983548521538</v>
      </c>
    </row>
    <row r="10" spans="1:20" x14ac:dyDescent="0.2">
      <c r="A10" s="1">
        <v>45147</v>
      </c>
      <c r="B10" s="1" t="s">
        <v>85</v>
      </c>
      <c r="C10" s="1" t="s">
        <v>90</v>
      </c>
      <c r="D10" t="s">
        <v>5</v>
      </c>
      <c r="E10">
        <v>16</v>
      </c>
      <c r="F10" s="3">
        <v>118.33333333333333</v>
      </c>
      <c r="G10" s="3">
        <v>252.72488754642768</v>
      </c>
      <c r="H10" s="2">
        <v>122.20108227717871</v>
      </c>
      <c r="I10" s="4">
        <v>1.2256670717509019</v>
      </c>
      <c r="J10" s="4">
        <v>4.1955775640844621E-2</v>
      </c>
      <c r="K10" t="s">
        <v>11</v>
      </c>
      <c r="L10" s="4">
        <v>1.5029952514030367</v>
      </c>
      <c r="M10" s="4">
        <v>2.1750058263718035</v>
      </c>
      <c r="N10">
        <f t="shared" si="0"/>
        <v>81.305035503674915</v>
      </c>
      <c r="O10" s="10">
        <v>6.7483736486462368E-3</v>
      </c>
      <c r="P10" s="10">
        <v>1.8298587350599668E-3</v>
      </c>
      <c r="Q10" s="4">
        <v>12.797877748258633</v>
      </c>
      <c r="R10" s="2">
        <v>2.5757961312078894</v>
      </c>
      <c r="S10" s="4">
        <f t="shared" si="1"/>
        <v>4.9685134600529191</v>
      </c>
    </row>
    <row r="11" spans="1:20" x14ac:dyDescent="0.2">
      <c r="A11" s="1">
        <v>45147</v>
      </c>
      <c r="B11" s="1" t="s">
        <v>85</v>
      </c>
      <c r="C11" s="1" t="s">
        <v>90</v>
      </c>
      <c r="D11" t="s">
        <v>5</v>
      </c>
      <c r="E11">
        <v>16</v>
      </c>
      <c r="F11" s="3">
        <v>293.33333333333331</v>
      </c>
      <c r="G11" s="3">
        <v>252.72488754642768</v>
      </c>
      <c r="H11" s="2">
        <v>161.17206704339014</v>
      </c>
      <c r="I11" s="4">
        <v>5.9169477546629992</v>
      </c>
      <c r="J11" s="4">
        <v>0.12187293313959752</v>
      </c>
      <c r="K11" t="s">
        <v>11</v>
      </c>
      <c r="L11" s="4">
        <v>1.2213176734132081</v>
      </c>
      <c r="M11" s="4">
        <v>2.8523021224903515</v>
      </c>
      <c r="N11">
        <f t="shared" si="0"/>
        <v>131.96572075548835</v>
      </c>
      <c r="O11" s="10">
        <v>6.7483736486462368E-3</v>
      </c>
      <c r="P11" s="10">
        <v>1.8298587350599668E-3</v>
      </c>
      <c r="Q11" s="4">
        <v>46.159125166600873</v>
      </c>
      <c r="R11" s="2">
        <v>4.0082651959318332</v>
      </c>
      <c r="S11" s="4">
        <f t="shared" si="1"/>
        <v>11.515985821858749</v>
      </c>
    </row>
    <row r="12" spans="1:20" x14ac:dyDescent="0.2">
      <c r="A12" s="1">
        <v>45147</v>
      </c>
      <c r="B12" s="1" t="s">
        <v>85</v>
      </c>
      <c r="C12" s="1" t="s">
        <v>90</v>
      </c>
      <c r="D12" t="s">
        <v>5</v>
      </c>
      <c r="E12">
        <v>16</v>
      </c>
      <c r="F12" s="3">
        <v>432</v>
      </c>
      <c r="G12" s="3">
        <v>252.72488754642768</v>
      </c>
      <c r="H12" s="2">
        <v>198.14013110073452</v>
      </c>
      <c r="I12" s="4">
        <v>1.6490246463314764</v>
      </c>
      <c r="J12" s="4">
        <v>6.3786154903956893E-2</v>
      </c>
      <c r="K12" t="s">
        <v>11</v>
      </c>
      <c r="L12" s="4">
        <v>2.6706602181850125</v>
      </c>
      <c r="M12" s="4">
        <v>4.7885931494104099</v>
      </c>
      <c r="N12">
        <f t="shared" si="0"/>
        <v>74.191441408967805</v>
      </c>
      <c r="O12" s="10">
        <v>6.7483736486462368E-3</v>
      </c>
      <c r="P12" s="10">
        <v>1.8298587350599668E-3</v>
      </c>
      <c r="Q12" s="4">
        <v>34.503656844457957</v>
      </c>
      <c r="R12" s="2">
        <v>-0.42484230571849119</v>
      </c>
    </row>
    <row r="13" spans="1:20" x14ac:dyDescent="0.2">
      <c r="A13" s="1">
        <v>45147</v>
      </c>
      <c r="B13" s="1" t="s">
        <v>85</v>
      </c>
      <c r="C13" s="1" t="s">
        <v>90</v>
      </c>
      <c r="D13" t="s">
        <v>5</v>
      </c>
      <c r="E13">
        <v>16</v>
      </c>
      <c r="F13" s="3">
        <v>1299</v>
      </c>
      <c r="G13" s="3">
        <v>252.72488754642768</v>
      </c>
      <c r="H13" s="2">
        <v>234.44670984335073</v>
      </c>
      <c r="I13" s="4">
        <v>5.0976202862365589</v>
      </c>
      <c r="J13" s="4">
        <v>0.11183540344714769</v>
      </c>
      <c r="K13" t="s">
        <v>11</v>
      </c>
      <c r="L13" s="4">
        <v>2.8790891947293402</v>
      </c>
      <c r="M13" s="4">
        <v>5.188025181260973</v>
      </c>
      <c r="N13">
        <f t="shared" si="0"/>
        <v>81.430860243074477</v>
      </c>
      <c r="O13" s="10">
        <v>6.7483736486462368E-3</v>
      </c>
      <c r="P13" s="10">
        <v>1.8298587350599668E-3</v>
      </c>
      <c r="Q13" s="4">
        <v>82.651152847652767</v>
      </c>
      <c r="R13" s="2">
        <v>3.4162572528603188</v>
      </c>
      <c r="S13" s="4">
        <f t="shared" si="1"/>
        <v>24.193480388062611</v>
      </c>
    </row>
    <row r="14" spans="1:20" x14ac:dyDescent="0.2">
      <c r="A14" s="1">
        <v>45161</v>
      </c>
      <c r="B14" s="1" t="s">
        <v>85</v>
      </c>
      <c r="C14" s="1" t="s">
        <v>90</v>
      </c>
      <c r="D14" t="s">
        <v>5</v>
      </c>
      <c r="E14">
        <v>30</v>
      </c>
      <c r="F14" s="3">
        <v>0</v>
      </c>
      <c r="G14" s="3">
        <v>238.34841903931533</v>
      </c>
      <c r="H14" s="2">
        <v>-19.506136487484799</v>
      </c>
      <c r="I14" s="4">
        <v>1.9361329317179008</v>
      </c>
      <c r="J14" s="4">
        <v>4.0375394525628355E-2</v>
      </c>
      <c r="K14" t="s">
        <v>10</v>
      </c>
      <c r="L14" s="4">
        <v>1.1321307637623337</v>
      </c>
      <c r="M14" s="4">
        <v>2.7078159710002416</v>
      </c>
      <c r="N14">
        <f t="shared" si="0"/>
        <v>-17.229579048502643</v>
      </c>
      <c r="O14" s="10">
        <v>6.3680485289816088E-3</v>
      </c>
      <c r="P14" s="10">
        <v>3.9690471690835501E-4</v>
      </c>
      <c r="Q14" s="4">
        <v>26.238350932113203</v>
      </c>
      <c r="R14" s="2">
        <v>2.07277470355355</v>
      </c>
      <c r="S14" s="4">
        <f t="shared" si="1"/>
        <v>12.65856385024883</v>
      </c>
      <c r="T14" s="4"/>
    </row>
    <row r="15" spans="1:20" x14ac:dyDescent="0.2">
      <c r="A15" s="1">
        <v>45161</v>
      </c>
      <c r="B15" s="1" t="s">
        <v>85</v>
      </c>
      <c r="C15" s="1" t="s">
        <v>90</v>
      </c>
      <c r="D15" t="s">
        <v>5</v>
      </c>
      <c r="E15">
        <v>30</v>
      </c>
      <c r="F15" s="3">
        <v>69.333333333333329</v>
      </c>
      <c r="G15" s="3">
        <v>238.34841903931533</v>
      </c>
      <c r="H15" s="2">
        <v>52.720153943436152</v>
      </c>
      <c r="I15" s="4">
        <v>0.63891545538282057</v>
      </c>
      <c r="J15" s="4">
        <v>3.4365668919232512E-2</v>
      </c>
      <c r="K15" t="s">
        <v>11</v>
      </c>
      <c r="L15" s="4">
        <v>0.96046402416811594</v>
      </c>
      <c r="M15" s="4">
        <v>3.4560018661095824</v>
      </c>
      <c r="N15">
        <f t="shared" si="0"/>
        <v>54.890295333131832</v>
      </c>
      <c r="O15" s="10">
        <v>6.3680485289816088E-3</v>
      </c>
      <c r="P15" s="10">
        <v>3.9690471690835501E-4</v>
      </c>
      <c r="Q15" s="4">
        <v>29.424084776189066</v>
      </c>
      <c r="R15" s="2">
        <v>3.5639826307643099</v>
      </c>
      <c r="S15" s="4">
        <f t="shared" si="1"/>
        <v>8.2559562782939135</v>
      </c>
    </row>
    <row r="16" spans="1:20" x14ac:dyDescent="0.2">
      <c r="A16" s="1">
        <v>45161</v>
      </c>
      <c r="B16" s="1" t="s">
        <v>85</v>
      </c>
      <c r="C16" s="1" t="s">
        <v>90</v>
      </c>
      <c r="D16" t="s">
        <v>5</v>
      </c>
      <c r="E16">
        <v>30</v>
      </c>
      <c r="F16" s="3">
        <v>103</v>
      </c>
      <c r="G16" s="3">
        <v>238.34841903931533</v>
      </c>
      <c r="H16" s="2">
        <v>87.256184013494078</v>
      </c>
      <c r="I16" s="4">
        <v>3.1095594036645711</v>
      </c>
      <c r="J16" s="4">
        <v>8.7768151883857226E-2</v>
      </c>
      <c r="K16" t="s">
        <v>11</v>
      </c>
      <c r="L16" s="4">
        <v>1.6114859123958276</v>
      </c>
      <c r="M16" s="4">
        <v>4.0099609069211057</v>
      </c>
      <c r="N16">
        <f t="shared" si="0"/>
        <v>54.146414400712075</v>
      </c>
      <c r="O16" s="10">
        <v>6.3680485289816088E-3</v>
      </c>
      <c r="P16" s="10">
        <v>3.9690471690835501E-4</v>
      </c>
      <c r="Q16" s="4">
        <v>8.2210217742268341</v>
      </c>
      <c r="R16" s="2">
        <v>5.9298299153881304</v>
      </c>
      <c r="S16" s="4">
        <f t="shared" si="1"/>
        <v>1.3863840770361684</v>
      </c>
    </row>
    <row r="17" spans="1:20" x14ac:dyDescent="0.2">
      <c r="A17" s="1">
        <v>45161</v>
      </c>
      <c r="B17" s="1" t="s">
        <v>85</v>
      </c>
      <c r="C17" s="1" t="s">
        <v>90</v>
      </c>
      <c r="D17" t="s">
        <v>5</v>
      </c>
      <c r="E17">
        <v>30</v>
      </c>
      <c r="F17" s="3">
        <v>268.33333333333331</v>
      </c>
      <c r="G17" s="3">
        <v>238.34841903931533</v>
      </c>
      <c r="H17" s="2">
        <v>137.16139429701673</v>
      </c>
      <c r="I17" s="4">
        <v>1.4811001423585395</v>
      </c>
      <c r="J17" s="4">
        <v>3.7248402511701521E-2</v>
      </c>
      <c r="K17" t="s">
        <v>11</v>
      </c>
      <c r="L17" s="4">
        <v>1.7131734622713719</v>
      </c>
      <c r="M17" s="4">
        <v>4.6081089950110075</v>
      </c>
      <c r="N17">
        <f t="shared" si="0"/>
        <v>80.062759152925722</v>
      </c>
      <c r="O17" s="10">
        <v>6.3680485289816088E-3</v>
      </c>
      <c r="P17" s="10">
        <v>3.9690471690835501E-4</v>
      </c>
      <c r="Q17" s="4">
        <v>15.956799320548036</v>
      </c>
      <c r="R17" s="2">
        <v>2.4175486591968012</v>
      </c>
      <c r="S17" s="4">
        <f t="shared" si="1"/>
        <v>6.600404612269303</v>
      </c>
    </row>
    <row r="18" spans="1:20" x14ac:dyDescent="0.2">
      <c r="A18" s="1">
        <v>45161</v>
      </c>
      <c r="B18" s="1" t="s">
        <v>85</v>
      </c>
      <c r="C18" s="1" t="s">
        <v>90</v>
      </c>
      <c r="D18" t="s">
        <v>5</v>
      </c>
      <c r="E18">
        <v>30</v>
      </c>
      <c r="F18" s="3">
        <v>490</v>
      </c>
      <c r="G18" s="3">
        <v>238.34841903931533</v>
      </c>
      <c r="H18" s="2">
        <v>133.33783292972868</v>
      </c>
      <c r="I18" s="4">
        <v>2.8128893683172347</v>
      </c>
      <c r="J18" s="4">
        <v>8.5487660537879304E-2</v>
      </c>
      <c r="K18" t="s">
        <v>11</v>
      </c>
      <c r="L18" s="4">
        <v>2.2770980099981419</v>
      </c>
      <c r="M18" s="4">
        <v>5.911689533267249</v>
      </c>
      <c r="N18">
        <f t="shared" si="0"/>
        <v>58.556035947630328</v>
      </c>
      <c r="O18" s="10">
        <v>6.3680485289816088E-3</v>
      </c>
      <c r="P18" s="10">
        <v>3.9690471690835501E-4</v>
      </c>
      <c r="Q18" s="4">
        <v>13.55870828118851</v>
      </c>
      <c r="R18" s="2">
        <v>-1.6970973395156563</v>
      </c>
    </row>
    <row r="19" spans="1:20" x14ac:dyDescent="0.2">
      <c r="A19" s="1">
        <v>45161</v>
      </c>
      <c r="B19" s="1" t="s">
        <v>85</v>
      </c>
      <c r="C19" s="1" t="s">
        <v>90</v>
      </c>
      <c r="D19" t="s">
        <v>5</v>
      </c>
      <c r="E19">
        <v>30</v>
      </c>
      <c r="F19" s="3">
        <v>1402.3333333333333</v>
      </c>
      <c r="G19" s="3">
        <v>238.34841903931533</v>
      </c>
      <c r="H19" s="2">
        <v>177.88727276708539</v>
      </c>
      <c r="I19" s="4">
        <v>2.7277944274459185</v>
      </c>
      <c r="J19" s="4">
        <v>5.8992482274006559E-2</v>
      </c>
      <c r="K19" t="s">
        <v>11</v>
      </c>
      <c r="L19" s="4">
        <v>2.8328055018127856</v>
      </c>
      <c r="M19" s="4">
        <v>6.0355114597029633</v>
      </c>
      <c r="N19">
        <f t="shared" si="0"/>
        <v>62.795441710788374</v>
      </c>
      <c r="O19" s="10">
        <v>6.3680485289816088E-3</v>
      </c>
      <c r="P19" s="10">
        <v>3.9690471690835501E-4</v>
      </c>
      <c r="Q19" s="4">
        <v>19.838753143792918</v>
      </c>
      <c r="R19" s="2">
        <v>3.2843403812105141</v>
      </c>
      <c r="S19" s="4">
        <f t="shared" si="1"/>
        <v>6.04040715672744</v>
      </c>
    </row>
    <row r="20" spans="1:20" x14ac:dyDescent="0.2">
      <c r="A20" s="1">
        <v>45174</v>
      </c>
      <c r="B20" s="1" t="s">
        <v>85</v>
      </c>
      <c r="C20" s="1" t="s">
        <v>90</v>
      </c>
      <c r="D20" t="s">
        <v>5</v>
      </c>
      <c r="E20">
        <v>43</v>
      </c>
      <c r="F20" s="3">
        <v>0</v>
      </c>
      <c r="G20" s="3">
        <v>256.90046652742399</v>
      </c>
      <c r="H20" s="2">
        <v>-16.601016412418485</v>
      </c>
      <c r="I20" s="4">
        <v>1.6832709609481051</v>
      </c>
      <c r="J20" s="4">
        <v>0.10972077078487258</v>
      </c>
      <c r="K20" t="s">
        <v>10</v>
      </c>
      <c r="L20" s="4">
        <v>0.72601972566202477</v>
      </c>
      <c r="M20" s="5">
        <v>2.2356082562517261</v>
      </c>
      <c r="N20">
        <f t="shared" si="0"/>
        <v>-22.865792520004554</v>
      </c>
      <c r="O20" s="10">
        <v>7.5632045302806887E-3</v>
      </c>
      <c r="P20" s="10">
        <v>2.3953811084992164E-3</v>
      </c>
      <c r="Q20" s="4">
        <v>14.145797101449313</v>
      </c>
      <c r="R20" s="2">
        <v>1.3812039981577529</v>
      </c>
      <c r="S20" s="4">
        <f t="shared" si="1"/>
        <v>10.241642161705983</v>
      </c>
      <c r="T20" s="4"/>
    </row>
    <row r="21" spans="1:20" x14ac:dyDescent="0.2">
      <c r="A21" s="1">
        <v>45174</v>
      </c>
      <c r="B21" s="1" t="s">
        <v>85</v>
      </c>
      <c r="C21" s="1" t="s">
        <v>90</v>
      </c>
      <c r="D21" t="s">
        <v>5</v>
      </c>
      <c r="E21">
        <v>43</v>
      </c>
      <c r="F21" s="3">
        <v>59.333333333333336</v>
      </c>
      <c r="G21" s="3">
        <v>256.90046652742399</v>
      </c>
      <c r="H21" s="2">
        <v>39.103504205942251</v>
      </c>
      <c r="I21" s="4">
        <v>1.7086402192489751</v>
      </c>
      <c r="J21" s="4">
        <v>8.91811158716284E-2</v>
      </c>
      <c r="K21" t="s">
        <v>11</v>
      </c>
      <c r="L21" s="4">
        <v>7.0000000000000007E-2</v>
      </c>
      <c r="M21" s="5">
        <v>2.3442495602683517</v>
      </c>
      <c r="N21" s="6"/>
      <c r="O21" s="10">
        <v>7.5632045302806887E-3</v>
      </c>
      <c r="P21" s="10">
        <v>2.3953811084992164E-3</v>
      </c>
      <c r="Q21" s="4">
        <v>22.752318840579679</v>
      </c>
      <c r="R21" s="2">
        <v>-0.43809847067383045</v>
      </c>
    </row>
    <row r="22" spans="1:20" x14ac:dyDescent="0.2">
      <c r="A22" s="1">
        <v>45174</v>
      </c>
      <c r="B22" s="1" t="s">
        <v>85</v>
      </c>
      <c r="C22" s="1" t="s">
        <v>90</v>
      </c>
      <c r="D22" t="s">
        <v>5</v>
      </c>
      <c r="E22">
        <v>43</v>
      </c>
      <c r="F22" s="3">
        <v>108.66666666666667</v>
      </c>
      <c r="G22" s="3">
        <v>256.90046652742399</v>
      </c>
      <c r="H22" s="2">
        <v>74.043313963910336</v>
      </c>
      <c r="I22" s="4">
        <v>1.8465112992075594</v>
      </c>
      <c r="J22" s="4">
        <v>0.13475898182260823</v>
      </c>
      <c r="K22" t="s">
        <v>11</v>
      </c>
      <c r="L22" s="4">
        <v>1.0825070148970828</v>
      </c>
      <c r="M22" s="4">
        <v>3.3652979502472937</v>
      </c>
      <c r="N22">
        <f t="shared" ref="N22:N37" si="2">H22/L22</f>
        <v>68.399846786165966</v>
      </c>
      <c r="O22" s="10">
        <v>7.5632045302806887E-3</v>
      </c>
      <c r="P22" s="10">
        <v>2.3953811084992164E-3</v>
      </c>
      <c r="Q22" s="4">
        <v>23.42797101449279</v>
      </c>
      <c r="R22" s="2">
        <v>2.1128975651165947</v>
      </c>
      <c r="S22" s="4">
        <f t="shared" si="1"/>
        <v>11.088077056494681</v>
      </c>
    </row>
    <row r="23" spans="1:20" x14ac:dyDescent="0.2">
      <c r="A23" s="1">
        <v>45174</v>
      </c>
      <c r="B23" s="1" t="s">
        <v>85</v>
      </c>
      <c r="C23" s="1" t="s">
        <v>90</v>
      </c>
      <c r="D23" t="s">
        <v>5</v>
      </c>
      <c r="E23">
        <v>43</v>
      </c>
      <c r="F23" s="3">
        <v>274</v>
      </c>
      <c r="G23" s="3">
        <v>256.90046652742399</v>
      </c>
      <c r="H23" s="2">
        <v>104.85506264802927</v>
      </c>
      <c r="I23" s="4">
        <v>3.5558943345496217</v>
      </c>
      <c r="J23" s="4">
        <v>0.11108113845178931</v>
      </c>
      <c r="K23" t="s">
        <v>11</v>
      </c>
      <c r="L23" s="4">
        <v>1.8888081115571402</v>
      </c>
      <c r="M23" s="4">
        <v>3.4327177003598393</v>
      </c>
      <c r="N23">
        <f t="shared" si="2"/>
        <v>55.513877776385861</v>
      </c>
      <c r="O23" s="10">
        <v>7.5632045302806887E-3</v>
      </c>
      <c r="P23" s="10">
        <v>2.3953811084992164E-3</v>
      </c>
      <c r="Q23" s="4">
        <v>28.211159420289881</v>
      </c>
      <c r="R23" s="2">
        <v>-1.0356609846775748</v>
      </c>
    </row>
    <row r="24" spans="1:20" x14ac:dyDescent="0.2">
      <c r="A24" s="1">
        <v>45174</v>
      </c>
      <c r="B24" s="1" t="s">
        <v>85</v>
      </c>
      <c r="C24" s="1" t="s">
        <v>90</v>
      </c>
      <c r="D24" t="s">
        <v>5</v>
      </c>
      <c r="E24">
        <v>43</v>
      </c>
      <c r="F24" s="3">
        <v>421</v>
      </c>
      <c r="G24" s="3">
        <v>256.90046652742399</v>
      </c>
      <c r="H24" s="2">
        <v>110.81968079895273</v>
      </c>
      <c r="I24" s="4">
        <v>2.9924066110526666</v>
      </c>
      <c r="J24" s="4">
        <v>0.15831752458235213</v>
      </c>
      <c r="K24" t="s">
        <v>11</v>
      </c>
      <c r="L24" s="4">
        <v>1.665004765166967</v>
      </c>
      <c r="M24" s="4">
        <v>4.6650712387112518</v>
      </c>
      <c r="N24">
        <f t="shared" si="2"/>
        <v>66.558176359236853</v>
      </c>
      <c r="O24" s="10">
        <v>7.5632045302806887E-3</v>
      </c>
      <c r="P24" s="10">
        <v>2.3953811084992164E-3</v>
      </c>
      <c r="Q24" s="4">
        <v>9.1481159420289924</v>
      </c>
      <c r="R24" s="2">
        <v>0.87187715828909562</v>
      </c>
      <c r="S24" s="4">
        <f t="shared" si="1"/>
        <v>10.49243675563258</v>
      </c>
    </row>
    <row r="25" spans="1:20" x14ac:dyDescent="0.2">
      <c r="A25" s="1">
        <v>45174</v>
      </c>
      <c r="B25" s="1" t="s">
        <v>85</v>
      </c>
      <c r="C25" s="1" t="s">
        <v>90</v>
      </c>
      <c r="D25" t="s">
        <v>5</v>
      </c>
      <c r="E25">
        <v>43</v>
      </c>
      <c r="F25" s="3">
        <v>1203.3333333333333</v>
      </c>
      <c r="G25" s="3">
        <v>256.90046652742399</v>
      </c>
      <c r="H25" s="2">
        <v>137.08162527834716</v>
      </c>
      <c r="I25" s="4">
        <v>3.6256641013446447</v>
      </c>
      <c r="J25" s="4">
        <v>0.15892813483428611</v>
      </c>
      <c r="K25" t="s">
        <v>11</v>
      </c>
      <c r="L25" s="4">
        <v>1.6896669725048878</v>
      </c>
      <c r="M25" s="4">
        <v>4.7791404461330842</v>
      </c>
      <c r="N25">
        <f t="shared" si="2"/>
        <v>81.129374905829621</v>
      </c>
      <c r="O25" s="10">
        <v>7.5632045302806887E-3</v>
      </c>
      <c r="P25" s="10">
        <v>2.3953811084992164E-3</v>
      </c>
      <c r="Q25" s="4">
        <v>47.359999999999992</v>
      </c>
      <c r="R25" s="2">
        <v>1.0901351142907756</v>
      </c>
      <c r="S25" s="4">
        <f t="shared" si="1"/>
        <v>43.444156030889481</v>
      </c>
    </row>
    <row r="26" spans="1:20" x14ac:dyDescent="0.2">
      <c r="A26" s="1">
        <v>45195</v>
      </c>
      <c r="B26" s="1" t="s">
        <v>85</v>
      </c>
      <c r="C26" s="1" t="s">
        <v>90</v>
      </c>
      <c r="D26" t="s">
        <v>5</v>
      </c>
      <c r="E26">
        <v>64</v>
      </c>
      <c r="F26" s="3">
        <v>0</v>
      </c>
      <c r="G26" s="3">
        <v>118</v>
      </c>
      <c r="H26" s="2">
        <v>-19.884795733716842</v>
      </c>
      <c r="I26" s="4">
        <v>16.061731475188292</v>
      </c>
      <c r="J26" s="4">
        <v>0.47460297113985161</v>
      </c>
      <c r="K26" t="s">
        <v>10</v>
      </c>
      <c r="L26" s="4">
        <v>0.60263456505627377</v>
      </c>
      <c r="M26" s="5">
        <v>2.0756366353289484</v>
      </c>
      <c r="N26">
        <f t="shared" si="2"/>
        <v>-32.99644077312427</v>
      </c>
      <c r="O26" s="10">
        <v>3.2845149086612618E-3</v>
      </c>
      <c r="P26" s="10">
        <v>2.2720142403103664E-3</v>
      </c>
      <c r="Q26" s="4">
        <v>63.704402573001424</v>
      </c>
      <c r="R26" s="2">
        <v>3.3878082442580273</v>
      </c>
      <c r="S26" s="4">
        <f t="shared" si="1"/>
        <v>18.804016632574637</v>
      </c>
      <c r="T26" s="4"/>
    </row>
    <row r="27" spans="1:20" x14ac:dyDescent="0.2">
      <c r="A27" s="1">
        <v>45195</v>
      </c>
      <c r="B27" s="1" t="s">
        <v>85</v>
      </c>
      <c r="C27" s="1" t="s">
        <v>90</v>
      </c>
      <c r="D27" t="s">
        <v>5</v>
      </c>
      <c r="E27">
        <v>64</v>
      </c>
      <c r="F27" s="3">
        <v>55.666666666666664</v>
      </c>
      <c r="G27" s="3">
        <v>118</v>
      </c>
      <c r="H27" s="2">
        <v>1.5882236819612519</v>
      </c>
      <c r="I27" s="4">
        <v>16.932551200120141</v>
      </c>
      <c r="J27" s="4">
        <v>0.90810355929147335</v>
      </c>
      <c r="K27" t="s">
        <v>11</v>
      </c>
      <c r="L27" s="4">
        <v>0.79822269748920271</v>
      </c>
      <c r="M27" s="5">
        <v>1.4950620151256562</v>
      </c>
      <c r="N27">
        <f t="shared" si="2"/>
        <v>1.9896999759052019</v>
      </c>
      <c r="O27" s="10">
        <v>3.2845149086612618E-3</v>
      </c>
      <c r="P27" s="10">
        <v>2.2720142403103664E-3</v>
      </c>
      <c r="Q27" s="4">
        <v>51.609836995108559</v>
      </c>
      <c r="R27" s="2">
        <v>0.78886270291028548</v>
      </c>
      <c r="S27" s="4">
        <f t="shared" si="1"/>
        <v>65.423091755648585</v>
      </c>
    </row>
    <row r="28" spans="1:20" x14ac:dyDescent="0.2">
      <c r="A28" s="1">
        <v>45195</v>
      </c>
      <c r="B28" s="1" t="s">
        <v>85</v>
      </c>
      <c r="C28" s="1" t="s">
        <v>90</v>
      </c>
      <c r="D28" t="s">
        <v>5</v>
      </c>
      <c r="E28">
        <v>64</v>
      </c>
      <c r="F28" s="3">
        <v>107</v>
      </c>
      <c r="G28" s="3">
        <v>118</v>
      </c>
      <c r="H28" s="2">
        <v>35.319859028415138</v>
      </c>
      <c r="I28" s="4">
        <v>16.414913582554089</v>
      </c>
      <c r="J28" s="4">
        <v>0.51943812144941859</v>
      </c>
      <c r="K28" t="s">
        <v>11</v>
      </c>
      <c r="L28" s="4">
        <v>0.96293505211642605</v>
      </c>
      <c r="M28" s="5">
        <v>2.910043484018439</v>
      </c>
      <c r="N28">
        <f t="shared" si="2"/>
        <v>36.679378272486751</v>
      </c>
      <c r="O28" s="10">
        <v>3.2845149086612618E-3</v>
      </c>
      <c r="P28" s="10">
        <v>2.2720142403103664E-3</v>
      </c>
      <c r="Q28" s="4">
        <v>330.04972845742697</v>
      </c>
      <c r="R28" s="2">
        <v>1.2409495479988322</v>
      </c>
      <c r="S28" s="4">
        <f t="shared" si="1"/>
        <v>265.96546893438858</v>
      </c>
    </row>
    <row r="29" spans="1:20" x14ac:dyDescent="0.2">
      <c r="A29" s="1">
        <v>45195</v>
      </c>
      <c r="B29" s="1" t="s">
        <v>85</v>
      </c>
      <c r="C29" s="1" t="s">
        <v>90</v>
      </c>
      <c r="D29" t="s">
        <v>5</v>
      </c>
      <c r="E29">
        <v>64</v>
      </c>
      <c r="F29" s="3">
        <v>273</v>
      </c>
      <c r="G29" s="3">
        <v>118</v>
      </c>
      <c r="H29" s="2">
        <v>24.345890701929545</v>
      </c>
      <c r="I29" s="4">
        <v>15.756847535894819</v>
      </c>
      <c r="J29" s="4">
        <v>1.1356746194956275</v>
      </c>
      <c r="K29" t="s">
        <v>11</v>
      </c>
      <c r="L29" s="4">
        <v>0.91719873929756979</v>
      </c>
      <c r="M29" s="5">
        <v>2.5494836855484855</v>
      </c>
      <c r="N29">
        <f t="shared" si="2"/>
        <v>26.543746364691554</v>
      </c>
      <c r="O29" s="10">
        <v>3.2845149086612618E-3</v>
      </c>
      <c r="P29" s="10">
        <v>2.2720142403103664E-3</v>
      </c>
      <c r="Q29" s="4">
        <v>275.26129341293807</v>
      </c>
      <c r="R29" s="2">
        <v>4.152442042799013</v>
      </c>
      <c r="S29" s="4">
        <f t="shared" si="1"/>
        <v>66.289015132742051</v>
      </c>
    </row>
    <row r="30" spans="1:20" x14ac:dyDescent="0.2">
      <c r="A30" s="1">
        <v>45195</v>
      </c>
      <c r="B30" s="1" t="s">
        <v>85</v>
      </c>
      <c r="C30" s="1" t="s">
        <v>90</v>
      </c>
      <c r="D30" t="s">
        <v>5</v>
      </c>
      <c r="E30">
        <v>64</v>
      </c>
      <c r="F30" s="3">
        <v>426</v>
      </c>
      <c r="G30" s="3">
        <v>118</v>
      </c>
      <c r="H30" s="2">
        <v>63.848171053691054</v>
      </c>
      <c r="I30" s="4">
        <v>16.28801290468618</v>
      </c>
      <c r="J30" s="4">
        <v>0.5276034846400276</v>
      </c>
      <c r="K30" t="s">
        <v>11</v>
      </c>
      <c r="L30" s="4">
        <v>1.1169738924825485</v>
      </c>
      <c r="M30" s="5">
        <v>3.8673871997995488</v>
      </c>
      <c r="N30">
        <f t="shared" si="2"/>
        <v>57.161739843161655</v>
      </c>
      <c r="O30" s="10">
        <v>3.2845149086612618E-3</v>
      </c>
      <c r="P30" s="10">
        <v>2.2720142403103664E-3</v>
      </c>
      <c r="Q30" s="4">
        <v>31.653538908414426</v>
      </c>
      <c r="R30" s="2">
        <v>2.9268405131984951</v>
      </c>
      <c r="S30" s="4">
        <f t="shared" si="1"/>
        <v>10.81491757602568</v>
      </c>
    </row>
    <row r="31" spans="1:20" x14ac:dyDescent="0.2">
      <c r="A31" s="1">
        <v>45195</v>
      </c>
      <c r="B31" s="1" t="s">
        <v>85</v>
      </c>
      <c r="C31" s="1" t="s">
        <v>90</v>
      </c>
      <c r="D31" t="s">
        <v>5</v>
      </c>
      <c r="E31">
        <v>64</v>
      </c>
      <c r="F31" s="3">
        <v>1227</v>
      </c>
      <c r="G31" s="3">
        <v>118</v>
      </c>
      <c r="H31" s="2">
        <v>35.842468242484451</v>
      </c>
      <c r="I31" s="4">
        <v>17.060016364959889</v>
      </c>
      <c r="J31" s="4">
        <v>1.1999999658179337</v>
      </c>
      <c r="K31" t="s">
        <v>11</v>
      </c>
      <c r="L31" s="4">
        <v>1.4504191011706764</v>
      </c>
      <c r="M31" s="5">
        <v>3.5922830578439395</v>
      </c>
      <c r="N31">
        <f t="shared" si="2"/>
        <v>24.711801032925536</v>
      </c>
      <c r="O31" s="10">
        <v>3.2845149086612618E-3</v>
      </c>
      <c r="P31" s="10">
        <v>2.2720142403103664E-3</v>
      </c>
      <c r="Q31" s="4">
        <v>63.77856986082034</v>
      </c>
      <c r="R31" s="2">
        <v>3.0009909981891174</v>
      </c>
      <c r="S31" s="4">
        <f t="shared" si="1"/>
        <v>21.252502889647495</v>
      </c>
    </row>
    <row r="32" spans="1:20" x14ac:dyDescent="0.2">
      <c r="A32" s="1">
        <v>45209</v>
      </c>
      <c r="B32" s="1" t="s">
        <v>85</v>
      </c>
      <c r="C32" s="1" t="s">
        <v>90</v>
      </c>
      <c r="D32" t="s">
        <v>5</v>
      </c>
      <c r="E32">
        <v>78</v>
      </c>
      <c r="F32" s="3">
        <v>0</v>
      </c>
      <c r="G32" s="3">
        <v>79.980146110214392</v>
      </c>
      <c r="H32" s="2">
        <v>-28.788877619907126</v>
      </c>
      <c r="I32" s="4">
        <v>27.002623624830978</v>
      </c>
      <c r="J32" s="4">
        <v>0.9131960189637921</v>
      </c>
      <c r="K32" t="s">
        <v>10</v>
      </c>
      <c r="L32" s="4">
        <v>1.0331759440486186</v>
      </c>
      <c r="M32" s="5">
        <v>2.2476835663651245</v>
      </c>
      <c r="N32">
        <f t="shared" si="2"/>
        <v>-27.864448244017957</v>
      </c>
      <c r="O32" s="10">
        <v>2.6764612801657875E-3</v>
      </c>
      <c r="P32" s="10">
        <v>1.2494983035899114E-3</v>
      </c>
      <c r="Q32" s="4">
        <v>48.547768278801129</v>
      </c>
      <c r="R32" s="2">
        <v>0.39862383452877892</v>
      </c>
      <c r="S32" s="4">
        <f t="shared" si="1"/>
        <v>121.78842325419502</v>
      </c>
      <c r="T32" s="4"/>
    </row>
    <row r="33" spans="1:19" x14ac:dyDescent="0.2">
      <c r="A33" s="1">
        <v>45209</v>
      </c>
      <c r="B33" s="1" t="s">
        <v>85</v>
      </c>
      <c r="C33" s="1" t="s">
        <v>90</v>
      </c>
      <c r="D33" t="s">
        <v>5</v>
      </c>
      <c r="E33">
        <v>78</v>
      </c>
      <c r="F33" s="3">
        <v>46</v>
      </c>
      <c r="G33" s="3">
        <v>79.980146110214392</v>
      </c>
      <c r="H33" s="2">
        <v>-3.3520175371466103</v>
      </c>
      <c r="I33" s="4">
        <v>21.319882770953644</v>
      </c>
      <c r="J33" s="4">
        <v>0.61315492692740625</v>
      </c>
      <c r="K33" t="s">
        <v>11</v>
      </c>
      <c r="L33" s="4">
        <v>0.77057397822354579</v>
      </c>
      <c r="M33" s="5">
        <v>2.3138898827334642</v>
      </c>
      <c r="N33">
        <f t="shared" si="2"/>
        <v>-4.3500269044566418</v>
      </c>
      <c r="O33" s="10">
        <v>2.6764612801657875E-3</v>
      </c>
      <c r="P33" s="10">
        <v>1.2494983035899114E-3</v>
      </c>
      <c r="Q33" s="4">
        <v>106.35506421864729</v>
      </c>
      <c r="R33" s="2">
        <v>1.6051843046433683</v>
      </c>
      <c r="S33" s="4">
        <f t="shared" si="1"/>
        <v>66.257229098858346</v>
      </c>
    </row>
    <row r="34" spans="1:19" x14ac:dyDescent="0.2">
      <c r="A34" s="1">
        <v>45209</v>
      </c>
      <c r="B34" s="1" t="s">
        <v>85</v>
      </c>
      <c r="C34" s="1" t="s">
        <v>90</v>
      </c>
      <c r="D34" t="s">
        <v>5</v>
      </c>
      <c r="E34">
        <v>78</v>
      </c>
      <c r="F34" s="3">
        <v>98.333333333333329</v>
      </c>
      <c r="G34" s="3">
        <v>79.980146110214392</v>
      </c>
      <c r="H34" s="2">
        <v>52.477184388553638</v>
      </c>
      <c r="I34" s="4">
        <v>27.242670340232859</v>
      </c>
      <c r="J34" s="4">
        <v>1.1209580331520532</v>
      </c>
      <c r="K34" t="s">
        <v>11</v>
      </c>
      <c r="L34" s="4">
        <v>1.0355413275501244</v>
      </c>
      <c r="M34" s="5">
        <v>2.9043448328049792</v>
      </c>
      <c r="N34">
        <f t="shared" si="2"/>
        <v>50.676088913519031</v>
      </c>
      <c r="O34" s="10">
        <v>2.6764612801657875E-3</v>
      </c>
      <c r="P34" s="10">
        <v>1.2494983035899114E-3</v>
      </c>
      <c r="Q34" s="4">
        <v>311.37050358563272</v>
      </c>
      <c r="R34" s="2">
        <v>2.366605528105608</v>
      </c>
      <c r="S34" s="4">
        <f t="shared" si="1"/>
        <v>131.56840034717357</v>
      </c>
    </row>
    <row r="35" spans="1:19" x14ac:dyDescent="0.2">
      <c r="A35" s="1">
        <v>45209</v>
      </c>
      <c r="B35" s="1" t="s">
        <v>85</v>
      </c>
      <c r="C35" s="1" t="s">
        <v>90</v>
      </c>
      <c r="D35" t="s">
        <v>5</v>
      </c>
      <c r="E35">
        <v>78</v>
      </c>
      <c r="F35" s="3">
        <v>189.66666666666666</v>
      </c>
      <c r="G35" s="3">
        <v>79.980146110214392</v>
      </c>
      <c r="H35" s="2">
        <v>38.935569923864172</v>
      </c>
      <c r="I35" s="4">
        <v>27.458834450167643</v>
      </c>
      <c r="J35" s="4">
        <v>0.74108485651238321</v>
      </c>
      <c r="K35" t="s">
        <v>11</v>
      </c>
      <c r="L35" s="4">
        <v>0.83565325315058203</v>
      </c>
      <c r="M35" s="5">
        <v>2.9554636050796361</v>
      </c>
      <c r="N35">
        <f t="shared" si="2"/>
        <v>46.592973553407695</v>
      </c>
      <c r="O35" s="10">
        <v>2.6764612801657875E-3</v>
      </c>
      <c r="P35" s="10">
        <v>1.2494983035899114E-3</v>
      </c>
      <c r="Q35" s="4">
        <v>276.61489888587084</v>
      </c>
      <c r="R35" s="2">
        <v>1.7219587306114259</v>
      </c>
      <c r="S35" s="4">
        <f t="shared" si="1"/>
        <v>160.63967966738178</v>
      </c>
    </row>
    <row r="36" spans="1:19" x14ac:dyDescent="0.2">
      <c r="A36" s="1">
        <v>45209</v>
      </c>
      <c r="B36" s="1" t="s">
        <v>85</v>
      </c>
      <c r="C36" s="1" t="s">
        <v>90</v>
      </c>
      <c r="D36" t="s">
        <v>5</v>
      </c>
      <c r="E36">
        <v>78</v>
      </c>
      <c r="F36" s="3">
        <v>392</v>
      </c>
      <c r="G36" s="3">
        <v>79.980146110214392</v>
      </c>
      <c r="H36" s="2">
        <v>14.558133719106406</v>
      </c>
      <c r="I36" s="4">
        <v>27.21934058143189</v>
      </c>
      <c r="J36" s="4">
        <v>1.0084575567685423</v>
      </c>
      <c r="K36" t="s">
        <v>11</v>
      </c>
      <c r="L36" s="4">
        <v>1.1337838385596917</v>
      </c>
      <c r="M36" s="5">
        <v>3.4310983937496182</v>
      </c>
      <c r="N36">
        <f t="shared" si="2"/>
        <v>12.840308023441583</v>
      </c>
      <c r="O36" s="10">
        <v>2.6764612801657875E-3</v>
      </c>
      <c r="P36" s="10">
        <v>1.2494983035899114E-3</v>
      </c>
      <c r="Q36" s="4">
        <v>190.77271019371713</v>
      </c>
      <c r="R36" s="2">
        <v>2.2155855528471173</v>
      </c>
      <c r="S36" s="4">
        <f t="shared" si="1"/>
        <v>86.104871892022615</v>
      </c>
    </row>
    <row r="37" spans="1:19" x14ac:dyDescent="0.2">
      <c r="A37" s="1">
        <v>45209</v>
      </c>
      <c r="B37" s="1" t="s">
        <v>85</v>
      </c>
      <c r="C37" s="1" t="s">
        <v>90</v>
      </c>
      <c r="D37" t="s">
        <v>5</v>
      </c>
      <c r="E37">
        <v>78</v>
      </c>
      <c r="F37" s="3">
        <v>1100</v>
      </c>
      <c r="G37" s="3">
        <v>79.980146110214392</v>
      </c>
      <c r="H37" s="2">
        <v>15.849265666231185</v>
      </c>
      <c r="I37" s="4">
        <v>23.4257387523392</v>
      </c>
      <c r="J37" s="4">
        <v>0.73997299784061887</v>
      </c>
      <c r="K37" t="s">
        <v>11</v>
      </c>
      <c r="L37" s="4">
        <v>0.88982087596654458</v>
      </c>
      <c r="M37" s="5">
        <v>3.5164220869746425</v>
      </c>
      <c r="N37">
        <f t="shared" si="2"/>
        <v>17.811748515132706</v>
      </c>
      <c r="O37" s="10">
        <v>2.6764612801657875E-3</v>
      </c>
      <c r="P37" s="10">
        <v>1.2494983035899114E-3</v>
      </c>
      <c r="Q37" s="4">
        <v>150.83425216153469</v>
      </c>
      <c r="R37" s="2">
        <v>0.50292281324688659</v>
      </c>
      <c r="S37" s="4">
        <f t="shared" si="1"/>
        <v>299.91531143267031</v>
      </c>
    </row>
    <row r="38" spans="1:19" x14ac:dyDescent="0.2">
      <c r="A38" s="1">
        <v>45279</v>
      </c>
      <c r="B38" s="1" t="s">
        <v>86</v>
      </c>
      <c r="C38" s="1" t="s">
        <v>89</v>
      </c>
      <c r="D38" t="s">
        <v>5</v>
      </c>
      <c r="E38">
        <v>18</v>
      </c>
      <c r="F38" s="3">
        <v>0</v>
      </c>
      <c r="G38" s="3">
        <v>390.6</v>
      </c>
      <c r="H38" s="2">
        <v>-36.126514402299932</v>
      </c>
      <c r="I38" s="4">
        <v>0.35115126838536592</v>
      </c>
      <c r="J38" s="4">
        <v>4.8121483086687525E-2</v>
      </c>
      <c r="K38" t="s">
        <v>10</v>
      </c>
    </row>
    <row r="39" spans="1:19" x14ac:dyDescent="0.2">
      <c r="A39" s="1">
        <v>45279</v>
      </c>
      <c r="B39" s="1" t="s">
        <v>86</v>
      </c>
      <c r="C39" s="1" t="s">
        <v>89</v>
      </c>
      <c r="D39" t="s">
        <v>5</v>
      </c>
      <c r="E39">
        <v>18</v>
      </c>
      <c r="F39" s="3">
        <v>53.333333333333336</v>
      </c>
      <c r="G39" s="3">
        <v>390.6</v>
      </c>
      <c r="H39" s="2">
        <v>37.387534068896919</v>
      </c>
      <c r="I39" s="4">
        <v>1.9142069703810083</v>
      </c>
      <c r="J39" s="4">
        <v>7.5556999251616672E-2</v>
      </c>
      <c r="K39" t="s">
        <v>11</v>
      </c>
    </row>
    <row r="40" spans="1:19" x14ac:dyDescent="0.2">
      <c r="A40" s="1">
        <v>45279</v>
      </c>
      <c r="B40" s="1" t="s">
        <v>86</v>
      </c>
      <c r="C40" s="1" t="s">
        <v>89</v>
      </c>
      <c r="D40" t="s">
        <v>5</v>
      </c>
      <c r="E40">
        <v>18</v>
      </c>
      <c r="F40" s="3">
        <v>95</v>
      </c>
      <c r="G40" s="3">
        <v>390.6</v>
      </c>
      <c r="H40" s="2">
        <v>98.782507456511937</v>
      </c>
      <c r="I40" s="4">
        <v>4.0099493917661233</v>
      </c>
      <c r="J40" s="4">
        <v>0.10386158048357624</v>
      </c>
      <c r="K40" t="s">
        <v>11</v>
      </c>
    </row>
    <row r="41" spans="1:19" x14ac:dyDescent="0.2">
      <c r="A41" s="1">
        <v>45279</v>
      </c>
      <c r="B41" s="1" t="s">
        <v>86</v>
      </c>
      <c r="C41" s="1" t="s">
        <v>89</v>
      </c>
      <c r="D41" t="s">
        <v>5</v>
      </c>
      <c r="E41">
        <v>18</v>
      </c>
      <c r="F41" s="3">
        <v>250</v>
      </c>
      <c r="G41" s="3">
        <v>390.6</v>
      </c>
      <c r="H41" s="2">
        <v>132.64844857039472</v>
      </c>
      <c r="I41" s="4">
        <v>3.5500913922567658</v>
      </c>
      <c r="J41" s="4">
        <v>8.6544695006956496E-2</v>
      </c>
      <c r="K41" t="s">
        <v>11</v>
      </c>
    </row>
    <row r="42" spans="1:19" x14ac:dyDescent="0.2">
      <c r="A42" s="1">
        <v>45279</v>
      </c>
      <c r="B42" s="1" t="s">
        <v>86</v>
      </c>
      <c r="C42" s="1" t="s">
        <v>89</v>
      </c>
      <c r="D42" t="s">
        <v>5</v>
      </c>
      <c r="E42">
        <v>18</v>
      </c>
      <c r="F42" s="3">
        <v>439.33333333333331</v>
      </c>
      <c r="G42" s="3">
        <v>390.6</v>
      </c>
      <c r="H42" s="2">
        <v>217.75674201471432</v>
      </c>
      <c r="I42" s="4">
        <v>9.401089531604681</v>
      </c>
      <c r="J42" s="4">
        <v>0.10474063236186093</v>
      </c>
      <c r="K42" t="s">
        <v>11</v>
      </c>
    </row>
    <row r="43" spans="1:19" x14ac:dyDescent="0.2">
      <c r="A43" s="1">
        <v>45279</v>
      </c>
      <c r="B43" s="1" t="s">
        <v>86</v>
      </c>
      <c r="C43" s="1" t="s">
        <v>89</v>
      </c>
      <c r="D43" t="s">
        <v>5</v>
      </c>
      <c r="E43">
        <v>18</v>
      </c>
      <c r="F43" s="3">
        <v>1113</v>
      </c>
      <c r="G43" s="3">
        <v>390.6</v>
      </c>
      <c r="H43" s="2">
        <v>201.6231611892762</v>
      </c>
      <c r="I43" s="4">
        <v>8.7691002086154413</v>
      </c>
      <c r="J43" s="4">
        <v>0.13642425159408697</v>
      </c>
      <c r="K43" t="s">
        <v>11</v>
      </c>
    </row>
    <row r="44" spans="1:19" x14ac:dyDescent="0.2">
      <c r="A44" s="1">
        <v>45333</v>
      </c>
      <c r="B44" s="1" t="s">
        <v>86</v>
      </c>
      <c r="C44" s="1" t="s">
        <v>89</v>
      </c>
      <c r="D44" t="s">
        <v>81</v>
      </c>
      <c r="E44">
        <v>14</v>
      </c>
      <c r="F44" s="3">
        <v>0</v>
      </c>
      <c r="G44" s="3">
        <v>279.43803331518802</v>
      </c>
      <c r="H44" s="2">
        <v>-36.734950755985381</v>
      </c>
      <c r="I44" s="2">
        <v>2.5763943678532559</v>
      </c>
      <c r="K44" t="s">
        <v>10</v>
      </c>
    </row>
    <row r="45" spans="1:19" x14ac:dyDescent="0.2">
      <c r="A45" s="1">
        <v>45333</v>
      </c>
      <c r="B45" s="1" t="s">
        <v>86</v>
      </c>
      <c r="C45" s="1" t="s">
        <v>89</v>
      </c>
      <c r="D45" t="s">
        <v>81</v>
      </c>
      <c r="E45">
        <v>14</v>
      </c>
      <c r="F45" s="3">
        <v>37.333333333333336</v>
      </c>
      <c r="G45" s="3">
        <v>279.43803331518802</v>
      </c>
      <c r="H45" s="2">
        <v>44.621432517656309</v>
      </c>
      <c r="I45" s="2">
        <v>2.7053821235111766</v>
      </c>
      <c r="K45" t="s">
        <v>11</v>
      </c>
    </row>
    <row r="46" spans="1:19" x14ac:dyDescent="0.2">
      <c r="A46" s="1">
        <v>45333</v>
      </c>
      <c r="B46" s="1" t="s">
        <v>86</v>
      </c>
      <c r="C46" s="1" t="s">
        <v>89</v>
      </c>
      <c r="D46" t="s">
        <v>81</v>
      </c>
      <c r="E46">
        <v>14</v>
      </c>
      <c r="F46" s="3">
        <v>146</v>
      </c>
      <c r="G46" s="3">
        <v>279.43803331518802</v>
      </c>
      <c r="H46" s="2">
        <v>125.60354494799219</v>
      </c>
      <c r="I46" s="2">
        <v>3.6038723390387601</v>
      </c>
      <c r="K46" t="s">
        <v>11</v>
      </c>
    </row>
    <row r="47" spans="1:19" x14ac:dyDescent="0.2">
      <c r="A47" s="1">
        <v>45333</v>
      </c>
      <c r="B47" s="1" t="s">
        <v>86</v>
      </c>
      <c r="C47" s="1" t="s">
        <v>89</v>
      </c>
      <c r="D47" t="s">
        <v>81</v>
      </c>
      <c r="E47">
        <v>14</v>
      </c>
      <c r="F47" s="3">
        <v>395.66666666666669</v>
      </c>
      <c r="G47" s="3">
        <v>279.43803331518802</v>
      </c>
      <c r="H47" s="2">
        <v>157.56734391643917</v>
      </c>
      <c r="I47" s="2">
        <v>3.0998193700178551</v>
      </c>
      <c r="K47" t="s">
        <v>11</v>
      </c>
    </row>
    <row r="48" spans="1:19" x14ac:dyDescent="0.2">
      <c r="A48" s="1">
        <v>45333</v>
      </c>
      <c r="B48" s="1" t="s">
        <v>86</v>
      </c>
      <c r="C48" s="1" t="s">
        <v>89</v>
      </c>
      <c r="D48" t="s">
        <v>81</v>
      </c>
      <c r="E48">
        <v>14</v>
      </c>
      <c r="F48" s="3">
        <v>729.5</v>
      </c>
      <c r="G48" s="3">
        <v>279.43803331518802</v>
      </c>
      <c r="H48" s="2">
        <v>191.34901842320872</v>
      </c>
      <c r="I48" s="2">
        <v>9.8910224525275137</v>
      </c>
      <c r="K48" t="s">
        <v>11</v>
      </c>
    </row>
    <row r="49" spans="1:11" x14ac:dyDescent="0.2">
      <c r="A49" s="1">
        <v>45333</v>
      </c>
      <c r="B49" s="1" t="s">
        <v>86</v>
      </c>
      <c r="C49" s="1" t="s">
        <v>89</v>
      </c>
      <c r="D49" t="s">
        <v>81</v>
      </c>
      <c r="E49">
        <v>14</v>
      </c>
      <c r="F49" s="3">
        <v>1240</v>
      </c>
      <c r="G49" s="3">
        <v>279.43803331518802</v>
      </c>
      <c r="H49" s="2">
        <v>198.17889006441115</v>
      </c>
      <c r="I49" s="2">
        <v>4.8090513099273986</v>
      </c>
      <c r="K49" t="s">
        <v>11</v>
      </c>
    </row>
    <row r="50" spans="1:11" x14ac:dyDescent="0.2">
      <c r="A50" s="1">
        <v>45399</v>
      </c>
      <c r="B50" s="1" t="s">
        <v>87</v>
      </c>
      <c r="C50" s="1" t="s">
        <v>90</v>
      </c>
      <c r="D50" t="s">
        <v>5</v>
      </c>
      <c r="E50">
        <v>16</v>
      </c>
      <c r="F50" s="3">
        <v>0</v>
      </c>
      <c r="G50" s="3">
        <v>431.57954792145</v>
      </c>
      <c r="H50" s="3">
        <v>-20.728210782449381</v>
      </c>
      <c r="I50" s="4">
        <v>0.59898892573800533</v>
      </c>
      <c r="K50" t="s">
        <v>10</v>
      </c>
    </row>
    <row r="51" spans="1:11" x14ac:dyDescent="0.2">
      <c r="A51" s="1">
        <v>45399</v>
      </c>
      <c r="B51" s="1" t="s">
        <v>87</v>
      </c>
      <c r="C51" s="1" t="s">
        <v>90</v>
      </c>
      <c r="D51" t="s">
        <v>5</v>
      </c>
      <c r="E51">
        <v>16</v>
      </c>
      <c r="F51" s="3">
        <v>48.333333333333336</v>
      </c>
      <c r="G51" s="3">
        <v>489.41898611027</v>
      </c>
      <c r="H51" s="3">
        <v>40.916490724794699</v>
      </c>
      <c r="I51" s="4">
        <v>1.9652057803519216</v>
      </c>
      <c r="K51" t="s">
        <v>11</v>
      </c>
    </row>
    <row r="52" spans="1:11" x14ac:dyDescent="0.2">
      <c r="A52" s="1">
        <v>45399</v>
      </c>
      <c r="B52" s="1" t="s">
        <v>87</v>
      </c>
      <c r="C52" s="1" t="s">
        <v>90</v>
      </c>
      <c r="D52" t="s">
        <v>5</v>
      </c>
      <c r="E52">
        <v>16</v>
      </c>
      <c r="F52" s="3">
        <v>178.66666666666666</v>
      </c>
      <c r="G52" s="3">
        <v>466.45209710435898</v>
      </c>
      <c r="H52" s="3">
        <v>91.933729361247842</v>
      </c>
      <c r="I52" s="4">
        <v>2.0492988876115441</v>
      </c>
      <c r="K52" t="s">
        <v>11</v>
      </c>
    </row>
    <row r="53" spans="1:11" x14ac:dyDescent="0.2">
      <c r="A53" s="1">
        <v>45399</v>
      </c>
      <c r="B53" s="1" t="s">
        <v>87</v>
      </c>
      <c r="C53" s="1" t="s">
        <v>90</v>
      </c>
      <c r="D53" t="s">
        <v>5</v>
      </c>
      <c r="E53">
        <v>16</v>
      </c>
      <c r="F53" s="3">
        <v>236</v>
      </c>
      <c r="G53" s="3">
        <v>691.67742978988497</v>
      </c>
      <c r="H53" s="3">
        <v>110.87660706298708</v>
      </c>
      <c r="I53" s="4">
        <v>3.2137606214926606</v>
      </c>
      <c r="K53" t="s">
        <v>11</v>
      </c>
    </row>
    <row r="54" spans="1:11" x14ac:dyDescent="0.2">
      <c r="A54" s="1">
        <v>45399</v>
      </c>
      <c r="B54" s="1" t="s">
        <v>87</v>
      </c>
      <c r="C54" s="1" t="s">
        <v>90</v>
      </c>
      <c r="D54" t="s">
        <v>5</v>
      </c>
      <c r="E54">
        <v>16</v>
      </c>
      <c r="F54" s="3">
        <v>604</v>
      </c>
      <c r="G54" s="3">
        <v>385.85487045705401</v>
      </c>
      <c r="H54" s="3">
        <v>127.16443806947207</v>
      </c>
      <c r="I54" s="4">
        <v>3.0028289626934686</v>
      </c>
      <c r="K54" t="s">
        <v>11</v>
      </c>
    </row>
    <row r="55" spans="1:11" x14ac:dyDescent="0.2">
      <c r="A55" s="1">
        <v>45399</v>
      </c>
      <c r="B55" s="1" t="s">
        <v>87</v>
      </c>
      <c r="C55" s="1" t="s">
        <v>90</v>
      </c>
      <c r="D55" t="s">
        <v>5</v>
      </c>
      <c r="E55">
        <v>16</v>
      </c>
      <c r="F55" s="3">
        <v>1158.3333333333333</v>
      </c>
      <c r="G55" s="3">
        <v>445.39055830903703</v>
      </c>
      <c r="H55" s="3">
        <v>166.94887121956134</v>
      </c>
      <c r="I55" s="4">
        <v>4.2850889800344669</v>
      </c>
      <c r="K55" t="s">
        <v>11</v>
      </c>
    </row>
    <row r="56" spans="1:11" x14ac:dyDescent="0.2">
      <c r="A56" s="1">
        <v>45419</v>
      </c>
      <c r="B56" s="1" t="s">
        <v>87</v>
      </c>
      <c r="C56" s="1" t="s">
        <v>90</v>
      </c>
      <c r="D56" t="s">
        <v>5</v>
      </c>
      <c r="E56">
        <v>37</v>
      </c>
      <c r="F56" s="3">
        <v>0</v>
      </c>
      <c r="G56" s="3">
        <v>413.23134911138902</v>
      </c>
      <c r="H56" s="2">
        <v>-19.609089241425735</v>
      </c>
    </row>
    <row r="57" spans="1:11" x14ac:dyDescent="0.2">
      <c r="A57" s="1">
        <v>45419</v>
      </c>
      <c r="B57" s="1" t="s">
        <v>87</v>
      </c>
      <c r="C57" s="1" t="s">
        <v>90</v>
      </c>
      <c r="D57" t="s">
        <v>5</v>
      </c>
      <c r="E57">
        <v>37</v>
      </c>
      <c r="F57" s="3">
        <v>50</v>
      </c>
      <c r="G57" s="3">
        <v>540.51614406459498</v>
      </c>
      <c r="H57" s="2">
        <v>29.981305737563162</v>
      </c>
    </row>
    <row r="58" spans="1:11" x14ac:dyDescent="0.2">
      <c r="A58" s="1">
        <v>45419</v>
      </c>
      <c r="B58" s="1" t="s">
        <v>87</v>
      </c>
      <c r="C58" s="1" t="s">
        <v>90</v>
      </c>
      <c r="D58" t="s">
        <v>5</v>
      </c>
      <c r="E58">
        <v>37</v>
      </c>
      <c r="F58" s="3">
        <v>99.666666666666671</v>
      </c>
      <c r="G58" s="3">
        <v>457.29650846413699</v>
      </c>
      <c r="H58" s="2">
        <v>82.424166746323621</v>
      </c>
    </row>
    <row r="59" spans="1:11" x14ac:dyDescent="0.2">
      <c r="A59" s="1">
        <v>45419</v>
      </c>
      <c r="B59" s="1" t="s">
        <v>87</v>
      </c>
      <c r="C59" s="1" t="s">
        <v>90</v>
      </c>
      <c r="D59" t="s">
        <v>5</v>
      </c>
      <c r="E59">
        <v>37</v>
      </c>
      <c r="F59" s="3">
        <v>227.33333333333334</v>
      </c>
      <c r="G59" s="3">
        <v>407.81884671677301</v>
      </c>
      <c r="H59" s="2">
        <v>90.526094543675114</v>
      </c>
    </row>
    <row r="60" spans="1:11" x14ac:dyDescent="0.2">
      <c r="A60" s="1">
        <v>45419</v>
      </c>
      <c r="B60" s="1" t="s">
        <v>87</v>
      </c>
      <c r="C60" s="1" t="s">
        <v>90</v>
      </c>
      <c r="D60" t="s">
        <v>5</v>
      </c>
      <c r="E60">
        <v>37</v>
      </c>
      <c r="F60" s="3">
        <v>457.33333333333331</v>
      </c>
      <c r="G60" s="3">
        <v>418.91400284043999</v>
      </c>
      <c r="H60" s="2">
        <v>139.21171571684201</v>
      </c>
    </row>
    <row r="61" spans="1:11" x14ac:dyDescent="0.2">
      <c r="A61" s="1">
        <v>45419</v>
      </c>
      <c r="B61" s="1" t="s">
        <v>87</v>
      </c>
      <c r="C61" s="1" t="s">
        <v>90</v>
      </c>
      <c r="D61" t="s">
        <v>5</v>
      </c>
      <c r="E61">
        <v>37</v>
      </c>
      <c r="F61" s="3">
        <v>1235</v>
      </c>
      <c r="G61" s="3">
        <v>310.13491689174401</v>
      </c>
      <c r="H61" s="2">
        <v>131.6371659865359</v>
      </c>
    </row>
  </sheetData>
  <autoFilter ref="A1:T61" xr:uid="{0DF0199D-4216-FB40-A89A-8916ACE8A6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BB6B-682C-8C4B-BF6C-8E933BE35F65}">
  <dimension ref="A1:AB54"/>
  <sheetViews>
    <sheetView zoomScale="92" workbookViewId="0">
      <selection activeCell="A32" sqref="A32"/>
    </sheetView>
  </sheetViews>
  <sheetFormatPr baseColWidth="10" defaultRowHeight="16" x14ac:dyDescent="0.2"/>
  <cols>
    <col min="5" max="5" width="12.5" style="3" customWidth="1"/>
    <col min="6" max="6" width="10.83203125" style="10"/>
    <col min="8" max="8" width="14.5" style="2" customWidth="1"/>
    <col min="9" max="9" width="17.6640625" style="4" customWidth="1"/>
    <col min="13" max="15" width="10.83203125" style="4"/>
    <col min="16" max="16" width="14.83203125" customWidth="1"/>
    <col min="17" max="17" width="14.83203125" style="4" customWidth="1"/>
    <col min="18" max="18" width="14.83203125" customWidth="1"/>
    <col min="19" max="19" width="18.5" style="2" customWidth="1"/>
    <col min="20" max="28" width="10.83203125" style="4"/>
  </cols>
  <sheetData>
    <row r="1" spans="1:28" x14ac:dyDescent="0.2">
      <c r="A1" t="s">
        <v>0</v>
      </c>
      <c r="B1" t="s">
        <v>1</v>
      </c>
      <c r="C1" t="s">
        <v>4</v>
      </c>
      <c r="D1" t="s">
        <v>13</v>
      </c>
      <c r="E1" s="3" t="s">
        <v>3</v>
      </c>
      <c r="F1" s="10" t="s">
        <v>22</v>
      </c>
      <c r="G1" s="4" t="s">
        <v>26</v>
      </c>
      <c r="H1" s="2" t="s">
        <v>27</v>
      </c>
      <c r="I1" s="4" t="s">
        <v>28</v>
      </c>
      <c r="J1" t="s">
        <v>29</v>
      </c>
      <c r="K1" t="s">
        <v>30</v>
      </c>
      <c r="L1" t="s">
        <v>31</v>
      </c>
      <c r="M1" s="4" t="s">
        <v>12</v>
      </c>
      <c r="N1" s="4" t="s">
        <v>7</v>
      </c>
      <c r="O1" s="4" t="s">
        <v>52</v>
      </c>
      <c r="P1" t="s">
        <v>33</v>
      </c>
      <c r="Q1" s="4" t="s">
        <v>46</v>
      </c>
      <c r="R1" t="s">
        <v>48</v>
      </c>
      <c r="S1" s="2" t="s">
        <v>47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</row>
    <row r="2" spans="1:28" x14ac:dyDescent="0.2">
      <c r="A2" s="1">
        <v>45147</v>
      </c>
      <c r="B2" t="s">
        <v>5</v>
      </c>
      <c r="C2">
        <v>16</v>
      </c>
      <c r="D2">
        <v>1</v>
      </c>
      <c r="E2" s="2">
        <v>256.30553435979903</v>
      </c>
      <c r="F2" s="10">
        <v>6.0461905629475236E-3</v>
      </c>
      <c r="G2" s="4">
        <v>3.5759907231430788</v>
      </c>
      <c r="H2" s="2">
        <v>0.72417374055566075</v>
      </c>
      <c r="I2" s="4">
        <v>4.9380287117276715</v>
      </c>
      <c r="J2" s="7">
        <v>28.594391985799472</v>
      </c>
      <c r="K2" s="4">
        <v>0.92328750512142821</v>
      </c>
      <c r="L2" s="4">
        <v>30.970192737568585</v>
      </c>
      <c r="M2" s="4">
        <v>4.3994870987317324E-2</v>
      </c>
      <c r="N2" s="4">
        <v>-4.4266543367140164E-2</v>
      </c>
      <c r="P2" s="4">
        <v>0.34</v>
      </c>
      <c r="Q2" s="4">
        <v>0.35156956081539475</v>
      </c>
      <c r="R2" s="4">
        <f>(Q2/G2)*100</f>
        <v>9.8313890620607225</v>
      </c>
      <c r="S2" s="2">
        <f>(P2/G2)*100</f>
        <v>9.5078546428990904</v>
      </c>
      <c r="T2" s="4">
        <v>0.51865156461648154</v>
      </c>
      <c r="U2" s="4">
        <v>1.6348854654920888E-2</v>
      </c>
      <c r="V2" s="4">
        <v>2.0271171642964835E-2</v>
      </c>
      <c r="W2" s="4">
        <v>0</v>
      </c>
      <c r="X2" s="4">
        <v>5.2730149448506222E-2</v>
      </c>
      <c r="Y2" s="4">
        <v>0.14975126908058578</v>
      </c>
      <c r="Z2" s="4">
        <v>1.1918157339322378E-2</v>
      </c>
      <c r="AA2" s="4">
        <v>8.8061940340548595E-2</v>
      </c>
      <c r="AB2" s="4">
        <v>0.14226689287666985</v>
      </c>
    </row>
    <row r="3" spans="1:28" x14ac:dyDescent="0.2">
      <c r="A3" s="1">
        <v>45147</v>
      </c>
      <c r="B3" t="s">
        <v>5</v>
      </c>
      <c r="C3">
        <v>16</v>
      </c>
      <c r="D3">
        <v>2</v>
      </c>
      <c r="E3" s="2">
        <v>280.54251155699501</v>
      </c>
      <c r="F3" s="10">
        <v>6.3028443637685233E-3</v>
      </c>
      <c r="G3" s="4">
        <v>1.4537798379738618</v>
      </c>
      <c r="H3" s="2">
        <v>0.36667650043555167</v>
      </c>
      <c r="I3" s="4">
        <v>3.9647477715288799</v>
      </c>
      <c r="J3" s="7">
        <v>29.264354106449236</v>
      </c>
      <c r="K3" s="4">
        <v>0.92721852715937103</v>
      </c>
      <c r="L3" s="4">
        <v>31.561442366885814</v>
      </c>
      <c r="M3" s="4">
        <v>8.7667274521181685E-2</v>
      </c>
      <c r="N3" s="4">
        <v>0.51535977085359097</v>
      </c>
      <c r="O3" s="4">
        <f>M3/N3</f>
        <v>0.17010888214262102</v>
      </c>
      <c r="P3" s="4">
        <v>0.42</v>
      </c>
      <c r="Q3" s="4">
        <v>3.7243596068789087</v>
      </c>
      <c r="R3" s="4">
        <f t="shared" ref="R3:R31" si="0">(Q3/G3)*100</f>
        <v>256.18456863933142</v>
      </c>
      <c r="S3" s="2">
        <f t="shared" ref="S3:S31" si="1">(P3/G3)*100</f>
        <v>28.890206689436244</v>
      </c>
      <c r="T3" s="4">
        <v>0.4807569064472314</v>
      </c>
      <c r="U3" s="4">
        <v>0</v>
      </c>
      <c r="V3" s="4">
        <v>4.0281041877036428E-3</v>
      </c>
      <c r="W3" s="4">
        <v>0.20278653995521143</v>
      </c>
      <c r="X3" s="4">
        <v>1.7421162764713703E-2</v>
      </c>
      <c r="Y3" s="4">
        <v>0.21528701768915609</v>
      </c>
      <c r="Z3" s="4">
        <v>3.0936223773963867E-2</v>
      </c>
      <c r="AA3" s="4">
        <v>4.8784045182019946E-2</v>
      </c>
      <c r="AB3" s="4">
        <v>0</v>
      </c>
    </row>
    <row r="4" spans="1:28" x14ac:dyDescent="0.2">
      <c r="A4" s="1">
        <v>45147</v>
      </c>
      <c r="B4" t="s">
        <v>5</v>
      </c>
      <c r="C4">
        <v>16</v>
      </c>
      <c r="D4">
        <v>3</v>
      </c>
      <c r="E4" s="2">
        <v>171.68247348434801</v>
      </c>
      <c r="F4" s="10">
        <v>3.6797309448426152E-3</v>
      </c>
      <c r="G4" s="4">
        <v>2.722952712395454</v>
      </c>
      <c r="H4" s="2">
        <v>0.54924380789298777</v>
      </c>
      <c r="I4" s="4">
        <v>4.9576393457056183</v>
      </c>
      <c r="J4" s="7">
        <v>29.377534901562612</v>
      </c>
      <c r="K4" s="4">
        <v>0.84394792516245132</v>
      </c>
      <c r="L4" s="4">
        <v>34.809653564712228</v>
      </c>
      <c r="M4" s="4">
        <v>4.1955775640844621E-2</v>
      </c>
      <c r="N4" s="4">
        <v>1.2256670717509019</v>
      </c>
      <c r="O4" s="4">
        <f t="shared" ref="O4:O31" si="2">M4/N4</f>
        <v>3.4230972347906473E-2</v>
      </c>
      <c r="P4" s="4">
        <v>0.02</v>
      </c>
      <c r="Q4" s="4">
        <v>0.42878517268159794</v>
      </c>
      <c r="R4" s="4">
        <f t="shared" si="0"/>
        <v>15.747066437462449</v>
      </c>
      <c r="S4" s="2">
        <f t="shared" si="1"/>
        <v>0.73449678023991349</v>
      </c>
      <c r="T4" s="4">
        <v>0.62753797226287422</v>
      </c>
      <c r="U4" s="4">
        <v>0</v>
      </c>
      <c r="V4" s="4">
        <v>6.5247919312063883E-3</v>
      </c>
      <c r="W4" s="4">
        <v>0</v>
      </c>
      <c r="X4" s="4">
        <v>0</v>
      </c>
      <c r="Y4" s="4">
        <v>0</v>
      </c>
      <c r="Z4" s="4">
        <v>2.4627212361374553E-3</v>
      </c>
      <c r="AA4" s="4">
        <v>0.20194314136327096</v>
      </c>
      <c r="AB4" s="4">
        <v>0.16153137320651095</v>
      </c>
    </row>
    <row r="5" spans="1:28" x14ac:dyDescent="0.2">
      <c r="A5" s="1">
        <v>45147</v>
      </c>
      <c r="B5" t="s">
        <v>5</v>
      </c>
      <c r="C5">
        <v>16</v>
      </c>
      <c r="D5">
        <v>4</v>
      </c>
      <c r="E5" s="2">
        <v>293.90363322587501</v>
      </c>
      <c r="F5" s="10">
        <v>8.0742814039490088E-3</v>
      </c>
      <c r="G5" s="4">
        <v>9.8210904609789083</v>
      </c>
      <c r="H5" s="2">
        <v>0.8562663465041469</v>
      </c>
      <c r="I5" s="4">
        <v>11.469667704535139</v>
      </c>
      <c r="J5" s="7">
        <v>26.660695950834668</v>
      </c>
      <c r="K5" s="4">
        <v>0.95409048045824707</v>
      </c>
      <c r="L5" s="4">
        <v>27.943571911575525</v>
      </c>
      <c r="M5" s="4">
        <v>0.12187293313959752</v>
      </c>
      <c r="N5" s="4">
        <v>5.9169477546629992</v>
      </c>
      <c r="O5" s="4">
        <f t="shared" si="2"/>
        <v>2.0597263689467682E-2</v>
      </c>
      <c r="P5" s="4">
        <v>0.39</v>
      </c>
      <c r="Q5" s="4">
        <v>6.8853263719430693</v>
      </c>
      <c r="R5" s="4">
        <f t="shared" si="0"/>
        <v>70.107554749646212</v>
      </c>
      <c r="S5" s="2">
        <f t="shared" si="1"/>
        <v>3.9710457973027071</v>
      </c>
      <c r="T5" s="4">
        <v>0.29275955211127497</v>
      </c>
      <c r="U5" s="4">
        <v>0.11596328598046854</v>
      </c>
      <c r="V5" s="4">
        <v>0</v>
      </c>
      <c r="W5" s="4">
        <v>0</v>
      </c>
      <c r="X5" s="4">
        <v>6.2949718384754758E-2</v>
      </c>
      <c r="Y5" s="4">
        <v>0.45606470890088685</v>
      </c>
      <c r="Z5" s="4">
        <v>0</v>
      </c>
      <c r="AA5" s="4">
        <v>5.6570886293402817E-2</v>
      </c>
      <c r="AB5" s="4">
        <v>1.5691848329212058E-2</v>
      </c>
    </row>
    <row r="6" spans="1:28" x14ac:dyDescent="0.2">
      <c r="A6" s="1">
        <v>45147</v>
      </c>
      <c r="B6" t="s">
        <v>5</v>
      </c>
      <c r="C6">
        <v>16</v>
      </c>
      <c r="D6">
        <v>5</v>
      </c>
      <c r="E6" s="2">
        <v>257.66296492301598</v>
      </c>
      <c r="F6" s="10">
        <v>7.6026593882256117E-3</v>
      </c>
      <c r="G6" s="4">
        <v>7.3412035839272249</v>
      </c>
      <c r="H6" s="2">
        <v>-9.1369104236815879E-2</v>
      </c>
      <c r="J6" s="7">
        <v>26.210136678576092</v>
      </c>
      <c r="K6" s="4">
        <v>0.89331794727460345</v>
      </c>
      <c r="L6" s="4">
        <v>29.3402105695288</v>
      </c>
      <c r="M6" s="4">
        <v>6.3786154903956893E-2</v>
      </c>
      <c r="N6" s="4">
        <v>1.6490246463314764</v>
      </c>
      <c r="O6" s="4">
        <f t="shared" si="2"/>
        <v>3.8681141028340339E-2</v>
      </c>
      <c r="P6" s="4">
        <v>0.38</v>
      </c>
      <c r="Q6" s="4">
        <v>3.5019745236055941</v>
      </c>
      <c r="R6" s="4">
        <f t="shared" si="0"/>
        <v>47.703002424190913</v>
      </c>
      <c r="S6" s="2">
        <f t="shared" si="1"/>
        <v>5.1762629336689301</v>
      </c>
      <c r="T6" s="4">
        <v>0.31740949926988005</v>
      </c>
      <c r="U6" s="4">
        <v>7.8006355890973531E-2</v>
      </c>
      <c r="V6" s="4">
        <v>0</v>
      </c>
      <c r="W6" s="4">
        <v>0</v>
      </c>
      <c r="X6" s="4">
        <v>1.023094544286467E-2</v>
      </c>
      <c r="Y6" s="4">
        <v>0.32185495111691298</v>
      </c>
      <c r="Z6" s="4">
        <v>1.5269542115160108E-2</v>
      </c>
      <c r="AA6" s="4">
        <v>0.12742169627133615</v>
      </c>
      <c r="AB6" s="4">
        <v>0.1298070098928725</v>
      </c>
    </row>
    <row r="7" spans="1:28" x14ac:dyDescent="0.2">
      <c r="A7" s="1">
        <v>45147</v>
      </c>
      <c r="B7" t="s">
        <v>5</v>
      </c>
      <c r="C7">
        <v>16</v>
      </c>
      <c r="D7">
        <v>6</v>
      </c>
      <c r="E7" s="2">
        <v>256.25220772853299</v>
      </c>
      <c r="F7" s="10">
        <v>8.7845352281441368E-3</v>
      </c>
      <c r="G7" s="4">
        <v>17.585351669713354</v>
      </c>
      <c r="H7" s="2">
        <v>0.73166064717513102</v>
      </c>
      <c r="I7" s="4">
        <v>24.034846943878488</v>
      </c>
      <c r="J7" s="7">
        <v>23.6435370143911</v>
      </c>
      <c r="K7" s="4">
        <v>0.94294081885510062</v>
      </c>
      <c r="L7" s="4">
        <v>25.07425338007808</v>
      </c>
      <c r="M7" s="4">
        <v>0.11183540344714769</v>
      </c>
      <c r="N7" s="4">
        <v>5.0976202862365589</v>
      </c>
      <c r="O7" s="4">
        <f t="shared" si="2"/>
        <v>2.1938747330612355E-2</v>
      </c>
      <c r="P7" s="4">
        <v>0.28999999999999998</v>
      </c>
      <c r="Q7" s="4">
        <v>1.4761860461371326</v>
      </c>
      <c r="R7" s="4">
        <f t="shared" si="0"/>
        <v>8.394407310486244</v>
      </c>
      <c r="S7" s="2">
        <f t="shared" si="1"/>
        <v>1.6490998044665608</v>
      </c>
      <c r="T7" s="4">
        <v>0.45693129607572092</v>
      </c>
      <c r="U7" s="4">
        <v>0.13283059809679382</v>
      </c>
      <c r="V7" s="4">
        <v>0</v>
      </c>
      <c r="W7" s="4">
        <v>1.2716198908519964E-2</v>
      </c>
      <c r="X7" s="4">
        <v>5.1738505013077155E-2</v>
      </c>
      <c r="Y7" s="4">
        <v>0.17287387281839942</v>
      </c>
      <c r="Z7" s="4">
        <v>0</v>
      </c>
      <c r="AA7" s="4">
        <v>9.99062635832111E-2</v>
      </c>
      <c r="AB7" s="4">
        <v>7.3003265504277631E-2</v>
      </c>
    </row>
    <row r="8" spans="1:28" x14ac:dyDescent="0.2">
      <c r="A8" s="1">
        <v>45161</v>
      </c>
      <c r="B8" t="s">
        <v>5</v>
      </c>
      <c r="C8">
        <v>30</v>
      </c>
      <c r="D8">
        <v>1</v>
      </c>
      <c r="E8" s="2">
        <v>273.25265479070799</v>
      </c>
      <c r="F8" s="10">
        <v>6.1140778290824822E-3</v>
      </c>
      <c r="G8" s="4">
        <v>5.5826278578964263</v>
      </c>
      <c r="H8" s="2">
        <v>0.44101589437309574</v>
      </c>
      <c r="I8" s="4">
        <v>12.65856385024883</v>
      </c>
      <c r="J8" s="7">
        <v>28.987110381583715</v>
      </c>
      <c r="K8" s="4">
        <v>0.9960664944421197</v>
      </c>
      <c r="L8" s="4">
        <v>29.101581614607884</v>
      </c>
      <c r="M8" s="4">
        <v>4.0375394525628355E-2</v>
      </c>
      <c r="N8" s="4">
        <v>1.9361329317179008</v>
      </c>
      <c r="O8" s="4">
        <f t="shared" si="2"/>
        <v>2.0853627281575079E-2</v>
      </c>
      <c r="P8" s="4">
        <v>0.59</v>
      </c>
      <c r="Q8" s="4">
        <v>0.83184780841398254</v>
      </c>
      <c r="R8" s="4">
        <f t="shared" si="0"/>
        <v>14.900649471688565</v>
      </c>
      <c r="S8" s="2">
        <f t="shared" si="1"/>
        <v>10.568499549284235</v>
      </c>
      <c r="T8" s="4">
        <v>0.38629585102390784</v>
      </c>
      <c r="U8" s="4">
        <v>8.4103885510608684E-2</v>
      </c>
      <c r="V8" s="4">
        <v>1.7895369095201508E-2</v>
      </c>
      <c r="W8" s="4">
        <v>0</v>
      </c>
      <c r="X8" s="4">
        <v>5.0271338292105242E-2</v>
      </c>
      <c r="Y8" s="4">
        <v>0.40721094408054737</v>
      </c>
      <c r="Z8" s="4">
        <v>0</v>
      </c>
      <c r="AA8" s="4">
        <v>5.4222611997629358E-2</v>
      </c>
      <c r="AB8" s="4">
        <v>0</v>
      </c>
    </row>
    <row r="9" spans="1:28" x14ac:dyDescent="0.2">
      <c r="A9" s="1">
        <v>45161</v>
      </c>
      <c r="B9" t="s">
        <v>5</v>
      </c>
      <c r="C9">
        <v>30</v>
      </c>
      <c r="D9">
        <v>2</v>
      </c>
      <c r="E9" s="2">
        <v>206.107711401438</v>
      </c>
      <c r="F9" s="10">
        <v>6.4113070261885537E-3</v>
      </c>
      <c r="G9" s="4">
        <v>6.2604435694019287</v>
      </c>
      <c r="H9" s="2">
        <v>0.75829417675836375</v>
      </c>
      <c r="I9" s="4">
        <v>8.2559562782939153</v>
      </c>
      <c r="J9" s="7">
        <v>24.949443126631039</v>
      </c>
      <c r="K9" s="4">
        <v>0.87383326249982851</v>
      </c>
      <c r="L9" s="4">
        <v>28.551720559659898</v>
      </c>
      <c r="M9" s="4">
        <v>3.4365668919232512E-2</v>
      </c>
      <c r="N9" s="4">
        <v>0.63891545538282057</v>
      </c>
      <c r="O9" s="4">
        <f t="shared" si="2"/>
        <v>5.3787506045915805E-2</v>
      </c>
      <c r="P9" s="4">
        <v>0.31</v>
      </c>
      <c r="Q9" s="4">
        <v>0.5281913693258331</v>
      </c>
      <c r="R9" s="4">
        <f t="shared" si="0"/>
        <v>8.436963986184324</v>
      </c>
      <c r="S9" s="2">
        <f t="shared" si="1"/>
        <v>4.9517258092562733</v>
      </c>
      <c r="T9" s="4">
        <v>0.75429119187383176</v>
      </c>
      <c r="U9" s="4">
        <v>0</v>
      </c>
      <c r="V9" s="4">
        <v>1.9818215685030706E-2</v>
      </c>
      <c r="W9" s="4">
        <v>0</v>
      </c>
      <c r="X9" s="4">
        <v>2.8467138198997606E-2</v>
      </c>
      <c r="Y9" s="4">
        <v>0</v>
      </c>
      <c r="Z9" s="4">
        <v>0</v>
      </c>
      <c r="AA9" s="4">
        <v>0.19742345424213992</v>
      </c>
      <c r="AB9" s="4">
        <v>0</v>
      </c>
    </row>
    <row r="10" spans="1:28" x14ac:dyDescent="0.2">
      <c r="A10" s="1">
        <v>45161</v>
      </c>
      <c r="B10" t="s">
        <v>5</v>
      </c>
      <c r="C10">
        <v>30</v>
      </c>
      <c r="D10">
        <v>3</v>
      </c>
      <c r="E10" s="2">
        <v>197.97641265284099</v>
      </c>
      <c r="F10" s="10">
        <v>6.4569610818516207E-3</v>
      </c>
      <c r="G10" s="4">
        <v>1.7491535689844326</v>
      </c>
      <c r="H10" s="2">
        <v>1.2616659394442831</v>
      </c>
      <c r="I10" s="4">
        <v>1.3863840770361684</v>
      </c>
      <c r="J10" s="7">
        <v>24.383105378294022</v>
      </c>
      <c r="K10" s="4">
        <v>0.75990660287081324</v>
      </c>
      <c r="L10" s="4">
        <v>32.086976591831558</v>
      </c>
      <c r="M10" s="4">
        <v>8.7768151883857226E-2</v>
      </c>
      <c r="N10" s="4">
        <v>3.1095594036645711</v>
      </c>
      <c r="O10" s="4">
        <f t="shared" si="2"/>
        <v>2.8225269400039027E-2</v>
      </c>
      <c r="P10" s="4">
        <v>0.25</v>
      </c>
      <c r="Q10" s="4">
        <v>0.58650691830780355</v>
      </c>
      <c r="R10" s="4">
        <f t="shared" si="0"/>
        <v>33.530899099290203</v>
      </c>
      <c r="S10" s="2">
        <f t="shared" si="1"/>
        <v>14.292627270294583</v>
      </c>
      <c r="T10" s="4">
        <v>0.31090491077231064</v>
      </c>
      <c r="U10" s="4">
        <v>0</v>
      </c>
      <c r="V10" s="4">
        <v>0</v>
      </c>
      <c r="W10" s="4">
        <v>0</v>
      </c>
      <c r="X10" s="4">
        <v>0.22496138041118635</v>
      </c>
      <c r="Y10" s="4">
        <v>7.0278884543710243E-2</v>
      </c>
      <c r="Z10" s="4">
        <v>0</v>
      </c>
      <c r="AA10" s="4">
        <v>0.39385482427279284</v>
      </c>
      <c r="AB10" s="4">
        <v>8.8262582433576677E-18</v>
      </c>
    </row>
    <row r="11" spans="1:28" x14ac:dyDescent="0.2">
      <c r="A11" s="1">
        <v>45161</v>
      </c>
      <c r="B11" t="s">
        <v>5</v>
      </c>
      <c r="C11">
        <v>30</v>
      </c>
      <c r="D11">
        <v>4</v>
      </c>
      <c r="E11" s="2">
        <v>250.581089969088</v>
      </c>
      <c r="F11" s="10">
        <v>6.0053324200893049E-3</v>
      </c>
      <c r="G11" s="4">
        <v>3.3950636852229863</v>
      </c>
      <c r="H11" s="2">
        <v>0.51437205514825557</v>
      </c>
      <c r="I11" s="4">
        <v>6.600404612269303</v>
      </c>
      <c r="J11" s="7">
        <v>28.662535249558186</v>
      </c>
      <c r="K11" s="4">
        <v>1.0182726461763036</v>
      </c>
      <c r="L11" s="4">
        <v>28.148193273371657</v>
      </c>
      <c r="M11" s="4">
        <v>3.7248402511701521E-2</v>
      </c>
      <c r="N11" s="4">
        <v>1.4811001423585395</v>
      </c>
      <c r="O11" s="4">
        <f t="shared" si="2"/>
        <v>2.5149145183651304E-2</v>
      </c>
      <c r="P11" s="4">
        <v>0.44</v>
      </c>
      <c r="Q11" s="4">
        <v>0.43529817244220781</v>
      </c>
      <c r="R11" s="4">
        <f t="shared" si="0"/>
        <v>12.821502416489064</v>
      </c>
      <c r="S11" s="2">
        <f t="shared" si="1"/>
        <v>12.95999253018728</v>
      </c>
      <c r="T11" s="4">
        <v>0.33454839026524541</v>
      </c>
      <c r="U11" s="4">
        <v>0.19073534175007004</v>
      </c>
      <c r="V11" s="4">
        <v>0</v>
      </c>
      <c r="W11" s="4">
        <v>5.4561713674522873E-2</v>
      </c>
      <c r="X11" s="4">
        <v>9.4265015385434969E-2</v>
      </c>
      <c r="Y11" s="4">
        <v>0.20126803738394788</v>
      </c>
      <c r="Z11" s="4">
        <v>0</v>
      </c>
      <c r="AA11" s="4">
        <v>8.9029943807810194E-2</v>
      </c>
      <c r="AB11" s="4">
        <v>3.5591557732968536E-2</v>
      </c>
    </row>
    <row r="12" spans="1:28" x14ac:dyDescent="0.2">
      <c r="A12" s="1">
        <v>45161</v>
      </c>
      <c r="B12" t="s">
        <v>5</v>
      </c>
      <c r="C12">
        <v>30</v>
      </c>
      <c r="D12">
        <v>5</v>
      </c>
      <c r="E12" s="2">
        <v>231.21263470314599</v>
      </c>
      <c r="F12" s="10">
        <v>7.0922027559092967E-3</v>
      </c>
      <c r="G12" s="4">
        <v>2.8848315491890446</v>
      </c>
      <c r="H12" s="2">
        <v>-0.36108454032248005</v>
      </c>
      <c r="J12" s="7">
        <v>25.617771137046358</v>
      </c>
      <c r="K12" s="4">
        <v>0.80971383792336948</v>
      </c>
      <c r="L12" s="4">
        <v>31.638055245229484</v>
      </c>
      <c r="M12" s="4">
        <v>8.5487660537879304E-2</v>
      </c>
      <c r="N12" s="4">
        <v>2.8128893683172347</v>
      </c>
      <c r="O12" s="4">
        <f t="shared" si="2"/>
        <v>3.0391405186696308E-2</v>
      </c>
      <c r="P12" s="4">
        <v>0.3</v>
      </c>
      <c r="Q12" s="4">
        <v>0.47392215310941593</v>
      </c>
      <c r="R12" s="4">
        <f t="shared" si="0"/>
        <v>16.428070236636184</v>
      </c>
      <c r="S12" s="2">
        <f t="shared" si="1"/>
        <v>10.399220713054563</v>
      </c>
      <c r="T12" s="4">
        <v>0.48994359258591741</v>
      </c>
      <c r="U12" s="4">
        <v>4.4870605102426367E-2</v>
      </c>
      <c r="V12" s="4">
        <v>8.3540020843057075E-3</v>
      </c>
      <c r="W12" s="4">
        <v>0</v>
      </c>
      <c r="X12" s="4">
        <v>3.5445549256002809E-2</v>
      </c>
      <c r="Y12" s="4">
        <v>0.10930107927653319</v>
      </c>
      <c r="Z12" s="4">
        <v>3.0415505956789468E-3</v>
      </c>
      <c r="AA12" s="4">
        <v>0.27069800301542868</v>
      </c>
      <c r="AB12" s="4">
        <v>3.8345618083706921E-2</v>
      </c>
    </row>
    <row r="13" spans="1:28" x14ac:dyDescent="0.2">
      <c r="A13" s="1">
        <v>45161</v>
      </c>
      <c r="B13" t="s">
        <v>5</v>
      </c>
      <c r="C13">
        <v>30</v>
      </c>
      <c r="D13">
        <v>6</v>
      </c>
      <c r="E13" s="2">
        <v>270.96001071867101</v>
      </c>
      <c r="F13" s="10">
        <v>6.1284100607683894E-3</v>
      </c>
      <c r="G13" s="4">
        <v>4.2210113071899826</v>
      </c>
      <c r="H13" s="2">
        <v>0.69879582578947108</v>
      </c>
      <c r="I13" s="4">
        <v>6.04040715672744</v>
      </c>
      <c r="J13" s="7">
        <v>28.492712142336117</v>
      </c>
      <c r="K13" s="4">
        <v>0.94284708133971273</v>
      </c>
      <c r="L13" s="4">
        <v>30.219865666710426</v>
      </c>
      <c r="M13" s="4">
        <v>5.8992482274006559E-2</v>
      </c>
      <c r="N13" s="4">
        <v>2.7277944274459185</v>
      </c>
      <c r="O13" s="4">
        <f t="shared" si="2"/>
        <v>2.1626439910738527E-2</v>
      </c>
      <c r="P13" s="4">
        <v>0.95</v>
      </c>
      <c r="Q13" s="4">
        <v>0.94520661328635536</v>
      </c>
      <c r="R13" s="4">
        <f t="shared" si="0"/>
        <v>22.392894605051403</v>
      </c>
      <c r="S13" s="2">
        <f t="shared" si="1"/>
        <v>22.506454753669807</v>
      </c>
      <c r="T13" s="4">
        <v>0.74147267834163488</v>
      </c>
      <c r="U13" s="4">
        <v>0</v>
      </c>
      <c r="V13" s="4">
        <v>6.859571388621085E-3</v>
      </c>
      <c r="W13" s="4">
        <v>0</v>
      </c>
      <c r="X13" s="4">
        <v>2.8475095546972296E-2</v>
      </c>
      <c r="Y13" s="4">
        <v>0.16715964367036001</v>
      </c>
      <c r="Z13" s="4">
        <v>0</v>
      </c>
      <c r="AA13" s="4">
        <v>5.1870192300147409E-2</v>
      </c>
      <c r="AB13" s="4">
        <v>4.1628187522643415E-3</v>
      </c>
    </row>
    <row r="14" spans="1:28" x14ac:dyDescent="0.2">
      <c r="A14" s="1">
        <v>45174</v>
      </c>
      <c r="B14" t="s">
        <v>5</v>
      </c>
      <c r="C14">
        <v>43</v>
      </c>
      <c r="D14">
        <v>1</v>
      </c>
      <c r="E14" s="2">
        <v>324.584920332428</v>
      </c>
      <c r="F14" s="10">
        <v>6.779426583858955E-3</v>
      </c>
      <c r="G14" s="4">
        <v>3.8231884057971115</v>
      </c>
      <c r="H14" s="2">
        <v>0.37329837788047371</v>
      </c>
      <c r="I14" s="4">
        <v>10.241642161705983</v>
      </c>
      <c r="J14" s="7">
        <v>29.663797467222704</v>
      </c>
      <c r="K14" s="4">
        <v>0.90919943421582161</v>
      </c>
      <c r="L14" s="4">
        <v>32.626282365438918</v>
      </c>
      <c r="M14" s="4">
        <v>0.10972077078487258</v>
      </c>
      <c r="N14" s="4">
        <v>1.6832709609481051</v>
      </c>
      <c r="O14" s="4">
        <f t="shared" si="2"/>
        <v>6.5183071133759818E-2</v>
      </c>
      <c r="P14" s="4">
        <v>0.36</v>
      </c>
      <c r="Q14" s="4">
        <v>0.53640242429523</v>
      </c>
      <c r="R14" s="4">
        <f t="shared" si="0"/>
        <v>14.030237784825919</v>
      </c>
      <c r="S14" s="2">
        <f t="shared" si="1"/>
        <v>9.4162244124336372</v>
      </c>
      <c r="T14" s="4">
        <v>0.62760832687854828</v>
      </c>
      <c r="U14" s="4">
        <v>1.7512283322580036E-2</v>
      </c>
      <c r="V14" s="4">
        <v>1.5152030641717208E-2</v>
      </c>
      <c r="W14" s="4">
        <v>0</v>
      </c>
      <c r="X14" s="4">
        <v>4.9671392669802271E-2</v>
      </c>
      <c r="Y14" s="4">
        <v>0.12092536271531543</v>
      </c>
      <c r="Z14" s="4">
        <v>0</v>
      </c>
      <c r="AA14" s="4">
        <v>0.14463035122700579</v>
      </c>
      <c r="AB14" s="4">
        <v>2.4500252545031059E-2</v>
      </c>
    </row>
    <row r="15" spans="1:28" x14ac:dyDescent="0.2">
      <c r="A15" s="1">
        <v>45174</v>
      </c>
      <c r="B15" t="s">
        <v>5</v>
      </c>
      <c r="C15">
        <v>43</v>
      </c>
      <c r="D15">
        <v>2</v>
      </c>
      <c r="E15" s="2">
        <v>182.27760479873999</v>
      </c>
      <c r="F15" s="10">
        <v>5.7477948417694194E-3</v>
      </c>
      <c r="G15" s="4">
        <v>6.1492753623188321</v>
      </c>
      <c r="H15" s="2">
        <v>-0.11840499207400823</v>
      </c>
      <c r="J15" s="7">
        <v>25.160004110975105</v>
      </c>
      <c r="K15" s="4">
        <v>0.745055420006971</v>
      </c>
      <c r="L15" s="4">
        <v>33.769305524600703</v>
      </c>
      <c r="M15" s="4">
        <v>8.91811158716284E-2</v>
      </c>
      <c r="N15" s="4">
        <v>1.7086402192489751</v>
      </c>
      <c r="O15" s="4">
        <f t="shared" si="2"/>
        <v>5.2194203827665688E-2</v>
      </c>
      <c r="P15" s="4">
        <v>0.69</v>
      </c>
      <c r="Q15" s="4">
        <v>8.5246377411750967</v>
      </c>
      <c r="R15" s="4">
        <f t="shared" si="0"/>
        <v>138.62832998847102</v>
      </c>
      <c r="S15" s="2">
        <f t="shared" si="1"/>
        <v>11.220834315342932</v>
      </c>
      <c r="T15" s="4">
        <v>0.39562989636227541</v>
      </c>
      <c r="U15" s="4">
        <v>0.12999573295345071</v>
      </c>
      <c r="V15" s="4">
        <v>0</v>
      </c>
      <c r="W15" s="4">
        <v>0</v>
      </c>
      <c r="X15" s="4">
        <v>1.8498228703697016E-2</v>
      </c>
      <c r="Y15" s="4">
        <v>0.28328752923647066</v>
      </c>
      <c r="Z15" s="4">
        <v>0</v>
      </c>
      <c r="AA15" s="4">
        <v>0.13467744920933036</v>
      </c>
      <c r="AB15" s="4">
        <v>3.7911163534776006E-2</v>
      </c>
    </row>
    <row r="16" spans="1:28" x14ac:dyDescent="0.2">
      <c r="A16" s="1">
        <v>45174</v>
      </c>
      <c r="B16" t="s">
        <v>5</v>
      </c>
      <c r="C16">
        <v>43</v>
      </c>
      <c r="D16">
        <v>3</v>
      </c>
      <c r="E16" s="2">
        <v>231.86503772108199</v>
      </c>
      <c r="F16" s="10">
        <v>7.2630463692812345E-3</v>
      </c>
      <c r="G16" s="4">
        <v>6.331884057971024</v>
      </c>
      <c r="H16" s="2">
        <v>0.57105339597745797</v>
      </c>
      <c r="I16" s="4">
        <v>11.088077056494681</v>
      </c>
      <c r="J16" s="7">
        <v>24.950116202798007</v>
      </c>
      <c r="K16" s="4">
        <v>1.0021002399024359</v>
      </c>
      <c r="L16" s="4">
        <v>24.897824797674073</v>
      </c>
      <c r="M16" s="4">
        <v>0.13475898182260823</v>
      </c>
      <c r="N16" s="4">
        <v>1.8465112992075594</v>
      </c>
      <c r="O16" s="4">
        <f t="shared" si="2"/>
        <v>7.2980318008582346E-2</v>
      </c>
      <c r="P16" s="4">
        <v>0.72</v>
      </c>
      <c r="Q16" s="4">
        <v>3.9723902407825813</v>
      </c>
      <c r="R16" s="4">
        <f t="shared" si="0"/>
        <v>62.736307304645841</v>
      </c>
      <c r="S16" s="2">
        <f t="shared" si="1"/>
        <v>11.371023117418154</v>
      </c>
      <c r="T16" s="4">
        <v>0.18221452153420642</v>
      </c>
      <c r="U16" s="4">
        <v>9.8678135368137146E-2</v>
      </c>
      <c r="V16" s="4">
        <v>0</v>
      </c>
      <c r="W16" s="4">
        <v>0.12398975536737109</v>
      </c>
      <c r="X16" s="4">
        <v>4.264947128359281E-2</v>
      </c>
      <c r="Y16" s="4">
        <v>0.364287339947026</v>
      </c>
      <c r="Z16" s="4">
        <v>2.1304732895139684E-2</v>
      </c>
      <c r="AA16" s="4">
        <v>3.6672081212945337E-2</v>
      </c>
      <c r="AB16" s="4">
        <v>0.13020396239158147</v>
      </c>
    </row>
    <row r="17" spans="1:28" x14ac:dyDescent="0.2">
      <c r="A17" s="1">
        <v>45174</v>
      </c>
      <c r="B17" t="s">
        <v>5</v>
      </c>
      <c r="C17">
        <v>43</v>
      </c>
      <c r="D17">
        <v>4</v>
      </c>
      <c r="E17" s="2">
        <v>326.12299554031898</v>
      </c>
      <c r="F17" s="10">
        <v>6.5413635135301842E-3</v>
      </c>
      <c r="G17" s="4">
        <v>7.6246376811594274</v>
      </c>
      <c r="H17" s="2">
        <v>-0.2799083742371824</v>
      </c>
      <c r="J17" s="7">
        <v>30.229021350319314</v>
      </c>
      <c r="K17" s="4">
        <v>0.90942591161391007</v>
      </c>
      <c r="L17" s="4">
        <v>33.239674573020984</v>
      </c>
      <c r="M17" s="4">
        <v>0.11108113845178931</v>
      </c>
      <c r="N17" s="4">
        <v>3.5558943345496217</v>
      </c>
      <c r="O17" s="4">
        <f t="shared" si="2"/>
        <v>3.1238593726621095E-2</v>
      </c>
      <c r="P17" s="4">
        <v>0.48</v>
      </c>
      <c r="Q17" s="4">
        <v>2.9685194801216706</v>
      </c>
      <c r="R17" s="4">
        <f t="shared" si="0"/>
        <v>38.933253018132497</v>
      </c>
      <c r="S17" s="2">
        <f t="shared" si="1"/>
        <v>6.295381106253557</v>
      </c>
      <c r="T17" s="4">
        <v>0.26609046352436044</v>
      </c>
      <c r="U17" s="4">
        <v>0.12904118904196737</v>
      </c>
      <c r="V17" s="4">
        <v>2.1550803817682478E-2</v>
      </c>
      <c r="W17" s="4">
        <v>8.2404119312352239E-2</v>
      </c>
      <c r="X17" s="4">
        <v>6.1339430368725439E-2</v>
      </c>
      <c r="Y17" s="4">
        <v>0.34511723090703356</v>
      </c>
      <c r="Z17" s="4">
        <v>3.12271648010235E-3</v>
      </c>
      <c r="AA17" s="4">
        <v>0</v>
      </c>
      <c r="AB17" s="4">
        <v>9.1334046547776049E-2</v>
      </c>
    </row>
    <row r="18" spans="1:28" x14ac:dyDescent="0.2">
      <c r="A18" s="1">
        <v>45174</v>
      </c>
      <c r="B18" t="s">
        <v>5</v>
      </c>
      <c r="C18">
        <v>43</v>
      </c>
      <c r="D18">
        <v>5</v>
      </c>
      <c r="E18" s="2">
        <v>213.310344089648</v>
      </c>
      <c r="F18" s="10">
        <v>6.6991629094700451E-3</v>
      </c>
      <c r="G18" s="4">
        <v>2.4724637681159436</v>
      </c>
      <c r="H18" s="2">
        <v>0.23564247521326909</v>
      </c>
      <c r="I18" s="4">
        <v>10.49243675563258</v>
      </c>
      <c r="J18" s="7">
        <v>24.889619997705399</v>
      </c>
      <c r="K18" s="4">
        <v>0.83818484283395278</v>
      </c>
      <c r="L18" s="4">
        <v>29.694667244938614</v>
      </c>
      <c r="M18" s="4">
        <v>0.15831752458235213</v>
      </c>
      <c r="N18" s="4">
        <v>2.9924066110526666</v>
      </c>
      <c r="O18" s="4">
        <f t="shared" si="2"/>
        <v>5.2906421205458874E-2</v>
      </c>
      <c r="P18" s="4">
        <v>0.24</v>
      </c>
      <c r="Q18" s="4">
        <v>2.2731402646134446</v>
      </c>
      <c r="R18" s="4">
        <f t="shared" si="0"/>
        <v>91.93826392633504</v>
      </c>
      <c r="S18" s="2">
        <f t="shared" si="1"/>
        <v>9.7069167643610719</v>
      </c>
      <c r="T18" s="4">
        <v>0.48297711770868118</v>
      </c>
      <c r="U18" s="4">
        <v>8.2406889477652942E-2</v>
      </c>
      <c r="V18" s="4">
        <v>2.2845818747966352E-2</v>
      </c>
      <c r="W18" s="4">
        <v>7.0713537701836667E-3</v>
      </c>
      <c r="X18" s="4">
        <v>0</v>
      </c>
      <c r="Y18" s="4">
        <v>0.15430763979224529</v>
      </c>
      <c r="Z18" s="4">
        <v>7.660369449186813E-2</v>
      </c>
      <c r="AA18" s="4">
        <v>0.17378748601140245</v>
      </c>
      <c r="AB18" s="4">
        <v>0</v>
      </c>
    </row>
    <row r="19" spans="1:28" x14ac:dyDescent="0.2">
      <c r="A19" s="1">
        <v>45174</v>
      </c>
      <c r="B19" t="s">
        <v>5</v>
      </c>
      <c r="C19">
        <v>43</v>
      </c>
      <c r="D19">
        <v>6</v>
      </c>
      <c r="E19" s="2">
        <v>263.24189668232702</v>
      </c>
      <c r="F19" s="10">
        <v>1.2348432963774292E-2</v>
      </c>
      <c r="G19" s="4">
        <v>12.799999999999997</v>
      </c>
      <c r="H19" s="2">
        <v>0.29463111197047986</v>
      </c>
      <c r="I19" s="4">
        <v>43.444156030889481</v>
      </c>
      <c r="J19" s="7">
        <v>20.877557343969453</v>
      </c>
      <c r="K19" s="4">
        <v>1.0247694293668443</v>
      </c>
      <c r="L19" s="4">
        <v>20.372931457243695</v>
      </c>
      <c r="M19" s="4">
        <v>0.15892813483428611</v>
      </c>
      <c r="N19" s="4">
        <v>3.6256641013446447</v>
      </c>
      <c r="O19" s="4">
        <f t="shared" si="2"/>
        <v>4.3834213648016832E-2</v>
      </c>
      <c r="P19" s="4">
        <v>0.96</v>
      </c>
      <c r="Q19" s="4">
        <v>3.2713592589755063</v>
      </c>
      <c r="R19" s="4">
        <f t="shared" si="0"/>
        <v>25.55749421074615</v>
      </c>
      <c r="S19" s="2">
        <f t="shared" si="1"/>
        <v>7.5000000000000009</v>
      </c>
      <c r="T19" s="4">
        <v>0.30399681836476294</v>
      </c>
      <c r="U19" s="4">
        <v>1.5772010433957786E-3</v>
      </c>
      <c r="V19" s="4">
        <v>0</v>
      </c>
      <c r="W19" s="4">
        <v>3.9248593393369301E-2</v>
      </c>
      <c r="X19" s="4">
        <v>1.2589522854961151E-2</v>
      </c>
      <c r="Y19" s="4">
        <v>0.29021094068991254</v>
      </c>
      <c r="Z19" s="4">
        <v>1.7232528658766288E-2</v>
      </c>
      <c r="AA19" s="4">
        <v>0.12199536161602799</v>
      </c>
      <c r="AB19" s="4">
        <v>0.21314903337880403</v>
      </c>
    </row>
    <row r="20" spans="1:28" x14ac:dyDescent="0.2">
      <c r="A20" s="1">
        <v>45195</v>
      </c>
      <c r="B20" t="s">
        <v>5</v>
      </c>
      <c r="C20">
        <v>64</v>
      </c>
      <c r="D20">
        <v>1</v>
      </c>
      <c r="E20" s="2">
        <v>208.162205079259</v>
      </c>
      <c r="F20" s="10">
        <v>5.1161982332035413E-3</v>
      </c>
      <c r="G20" s="4">
        <v>16.764316466579324</v>
      </c>
      <c r="H20" s="2">
        <v>0.89152848533105988</v>
      </c>
      <c r="I20" s="4">
        <v>18.804016632574637</v>
      </c>
      <c r="J20" s="7">
        <v>27.426733375044083</v>
      </c>
      <c r="K20" s="4">
        <v>0.81491873040788254</v>
      </c>
      <c r="L20" s="4">
        <v>33.655789653179866</v>
      </c>
      <c r="M20" s="4">
        <v>0.47460297113985161</v>
      </c>
      <c r="N20" s="4">
        <v>16.061731475188292</v>
      </c>
      <c r="O20" s="4">
        <f t="shared" si="2"/>
        <v>2.9548680469039395E-2</v>
      </c>
      <c r="P20" s="4">
        <v>1.25</v>
      </c>
      <c r="Q20" s="4">
        <v>1.2479118322085838</v>
      </c>
      <c r="R20" s="4">
        <f t="shared" si="0"/>
        <v>7.4438575213989262</v>
      </c>
      <c r="S20" s="2">
        <f t="shared" si="1"/>
        <v>7.4563135484345597</v>
      </c>
      <c r="T20" s="4">
        <v>0.28500491721186749</v>
      </c>
      <c r="U20" s="4">
        <v>2.2566170487403003E-2</v>
      </c>
      <c r="V20" s="4">
        <v>0</v>
      </c>
      <c r="W20" s="4">
        <v>0</v>
      </c>
      <c r="X20" s="4">
        <v>2.8205691575038227E-2</v>
      </c>
      <c r="Y20" s="4">
        <v>7.5076996433085744E-3</v>
      </c>
      <c r="Z20" s="4">
        <v>0</v>
      </c>
      <c r="AA20" s="4">
        <v>0.10446618764530334</v>
      </c>
      <c r="AB20" s="4">
        <v>0.55224933343707949</v>
      </c>
    </row>
    <row r="21" spans="1:28" x14ac:dyDescent="0.2">
      <c r="A21" s="1">
        <v>45195</v>
      </c>
      <c r="B21" t="s">
        <v>5</v>
      </c>
      <c r="C21">
        <v>64</v>
      </c>
      <c r="D21">
        <v>2</v>
      </c>
      <c r="E21" s="2">
        <v>146.84314908837499</v>
      </c>
      <c r="F21" s="10">
        <v>3.9491372474918318E-3</v>
      </c>
      <c r="G21" s="4">
        <v>13.581536051344358</v>
      </c>
      <c r="H21" s="2">
        <v>0.20759544813428565</v>
      </c>
      <c r="I21" s="4">
        <v>65.423091755648585</v>
      </c>
      <c r="J21" s="7">
        <v>26.4728365667603</v>
      </c>
      <c r="K21" s="4">
        <v>0.76180311760404518</v>
      </c>
      <c r="L21" s="4">
        <v>34.750233958112815</v>
      </c>
      <c r="M21" s="4">
        <v>0.90810355929147335</v>
      </c>
      <c r="N21" s="4">
        <v>16.932551200120141</v>
      </c>
      <c r="O21" s="4">
        <f t="shared" si="2"/>
        <v>5.3630640094271799E-2</v>
      </c>
      <c r="P21" s="4">
        <v>1.1599999999999999</v>
      </c>
      <c r="Q21" s="4">
        <v>1.1565887946984823</v>
      </c>
      <c r="R21" s="4">
        <f t="shared" si="0"/>
        <v>8.5158909148865991</v>
      </c>
      <c r="S21" s="2">
        <f t="shared" si="1"/>
        <v>8.5410074060450487</v>
      </c>
      <c r="T21" s="4">
        <v>0.2410483399973346</v>
      </c>
      <c r="U21" s="4">
        <v>4.5017332283000977E-2</v>
      </c>
      <c r="V21" s="4">
        <v>0</v>
      </c>
      <c r="W21" s="4">
        <v>0</v>
      </c>
      <c r="X21" s="4">
        <v>4.8020367291488397E-2</v>
      </c>
      <c r="Y21" s="4">
        <v>0</v>
      </c>
      <c r="Z21" s="4">
        <v>0</v>
      </c>
      <c r="AA21" s="4">
        <v>0.11382976670823704</v>
      </c>
      <c r="AB21" s="4">
        <v>0.552084193719939</v>
      </c>
    </row>
    <row r="22" spans="1:28" x14ac:dyDescent="0.2">
      <c r="A22" s="1">
        <v>45195</v>
      </c>
      <c r="B22" t="s">
        <v>5</v>
      </c>
      <c r="C22">
        <v>64</v>
      </c>
      <c r="D22">
        <v>3</v>
      </c>
      <c r="E22" s="2">
        <v>70.803553094218501</v>
      </c>
      <c r="F22" s="10">
        <v>2.2715343376749539E-3</v>
      </c>
      <c r="G22" s="4">
        <v>86.855191699322887</v>
      </c>
      <c r="H22" s="2">
        <v>0.32656567052600849</v>
      </c>
      <c r="I22" s="4">
        <v>265.96546893438858</v>
      </c>
      <c r="J22" s="7">
        <v>24.904517099030119</v>
      </c>
      <c r="K22" s="4">
        <v>0.62535634656244266</v>
      </c>
      <c r="L22" s="4">
        <v>39.824521228463091</v>
      </c>
      <c r="M22" s="4">
        <v>0.51943812144941859</v>
      </c>
      <c r="N22" s="4">
        <v>16.414913582554089</v>
      </c>
      <c r="O22" s="4">
        <f t="shared" si="2"/>
        <v>3.1644279991914298E-2</v>
      </c>
      <c r="P22" s="4">
        <v>11.52</v>
      </c>
      <c r="Q22" s="4">
        <v>11.519169024806965</v>
      </c>
      <c r="R22" s="4">
        <f t="shared" si="0"/>
        <v>13.262499108498044</v>
      </c>
      <c r="S22" s="2">
        <f t="shared" si="1"/>
        <v>13.263455844850562</v>
      </c>
      <c r="T22" s="4">
        <v>0.20209863985750279</v>
      </c>
      <c r="U22" s="4">
        <v>1.6825076179854119E-2</v>
      </c>
      <c r="V22" s="4">
        <v>0</v>
      </c>
      <c r="W22" s="4">
        <v>0</v>
      </c>
      <c r="X22" s="4">
        <v>8.9067549143629979E-3</v>
      </c>
      <c r="Y22" s="4">
        <v>3.5445353424101392E-2</v>
      </c>
      <c r="Z22" s="4">
        <v>0</v>
      </c>
      <c r="AA22" s="4">
        <v>4.3068794932946866E-2</v>
      </c>
      <c r="AB22" s="4">
        <v>0.69365538069123189</v>
      </c>
    </row>
    <row r="23" spans="1:28" x14ac:dyDescent="0.2">
      <c r="A23" s="1">
        <v>45195</v>
      </c>
      <c r="B23" t="s">
        <v>5</v>
      </c>
      <c r="C23">
        <v>64</v>
      </c>
      <c r="D23">
        <v>4</v>
      </c>
      <c r="E23" s="2">
        <v>24.988719690878</v>
      </c>
      <c r="F23" s="10">
        <v>8.1465325410476689E-4</v>
      </c>
      <c r="G23" s="4">
        <v>72.437182477088967</v>
      </c>
      <c r="H23" s="2">
        <v>1.0927479059997403</v>
      </c>
      <c r="I23" s="4">
        <v>66.289015132742051</v>
      </c>
      <c r="J23" s="7">
        <v>24.46223929874597</v>
      </c>
      <c r="K23" s="4">
        <v>0.6807287433499033</v>
      </c>
      <c r="L23" s="4">
        <v>35.935370054106947</v>
      </c>
      <c r="M23" s="4">
        <v>1.1356746194956275</v>
      </c>
      <c r="N23" s="4">
        <v>15.756847535894819</v>
      </c>
      <c r="O23" s="4">
        <f t="shared" si="2"/>
        <v>7.2074989423392521E-2</v>
      </c>
      <c r="P23" s="4">
        <v>9.3000000000000007</v>
      </c>
      <c r="Q23" s="4">
        <v>9.2964691343464683</v>
      </c>
      <c r="R23" s="4">
        <f t="shared" si="0"/>
        <v>12.833835906423932</v>
      </c>
      <c r="S23" s="2">
        <f t="shared" si="1"/>
        <v>12.838710289348265</v>
      </c>
      <c r="T23" s="4">
        <v>0.28095106346131543</v>
      </c>
      <c r="U23" s="4">
        <v>2.6226070217823059E-2</v>
      </c>
      <c r="V23" s="4">
        <v>0</v>
      </c>
      <c r="W23" s="4">
        <v>0</v>
      </c>
      <c r="X23" s="4">
        <v>1.539061837919271E-2</v>
      </c>
      <c r="Y23" s="4">
        <v>8.3612846188908088E-2</v>
      </c>
      <c r="Z23" s="4">
        <v>0</v>
      </c>
      <c r="AA23" s="4">
        <v>6.5953143515030274E-2</v>
      </c>
      <c r="AB23" s="4">
        <v>0.52786625823773037</v>
      </c>
    </row>
    <row r="24" spans="1:28" x14ac:dyDescent="0.2">
      <c r="A24" s="1">
        <v>45195</v>
      </c>
      <c r="B24" t="s">
        <v>5</v>
      </c>
      <c r="C24">
        <v>64</v>
      </c>
      <c r="D24">
        <v>5</v>
      </c>
      <c r="E24" s="2">
        <v>36.652532390727103</v>
      </c>
      <c r="F24" s="10">
        <v>1.0944565732035163E-3</v>
      </c>
      <c r="G24" s="4">
        <v>8.3298786601090598</v>
      </c>
      <c r="H24" s="2">
        <v>0.77022118768381453</v>
      </c>
      <c r="I24" s="4">
        <v>10.81491757602568</v>
      </c>
      <c r="J24" s="7">
        <v>24.987206243246298</v>
      </c>
      <c r="K24" s="4">
        <v>0.7570537756175042</v>
      </c>
      <c r="L24" s="4">
        <v>33.005853808555472</v>
      </c>
      <c r="M24" s="4">
        <v>0.5276034846400276</v>
      </c>
      <c r="N24" s="4">
        <v>16.28801290468618</v>
      </c>
      <c r="O24" s="4">
        <f t="shared" si="2"/>
        <v>3.2392133265576689E-2</v>
      </c>
      <c r="P24" s="4">
        <v>1.42</v>
      </c>
      <c r="Q24" s="4">
        <v>1.7762322260167094</v>
      </c>
      <c r="R24" s="4">
        <f t="shared" si="0"/>
        <v>21.323626651645053</v>
      </c>
      <c r="S24" s="2">
        <f t="shared" si="1"/>
        <v>17.047067045528948</v>
      </c>
      <c r="T24" s="4">
        <v>0.64127380949530532</v>
      </c>
      <c r="U24" s="4">
        <v>2.4463650091207233E-2</v>
      </c>
      <c r="V24" s="4">
        <v>0</v>
      </c>
      <c r="W24" s="4">
        <v>0</v>
      </c>
      <c r="X24" s="4">
        <v>3.4577636493452725E-2</v>
      </c>
      <c r="Y24" s="4">
        <v>0.22413098442104268</v>
      </c>
      <c r="Z24" s="4">
        <v>0</v>
      </c>
      <c r="AA24" s="4">
        <v>7.5553919498992123E-2</v>
      </c>
      <c r="AB24" s="4">
        <v>0</v>
      </c>
    </row>
    <row r="25" spans="1:28" x14ac:dyDescent="0.2">
      <c r="A25" s="1">
        <v>45195</v>
      </c>
      <c r="B25" t="s">
        <v>5</v>
      </c>
      <c r="C25">
        <v>64</v>
      </c>
      <c r="D25">
        <v>6</v>
      </c>
      <c r="E25" s="2">
        <v>221.25468242800599</v>
      </c>
      <c r="F25" s="10">
        <v>6.4611098062889614E-3</v>
      </c>
      <c r="G25" s="4">
        <v>16.78383417390009</v>
      </c>
      <c r="H25" s="2">
        <v>0.78973447320766255</v>
      </c>
      <c r="I25" s="4">
        <v>21.252502889647495</v>
      </c>
      <c r="J25" s="7">
        <v>25.194608149370403</v>
      </c>
      <c r="K25" s="4">
        <v>0.79621186531706434</v>
      </c>
      <c r="L25" s="4">
        <v>31.643095571475193</v>
      </c>
      <c r="M25" s="4">
        <v>1.1999999658179337</v>
      </c>
      <c r="N25" s="4">
        <v>17.060016364959889</v>
      </c>
      <c r="O25" s="4">
        <f t="shared" si="2"/>
        <v>7.0339907075508551E-2</v>
      </c>
      <c r="P25" s="4">
        <v>0.83</v>
      </c>
      <c r="Q25" s="4">
        <v>0.82522424358785951</v>
      </c>
      <c r="R25" s="4">
        <f t="shared" si="0"/>
        <v>4.9167802484079282</v>
      </c>
      <c r="S25" s="2">
        <f t="shared" si="1"/>
        <v>4.9452347502974128</v>
      </c>
      <c r="T25" s="4">
        <v>0.27769088288191018</v>
      </c>
      <c r="U25" s="4">
        <v>0.1734742876381534</v>
      </c>
      <c r="V25" s="4">
        <v>1.4224306729522767E-3</v>
      </c>
      <c r="W25" s="4">
        <v>0</v>
      </c>
      <c r="X25" s="4">
        <v>3.9431704331852641E-2</v>
      </c>
      <c r="Y25" s="4">
        <v>1.9892369146201103E-2</v>
      </c>
      <c r="Z25" s="4">
        <v>0</v>
      </c>
      <c r="AA25" s="4">
        <v>0.19267496268625819</v>
      </c>
      <c r="AB25" s="4">
        <v>0.29541336264267226</v>
      </c>
    </row>
    <row r="26" spans="1:28" x14ac:dyDescent="0.2">
      <c r="A26" s="1">
        <v>45209</v>
      </c>
      <c r="B26" t="s">
        <v>5</v>
      </c>
      <c r="C26">
        <v>78</v>
      </c>
      <c r="D26">
        <v>1</v>
      </c>
      <c r="E26" s="3">
        <v>119.56812528811101</v>
      </c>
      <c r="F26" s="10">
        <v>3.7855162682887598E-3</v>
      </c>
      <c r="G26" s="4">
        <v>12.775728494421351</v>
      </c>
      <c r="H26" s="2">
        <v>0.10490100908652078</v>
      </c>
      <c r="I26" s="4">
        <v>121.78842325419502</v>
      </c>
      <c r="J26" s="7">
        <v>24.686530096736011</v>
      </c>
      <c r="K26" s="4">
        <v>0.71665780967714188</v>
      </c>
      <c r="L26" s="4">
        <v>34.446746778434495</v>
      </c>
      <c r="M26" s="4">
        <v>0.9131960189637921</v>
      </c>
      <c r="N26" s="4">
        <v>27.002623624830978</v>
      </c>
      <c r="O26" s="4">
        <f t="shared" si="2"/>
        <v>3.3818788561124795E-2</v>
      </c>
      <c r="P26" s="4">
        <v>1.1499999999999999</v>
      </c>
      <c r="Q26" s="4">
        <v>1.1497812225457129</v>
      </c>
      <c r="R26" s="4">
        <f t="shared" si="0"/>
        <v>8.9997311937849673</v>
      </c>
      <c r="S26" s="2">
        <f t="shared" si="1"/>
        <v>9.0014436398062063</v>
      </c>
      <c r="T26" s="4">
        <v>0.380331587403622</v>
      </c>
      <c r="U26" s="4">
        <v>0</v>
      </c>
      <c r="V26" s="4">
        <v>4.2764617284229015E-3</v>
      </c>
      <c r="W26" s="4">
        <v>0</v>
      </c>
      <c r="X26" s="4">
        <v>4.5762440505466989E-2</v>
      </c>
      <c r="Y26" s="4">
        <v>0.18435989680436829</v>
      </c>
      <c r="Z26" s="4">
        <v>0</v>
      </c>
      <c r="AA26" s="4">
        <v>0.1223766841621608</v>
      </c>
      <c r="AB26" s="4">
        <v>0.26289292939595915</v>
      </c>
    </row>
    <row r="27" spans="1:28" x14ac:dyDescent="0.2">
      <c r="A27" s="1">
        <v>45209</v>
      </c>
      <c r="B27" t="s">
        <v>5</v>
      </c>
      <c r="C27">
        <v>78</v>
      </c>
      <c r="D27">
        <v>2</v>
      </c>
      <c r="E27" s="3">
        <v>64.635638093701303</v>
      </c>
      <c r="F27" s="10">
        <v>2.1056198156237604E-3</v>
      </c>
      <c r="G27" s="4">
        <v>27.988174794380868</v>
      </c>
      <c r="H27" s="2">
        <v>0.42241692227457062</v>
      </c>
      <c r="I27" s="4">
        <v>66.25722909885836</v>
      </c>
      <c r="J27" s="7">
        <v>23.933324042876933</v>
      </c>
      <c r="K27" s="4">
        <v>0.64473212024466431</v>
      </c>
      <c r="L27" s="4">
        <v>37.121345891367511</v>
      </c>
      <c r="M27" s="4">
        <v>0.61315492692740625</v>
      </c>
      <c r="N27" s="4">
        <v>21.319882770953644</v>
      </c>
      <c r="O27" s="4">
        <f t="shared" si="2"/>
        <v>2.8759770094175789E-2</v>
      </c>
      <c r="P27" s="4">
        <v>2.69</v>
      </c>
      <c r="Q27" s="4">
        <v>2.8109034550534315</v>
      </c>
      <c r="R27" s="4">
        <f t="shared" si="0"/>
        <v>10.043182435811323</v>
      </c>
      <c r="S27" s="2">
        <f t="shared" si="1"/>
        <v>9.6112019442584948</v>
      </c>
      <c r="T27" s="4">
        <v>0.26872889534799749</v>
      </c>
      <c r="U27" s="4">
        <v>5.1221593418765226E-4</v>
      </c>
      <c r="V27" s="4">
        <v>0</v>
      </c>
      <c r="W27" s="4">
        <v>0</v>
      </c>
      <c r="X27" s="4">
        <v>2.668160268446303E-2</v>
      </c>
      <c r="Y27" s="4">
        <v>0.15256754980081622</v>
      </c>
      <c r="Z27" s="4">
        <v>5.0390836977244212E-4</v>
      </c>
      <c r="AA27" s="4">
        <v>0.14092637407969474</v>
      </c>
      <c r="AB27" s="4">
        <v>0.41007945378306843</v>
      </c>
    </row>
    <row r="28" spans="1:28" x14ac:dyDescent="0.2">
      <c r="A28" s="1">
        <v>45209</v>
      </c>
      <c r="B28" t="s">
        <v>5</v>
      </c>
      <c r="C28">
        <v>78</v>
      </c>
      <c r="D28">
        <v>3</v>
      </c>
      <c r="E28" s="3">
        <v>11.2077749926304</v>
      </c>
      <c r="F28" s="10">
        <v>3.8970450087815589E-4</v>
      </c>
      <c r="G28" s="4">
        <v>81.939606206745452</v>
      </c>
      <c r="H28" s="2">
        <v>0.62279092844884421</v>
      </c>
      <c r="I28" s="4">
        <v>131.56840034717357</v>
      </c>
      <c r="J28" s="7">
        <v>24.440672724188861</v>
      </c>
      <c r="K28" s="4">
        <v>0.62927247772057804</v>
      </c>
      <c r="L28" s="4">
        <v>38.839570439693517</v>
      </c>
      <c r="M28" s="4">
        <v>1.1209580331520532</v>
      </c>
      <c r="N28" s="4">
        <v>27.242670340232859</v>
      </c>
      <c r="O28" s="4">
        <f t="shared" si="2"/>
        <v>4.1147142301119655E-2</v>
      </c>
      <c r="P28" s="4">
        <v>8.85</v>
      </c>
      <c r="Q28" s="4">
        <v>9.3246482373406945</v>
      </c>
      <c r="R28" s="4">
        <f t="shared" si="0"/>
        <v>11.379903649784771</v>
      </c>
      <c r="S28" s="2">
        <f t="shared" si="1"/>
        <v>10.800637700979637</v>
      </c>
      <c r="T28" s="4">
        <v>0.2013869195716142</v>
      </c>
      <c r="U28" s="4">
        <v>1.6619286510699386E-2</v>
      </c>
      <c r="V28" s="4">
        <v>3.6047585031496028E-5</v>
      </c>
      <c r="W28" s="4">
        <v>1.0310912921193455E-3</v>
      </c>
      <c r="X28" s="4">
        <v>1.496960932048967E-2</v>
      </c>
      <c r="Y28" s="4">
        <v>0.12212106193918845</v>
      </c>
      <c r="Z28" s="4">
        <v>4.2416779439280877E-3</v>
      </c>
      <c r="AA28" s="4">
        <v>6.7558361434200104E-2</v>
      </c>
      <c r="AB28" s="4">
        <v>0.5720359444027292</v>
      </c>
    </row>
    <row r="29" spans="1:28" x14ac:dyDescent="0.2">
      <c r="A29" s="1">
        <v>45209</v>
      </c>
      <c r="B29" t="s">
        <v>5</v>
      </c>
      <c r="C29">
        <v>78</v>
      </c>
      <c r="D29">
        <v>4</v>
      </c>
      <c r="E29" s="3">
        <v>93.865063342768195</v>
      </c>
      <c r="F29" s="10">
        <v>3.2498982880428025E-3</v>
      </c>
      <c r="G29" s="4">
        <v>72.793394443650229</v>
      </c>
      <c r="H29" s="2">
        <v>0.45314703437142789</v>
      </c>
      <c r="I29" s="4">
        <v>160.63967966738181</v>
      </c>
      <c r="J29" s="7">
        <v>23.399151035058487</v>
      </c>
      <c r="K29" s="4">
        <v>0.6802362365635346</v>
      </c>
      <c r="L29" s="4">
        <v>34.398565935369703</v>
      </c>
      <c r="M29" s="4">
        <v>0.74108485651238321</v>
      </c>
      <c r="N29" s="4">
        <v>27.458834450167643</v>
      </c>
      <c r="O29" s="4">
        <f t="shared" si="2"/>
        <v>2.6988940767216675E-2</v>
      </c>
      <c r="P29" s="4">
        <v>10.14</v>
      </c>
      <c r="Q29" s="4">
        <v>10.867842234016203</v>
      </c>
      <c r="R29" s="4">
        <f t="shared" si="0"/>
        <v>14.929709374150782</v>
      </c>
      <c r="S29" s="2">
        <f t="shared" si="1"/>
        <v>13.929835361434382</v>
      </c>
      <c r="T29" s="4">
        <v>0.1618955111493097</v>
      </c>
      <c r="U29" s="4">
        <v>1.1362100905376302E-2</v>
      </c>
      <c r="V29" s="4">
        <v>0</v>
      </c>
      <c r="W29" s="4">
        <v>6.1123366828102661E-3</v>
      </c>
      <c r="X29" s="4">
        <v>1.3383328721096193E-2</v>
      </c>
      <c r="Y29" s="4">
        <v>0.1094950932915895</v>
      </c>
      <c r="Z29" s="4">
        <v>8.708823965728911E-3</v>
      </c>
      <c r="AA29" s="4">
        <v>9.8041605882226504E-2</v>
      </c>
      <c r="AB29" s="4">
        <v>0.59100119940186258</v>
      </c>
    </row>
    <row r="30" spans="1:28" x14ac:dyDescent="0.2">
      <c r="A30" s="1">
        <v>45209</v>
      </c>
      <c r="B30" t="s">
        <v>5</v>
      </c>
      <c r="C30">
        <v>78</v>
      </c>
      <c r="D30">
        <v>5</v>
      </c>
      <c r="E30" s="3">
        <v>94.552225015530595</v>
      </c>
      <c r="F30" s="10">
        <v>3.2336565996116387E-3</v>
      </c>
      <c r="G30" s="4">
        <v>50.203344787820299</v>
      </c>
      <c r="H30" s="2">
        <v>0.58304882969660987</v>
      </c>
      <c r="I30" s="4">
        <v>86.104871892022601</v>
      </c>
      <c r="J30" s="7">
        <v>23.983399138387291</v>
      </c>
      <c r="K30" s="4">
        <v>0.67607168790713834</v>
      </c>
      <c r="L30" s="4">
        <v>35.474639106143911</v>
      </c>
      <c r="M30" s="4">
        <v>1.0084575567685423</v>
      </c>
      <c r="N30" s="4">
        <v>27.21934058143189</v>
      </c>
      <c r="O30" s="4">
        <f t="shared" si="2"/>
        <v>3.7049301534383162E-2</v>
      </c>
      <c r="P30" s="4">
        <v>5.3</v>
      </c>
      <c r="Q30" s="4">
        <v>5.3009424108681786</v>
      </c>
      <c r="R30" s="4">
        <f t="shared" si="0"/>
        <v>10.558942702467558</v>
      </c>
      <c r="S30" s="2">
        <f t="shared" si="1"/>
        <v>10.557065515056715</v>
      </c>
      <c r="T30" s="4">
        <v>0.19064126955511176</v>
      </c>
      <c r="U30" s="4">
        <v>1.0413227754096173E-3</v>
      </c>
      <c r="V30" s="4">
        <v>0</v>
      </c>
      <c r="W30" s="4">
        <v>0</v>
      </c>
      <c r="X30" s="4">
        <v>2.2110662680433366E-2</v>
      </c>
      <c r="Y30" s="4">
        <v>0.1385327248567649</v>
      </c>
      <c r="Z30" s="4">
        <v>1.1909041705869407E-2</v>
      </c>
      <c r="AA30" s="4">
        <v>0.10099208844475634</v>
      </c>
      <c r="AB30" s="4">
        <v>0.53477288998165462</v>
      </c>
    </row>
    <row r="31" spans="1:28" x14ac:dyDescent="0.2">
      <c r="A31" s="1">
        <v>45209</v>
      </c>
      <c r="B31" t="s">
        <v>5</v>
      </c>
      <c r="C31">
        <v>78</v>
      </c>
      <c r="D31">
        <v>6</v>
      </c>
      <c r="E31" s="3">
        <v>96.052049928544804</v>
      </c>
      <c r="F31" s="10">
        <v>3.2943722085496049E-3</v>
      </c>
      <c r="G31" s="4">
        <v>39.693224253035446</v>
      </c>
      <c r="H31" s="2">
        <v>0.13234810874918068</v>
      </c>
      <c r="I31" s="4">
        <v>299.91531143267031</v>
      </c>
      <c r="J31" s="7">
        <v>23.822361981316106</v>
      </c>
      <c r="K31" s="4">
        <v>0.66436756436584976</v>
      </c>
      <c r="L31" s="4">
        <v>35.857202035525262</v>
      </c>
      <c r="M31" s="4">
        <v>0.73997299784061887</v>
      </c>
      <c r="N31" s="4">
        <v>23.4257387523392</v>
      </c>
      <c r="O31" s="4">
        <f t="shared" si="2"/>
        <v>3.1588032533946368E-2</v>
      </c>
      <c r="P31" s="4">
        <v>4.5199999999999996</v>
      </c>
      <c r="Q31" s="4">
        <v>5.9521735221058041</v>
      </c>
      <c r="R31" s="4">
        <f t="shared" si="0"/>
        <v>14.995439735915697</v>
      </c>
      <c r="S31" s="2">
        <f t="shared" si="1"/>
        <v>11.387333946937666</v>
      </c>
      <c r="T31" s="4">
        <v>0.15628593975442212</v>
      </c>
      <c r="U31" s="4">
        <v>1.5348076318758414E-3</v>
      </c>
      <c r="V31" s="4">
        <v>0</v>
      </c>
      <c r="W31" s="4">
        <v>0</v>
      </c>
      <c r="X31" s="4">
        <v>1.5014803288572631E-2</v>
      </c>
      <c r="Y31" s="4">
        <v>0.10176657587680309</v>
      </c>
      <c r="Z31" s="4">
        <v>1.0569403488854896E-2</v>
      </c>
      <c r="AA31" s="4">
        <v>9.4218682529220818E-2</v>
      </c>
      <c r="AB31" s="4">
        <v>0.62060978743025053</v>
      </c>
    </row>
    <row r="32" spans="1:2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A6D1-A269-AE44-923A-2DC6340CA1A4}">
  <dimension ref="A1:S43"/>
  <sheetViews>
    <sheetView tabSelected="1" topLeftCell="A12" workbookViewId="0">
      <selection activeCell="C26" sqref="C26"/>
    </sheetView>
  </sheetViews>
  <sheetFormatPr baseColWidth="10" defaultRowHeight="16" x14ac:dyDescent="0.2"/>
  <cols>
    <col min="2" max="3" width="21.33203125" customWidth="1"/>
    <col min="6" max="19" width="10.83203125" style="4"/>
  </cols>
  <sheetData>
    <row r="1" spans="1:14" x14ac:dyDescent="0.2">
      <c r="A1" t="s">
        <v>4</v>
      </c>
      <c r="B1" t="s">
        <v>55</v>
      </c>
      <c r="C1" t="s">
        <v>84</v>
      </c>
      <c r="D1" t="s">
        <v>13</v>
      </c>
      <c r="E1" t="s">
        <v>43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</row>
    <row r="2" spans="1:14" x14ac:dyDescent="0.2">
      <c r="A2">
        <v>16</v>
      </c>
      <c r="B2" t="s">
        <v>56</v>
      </c>
      <c r="C2" t="s">
        <v>85</v>
      </c>
      <c r="D2">
        <v>1</v>
      </c>
      <c r="E2" t="s">
        <v>44</v>
      </c>
      <c r="F2" s="4">
        <v>0.51865156461648154</v>
      </c>
      <c r="G2" s="4">
        <v>1.6348854654920888E-2</v>
      </c>
      <c r="H2" s="4">
        <v>2.0271171642964835E-2</v>
      </c>
      <c r="I2" s="4">
        <v>0</v>
      </c>
      <c r="J2" s="4">
        <v>5.2730149448506222E-2</v>
      </c>
      <c r="K2" s="4">
        <v>0.14975126908058578</v>
      </c>
      <c r="L2" s="4">
        <v>1.1918157339322378E-2</v>
      </c>
      <c r="M2" s="4">
        <v>8.8061940340548595E-2</v>
      </c>
      <c r="N2" s="4">
        <v>0.14226689287666985</v>
      </c>
    </row>
    <row r="3" spans="1:14" x14ac:dyDescent="0.2">
      <c r="A3">
        <v>16</v>
      </c>
      <c r="B3" t="s">
        <v>56</v>
      </c>
      <c r="C3" t="s">
        <v>85</v>
      </c>
      <c r="D3">
        <v>2</v>
      </c>
      <c r="E3" t="s">
        <v>44</v>
      </c>
      <c r="F3" s="4">
        <v>0.4807569064472314</v>
      </c>
      <c r="G3" s="4">
        <v>0</v>
      </c>
      <c r="H3" s="4">
        <v>4.0281041877036428E-3</v>
      </c>
      <c r="I3" s="4">
        <v>0.20278653995521143</v>
      </c>
      <c r="J3" s="4">
        <v>1.7421162764713703E-2</v>
      </c>
      <c r="K3" s="4">
        <v>0.21528701768915609</v>
      </c>
      <c r="L3" s="4">
        <v>3.0936223773963867E-2</v>
      </c>
      <c r="M3" s="4">
        <v>4.8784045182019946E-2</v>
      </c>
      <c r="N3" s="4">
        <v>0</v>
      </c>
    </row>
    <row r="4" spans="1:14" x14ac:dyDescent="0.2">
      <c r="A4">
        <v>16</v>
      </c>
      <c r="B4" t="s">
        <v>56</v>
      </c>
      <c r="C4" t="s">
        <v>85</v>
      </c>
      <c r="D4">
        <v>3</v>
      </c>
      <c r="E4" t="s">
        <v>44</v>
      </c>
      <c r="F4" s="4">
        <v>0.62753797226287422</v>
      </c>
      <c r="G4" s="4">
        <v>0</v>
      </c>
      <c r="H4" s="4">
        <v>6.5247919312063883E-3</v>
      </c>
      <c r="I4" s="4">
        <v>0</v>
      </c>
      <c r="J4" s="4">
        <v>0</v>
      </c>
      <c r="K4" s="4">
        <v>0</v>
      </c>
      <c r="L4" s="4">
        <v>2.4627212361374553E-3</v>
      </c>
      <c r="M4" s="4">
        <v>0.20194314136327096</v>
      </c>
      <c r="N4" s="4">
        <v>0.16153137320651095</v>
      </c>
    </row>
    <row r="5" spans="1:14" x14ac:dyDescent="0.2">
      <c r="A5">
        <v>16</v>
      </c>
      <c r="B5" t="s">
        <v>56</v>
      </c>
      <c r="C5" t="s">
        <v>85</v>
      </c>
      <c r="D5">
        <v>4</v>
      </c>
      <c r="E5" t="s">
        <v>44</v>
      </c>
      <c r="F5" s="4">
        <v>0.29275955211127497</v>
      </c>
      <c r="G5" s="4">
        <v>0.11596328598046854</v>
      </c>
      <c r="H5" s="4">
        <v>0</v>
      </c>
      <c r="I5" s="4">
        <v>0</v>
      </c>
      <c r="J5" s="4">
        <v>6.2949718384754758E-2</v>
      </c>
      <c r="K5" s="4">
        <v>0.45606470890088685</v>
      </c>
      <c r="L5" s="4">
        <v>0</v>
      </c>
      <c r="M5" s="4">
        <v>5.6570886293402817E-2</v>
      </c>
      <c r="N5" s="4">
        <v>1.5691848329212058E-2</v>
      </c>
    </row>
    <row r="6" spans="1:14" x14ac:dyDescent="0.2">
      <c r="A6">
        <v>16</v>
      </c>
      <c r="B6" t="s">
        <v>56</v>
      </c>
      <c r="C6" t="s">
        <v>85</v>
      </c>
      <c r="D6">
        <v>5</v>
      </c>
      <c r="E6" t="s">
        <v>44</v>
      </c>
      <c r="F6" s="4">
        <v>0.31740949926988005</v>
      </c>
      <c r="G6" s="4">
        <v>7.8006355890973531E-2</v>
      </c>
      <c r="H6" s="4">
        <v>0</v>
      </c>
      <c r="I6" s="4">
        <v>0</v>
      </c>
      <c r="J6" s="4">
        <v>1.023094544286467E-2</v>
      </c>
      <c r="K6" s="4">
        <v>0.32185495111691298</v>
      </c>
      <c r="L6" s="4">
        <v>1.5269542115160108E-2</v>
      </c>
      <c r="M6" s="4">
        <v>0.12742169627133615</v>
      </c>
      <c r="N6" s="4">
        <v>0.1298070098928725</v>
      </c>
    </row>
    <row r="7" spans="1:14" x14ac:dyDescent="0.2">
      <c r="A7">
        <v>16</v>
      </c>
      <c r="B7" t="s">
        <v>56</v>
      </c>
      <c r="C7" t="s">
        <v>85</v>
      </c>
      <c r="D7">
        <v>6</v>
      </c>
      <c r="E7" t="s">
        <v>44</v>
      </c>
      <c r="F7" s="4">
        <v>0.45693129607572092</v>
      </c>
      <c r="G7" s="4">
        <v>0.13283059809679382</v>
      </c>
      <c r="H7" s="4">
        <v>0</v>
      </c>
      <c r="I7" s="4">
        <v>1.2716198908519964E-2</v>
      </c>
      <c r="J7" s="4">
        <v>5.1738505013077155E-2</v>
      </c>
      <c r="K7" s="4">
        <v>0.17287387281839942</v>
      </c>
      <c r="L7" s="4">
        <v>0</v>
      </c>
      <c r="M7" s="4">
        <v>9.99062635832111E-2</v>
      </c>
      <c r="N7" s="4">
        <v>7.3003265504277631E-2</v>
      </c>
    </row>
    <row r="8" spans="1:14" x14ac:dyDescent="0.2">
      <c r="A8">
        <v>30</v>
      </c>
      <c r="B8" t="s">
        <v>56</v>
      </c>
      <c r="C8" t="s">
        <v>85</v>
      </c>
      <c r="D8">
        <v>1</v>
      </c>
      <c r="E8" t="s">
        <v>44</v>
      </c>
      <c r="F8" s="4">
        <v>0.38629585102390784</v>
      </c>
      <c r="G8" s="4">
        <v>8.4103885510608684E-2</v>
      </c>
      <c r="H8" s="4">
        <v>1.7895369095201508E-2</v>
      </c>
      <c r="I8" s="4">
        <v>0</v>
      </c>
      <c r="J8" s="4">
        <v>5.0271338292105242E-2</v>
      </c>
      <c r="K8" s="4">
        <v>0.40721094408054737</v>
      </c>
      <c r="L8" s="4">
        <v>0</v>
      </c>
      <c r="M8" s="4">
        <v>5.4222611997629358E-2</v>
      </c>
      <c r="N8" s="4">
        <v>0</v>
      </c>
    </row>
    <row r="9" spans="1:14" x14ac:dyDescent="0.2">
      <c r="A9">
        <v>30</v>
      </c>
      <c r="B9" t="s">
        <v>56</v>
      </c>
      <c r="C9" t="s">
        <v>85</v>
      </c>
      <c r="D9">
        <v>2</v>
      </c>
      <c r="E9" t="s">
        <v>44</v>
      </c>
      <c r="F9" s="4">
        <v>0.75429119187383176</v>
      </c>
      <c r="G9" s="4">
        <v>0</v>
      </c>
      <c r="H9" s="4">
        <v>1.9818215685030706E-2</v>
      </c>
      <c r="I9" s="4">
        <v>0</v>
      </c>
      <c r="J9" s="4">
        <v>2.8467138198997606E-2</v>
      </c>
      <c r="K9" s="4">
        <v>0</v>
      </c>
      <c r="L9" s="4">
        <v>0</v>
      </c>
      <c r="M9" s="4">
        <v>0.19742345424213992</v>
      </c>
      <c r="N9" s="4">
        <v>0</v>
      </c>
    </row>
    <row r="10" spans="1:14" x14ac:dyDescent="0.2">
      <c r="A10">
        <v>30</v>
      </c>
      <c r="B10" t="s">
        <v>56</v>
      </c>
      <c r="C10" t="s">
        <v>85</v>
      </c>
      <c r="D10">
        <v>3</v>
      </c>
      <c r="E10" t="s">
        <v>44</v>
      </c>
      <c r="F10" s="4">
        <v>0.31090491077231064</v>
      </c>
      <c r="G10" s="4">
        <v>0</v>
      </c>
      <c r="H10" s="4">
        <v>0</v>
      </c>
      <c r="I10" s="4">
        <v>0</v>
      </c>
      <c r="J10" s="4">
        <v>0.22496138041118635</v>
      </c>
      <c r="K10" s="4">
        <v>7.0278884543710243E-2</v>
      </c>
      <c r="L10" s="4">
        <v>0</v>
      </c>
      <c r="M10" s="4">
        <v>0.39385482427279284</v>
      </c>
      <c r="N10" s="4">
        <v>8.8262582433576677E-18</v>
      </c>
    </row>
    <row r="11" spans="1:14" x14ac:dyDescent="0.2">
      <c r="A11">
        <v>30</v>
      </c>
      <c r="B11" t="s">
        <v>56</v>
      </c>
      <c r="C11" t="s">
        <v>85</v>
      </c>
      <c r="D11">
        <v>4</v>
      </c>
      <c r="E11" t="s">
        <v>44</v>
      </c>
      <c r="F11" s="4">
        <v>0.33454839026524541</v>
      </c>
      <c r="G11" s="4">
        <v>0.19073534175007004</v>
      </c>
      <c r="H11" s="4">
        <v>0</v>
      </c>
      <c r="I11" s="4">
        <v>5.4561713674522873E-2</v>
      </c>
      <c r="J11" s="4">
        <v>9.4265015385434969E-2</v>
      </c>
      <c r="K11" s="4">
        <v>0.20126803738394788</v>
      </c>
      <c r="L11" s="4">
        <v>0</v>
      </c>
      <c r="M11" s="4">
        <v>8.9029943807810194E-2</v>
      </c>
      <c r="N11" s="4">
        <v>3.5591557732968536E-2</v>
      </c>
    </row>
    <row r="12" spans="1:14" x14ac:dyDescent="0.2">
      <c r="A12">
        <v>30</v>
      </c>
      <c r="B12" t="s">
        <v>56</v>
      </c>
      <c r="C12" t="s">
        <v>85</v>
      </c>
      <c r="D12">
        <v>5</v>
      </c>
      <c r="E12" t="s">
        <v>44</v>
      </c>
      <c r="F12" s="4">
        <v>0.48994359258591741</v>
      </c>
      <c r="G12" s="4">
        <v>4.4870605102426367E-2</v>
      </c>
      <c r="H12" s="4">
        <v>8.3540020843057075E-3</v>
      </c>
      <c r="I12" s="4">
        <v>0</v>
      </c>
      <c r="J12" s="4">
        <v>3.5445549256002809E-2</v>
      </c>
      <c r="K12" s="4">
        <v>0.10930107927653319</v>
      </c>
      <c r="L12" s="4">
        <v>3.0415505956789468E-3</v>
      </c>
      <c r="M12" s="4">
        <v>0.27069800301542868</v>
      </c>
      <c r="N12" s="4">
        <v>3.8345618083706921E-2</v>
      </c>
    </row>
    <row r="13" spans="1:14" x14ac:dyDescent="0.2">
      <c r="A13">
        <v>30</v>
      </c>
      <c r="B13" t="s">
        <v>56</v>
      </c>
      <c r="C13" t="s">
        <v>85</v>
      </c>
      <c r="D13">
        <v>6</v>
      </c>
      <c r="E13" t="s">
        <v>44</v>
      </c>
      <c r="F13" s="4">
        <v>0.74147267834163488</v>
      </c>
      <c r="G13" s="4">
        <v>0</v>
      </c>
      <c r="H13" s="4">
        <v>6.859571388621085E-3</v>
      </c>
      <c r="I13" s="4">
        <v>0</v>
      </c>
      <c r="J13" s="4">
        <v>2.8475095546972296E-2</v>
      </c>
      <c r="K13" s="4">
        <v>0.16715964367036001</v>
      </c>
      <c r="L13" s="4">
        <v>0</v>
      </c>
      <c r="M13" s="4">
        <v>5.1870192300147409E-2</v>
      </c>
      <c r="N13" s="4">
        <v>4.1628187522643415E-3</v>
      </c>
    </row>
    <row r="14" spans="1:14" x14ac:dyDescent="0.2">
      <c r="A14">
        <v>43</v>
      </c>
      <c r="B14" t="s">
        <v>56</v>
      </c>
      <c r="C14" t="s">
        <v>85</v>
      </c>
      <c r="D14">
        <v>1</v>
      </c>
      <c r="E14" t="s">
        <v>44</v>
      </c>
      <c r="F14" s="4">
        <v>0.62760832687854828</v>
      </c>
      <c r="G14" s="4">
        <v>1.7512283322580036E-2</v>
      </c>
      <c r="H14" s="4">
        <v>1.5152030641717208E-2</v>
      </c>
      <c r="I14" s="4">
        <v>0</v>
      </c>
      <c r="J14" s="4">
        <v>4.9671392669802271E-2</v>
      </c>
      <c r="K14" s="4">
        <v>0.12092536271531543</v>
      </c>
      <c r="L14" s="4">
        <v>0</v>
      </c>
      <c r="M14" s="4">
        <v>0.14463035122700579</v>
      </c>
      <c r="N14" s="4">
        <v>2.4500252545031059E-2</v>
      </c>
    </row>
    <row r="15" spans="1:14" x14ac:dyDescent="0.2">
      <c r="A15">
        <v>43</v>
      </c>
      <c r="B15" t="s">
        <v>56</v>
      </c>
      <c r="C15" t="s">
        <v>85</v>
      </c>
      <c r="D15">
        <v>2</v>
      </c>
      <c r="E15" t="s">
        <v>44</v>
      </c>
      <c r="F15" s="4">
        <v>0.39562989636227541</v>
      </c>
      <c r="G15" s="4">
        <v>0.12999573295345071</v>
      </c>
      <c r="H15" s="4">
        <v>0</v>
      </c>
      <c r="I15" s="4">
        <v>0</v>
      </c>
      <c r="J15" s="4">
        <v>1.8498228703697016E-2</v>
      </c>
      <c r="K15" s="4">
        <v>0.28328752923647066</v>
      </c>
      <c r="L15" s="4">
        <v>0</v>
      </c>
      <c r="M15" s="4">
        <v>0.13467744920933036</v>
      </c>
      <c r="N15" s="4">
        <v>3.7911163534776006E-2</v>
      </c>
    </row>
    <row r="16" spans="1:14" x14ac:dyDescent="0.2">
      <c r="A16">
        <v>43</v>
      </c>
      <c r="B16" t="s">
        <v>56</v>
      </c>
      <c r="C16" t="s">
        <v>85</v>
      </c>
      <c r="D16">
        <v>3</v>
      </c>
      <c r="E16" t="s">
        <v>44</v>
      </c>
      <c r="F16" s="4">
        <v>0.18221452153420642</v>
      </c>
      <c r="G16" s="4">
        <v>9.8678135368137146E-2</v>
      </c>
      <c r="H16" s="4">
        <v>0</v>
      </c>
      <c r="I16" s="4">
        <v>0.12398975536737109</v>
      </c>
      <c r="J16" s="4">
        <v>4.264947128359281E-2</v>
      </c>
      <c r="K16" s="4">
        <v>0.364287339947026</v>
      </c>
      <c r="L16" s="4">
        <v>2.1304732895139684E-2</v>
      </c>
      <c r="M16" s="4">
        <v>3.6672081212945337E-2</v>
      </c>
      <c r="N16" s="4">
        <v>0.13020396239158147</v>
      </c>
    </row>
    <row r="17" spans="1:19" x14ac:dyDescent="0.2">
      <c r="A17">
        <v>43</v>
      </c>
      <c r="B17" t="s">
        <v>56</v>
      </c>
      <c r="C17" t="s">
        <v>85</v>
      </c>
      <c r="D17">
        <v>4</v>
      </c>
      <c r="E17" t="s">
        <v>44</v>
      </c>
      <c r="F17" s="4">
        <v>0.26609046352436044</v>
      </c>
      <c r="G17" s="4">
        <v>0.12904118904196737</v>
      </c>
      <c r="H17" s="4">
        <v>2.1550803817682478E-2</v>
      </c>
      <c r="I17" s="4">
        <v>8.2404119312352239E-2</v>
      </c>
      <c r="J17" s="4">
        <v>6.1339430368725439E-2</v>
      </c>
      <c r="K17" s="4">
        <v>0.34511723090703356</v>
      </c>
      <c r="L17" s="4">
        <v>3.12271648010235E-3</v>
      </c>
      <c r="M17" s="4">
        <v>0</v>
      </c>
      <c r="N17" s="4">
        <v>9.1334046547776049E-2</v>
      </c>
    </row>
    <row r="18" spans="1:19" x14ac:dyDescent="0.2">
      <c r="A18">
        <v>43</v>
      </c>
      <c r="B18" t="s">
        <v>56</v>
      </c>
      <c r="C18" t="s">
        <v>85</v>
      </c>
      <c r="D18">
        <v>5</v>
      </c>
      <c r="E18" t="s">
        <v>44</v>
      </c>
      <c r="F18" s="4">
        <v>0.48297711770868118</v>
      </c>
      <c r="G18" s="4">
        <v>8.2406889477652942E-2</v>
      </c>
      <c r="H18" s="4">
        <v>2.2845818747966352E-2</v>
      </c>
      <c r="I18" s="4">
        <v>7.0713537701836667E-3</v>
      </c>
      <c r="J18" s="4">
        <v>0</v>
      </c>
      <c r="K18" s="4">
        <v>0.15430763979224529</v>
      </c>
      <c r="L18" s="4">
        <v>7.660369449186813E-2</v>
      </c>
      <c r="M18" s="4">
        <v>0.17378748601140245</v>
      </c>
      <c r="N18" s="4">
        <v>0</v>
      </c>
    </row>
    <row r="19" spans="1:19" x14ac:dyDescent="0.2">
      <c r="A19">
        <v>43</v>
      </c>
      <c r="B19" t="s">
        <v>56</v>
      </c>
      <c r="C19" t="s">
        <v>85</v>
      </c>
      <c r="D19">
        <v>6</v>
      </c>
      <c r="E19" t="s">
        <v>44</v>
      </c>
      <c r="F19" s="4">
        <v>0.30399681836476294</v>
      </c>
      <c r="G19" s="4">
        <v>1.5772010433957786E-3</v>
      </c>
      <c r="H19" s="4">
        <v>0</v>
      </c>
      <c r="I19" s="4">
        <v>3.9248593393369301E-2</v>
      </c>
      <c r="J19" s="4">
        <v>1.2589522854961151E-2</v>
      </c>
      <c r="K19" s="4">
        <v>0.29021094068991254</v>
      </c>
      <c r="L19" s="4">
        <v>1.7232528658766288E-2</v>
      </c>
      <c r="M19" s="4">
        <v>0.12199536161602799</v>
      </c>
      <c r="N19" s="4">
        <v>0.21314903337880403</v>
      </c>
    </row>
    <row r="20" spans="1:19" x14ac:dyDescent="0.2">
      <c r="A20">
        <v>64</v>
      </c>
      <c r="B20" t="s">
        <v>56</v>
      </c>
      <c r="C20" t="s">
        <v>85</v>
      </c>
      <c r="D20">
        <v>1</v>
      </c>
      <c r="E20" t="s">
        <v>45</v>
      </c>
      <c r="F20" s="4">
        <v>0.28500491721186749</v>
      </c>
      <c r="G20" s="4">
        <v>2.2566170487403003E-2</v>
      </c>
      <c r="H20" s="4">
        <v>0</v>
      </c>
      <c r="I20" s="4">
        <v>0</v>
      </c>
      <c r="J20" s="4">
        <v>2.8205691575038227E-2</v>
      </c>
      <c r="K20" s="4">
        <v>7.5076996433085744E-3</v>
      </c>
      <c r="L20" s="4">
        <v>0</v>
      </c>
      <c r="M20" s="4">
        <v>0.10446618764530334</v>
      </c>
      <c r="N20" s="4">
        <v>0.55224933343707949</v>
      </c>
    </row>
    <row r="21" spans="1:19" x14ac:dyDescent="0.2">
      <c r="A21">
        <v>64</v>
      </c>
      <c r="B21" t="s">
        <v>56</v>
      </c>
      <c r="C21" t="s">
        <v>85</v>
      </c>
      <c r="D21">
        <v>2</v>
      </c>
      <c r="E21" t="s">
        <v>45</v>
      </c>
      <c r="F21" s="4">
        <v>0.2410483399973346</v>
      </c>
      <c r="G21" s="4">
        <v>4.5017332283000977E-2</v>
      </c>
      <c r="H21" s="4">
        <v>0</v>
      </c>
      <c r="I21" s="4">
        <v>0</v>
      </c>
      <c r="J21" s="4">
        <v>4.8020367291488397E-2</v>
      </c>
      <c r="K21" s="4">
        <v>0</v>
      </c>
      <c r="L21" s="4">
        <v>0</v>
      </c>
      <c r="M21" s="4">
        <v>0.11382976670823704</v>
      </c>
      <c r="N21" s="4">
        <v>0.552084193719939</v>
      </c>
    </row>
    <row r="22" spans="1:19" x14ac:dyDescent="0.2">
      <c r="A22">
        <v>64</v>
      </c>
      <c r="B22" t="s">
        <v>56</v>
      </c>
      <c r="C22" t="s">
        <v>85</v>
      </c>
      <c r="D22">
        <v>3</v>
      </c>
      <c r="E22" t="s">
        <v>45</v>
      </c>
      <c r="F22" s="4">
        <v>0.20209863985750279</v>
      </c>
      <c r="G22" s="4">
        <v>1.6825076179854119E-2</v>
      </c>
      <c r="H22" s="4">
        <v>0</v>
      </c>
      <c r="I22" s="4">
        <v>0</v>
      </c>
      <c r="J22" s="4">
        <v>8.9067549143629979E-3</v>
      </c>
      <c r="K22" s="4">
        <v>3.5445353424101392E-2</v>
      </c>
      <c r="L22" s="4">
        <v>0</v>
      </c>
      <c r="M22" s="4">
        <v>4.3068794932946866E-2</v>
      </c>
      <c r="N22" s="4">
        <v>0.69365538069123189</v>
      </c>
    </row>
    <row r="23" spans="1:19" x14ac:dyDescent="0.2">
      <c r="A23">
        <v>64</v>
      </c>
      <c r="B23" t="s">
        <v>56</v>
      </c>
      <c r="C23" t="s">
        <v>85</v>
      </c>
      <c r="D23">
        <v>4</v>
      </c>
      <c r="E23" t="s">
        <v>45</v>
      </c>
      <c r="F23" s="4">
        <v>0.28095106346131543</v>
      </c>
      <c r="G23" s="4">
        <v>2.6226070217823059E-2</v>
      </c>
      <c r="H23" s="4">
        <v>0</v>
      </c>
      <c r="I23" s="4">
        <v>0</v>
      </c>
      <c r="J23" s="4">
        <v>1.539061837919271E-2</v>
      </c>
      <c r="K23" s="4">
        <v>8.3612846188908088E-2</v>
      </c>
      <c r="L23" s="4">
        <v>0</v>
      </c>
      <c r="M23" s="4">
        <v>6.5953143515030274E-2</v>
      </c>
      <c r="N23" s="4">
        <v>0.52786625823773037</v>
      </c>
    </row>
    <row r="24" spans="1:19" x14ac:dyDescent="0.2">
      <c r="A24">
        <v>64</v>
      </c>
      <c r="B24" t="s">
        <v>56</v>
      </c>
      <c r="C24" t="s">
        <v>85</v>
      </c>
      <c r="D24">
        <v>5</v>
      </c>
      <c r="E24" t="s">
        <v>45</v>
      </c>
      <c r="F24" s="4">
        <v>0.64127380949530532</v>
      </c>
      <c r="G24" s="4">
        <v>2.4463650091207233E-2</v>
      </c>
      <c r="H24" s="4">
        <v>0</v>
      </c>
      <c r="I24" s="4">
        <v>0</v>
      </c>
      <c r="J24" s="4">
        <v>3.4577636493452725E-2</v>
      </c>
      <c r="K24" s="4">
        <v>0.22413098442104268</v>
      </c>
      <c r="L24" s="4">
        <v>0</v>
      </c>
      <c r="M24" s="4">
        <v>7.5553919498992123E-2</v>
      </c>
      <c r="N24" s="4">
        <v>0</v>
      </c>
    </row>
    <row r="25" spans="1:19" x14ac:dyDescent="0.2">
      <c r="A25">
        <v>64</v>
      </c>
      <c r="B25" t="s">
        <v>56</v>
      </c>
      <c r="C25" t="s">
        <v>85</v>
      </c>
      <c r="D25">
        <v>6</v>
      </c>
      <c r="E25" t="s">
        <v>45</v>
      </c>
      <c r="F25" s="4">
        <v>0.27769088288191018</v>
      </c>
      <c r="G25" s="4">
        <v>0.1734742876381534</v>
      </c>
      <c r="H25" s="4">
        <v>1.4224306729522767E-3</v>
      </c>
      <c r="I25" s="4">
        <v>0</v>
      </c>
      <c r="J25" s="4">
        <v>3.9431704331852641E-2</v>
      </c>
      <c r="K25" s="4">
        <v>1.9892369146201103E-2</v>
      </c>
      <c r="L25" s="4">
        <v>0</v>
      </c>
      <c r="M25" s="4">
        <v>0.19267496268625819</v>
      </c>
      <c r="N25" s="4">
        <v>0.29541336264267226</v>
      </c>
    </row>
    <row r="26" spans="1:19" x14ac:dyDescent="0.2">
      <c r="A26">
        <v>78</v>
      </c>
      <c r="B26" t="s">
        <v>56</v>
      </c>
      <c r="C26" t="s">
        <v>85</v>
      </c>
      <c r="D26">
        <v>1</v>
      </c>
      <c r="E26" t="s">
        <v>45</v>
      </c>
      <c r="F26" s="4">
        <v>0.380331587403622</v>
      </c>
      <c r="G26" s="4">
        <v>0</v>
      </c>
      <c r="H26" s="4">
        <v>4.2764617284229015E-3</v>
      </c>
      <c r="I26" s="4">
        <v>0</v>
      </c>
      <c r="J26" s="4">
        <v>4.5762440505466989E-2</v>
      </c>
      <c r="K26" s="4">
        <v>0.18435989680436829</v>
      </c>
      <c r="L26" s="4">
        <v>0</v>
      </c>
      <c r="M26" s="4">
        <v>0.1223766841621608</v>
      </c>
      <c r="N26" s="4">
        <v>0.26289292939595915</v>
      </c>
    </row>
    <row r="27" spans="1:19" x14ac:dyDescent="0.2">
      <c r="A27">
        <v>78</v>
      </c>
      <c r="B27" t="s">
        <v>56</v>
      </c>
      <c r="C27" t="s">
        <v>85</v>
      </c>
      <c r="D27">
        <v>2</v>
      </c>
      <c r="E27" t="s">
        <v>45</v>
      </c>
      <c r="F27" s="4">
        <v>0.26872889534799749</v>
      </c>
      <c r="G27" s="4">
        <v>5.1221593418765226E-4</v>
      </c>
      <c r="H27" s="4">
        <v>0</v>
      </c>
      <c r="I27" s="4">
        <v>0</v>
      </c>
      <c r="J27" s="4">
        <v>2.668160268446303E-2</v>
      </c>
      <c r="K27" s="4">
        <v>0.15256754980081622</v>
      </c>
      <c r="L27" s="4">
        <v>5.0390836977244212E-4</v>
      </c>
      <c r="M27" s="4">
        <v>0.14092637407969474</v>
      </c>
      <c r="N27" s="4">
        <v>0.41007945378306843</v>
      </c>
    </row>
    <row r="28" spans="1:19" x14ac:dyDescent="0.2">
      <c r="A28">
        <v>78</v>
      </c>
      <c r="B28" t="s">
        <v>56</v>
      </c>
      <c r="C28" t="s">
        <v>85</v>
      </c>
      <c r="D28">
        <v>3</v>
      </c>
      <c r="E28" t="s">
        <v>45</v>
      </c>
      <c r="F28" s="4">
        <v>0.2013869195716142</v>
      </c>
      <c r="G28" s="4">
        <v>1.6619286510699386E-2</v>
      </c>
      <c r="H28" s="4">
        <v>3.6047585031496028E-5</v>
      </c>
      <c r="I28" s="4">
        <v>1.0310912921193455E-3</v>
      </c>
      <c r="J28" s="4">
        <v>1.496960932048967E-2</v>
      </c>
      <c r="K28" s="4">
        <v>0.12212106193918845</v>
      </c>
      <c r="L28" s="4">
        <v>4.2416779439280877E-3</v>
      </c>
      <c r="M28" s="4">
        <v>6.7558361434200104E-2</v>
      </c>
      <c r="N28" s="4">
        <v>0.5720359444027292</v>
      </c>
    </row>
    <row r="29" spans="1:19" x14ac:dyDescent="0.2">
      <c r="A29">
        <v>78</v>
      </c>
      <c r="B29" t="s">
        <v>56</v>
      </c>
      <c r="C29" t="s">
        <v>85</v>
      </c>
      <c r="D29">
        <v>4</v>
      </c>
      <c r="E29" t="s">
        <v>45</v>
      </c>
      <c r="F29" s="4">
        <v>0.1618955111493097</v>
      </c>
      <c r="G29" s="4">
        <v>1.1362100905376302E-2</v>
      </c>
      <c r="H29" s="4">
        <v>0</v>
      </c>
      <c r="I29" s="4">
        <v>6.1123366828102661E-3</v>
      </c>
      <c r="J29" s="4">
        <v>1.3383328721096193E-2</v>
      </c>
      <c r="K29" s="4">
        <v>0.1094950932915895</v>
      </c>
      <c r="L29" s="4">
        <v>8.708823965728911E-3</v>
      </c>
      <c r="M29" s="4">
        <v>9.8041605882226504E-2</v>
      </c>
      <c r="N29" s="4">
        <v>0.59100119940186258</v>
      </c>
    </row>
    <row r="30" spans="1:19" x14ac:dyDescent="0.2">
      <c r="A30">
        <v>78</v>
      </c>
      <c r="B30" t="s">
        <v>56</v>
      </c>
      <c r="C30" t="s">
        <v>85</v>
      </c>
      <c r="D30">
        <v>5</v>
      </c>
      <c r="E30" t="s">
        <v>45</v>
      </c>
      <c r="F30" s="4">
        <v>0.19064126955511176</v>
      </c>
      <c r="G30" s="4">
        <v>1.0413227754096173E-3</v>
      </c>
      <c r="H30" s="4">
        <v>0</v>
      </c>
      <c r="I30" s="4">
        <v>0</v>
      </c>
      <c r="J30" s="4">
        <v>2.2110662680433366E-2</v>
      </c>
      <c r="K30" s="4">
        <v>0.1385327248567649</v>
      </c>
      <c r="L30" s="4">
        <v>1.1909041705869407E-2</v>
      </c>
      <c r="M30" s="4">
        <v>0.10099208844475634</v>
      </c>
      <c r="N30" s="4">
        <v>0.53477288998165462</v>
      </c>
    </row>
    <row r="31" spans="1:19" x14ac:dyDescent="0.2">
      <c r="A31">
        <v>78</v>
      </c>
      <c r="B31" t="s">
        <v>56</v>
      </c>
      <c r="C31" t="s">
        <v>85</v>
      </c>
      <c r="D31">
        <v>6</v>
      </c>
      <c r="E31" t="s">
        <v>45</v>
      </c>
      <c r="F31" s="4">
        <v>0.15628593975442212</v>
      </c>
      <c r="G31" s="4">
        <v>1.5348076318758414E-3</v>
      </c>
      <c r="H31" s="4">
        <v>0</v>
      </c>
      <c r="I31" s="4">
        <v>0</v>
      </c>
      <c r="J31" s="4">
        <v>1.5014803288572631E-2</v>
      </c>
      <c r="K31" s="4">
        <v>0.10176657587680309</v>
      </c>
      <c r="L31" s="4">
        <v>1.0569403488854896E-2</v>
      </c>
      <c r="M31" s="4">
        <v>9.4218682529220818E-2</v>
      </c>
      <c r="N31" s="4">
        <v>0.62060978743025053</v>
      </c>
    </row>
    <row r="32" spans="1:19" x14ac:dyDescent="0.2">
      <c r="A32">
        <v>16</v>
      </c>
      <c r="B32" t="s">
        <v>56</v>
      </c>
      <c r="C32" t="s">
        <v>87</v>
      </c>
      <c r="D32">
        <v>1</v>
      </c>
      <c r="E32" t="s">
        <v>44</v>
      </c>
      <c r="F32" s="4">
        <v>0.57698074507056984</v>
      </c>
      <c r="G32" s="4">
        <v>1.8884416523782192E-2</v>
      </c>
      <c r="H32" s="4">
        <v>3.95626728924885E-3</v>
      </c>
      <c r="I32" s="4">
        <v>0</v>
      </c>
      <c r="J32" s="4">
        <v>0.16612507989707975</v>
      </c>
      <c r="K32" s="4">
        <v>0.1480865989154786</v>
      </c>
      <c r="L32" s="4">
        <v>0</v>
      </c>
      <c r="M32" s="4">
        <v>8.5966892303840775E-2</v>
      </c>
      <c r="N32" s="4">
        <v>0</v>
      </c>
      <c r="O32"/>
      <c r="P32"/>
      <c r="Q32"/>
      <c r="R32"/>
      <c r="S32"/>
    </row>
    <row r="33" spans="1:19" x14ac:dyDescent="0.2">
      <c r="A33">
        <v>16</v>
      </c>
      <c r="B33" t="s">
        <v>56</v>
      </c>
      <c r="C33" t="s">
        <v>87</v>
      </c>
      <c r="D33">
        <v>2</v>
      </c>
      <c r="E33" t="s">
        <v>44</v>
      </c>
      <c r="F33" s="4">
        <v>0.51635814342686981</v>
      </c>
      <c r="G33" s="4">
        <v>8.8668150908938273E-3</v>
      </c>
      <c r="H33" s="4">
        <v>3.2697691477378962E-3</v>
      </c>
      <c r="I33" s="4">
        <v>0</v>
      </c>
      <c r="J33" s="4">
        <v>0.12724434280944275</v>
      </c>
      <c r="K33" s="4">
        <v>0.14196247797490766</v>
      </c>
      <c r="L33" s="4">
        <v>2.0150078810203947E-3</v>
      </c>
      <c r="M33" s="4">
        <v>9.7941595186566935E-2</v>
      </c>
      <c r="N33" s="4">
        <v>0.10234184848256078</v>
      </c>
      <c r="O33"/>
      <c r="P33"/>
      <c r="Q33"/>
      <c r="R33"/>
      <c r="S33"/>
    </row>
    <row r="34" spans="1:19" x14ac:dyDescent="0.2">
      <c r="A34">
        <v>16</v>
      </c>
      <c r="B34" t="s">
        <v>56</v>
      </c>
      <c r="C34" t="s">
        <v>87</v>
      </c>
      <c r="D34">
        <v>3</v>
      </c>
      <c r="E34" t="s">
        <v>44</v>
      </c>
      <c r="F34" s="4">
        <v>0.43742174907172582</v>
      </c>
      <c r="G34" s="4">
        <v>9.7180827081066345E-2</v>
      </c>
      <c r="H34" s="4">
        <v>1.1671371547633166E-2</v>
      </c>
      <c r="I34" s="4">
        <v>2.9895487755792942E-3</v>
      </c>
      <c r="J34" s="4">
        <v>0.13551677943477894</v>
      </c>
      <c r="K34" s="4">
        <v>0.22394809610566513</v>
      </c>
      <c r="L34" s="4">
        <v>7.055463118373996E-3</v>
      </c>
      <c r="M34" s="4">
        <v>8.4216164865177523E-2</v>
      </c>
      <c r="N34" s="4">
        <v>0</v>
      </c>
      <c r="O34"/>
      <c r="P34"/>
      <c r="Q34"/>
      <c r="R34"/>
      <c r="S34"/>
    </row>
    <row r="35" spans="1:19" x14ac:dyDescent="0.2">
      <c r="A35">
        <v>16</v>
      </c>
      <c r="B35" t="s">
        <v>56</v>
      </c>
      <c r="C35" t="s">
        <v>87</v>
      </c>
      <c r="D35">
        <v>4</v>
      </c>
      <c r="E35" t="s">
        <v>44</v>
      </c>
      <c r="F35" s="4">
        <v>0.57651914502583856</v>
      </c>
      <c r="G35" s="4">
        <v>1.5257225667271019E-2</v>
      </c>
      <c r="H35" s="4">
        <v>1.2360338272053583E-2</v>
      </c>
      <c r="I35" s="4">
        <v>0</v>
      </c>
      <c r="J35" s="4">
        <v>0.16350031862353301</v>
      </c>
      <c r="K35" s="4">
        <v>0.14689156214771279</v>
      </c>
      <c r="L35" s="4">
        <v>0</v>
      </c>
      <c r="M35" s="4">
        <v>8.5471410263591036E-2</v>
      </c>
      <c r="N35" s="4">
        <v>0</v>
      </c>
      <c r="O35"/>
      <c r="P35"/>
      <c r="Q35"/>
      <c r="R35"/>
      <c r="S35"/>
    </row>
    <row r="36" spans="1:19" x14ac:dyDescent="0.2">
      <c r="A36">
        <v>16</v>
      </c>
      <c r="B36" t="s">
        <v>56</v>
      </c>
      <c r="C36" t="s">
        <v>87</v>
      </c>
      <c r="D36">
        <v>5</v>
      </c>
      <c r="E36" t="s">
        <v>44</v>
      </c>
      <c r="F36" s="4">
        <v>0.61514452684035992</v>
      </c>
      <c r="G36" s="4">
        <v>9.9304980585469358E-3</v>
      </c>
      <c r="H36" s="4">
        <v>0</v>
      </c>
      <c r="I36" s="4">
        <v>1.513030429962681E-3</v>
      </c>
      <c r="J36" s="4">
        <v>0.10163368366170669</v>
      </c>
      <c r="K36" s="4">
        <v>0.18779583873540789</v>
      </c>
      <c r="L36" s="4">
        <v>0</v>
      </c>
      <c r="M36" s="4">
        <v>8.3982422274015867E-2</v>
      </c>
      <c r="N36" s="4">
        <v>0</v>
      </c>
      <c r="O36"/>
      <c r="P36"/>
      <c r="Q36"/>
      <c r="R36"/>
      <c r="S36"/>
    </row>
    <row r="37" spans="1:19" x14ac:dyDescent="0.2">
      <c r="A37">
        <v>16</v>
      </c>
      <c r="B37" t="s">
        <v>56</v>
      </c>
      <c r="C37" t="s">
        <v>87</v>
      </c>
      <c r="D37">
        <v>6</v>
      </c>
      <c r="E37" t="s">
        <v>44</v>
      </c>
      <c r="F37" s="4">
        <v>0.66780574242474999</v>
      </c>
      <c r="G37" s="4">
        <v>5.9212004159968894E-3</v>
      </c>
      <c r="H37" s="4">
        <v>4.4997305682214972E-3</v>
      </c>
      <c r="I37" s="4">
        <v>1.6770007325732246E-3</v>
      </c>
      <c r="J37" s="4">
        <v>9.655494779134334E-2</v>
      </c>
      <c r="K37" s="4">
        <v>0.12698374384752048</v>
      </c>
      <c r="L37" s="4">
        <v>0</v>
      </c>
      <c r="M37" s="4">
        <v>9.655763421959454E-2</v>
      </c>
      <c r="N37" s="4">
        <v>0</v>
      </c>
      <c r="O37"/>
      <c r="P37"/>
      <c r="Q37"/>
      <c r="R37"/>
      <c r="S37"/>
    </row>
    <row r="38" spans="1:19" x14ac:dyDescent="0.2">
      <c r="A38">
        <v>77</v>
      </c>
      <c r="B38" t="s">
        <v>56</v>
      </c>
      <c r="C38" t="s">
        <v>87</v>
      </c>
      <c r="D38">
        <v>1</v>
      </c>
      <c r="E38" t="s">
        <v>45</v>
      </c>
      <c r="F38" s="4">
        <v>0.43107190252627148</v>
      </c>
      <c r="G38" s="4">
        <v>4.2089056786126247E-2</v>
      </c>
      <c r="H38" s="4">
        <v>0</v>
      </c>
      <c r="I38" s="4">
        <v>0</v>
      </c>
      <c r="J38" s="4">
        <v>1.2925087266794437E-2</v>
      </c>
      <c r="K38" s="4">
        <v>0.30298635444861199</v>
      </c>
      <c r="L38" s="4">
        <v>6.805265954730748E-4</v>
      </c>
      <c r="M38" s="4">
        <v>9.0283194999427899E-2</v>
      </c>
      <c r="N38" s="4">
        <v>0.11996387737729483</v>
      </c>
      <c r="O38"/>
      <c r="P38"/>
      <c r="Q38"/>
      <c r="R38"/>
      <c r="S38"/>
    </row>
    <row r="39" spans="1:19" x14ac:dyDescent="0.2">
      <c r="A39">
        <v>77</v>
      </c>
      <c r="B39" t="s">
        <v>56</v>
      </c>
      <c r="C39" t="s">
        <v>87</v>
      </c>
      <c r="D39">
        <v>2</v>
      </c>
      <c r="E39" t="s">
        <v>45</v>
      </c>
      <c r="F39" s="4">
        <v>0.40580796238051087</v>
      </c>
      <c r="G39" s="4">
        <v>3.0464340767551792E-2</v>
      </c>
      <c r="H39" s="4">
        <v>0</v>
      </c>
      <c r="I39" s="4">
        <v>1.1748598805280612E-4</v>
      </c>
      <c r="J39" s="4">
        <v>1.7255496179122774E-2</v>
      </c>
      <c r="K39" s="4">
        <v>0.17501765129095037</v>
      </c>
      <c r="L39" s="4">
        <v>8.6869552131774008E-3</v>
      </c>
      <c r="M39" s="4">
        <v>7.2358388309761809E-2</v>
      </c>
      <c r="N39" s="4">
        <v>0.29029171987087232</v>
      </c>
      <c r="O39"/>
      <c r="P39"/>
      <c r="Q39"/>
      <c r="R39"/>
      <c r="S39"/>
    </row>
    <row r="40" spans="1:19" x14ac:dyDescent="0.2">
      <c r="A40">
        <v>77</v>
      </c>
      <c r="B40" t="s">
        <v>56</v>
      </c>
      <c r="C40" t="s">
        <v>87</v>
      </c>
      <c r="D40">
        <v>3</v>
      </c>
      <c r="E40" t="s">
        <v>45</v>
      </c>
      <c r="F40" s="4">
        <v>0.33018846110972172</v>
      </c>
      <c r="G40" s="4">
        <v>0.27403137822431339</v>
      </c>
      <c r="H40" s="4">
        <v>0</v>
      </c>
      <c r="I40" s="4">
        <v>0</v>
      </c>
      <c r="J40" s="4">
        <v>5.4123752634396192E-2</v>
      </c>
      <c r="K40" s="4">
        <v>0.32373226115475562</v>
      </c>
      <c r="L40" s="4">
        <v>0</v>
      </c>
      <c r="M40" s="4">
        <v>1.7924146876813141E-2</v>
      </c>
      <c r="N40" s="4">
        <v>0</v>
      </c>
      <c r="O40"/>
      <c r="P40"/>
      <c r="Q40"/>
      <c r="R40"/>
      <c r="S40"/>
    </row>
    <row r="41" spans="1:19" x14ac:dyDescent="0.2">
      <c r="A41">
        <v>77</v>
      </c>
      <c r="B41" t="s">
        <v>56</v>
      </c>
      <c r="C41" t="s">
        <v>87</v>
      </c>
      <c r="D41">
        <v>4</v>
      </c>
      <c r="E41" t="s">
        <v>45</v>
      </c>
      <c r="F41" s="4">
        <v>0.33300131309861652</v>
      </c>
      <c r="G41" s="4">
        <v>0.34022278142861073</v>
      </c>
      <c r="H41" s="4">
        <v>0</v>
      </c>
      <c r="I41" s="4">
        <v>0</v>
      </c>
      <c r="J41" s="4">
        <v>0</v>
      </c>
      <c r="K41" s="4">
        <v>0.28201349736389658</v>
      </c>
      <c r="L41" s="4">
        <v>0</v>
      </c>
      <c r="M41" s="4">
        <v>4.4762408108876217E-2</v>
      </c>
      <c r="N41" s="4">
        <v>0</v>
      </c>
      <c r="O41"/>
      <c r="P41"/>
      <c r="Q41"/>
      <c r="R41"/>
      <c r="S41"/>
    </row>
    <row r="42" spans="1:19" x14ac:dyDescent="0.2">
      <c r="A42">
        <v>77</v>
      </c>
      <c r="B42" t="s">
        <v>56</v>
      </c>
      <c r="C42" t="s">
        <v>87</v>
      </c>
      <c r="D42">
        <v>5</v>
      </c>
      <c r="E42" t="s">
        <v>45</v>
      </c>
      <c r="F42" s="4">
        <v>0.50670032443829427</v>
      </c>
      <c r="G42" s="4">
        <v>8.2745523902135784E-2</v>
      </c>
      <c r="H42" s="4">
        <v>0</v>
      </c>
      <c r="I42" s="4">
        <v>2.8423353322485621E-3</v>
      </c>
      <c r="J42" s="4">
        <v>3.1543419609362119E-2</v>
      </c>
      <c r="K42" s="4">
        <v>0.34428567297919277</v>
      </c>
      <c r="L42" s="4">
        <v>0</v>
      </c>
      <c r="M42" s="4">
        <v>3.188272373876655E-2</v>
      </c>
      <c r="N42" s="4">
        <v>0</v>
      </c>
      <c r="O42"/>
      <c r="P42"/>
      <c r="Q42"/>
      <c r="R42"/>
      <c r="S42"/>
    </row>
    <row r="43" spans="1:19" x14ac:dyDescent="0.2">
      <c r="A43">
        <v>77</v>
      </c>
      <c r="B43" t="s">
        <v>56</v>
      </c>
      <c r="C43" t="s">
        <v>87</v>
      </c>
      <c r="D43">
        <v>6</v>
      </c>
      <c r="E43" t="s">
        <v>45</v>
      </c>
      <c r="F43" s="4">
        <v>0.4978882993165088</v>
      </c>
      <c r="G43" s="4">
        <v>5.6826068568181211E-2</v>
      </c>
      <c r="H43" s="4">
        <v>0</v>
      </c>
      <c r="I43" s="4">
        <v>5.7801755596396953E-4</v>
      </c>
      <c r="J43" s="4">
        <v>1.6267082843699824E-2</v>
      </c>
      <c r="K43" s="4">
        <v>0.25548955235535353</v>
      </c>
      <c r="L43" s="4">
        <v>1.6027057899552638E-2</v>
      </c>
      <c r="M43" s="4">
        <v>0.10927539476967714</v>
      </c>
      <c r="N43" s="4">
        <v>4.7648526691062912E-2</v>
      </c>
      <c r="O43"/>
      <c r="P43"/>
      <c r="Q43"/>
      <c r="R43"/>
      <c r="S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9F5B-F78E-4A43-83E2-632B4C6A9FC8}">
  <dimension ref="A1:Y217"/>
  <sheetViews>
    <sheetView zoomScale="74" workbookViewId="0">
      <selection activeCell="L18" sqref="L18"/>
    </sheetView>
  </sheetViews>
  <sheetFormatPr baseColWidth="10" defaultRowHeight="16" x14ac:dyDescent="0.2"/>
  <cols>
    <col min="12" max="12" width="13.6640625" style="3" customWidth="1"/>
    <col min="13" max="13" width="13.6640625" style="8" customWidth="1"/>
    <col min="14" max="14" width="10.83203125" style="2"/>
    <col min="15" max="15" width="20.33203125" style="2" customWidth="1"/>
    <col min="16" max="16" width="16.6640625" style="13" customWidth="1"/>
    <col min="17" max="17" width="16" style="4" customWidth="1"/>
    <col min="18" max="18" width="9.6640625" style="4" customWidth="1"/>
    <col min="19" max="19" width="10.83203125" style="10"/>
    <col min="20" max="20" width="13.6640625" style="9" customWidth="1"/>
    <col min="21" max="21" width="13.6640625" style="2" customWidth="1"/>
    <col min="22" max="22" width="13.6640625" style="9" customWidth="1"/>
    <col min="24" max="24" width="148.33203125" customWidth="1"/>
  </cols>
  <sheetData>
    <row r="1" spans="1:24" x14ac:dyDescent="0.2">
      <c r="A1" t="s">
        <v>0</v>
      </c>
      <c r="B1" t="s">
        <v>1</v>
      </c>
      <c r="C1" t="s">
        <v>84</v>
      </c>
      <c r="D1" t="s">
        <v>13</v>
      </c>
      <c r="E1" t="s">
        <v>53</v>
      </c>
      <c r="F1" t="s">
        <v>25</v>
      </c>
      <c r="G1" t="s">
        <v>24</v>
      </c>
      <c r="H1" t="s">
        <v>50</v>
      </c>
      <c r="I1" t="s">
        <v>51</v>
      </c>
      <c r="J1" t="s">
        <v>4</v>
      </c>
      <c r="K1" s="3" t="s">
        <v>2</v>
      </c>
      <c r="L1" s="3" t="s">
        <v>3</v>
      </c>
      <c r="M1" s="8" t="s">
        <v>20</v>
      </c>
      <c r="N1" s="2" t="s">
        <v>6</v>
      </c>
      <c r="O1" s="2" t="s">
        <v>7</v>
      </c>
      <c r="P1" s="12" t="s">
        <v>17</v>
      </c>
      <c r="Q1" s="4" t="s">
        <v>18</v>
      </c>
      <c r="R1" s="4" t="s">
        <v>19</v>
      </c>
      <c r="S1" s="10" t="s">
        <v>21</v>
      </c>
      <c r="T1" s="9" t="s">
        <v>32</v>
      </c>
      <c r="U1" s="2" t="s">
        <v>91</v>
      </c>
      <c r="V1" s="9" t="s">
        <v>80</v>
      </c>
      <c r="W1" t="s">
        <v>49</v>
      </c>
      <c r="X1" t="s">
        <v>60</v>
      </c>
    </row>
    <row r="2" spans="1:24" x14ac:dyDescent="0.2">
      <c r="A2" s="1">
        <v>45049</v>
      </c>
      <c r="B2" t="s">
        <v>5</v>
      </c>
      <c r="D2">
        <v>1</v>
      </c>
      <c r="E2">
        <v>1</v>
      </c>
      <c r="J2">
        <v>14</v>
      </c>
      <c r="K2" s="3">
        <v>0</v>
      </c>
      <c r="N2" s="2">
        <v>-20.50168283</v>
      </c>
      <c r="O2" s="2">
        <v>2.982050080913023</v>
      </c>
      <c r="W2">
        <v>1</v>
      </c>
    </row>
    <row r="3" spans="1:24" x14ac:dyDescent="0.2">
      <c r="A3" s="1">
        <v>45049</v>
      </c>
      <c r="B3" t="s">
        <v>5</v>
      </c>
      <c r="D3">
        <v>2</v>
      </c>
      <c r="E3">
        <v>1</v>
      </c>
      <c r="J3">
        <v>14</v>
      </c>
      <c r="K3" s="3">
        <v>4</v>
      </c>
      <c r="N3" s="2">
        <v>22.292113149999999</v>
      </c>
      <c r="O3" s="2">
        <v>1.2971053270961788</v>
      </c>
      <c r="W3">
        <v>1</v>
      </c>
    </row>
    <row r="4" spans="1:24" x14ac:dyDescent="0.2">
      <c r="A4" s="1">
        <v>45049</v>
      </c>
      <c r="B4" t="s">
        <v>5</v>
      </c>
      <c r="D4">
        <v>3</v>
      </c>
      <c r="E4">
        <v>1</v>
      </c>
      <c r="J4">
        <v>14</v>
      </c>
      <c r="K4" s="3">
        <v>4</v>
      </c>
      <c r="N4" s="2">
        <v>10.27518691</v>
      </c>
      <c r="O4" s="2">
        <v>1.7163874153620764</v>
      </c>
      <c r="W4">
        <v>1</v>
      </c>
    </row>
    <row r="5" spans="1:24" x14ac:dyDescent="0.2">
      <c r="A5" s="1">
        <v>45049</v>
      </c>
      <c r="B5" t="s">
        <v>5</v>
      </c>
      <c r="D5">
        <v>4</v>
      </c>
      <c r="E5">
        <v>2</v>
      </c>
      <c r="J5">
        <v>14</v>
      </c>
      <c r="K5" s="3">
        <v>62</v>
      </c>
      <c r="N5" s="2">
        <v>105.12783760000001</v>
      </c>
      <c r="O5" s="2">
        <v>2.5165246375900212</v>
      </c>
      <c r="W5">
        <v>1</v>
      </c>
    </row>
    <row r="6" spans="1:24" x14ac:dyDescent="0.2">
      <c r="A6" s="1">
        <v>45049</v>
      </c>
      <c r="B6" t="s">
        <v>5</v>
      </c>
      <c r="D6">
        <v>5</v>
      </c>
      <c r="E6">
        <v>2</v>
      </c>
      <c r="J6">
        <v>14</v>
      </c>
      <c r="K6" s="3">
        <v>62</v>
      </c>
      <c r="N6" s="2">
        <v>55.017115390000001</v>
      </c>
      <c r="O6" s="2">
        <v>6.1206656239692636</v>
      </c>
      <c r="W6">
        <v>1</v>
      </c>
    </row>
    <row r="7" spans="1:24" x14ac:dyDescent="0.2">
      <c r="A7" s="1">
        <v>45049</v>
      </c>
      <c r="B7" t="s">
        <v>5</v>
      </c>
      <c r="D7">
        <v>6</v>
      </c>
      <c r="E7">
        <v>2</v>
      </c>
      <c r="J7">
        <v>14</v>
      </c>
      <c r="K7" s="3">
        <v>62</v>
      </c>
      <c r="N7" s="2">
        <v>96.713857529999999</v>
      </c>
      <c r="O7" s="2">
        <v>0.18370878924407347</v>
      </c>
      <c r="W7">
        <v>1</v>
      </c>
    </row>
    <row r="8" spans="1:24" x14ac:dyDescent="0.2">
      <c r="A8" s="1">
        <v>45049</v>
      </c>
      <c r="B8" t="s">
        <v>5</v>
      </c>
      <c r="D8">
        <v>1</v>
      </c>
      <c r="E8">
        <v>3</v>
      </c>
      <c r="J8">
        <v>14</v>
      </c>
      <c r="K8" s="3">
        <v>125</v>
      </c>
      <c r="N8" s="2">
        <v>177.27025090000001</v>
      </c>
      <c r="O8" s="2">
        <v>5.1364875232914642</v>
      </c>
      <c r="W8">
        <v>1</v>
      </c>
    </row>
    <row r="9" spans="1:24" x14ac:dyDescent="0.2">
      <c r="A9" s="1">
        <v>45049</v>
      </c>
      <c r="B9" t="s">
        <v>5</v>
      </c>
      <c r="D9">
        <v>2</v>
      </c>
      <c r="E9">
        <v>3</v>
      </c>
      <c r="J9">
        <v>14</v>
      </c>
      <c r="K9" s="3">
        <v>125</v>
      </c>
      <c r="N9" s="2">
        <v>187.52609820000001</v>
      </c>
      <c r="O9" s="2">
        <v>6.5124604423971943</v>
      </c>
      <c r="W9">
        <v>1</v>
      </c>
    </row>
    <row r="10" spans="1:24" x14ac:dyDescent="0.2">
      <c r="A10" s="1">
        <v>45049</v>
      </c>
      <c r="B10" t="s">
        <v>5</v>
      </c>
      <c r="D10">
        <v>3</v>
      </c>
      <c r="E10">
        <v>3</v>
      </c>
      <c r="J10">
        <v>14</v>
      </c>
      <c r="K10" s="3">
        <v>125</v>
      </c>
      <c r="N10" s="2">
        <v>132.05054240000001</v>
      </c>
      <c r="O10" s="2">
        <v>7.306216846974662</v>
      </c>
      <c r="W10">
        <v>1</v>
      </c>
    </row>
    <row r="11" spans="1:24" x14ac:dyDescent="0.2">
      <c r="A11" s="1">
        <v>45049</v>
      </c>
      <c r="B11" t="s">
        <v>5</v>
      </c>
      <c r="D11">
        <v>4</v>
      </c>
      <c r="E11">
        <v>4</v>
      </c>
      <c r="J11">
        <v>14</v>
      </c>
      <c r="K11" s="3">
        <v>316</v>
      </c>
      <c r="N11" s="2">
        <v>181.2108739</v>
      </c>
      <c r="O11" s="2">
        <v>9.5341341484584259</v>
      </c>
      <c r="W11">
        <v>1</v>
      </c>
    </row>
    <row r="12" spans="1:24" x14ac:dyDescent="0.2">
      <c r="A12" s="1">
        <v>45049</v>
      </c>
      <c r="B12" t="s">
        <v>5</v>
      </c>
      <c r="D12">
        <v>5</v>
      </c>
      <c r="E12">
        <v>4</v>
      </c>
      <c r="J12">
        <v>14</v>
      </c>
      <c r="K12" s="3">
        <v>316</v>
      </c>
      <c r="N12" s="2">
        <v>232.88680070000001</v>
      </c>
      <c r="O12" s="2">
        <v>9.7835870936107003</v>
      </c>
      <c r="W12">
        <v>1</v>
      </c>
    </row>
    <row r="13" spans="1:24" x14ac:dyDescent="0.2">
      <c r="A13" s="1">
        <v>45049</v>
      </c>
      <c r="B13" t="s">
        <v>5</v>
      </c>
      <c r="D13">
        <v>6</v>
      </c>
      <c r="E13">
        <v>4</v>
      </c>
      <c r="J13">
        <v>14</v>
      </c>
      <c r="K13" s="3">
        <v>316</v>
      </c>
      <c r="N13" s="2">
        <v>238.7600521</v>
      </c>
      <c r="O13" s="2">
        <v>11.876292643223481</v>
      </c>
      <c r="W13">
        <v>1</v>
      </c>
    </row>
    <row r="14" spans="1:24" x14ac:dyDescent="0.2">
      <c r="A14" s="1">
        <v>45049</v>
      </c>
      <c r="B14" t="s">
        <v>5</v>
      </c>
      <c r="D14">
        <v>1</v>
      </c>
      <c r="E14">
        <v>5</v>
      </c>
      <c r="J14">
        <v>14</v>
      </c>
      <c r="K14" s="3">
        <v>500</v>
      </c>
      <c r="N14" s="2">
        <v>250.25775970000001</v>
      </c>
      <c r="O14" s="2">
        <v>7.3618632466869771</v>
      </c>
      <c r="W14">
        <v>1</v>
      </c>
    </row>
    <row r="15" spans="1:24" x14ac:dyDescent="0.2">
      <c r="A15" s="1">
        <v>45049</v>
      </c>
      <c r="B15" t="s">
        <v>5</v>
      </c>
      <c r="D15">
        <v>2</v>
      </c>
      <c r="E15">
        <v>5</v>
      </c>
      <c r="J15">
        <v>14</v>
      </c>
      <c r="K15" s="3">
        <v>500</v>
      </c>
      <c r="N15" s="2">
        <v>295.00431459999999</v>
      </c>
      <c r="O15" s="2">
        <v>6.3710595349832824</v>
      </c>
      <c r="W15">
        <v>1</v>
      </c>
    </row>
    <row r="16" spans="1:24" x14ac:dyDescent="0.2">
      <c r="A16" s="1">
        <v>45049</v>
      </c>
      <c r="B16" t="s">
        <v>5</v>
      </c>
      <c r="D16">
        <v>3</v>
      </c>
      <c r="E16">
        <v>5</v>
      </c>
      <c r="J16">
        <v>14</v>
      </c>
      <c r="K16" s="3">
        <v>500</v>
      </c>
      <c r="N16" s="2">
        <v>245.44391419999999</v>
      </c>
      <c r="O16" s="2">
        <v>6.5611333949049211</v>
      </c>
      <c r="W16">
        <v>1</v>
      </c>
    </row>
    <row r="17" spans="1:25" x14ac:dyDescent="0.2">
      <c r="A17" s="1">
        <v>45049</v>
      </c>
      <c r="B17" t="s">
        <v>5</v>
      </c>
      <c r="D17">
        <v>4</v>
      </c>
      <c r="E17">
        <v>6</v>
      </c>
      <c r="J17">
        <v>14</v>
      </c>
      <c r="K17" s="3">
        <v>1350</v>
      </c>
      <c r="N17" s="2">
        <v>214.5594495</v>
      </c>
      <c r="O17" s="2">
        <v>8.7698214194458561</v>
      </c>
      <c r="W17">
        <v>1</v>
      </c>
    </row>
    <row r="18" spans="1:25" x14ac:dyDescent="0.2">
      <c r="A18" s="1">
        <v>45049</v>
      </c>
      <c r="B18" t="s">
        <v>5</v>
      </c>
      <c r="D18">
        <v>5</v>
      </c>
      <c r="E18">
        <v>6</v>
      </c>
      <c r="J18">
        <v>14</v>
      </c>
      <c r="K18" s="3">
        <v>1350</v>
      </c>
      <c r="N18" s="2">
        <v>239.63916259999999</v>
      </c>
      <c r="O18" s="2">
        <v>12.132888786631684</v>
      </c>
      <c r="W18">
        <v>1</v>
      </c>
    </row>
    <row r="19" spans="1:25" x14ac:dyDescent="0.2">
      <c r="A19" s="1">
        <v>45049</v>
      </c>
      <c r="B19" t="s">
        <v>5</v>
      </c>
      <c r="D19">
        <v>6</v>
      </c>
      <c r="E19">
        <v>6</v>
      </c>
      <c r="J19">
        <v>14</v>
      </c>
      <c r="K19" s="3">
        <v>1350</v>
      </c>
      <c r="N19" s="2">
        <v>267.72212050000002</v>
      </c>
      <c r="O19" s="2">
        <v>5.5804801944963289</v>
      </c>
      <c r="W19">
        <v>1</v>
      </c>
      <c r="Y19" s="10"/>
    </row>
    <row r="20" spans="1:25" x14ac:dyDescent="0.2">
      <c r="A20" s="1">
        <v>45147</v>
      </c>
      <c r="B20" t="s">
        <v>5</v>
      </c>
      <c r="C20" t="s">
        <v>85</v>
      </c>
      <c r="D20">
        <v>1</v>
      </c>
      <c r="E20">
        <v>1</v>
      </c>
      <c r="F20">
        <v>21.372</v>
      </c>
      <c r="G20">
        <v>2.8309999999999995</v>
      </c>
      <c r="H20">
        <v>76</v>
      </c>
      <c r="I20">
        <v>10</v>
      </c>
      <c r="J20">
        <v>16</v>
      </c>
      <c r="K20">
        <v>0</v>
      </c>
      <c r="L20" s="3">
        <v>256.30553435979903</v>
      </c>
      <c r="M20" s="8">
        <f t="shared" ref="M20:M51" si="0">(L20/1000/1000/1000)*893.51*(F20/G20)</f>
        <v>1.7288714297776307E-3</v>
      </c>
      <c r="N20" s="2">
        <v>-24.593608465404451</v>
      </c>
      <c r="O20" s="2">
        <v>0.67043106464902591</v>
      </c>
      <c r="P20" s="14">
        <v>28.594391985799472</v>
      </c>
      <c r="Q20" s="4">
        <v>0.92328750512142821</v>
      </c>
      <c r="R20" s="4">
        <f>P20/Q20</f>
        <v>30.970192737568585</v>
      </c>
      <c r="S20" s="10">
        <f>M20/(P20/100)</f>
        <v>6.0461905629475236E-3</v>
      </c>
      <c r="T20" s="9">
        <f t="shared" ref="T20:T51" si="1">((N20*G20))/((G20*(P20/100))/12.01*1000*1000)</f>
        <v>-1.0329621200415575E-3</v>
      </c>
      <c r="U20" s="2">
        <v>1.1318717037346928</v>
      </c>
      <c r="V20" s="9">
        <v>3.7231958830673512E-2</v>
      </c>
      <c r="W20">
        <v>1</v>
      </c>
    </row>
    <row r="21" spans="1:25" x14ac:dyDescent="0.2">
      <c r="A21" s="1">
        <v>45147</v>
      </c>
      <c r="B21" t="s">
        <v>5</v>
      </c>
      <c r="C21" t="s">
        <v>85</v>
      </c>
      <c r="D21">
        <v>2</v>
      </c>
      <c r="E21">
        <v>1</v>
      </c>
      <c r="F21">
        <v>23.186</v>
      </c>
      <c r="G21">
        <v>3.1509999999999989</v>
      </c>
      <c r="H21">
        <v>73</v>
      </c>
      <c r="I21">
        <v>10</v>
      </c>
      <c r="J21">
        <v>16</v>
      </c>
      <c r="K21">
        <v>0</v>
      </c>
      <c r="L21" s="3">
        <v>280.54251155699501</v>
      </c>
      <c r="M21" s="8">
        <f t="shared" si="0"/>
        <v>1.844486693391598E-3</v>
      </c>
      <c r="N21" s="2">
        <v>-22.76053288229523</v>
      </c>
      <c r="O21" s="2">
        <v>-0.30863030786402301</v>
      </c>
      <c r="P21" s="14">
        <v>29.264354106449236</v>
      </c>
      <c r="Q21" s="4">
        <v>0.92721852715937103</v>
      </c>
      <c r="R21" s="4">
        <f t="shared" ref="R21:R84" si="2">P21/Q21</f>
        <v>31.561442366885814</v>
      </c>
      <c r="S21" s="10">
        <f t="shared" ref="S21:S84" si="3">M21/(P21/100)</f>
        <v>6.3028443637685233E-3</v>
      </c>
      <c r="T21" s="9">
        <f t="shared" si="1"/>
        <v>-9.3408519771883281E-4</v>
      </c>
      <c r="U21" s="2">
        <v>1.8127808385842359</v>
      </c>
      <c r="V21" s="9">
        <v>2.9828956848294889E-2</v>
      </c>
      <c r="W21">
        <v>1</v>
      </c>
    </row>
    <row r="22" spans="1:25" x14ac:dyDescent="0.2">
      <c r="A22" s="1">
        <v>45147</v>
      </c>
      <c r="B22" t="s">
        <v>5</v>
      </c>
      <c r="C22" t="s">
        <v>85</v>
      </c>
      <c r="D22">
        <v>3</v>
      </c>
      <c r="E22">
        <v>1</v>
      </c>
      <c r="F22">
        <v>16.482999999999997</v>
      </c>
      <c r="G22">
        <v>2.3390000000000004</v>
      </c>
      <c r="H22">
        <v>53</v>
      </c>
      <c r="I22">
        <v>10</v>
      </c>
      <c r="J22">
        <v>16</v>
      </c>
      <c r="K22">
        <v>0</v>
      </c>
      <c r="L22" s="3">
        <v>171.68247348434801</v>
      </c>
      <c r="M22" s="8">
        <f t="shared" si="0"/>
        <v>1.081014242604739E-3</v>
      </c>
      <c r="N22" s="2">
        <v>-23.770946500936734</v>
      </c>
      <c r="O22" s="2">
        <v>-0.49460038688642338</v>
      </c>
      <c r="P22" s="14">
        <v>29.377534901562612</v>
      </c>
      <c r="Q22" s="4">
        <v>0.84394792516245132</v>
      </c>
      <c r="R22" s="4">
        <f t="shared" si="2"/>
        <v>34.809653564712228</v>
      </c>
      <c r="S22" s="10">
        <f t="shared" si="3"/>
        <v>3.6797309448426152E-3</v>
      </c>
      <c r="T22" s="9">
        <f t="shared" si="1"/>
        <v>-9.7179381603275643E-4</v>
      </c>
      <c r="U22" s="2">
        <v>1.1005319232202986</v>
      </c>
      <c r="V22" s="9">
        <v>6.4923697282983556E-2</v>
      </c>
      <c r="W22">
        <v>1</v>
      </c>
    </row>
    <row r="23" spans="1:25" x14ac:dyDescent="0.2">
      <c r="A23" s="1">
        <v>45147</v>
      </c>
      <c r="B23" t="s">
        <v>5</v>
      </c>
      <c r="C23" t="s">
        <v>85</v>
      </c>
      <c r="D23">
        <v>4</v>
      </c>
      <c r="E23">
        <v>2</v>
      </c>
      <c r="F23">
        <v>23.1</v>
      </c>
      <c r="G23">
        <v>2.8179999999999996</v>
      </c>
      <c r="H23">
        <v>75</v>
      </c>
      <c r="I23">
        <v>11</v>
      </c>
      <c r="J23">
        <v>16</v>
      </c>
      <c r="K23">
        <v>72</v>
      </c>
      <c r="L23" s="3">
        <v>293.90363322587501</v>
      </c>
      <c r="M23" s="8">
        <f t="shared" si="0"/>
        <v>2.1526596153216299E-3</v>
      </c>
      <c r="N23" s="2">
        <v>55.750460371818804</v>
      </c>
      <c r="O23" s="2">
        <v>0.51316106499615177</v>
      </c>
      <c r="P23" s="14">
        <v>26.660695950834668</v>
      </c>
      <c r="Q23" s="4">
        <v>0.95409048045824707</v>
      </c>
      <c r="R23" s="4">
        <f t="shared" si="2"/>
        <v>27.943571911575525</v>
      </c>
      <c r="S23" s="10">
        <f t="shared" si="3"/>
        <v>8.0742814039490088E-3</v>
      </c>
      <c r="T23" s="9">
        <f t="shared" si="1"/>
        <v>2.5114236713861247E-3</v>
      </c>
      <c r="U23" s="2">
        <v>0.4513824761908064</v>
      </c>
      <c r="V23" s="9">
        <v>8.6619661414635701E-2</v>
      </c>
      <c r="W23">
        <v>1</v>
      </c>
    </row>
    <row r="24" spans="1:25" x14ac:dyDescent="0.2">
      <c r="A24" s="1">
        <v>45147</v>
      </c>
      <c r="B24" t="s">
        <v>5</v>
      </c>
      <c r="C24" t="s">
        <v>85</v>
      </c>
      <c r="D24">
        <v>5</v>
      </c>
      <c r="E24">
        <v>2</v>
      </c>
      <c r="F24">
        <v>23.404</v>
      </c>
      <c r="G24">
        <v>2.7039999999999997</v>
      </c>
      <c r="H24">
        <v>68</v>
      </c>
      <c r="I24">
        <v>10</v>
      </c>
      <c r="J24">
        <v>16</v>
      </c>
      <c r="K24">
        <v>75</v>
      </c>
      <c r="L24" s="3">
        <v>257.66296492301598</v>
      </c>
      <c r="M24" s="8">
        <f t="shared" si="0"/>
        <v>1.9926674168605297E-3</v>
      </c>
      <c r="N24" s="2">
        <v>58.934349951094468</v>
      </c>
      <c r="O24" s="2">
        <v>0.15642777560616064</v>
      </c>
      <c r="P24" s="14">
        <v>26.210136678576092</v>
      </c>
      <c r="Q24" s="4">
        <v>0.89331794727460345</v>
      </c>
      <c r="R24" s="4">
        <f t="shared" si="2"/>
        <v>29.3402105695288</v>
      </c>
      <c r="S24" s="10">
        <f t="shared" si="3"/>
        <v>7.6026593882256117E-3</v>
      </c>
      <c r="T24" s="9">
        <f t="shared" si="1"/>
        <v>2.7004877982616349E-3</v>
      </c>
      <c r="U24" s="2">
        <v>0.89798814005101735</v>
      </c>
      <c r="V24" s="9">
        <v>9.7017538465259442E-2</v>
      </c>
      <c r="W24">
        <v>1</v>
      </c>
    </row>
    <row r="25" spans="1:25" x14ac:dyDescent="0.2">
      <c r="A25" s="1">
        <v>45147</v>
      </c>
      <c r="B25" t="s">
        <v>5</v>
      </c>
      <c r="C25" t="s">
        <v>85</v>
      </c>
      <c r="D25">
        <v>6</v>
      </c>
      <c r="E25">
        <v>2</v>
      </c>
      <c r="F25">
        <v>27.014000000000003</v>
      </c>
      <c r="G25">
        <v>2.9779999999999998</v>
      </c>
      <c r="H25">
        <v>78</v>
      </c>
      <c r="I25">
        <v>10</v>
      </c>
      <c r="J25">
        <v>16</v>
      </c>
      <c r="K25">
        <v>60</v>
      </c>
      <c r="L25" s="3">
        <v>256.25220772853299</v>
      </c>
      <c r="M25" s="8">
        <f t="shared" si="0"/>
        <v>2.0769748382084845E-3</v>
      </c>
      <c r="N25" s="2">
        <v>45.051113772498219</v>
      </c>
      <c r="O25" s="2">
        <v>0.87649047195846042</v>
      </c>
      <c r="P25" s="14">
        <v>23.6435370143911</v>
      </c>
      <c r="Q25" s="4">
        <v>0.94294081885510062</v>
      </c>
      <c r="R25" s="4">
        <f t="shared" si="2"/>
        <v>25.07425338007808</v>
      </c>
      <c r="S25" s="10">
        <f t="shared" si="3"/>
        <v>8.7845352281441368E-3</v>
      </c>
      <c r="T25" s="9">
        <f t="shared" si="1"/>
        <v>2.2884218891546324E-3</v>
      </c>
      <c r="U25" s="2">
        <v>1.3594725870373425</v>
      </c>
      <c r="V25" s="9">
        <v>7.9364623683649965E-2</v>
      </c>
      <c r="W25">
        <v>1</v>
      </c>
    </row>
    <row r="26" spans="1:25" x14ac:dyDescent="0.2">
      <c r="A26" s="1">
        <v>45147</v>
      </c>
      <c r="B26" t="s">
        <v>5</v>
      </c>
      <c r="C26" t="s">
        <v>85</v>
      </c>
      <c r="D26">
        <v>1</v>
      </c>
      <c r="E26">
        <v>3</v>
      </c>
      <c r="F26">
        <v>21.372</v>
      </c>
      <c r="G26">
        <v>2.8309999999999995</v>
      </c>
      <c r="H26">
        <v>76</v>
      </c>
      <c r="I26">
        <v>10</v>
      </c>
      <c r="J26">
        <v>16</v>
      </c>
      <c r="K26">
        <v>135</v>
      </c>
      <c r="L26" s="3">
        <v>256.30553435979903</v>
      </c>
      <c r="M26" s="8">
        <f t="shared" si="0"/>
        <v>1.7288714297776307E-3</v>
      </c>
      <c r="N26" s="2">
        <v>138.20053704991074</v>
      </c>
      <c r="O26" s="2">
        <v>1.7606592990796261</v>
      </c>
      <c r="P26" s="14">
        <v>28.594391985799472</v>
      </c>
      <c r="Q26" s="4">
        <v>0.92328750512142821</v>
      </c>
      <c r="R26" s="4">
        <f t="shared" si="2"/>
        <v>30.970192737568585</v>
      </c>
      <c r="S26" s="10">
        <f t="shared" si="3"/>
        <v>6.0461905629475236E-3</v>
      </c>
      <c r="T26" s="9">
        <f t="shared" si="1"/>
        <v>5.8045943092397663E-3</v>
      </c>
      <c r="U26" s="2">
        <v>2.7603990445044229</v>
      </c>
      <c r="V26" s="9">
        <v>2.7105986471892645E-2</v>
      </c>
      <c r="W26">
        <v>1</v>
      </c>
    </row>
    <row r="27" spans="1:25" x14ac:dyDescent="0.2">
      <c r="A27" s="1">
        <v>45147</v>
      </c>
      <c r="B27" t="s">
        <v>5</v>
      </c>
      <c r="C27" t="s">
        <v>85</v>
      </c>
      <c r="D27">
        <v>2</v>
      </c>
      <c r="E27">
        <v>3</v>
      </c>
      <c r="F27">
        <v>23.186</v>
      </c>
      <c r="G27">
        <v>3.1509999999999989</v>
      </c>
      <c r="H27">
        <v>73</v>
      </c>
      <c r="I27">
        <v>10</v>
      </c>
      <c r="J27">
        <v>16</v>
      </c>
      <c r="K27">
        <v>130</v>
      </c>
      <c r="L27" s="3">
        <v>280.54251155699501</v>
      </c>
      <c r="M27" s="8">
        <f t="shared" si="0"/>
        <v>1.844486693391598E-3</v>
      </c>
      <c r="N27" s="2">
        <v>118.18872840679253</v>
      </c>
      <c r="O27" s="2">
        <v>3.9912248149834625E-3</v>
      </c>
      <c r="P27" s="14">
        <v>29.264354106449236</v>
      </c>
      <c r="Q27" s="4">
        <v>0.92721852715937103</v>
      </c>
      <c r="R27" s="4">
        <f t="shared" si="2"/>
        <v>31.561442366885814</v>
      </c>
      <c r="S27" s="10">
        <f t="shared" si="3"/>
        <v>6.3028443637685233E-3</v>
      </c>
      <c r="T27" s="9">
        <f t="shared" si="1"/>
        <v>4.8504286921977986E-3</v>
      </c>
      <c r="U27" s="2">
        <v>3.2036373799289368</v>
      </c>
      <c r="V27" s="9">
        <v>3.6294208333329171E-2</v>
      </c>
      <c r="W27">
        <v>1</v>
      </c>
    </row>
    <row r="28" spans="1:25" x14ac:dyDescent="0.2">
      <c r="A28" s="1">
        <v>45147</v>
      </c>
      <c r="B28" t="s">
        <v>5</v>
      </c>
      <c r="C28" t="s">
        <v>85</v>
      </c>
      <c r="D28">
        <v>3</v>
      </c>
      <c r="E28">
        <v>3</v>
      </c>
      <c r="F28">
        <v>16.482999999999997</v>
      </c>
      <c r="G28">
        <v>2.3390000000000004</v>
      </c>
      <c r="H28">
        <v>53</v>
      </c>
      <c r="I28">
        <v>10</v>
      </c>
      <c r="J28">
        <v>16</v>
      </c>
      <c r="K28">
        <v>90</v>
      </c>
      <c r="L28" s="3">
        <v>171.68247348434801</v>
      </c>
      <c r="M28" s="8">
        <f t="shared" si="0"/>
        <v>1.081014242604739E-3</v>
      </c>
      <c r="N28" s="2">
        <v>110.21398137483285</v>
      </c>
      <c r="O28" s="2">
        <v>1.9123506913580961</v>
      </c>
      <c r="P28" s="14">
        <v>29.377534901562612</v>
      </c>
      <c r="Q28" s="4">
        <v>0.84394792516245132</v>
      </c>
      <c r="R28" s="4">
        <f t="shared" si="2"/>
        <v>34.809653564712228</v>
      </c>
      <c r="S28" s="10">
        <f t="shared" si="3"/>
        <v>3.6797309448426152E-3</v>
      </c>
      <c r="T28" s="9">
        <f t="shared" si="1"/>
        <v>4.5057215343188494E-3</v>
      </c>
      <c r="U28" s="2">
        <v>2.5928699430376945</v>
      </c>
      <c r="V28" s="9">
        <v>6.2467132117312037E-2</v>
      </c>
      <c r="W28">
        <v>1</v>
      </c>
    </row>
    <row r="29" spans="1:25" x14ac:dyDescent="0.2">
      <c r="A29" s="1">
        <v>45147</v>
      </c>
      <c r="B29" t="s">
        <v>5</v>
      </c>
      <c r="C29" t="s">
        <v>85</v>
      </c>
      <c r="D29">
        <v>4</v>
      </c>
      <c r="E29">
        <v>4</v>
      </c>
      <c r="F29">
        <v>23.1</v>
      </c>
      <c r="G29">
        <v>2.8179999999999996</v>
      </c>
      <c r="H29">
        <v>75</v>
      </c>
      <c r="I29">
        <v>11</v>
      </c>
      <c r="J29">
        <v>16</v>
      </c>
      <c r="K29">
        <v>280</v>
      </c>
      <c r="L29" s="3">
        <v>293.90363322587501</v>
      </c>
      <c r="M29" s="8">
        <f t="shared" si="0"/>
        <v>2.1526596153216299E-3</v>
      </c>
      <c r="N29" s="2">
        <v>177.16703669492119</v>
      </c>
      <c r="O29" s="2">
        <v>5.82998737487965</v>
      </c>
      <c r="P29" s="14">
        <v>26.660695950834668</v>
      </c>
      <c r="Q29" s="4">
        <v>0.95409048045824707</v>
      </c>
      <c r="R29" s="4">
        <f t="shared" si="2"/>
        <v>27.943571911575525</v>
      </c>
      <c r="S29" s="10">
        <f t="shared" si="3"/>
        <v>8.0742814039490088E-3</v>
      </c>
      <c r="T29" s="9">
        <f t="shared" si="1"/>
        <v>7.9809473639767814E-3</v>
      </c>
      <c r="U29" s="2">
        <v>1.6484142118027303</v>
      </c>
      <c r="V29" s="9">
        <v>0.12400733909744666</v>
      </c>
      <c r="W29">
        <v>1</v>
      </c>
    </row>
    <row r="30" spans="1:25" x14ac:dyDescent="0.2">
      <c r="A30" s="1">
        <v>45147</v>
      </c>
      <c r="B30" t="s">
        <v>5</v>
      </c>
      <c r="C30" t="s">
        <v>85</v>
      </c>
      <c r="D30">
        <v>5</v>
      </c>
      <c r="E30">
        <v>4</v>
      </c>
      <c r="F30">
        <v>23.404</v>
      </c>
      <c r="G30">
        <v>2.7039999999999997</v>
      </c>
      <c r="H30">
        <v>68</v>
      </c>
      <c r="I30">
        <v>10</v>
      </c>
      <c r="J30">
        <v>16</v>
      </c>
      <c r="K30">
        <v>320</v>
      </c>
      <c r="L30" s="3">
        <v>257.66296492301598</v>
      </c>
      <c r="M30" s="8">
        <f t="shared" si="0"/>
        <v>1.9926674168605297E-3</v>
      </c>
      <c r="N30" s="2">
        <v>164.11554916234817</v>
      </c>
      <c r="O30" s="2">
        <v>3.7843773256733599</v>
      </c>
      <c r="P30" s="14">
        <v>26.210136678576092</v>
      </c>
      <c r="Q30" s="4">
        <v>0.89331794727460345</v>
      </c>
      <c r="R30" s="4">
        <f t="shared" si="2"/>
        <v>29.3402105695288</v>
      </c>
      <c r="S30" s="10">
        <f t="shared" si="3"/>
        <v>7.6026593882256117E-3</v>
      </c>
      <c r="T30" s="9">
        <f t="shared" si="1"/>
        <v>7.5200971655020044E-3</v>
      </c>
      <c r="U30" s="2">
        <v>2.0821233937100381</v>
      </c>
      <c r="V30" s="9">
        <v>0.11941887974313306</v>
      </c>
      <c r="W30">
        <v>1</v>
      </c>
    </row>
    <row r="31" spans="1:25" x14ac:dyDescent="0.2">
      <c r="A31" s="1">
        <v>45147</v>
      </c>
      <c r="B31" t="s">
        <v>5</v>
      </c>
      <c r="C31" t="s">
        <v>85</v>
      </c>
      <c r="D31">
        <v>6</v>
      </c>
      <c r="E31">
        <v>4</v>
      </c>
      <c r="F31">
        <v>27.014000000000003</v>
      </c>
      <c r="G31">
        <v>2.9779999999999998</v>
      </c>
      <c r="H31">
        <v>78</v>
      </c>
      <c r="I31">
        <v>10</v>
      </c>
      <c r="J31">
        <v>16</v>
      </c>
      <c r="K31">
        <v>280</v>
      </c>
      <c r="L31" s="3">
        <v>256.25220772853299</v>
      </c>
      <c r="M31" s="8">
        <f t="shared" si="0"/>
        <v>2.0769748382084845E-3</v>
      </c>
      <c r="N31" s="2">
        <v>142.23361527290101</v>
      </c>
      <c r="O31" s="2">
        <v>8.1364785634359862</v>
      </c>
      <c r="P31" s="14">
        <v>23.6435370143911</v>
      </c>
      <c r="Q31" s="4">
        <v>0.94294081885510062</v>
      </c>
      <c r="R31" s="4">
        <f t="shared" si="2"/>
        <v>25.07425338007808</v>
      </c>
      <c r="S31" s="10">
        <f t="shared" si="3"/>
        <v>8.7845352281441368E-3</v>
      </c>
      <c r="T31" s="9">
        <f t="shared" si="1"/>
        <v>7.22491612988275E-3</v>
      </c>
      <c r="U31" s="2">
        <v>2.7944798736026417</v>
      </c>
      <c r="V31" s="9">
        <v>0.12219258057821285</v>
      </c>
      <c r="W31">
        <v>1</v>
      </c>
    </row>
    <row r="32" spans="1:25" x14ac:dyDescent="0.2">
      <c r="A32" s="1">
        <v>45147</v>
      </c>
      <c r="B32" t="s">
        <v>5</v>
      </c>
      <c r="C32" t="s">
        <v>85</v>
      </c>
      <c r="D32">
        <v>1</v>
      </c>
      <c r="E32">
        <v>5</v>
      </c>
      <c r="F32">
        <v>21.372</v>
      </c>
      <c r="G32">
        <v>2.8309999999999995</v>
      </c>
      <c r="H32">
        <v>76</v>
      </c>
      <c r="I32">
        <v>10</v>
      </c>
      <c r="J32">
        <v>16</v>
      </c>
      <c r="K32">
        <v>473</v>
      </c>
      <c r="L32" s="3">
        <v>256.30553435979903</v>
      </c>
      <c r="M32" s="8">
        <f t="shared" si="0"/>
        <v>1.7288714297776307E-3</v>
      </c>
      <c r="N32" s="2">
        <v>220.66676913435745</v>
      </c>
      <c r="O32" s="2">
        <v>1.0284290264652756</v>
      </c>
      <c r="P32" s="14">
        <v>28.594391985799472</v>
      </c>
      <c r="Q32" s="4">
        <v>0.92328750512142821</v>
      </c>
      <c r="R32" s="4">
        <f t="shared" si="2"/>
        <v>30.970192737568585</v>
      </c>
      <c r="S32" s="10">
        <f t="shared" si="3"/>
        <v>6.0461905629475236E-3</v>
      </c>
      <c r="T32" s="9">
        <f t="shared" si="1"/>
        <v>9.2682785443375659E-3</v>
      </c>
      <c r="U32" s="2">
        <v>5.2546188018033568</v>
      </c>
      <c r="V32" s="9">
        <v>6.7974543159024528E-2</v>
      </c>
      <c r="W32">
        <v>1</v>
      </c>
    </row>
    <row r="33" spans="1:24" x14ac:dyDescent="0.2">
      <c r="A33" s="1">
        <v>45147</v>
      </c>
      <c r="B33" t="s">
        <v>5</v>
      </c>
      <c r="C33" t="s">
        <v>85</v>
      </c>
      <c r="D33">
        <v>2</v>
      </c>
      <c r="E33">
        <v>5</v>
      </c>
      <c r="F33">
        <v>23.186</v>
      </c>
      <c r="G33">
        <v>3.1509999999999989</v>
      </c>
      <c r="H33">
        <v>73</v>
      </c>
      <c r="I33">
        <v>10</v>
      </c>
      <c r="J33">
        <v>16</v>
      </c>
      <c r="K33">
        <v>475</v>
      </c>
      <c r="L33" s="3">
        <v>280.54251155699501</v>
      </c>
      <c r="M33" s="8">
        <f t="shared" si="0"/>
        <v>1.844486693391598E-3</v>
      </c>
      <c r="N33" s="2">
        <v>185.77329856499256</v>
      </c>
      <c r="O33" s="2">
        <v>1.832838786288602</v>
      </c>
      <c r="P33" s="14">
        <v>29.264354106449236</v>
      </c>
      <c r="Q33" s="4">
        <v>0.92721852715937103</v>
      </c>
      <c r="R33" s="4">
        <f t="shared" si="2"/>
        <v>31.561442366885814</v>
      </c>
      <c r="S33" s="10">
        <f t="shared" si="3"/>
        <v>6.3028443637685233E-3</v>
      </c>
      <c r="T33" s="9">
        <f t="shared" si="1"/>
        <v>7.6240784527476235E-3</v>
      </c>
      <c r="U33" s="2">
        <v>5.2546188018033568</v>
      </c>
      <c r="V33" s="9">
        <v>6.8258669778392692E-2</v>
      </c>
      <c r="W33">
        <v>1</v>
      </c>
    </row>
    <row r="34" spans="1:24" x14ac:dyDescent="0.2">
      <c r="A34" s="1">
        <v>45147</v>
      </c>
      <c r="B34" t="s">
        <v>5</v>
      </c>
      <c r="C34" t="s">
        <v>85</v>
      </c>
      <c r="D34">
        <v>3</v>
      </c>
      <c r="E34">
        <v>5</v>
      </c>
      <c r="F34">
        <v>16.482999999999997</v>
      </c>
      <c r="G34">
        <v>2.3390000000000004</v>
      </c>
      <c r="H34">
        <v>53</v>
      </c>
      <c r="I34">
        <v>10</v>
      </c>
      <c r="J34">
        <v>16</v>
      </c>
      <c r="K34">
        <v>348</v>
      </c>
      <c r="L34" s="3">
        <v>171.68247348434801</v>
      </c>
      <c r="M34" s="8">
        <f t="shared" si="0"/>
        <v>1.081014242604739E-3</v>
      </c>
      <c r="N34" s="2">
        <v>187.98032560285353</v>
      </c>
      <c r="O34" s="2">
        <v>2.0858061262405521</v>
      </c>
      <c r="P34" s="14">
        <v>29.377534901562612</v>
      </c>
      <c r="Q34" s="4">
        <v>0.84394792516245132</v>
      </c>
      <c r="R34" s="4">
        <f t="shared" si="2"/>
        <v>34.809653564712228</v>
      </c>
      <c r="S34" s="10">
        <f t="shared" si="3"/>
        <v>3.6797309448426152E-3</v>
      </c>
      <c r="T34" s="9">
        <f t="shared" si="1"/>
        <v>7.6849324426134383E-3</v>
      </c>
      <c r="U34" s="2">
        <v>5.0548379401762045</v>
      </c>
      <c r="V34" s="9">
        <v>5.5125251774453467E-2</v>
      </c>
      <c r="W34">
        <v>1</v>
      </c>
    </row>
    <row r="35" spans="1:24" x14ac:dyDescent="0.2">
      <c r="A35" s="1">
        <v>45147</v>
      </c>
      <c r="B35" t="s">
        <v>5</v>
      </c>
      <c r="C35" t="s">
        <v>85</v>
      </c>
      <c r="D35">
        <v>4</v>
      </c>
      <c r="E35">
        <v>6</v>
      </c>
      <c r="F35">
        <v>23.1</v>
      </c>
      <c r="G35">
        <v>2.8179999999999996</v>
      </c>
      <c r="H35">
        <v>75</v>
      </c>
      <c r="I35">
        <v>11</v>
      </c>
      <c r="J35">
        <v>16</v>
      </c>
      <c r="K35">
        <v>1320</v>
      </c>
      <c r="L35" s="3">
        <v>293.90363322587501</v>
      </c>
      <c r="M35" s="8">
        <f t="shared" si="0"/>
        <v>2.1526596153216299E-3</v>
      </c>
      <c r="N35" s="2">
        <v>264.92296955241915</v>
      </c>
      <c r="O35" s="2">
        <v>3.4946814442264875</v>
      </c>
      <c r="P35" s="14">
        <v>26.660695950834668</v>
      </c>
      <c r="Q35" s="4">
        <v>0.95409048045824707</v>
      </c>
      <c r="R35" s="4">
        <f t="shared" si="2"/>
        <v>27.943571911575525</v>
      </c>
      <c r="S35" s="10">
        <f t="shared" si="3"/>
        <v>8.0742814039490088E-3</v>
      </c>
      <c r="T35" s="9">
        <f t="shared" si="1"/>
        <v>1.1934140317237081E-2</v>
      </c>
      <c r="U35" s="2">
        <v>4.7410619009842909</v>
      </c>
      <c r="V35" s="9">
        <v>0.12358598540367448</v>
      </c>
      <c r="W35">
        <v>1</v>
      </c>
    </row>
    <row r="36" spans="1:24" x14ac:dyDescent="0.2">
      <c r="A36" s="1">
        <v>45147</v>
      </c>
      <c r="B36" t="s">
        <v>5</v>
      </c>
      <c r="C36" t="s">
        <v>85</v>
      </c>
      <c r="D36">
        <v>5</v>
      </c>
      <c r="E36">
        <v>6</v>
      </c>
      <c r="F36">
        <v>23.404</v>
      </c>
      <c r="G36">
        <v>2.7039999999999997</v>
      </c>
      <c r="H36">
        <v>68</v>
      </c>
      <c r="I36">
        <v>10</v>
      </c>
      <c r="J36">
        <v>16</v>
      </c>
      <c r="K36">
        <v>1359</v>
      </c>
      <c r="L36" s="3">
        <v>257.66296492301598</v>
      </c>
      <c r="M36" s="8">
        <f t="shared" si="0"/>
        <v>1.9926674168605297E-3</v>
      </c>
      <c r="N36" s="2">
        <v>240.24938922820371</v>
      </c>
      <c r="O36" s="2">
        <v>3.9048059468824374</v>
      </c>
      <c r="P36" s="14">
        <v>26.210136678576092</v>
      </c>
      <c r="Q36" s="4">
        <v>0.89331794727460345</v>
      </c>
      <c r="R36" s="4">
        <f t="shared" si="2"/>
        <v>29.3402105695288</v>
      </c>
      <c r="S36" s="10">
        <f t="shared" si="3"/>
        <v>7.6026593882256117E-3</v>
      </c>
      <c r="T36" s="9">
        <f t="shared" si="1"/>
        <v>1.1008699420439196E-2</v>
      </c>
      <c r="U36" s="2">
        <v>4.8551389010226575</v>
      </c>
      <c r="V36" s="9">
        <v>0.1319632631811882</v>
      </c>
      <c r="W36">
        <v>1</v>
      </c>
    </row>
    <row r="37" spans="1:24" x14ac:dyDescent="0.2">
      <c r="A37" s="1">
        <v>45147</v>
      </c>
      <c r="B37" t="s">
        <v>5</v>
      </c>
      <c r="C37" t="s">
        <v>85</v>
      </c>
      <c r="D37">
        <v>6</v>
      </c>
      <c r="E37">
        <v>6</v>
      </c>
      <c r="F37">
        <v>27.014000000000003</v>
      </c>
      <c r="G37">
        <v>2.9779999999999998</v>
      </c>
      <c r="H37">
        <v>78</v>
      </c>
      <c r="I37">
        <v>10</v>
      </c>
      <c r="J37">
        <v>16</v>
      </c>
      <c r="K37">
        <v>1218</v>
      </c>
      <c r="L37" s="3">
        <v>256.25220772853299</v>
      </c>
      <c r="M37" s="8">
        <f t="shared" si="0"/>
        <v>2.0769748382084845E-3</v>
      </c>
      <c r="N37" s="2">
        <v>198.16777074942934</v>
      </c>
      <c r="O37" s="2">
        <v>7.8933734676007505</v>
      </c>
      <c r="P37" s="14">
        <v>23.6435370143911</v>
      </c>
      <c r="Q37" s="4">
        <v>0.94294081885510062</v>
      </c>
      <c r="R37" s="4">
        <f t="shared" si="2"/>
        <v>25.07425338007808</v>
      </c>
      <c r="S37" s="10">
        <f t="shared" si="3"/>
        <v>8.7845352281441368E-3</v>
      </c>
      <c r="T37" s="9">
        <f t="shared" si="1"/>
        <v>1.0066154337449663E-2</v>
      </c>
      <c r="U37" s="2">
        <v>4.7695786462242822</v>
      </c>
      <c r="V37" s="9">
        <v>7.9956961756580416E-2</v>
      </c>
      <c r="W37">
        <v>1</v>
      </c>
    </row>
    <row r="38" spans="1:24" x14ac:dyDescent="0.2">
      <c r="A38" s="1">
        <v>45161</v>
      </c>
      <c r="B38" t="s">
        <v>5</v>
      </c>
      <c r="C38" t="s">
        <v>85</v>
      </c>
      <c r="D38">
        <v>1</v>
      </c>
      <c r="E38">
        <v>1</v>
      </c>
      <c r="F38">
        <v>17.494</v>
      </c>
      <c r="G38">
        <v>2.4099999999999993</v>
      </c>
      <c r="H38">
        <v>54</v>
      </c>
      <c r="I38">
        <v>9</v>
      </c>
      <c r="J38">
        <v>30</v>
      </c>
      <c r="K38">
        <v>0</v>
      </c>
      <c r="L38" s="3">
        <v>273.25265479070799</v>
      </c>
      <c r="M38" s="8">
        <f t="shared" si="0"/>
        <v>1.7722944891320764E-3</v>
      </c>
      <c r="N38" s="2">
        <v>-18.498827810950573</v>
      </c>
      <c r="O38" s="2">
        <v>1.9361329317179008</v>
      </c>
      <c r="P38" s="14">
        <v>28.987110381583715</v>
      </c>
      <c r="Q38" s="4">
        <v>0.9960664944421197</v>
      </c>
      <c r="R38" s="4">
        <f t="shared" si="2"/>
        <v>29.101581614607884</v>
      </c>
      <c r="S38" s="10">
        <f t="shared" si="3"/>
        <v>6.1140778290824822E-3</v>
      </c>
      <c r="T38" s="9">
        <f t="shared" si="1"/>
        <v>-7.6644729013992203E-4</v>
      </c>
      <c r="U38" s="2">
        <v>2.7944798736026417</v>
      </c>
      <c r="V38" s="9">
        <v>4.0375394525628355E-2</v>
      </c>
      <c r="W38">
        <v>1</v>
      </c>
    </row>
    <row r="39" spans="1:24" x14ac:dyDescent="0.2">
      <c r="A39" s="1">
        <v>45161</v>
      </c>
      <c r="B39" t="s">
        <v>5</v>
      </c>
      <c r="C39" t="s">
        <v>85</v>
      </c>
      <c r="D39">
        <v>2</v>
      </c>
      <c r="E39">
        <v>1</v>
      </c>
      <c r="F39">
        <v>15.07</v>
      </c>
      <c r="G39">
        <v>1.7350000000000003</v>
      </c>
      <c r="H39">
        <v>46</v>
      </c>
      <c r="I39">
        <v>10</v>
      </c>
      <c r="J39">
        <v>30</v>
      </c>
      <c r="K39">
        <v>0</v>
      </c>
      <c r="L39" s="3">
        <v>206.107711401438</v>
      </c>
      <c r="M39" s="8">
        <f t="shared" si="0"/>
        <v>1.5995854001726129E-3</v>
      </c>
      <c r="N39" s="2">
        <v>-22.571216506433846</v>
      </c>
      <c r="O39" s="11">
        <v>32.078042180553396</v>
      </c>
      <c r="P39" s="14">
        <v>24.949443126631039</v>
      </c>
      <c r="Q39" s="4">
        <v>0.87383326249982851</v>
      </c>
      <c r="R39" s="4">
        <f t="shared" si="2"/>
        <v>28.551720559659898</v>
      </c>
      <c r="S39" s="10">
        <f t="shared" si="3"/>
        <v>6.4113070261885537E-3</v>
      </c>
      <c r="T39" s="9">
        <f t="shared" si="1"/>
        <v>-1.0865184800574542E-3</v>
      </c>
      <c r="U39" s="2">
        <v>3.5733130838951483</v>
      </c>
      <c r="W39">
        <v>2</v>
      </c>
      <c r="X39" t="s">
        <v>57</v>
      </c>
    </row>
    <row r="40" spans="1:24" x14ac:dyDescent="0.2">
      <c r="A40" s="1">
        <v>45161</v>
      </c>
      <c r="B40" t="s">
        <v>5</v>
      </c>
      <c r="C40" t="s">
        <v>85</v>
      </c>
      <c r="D40">
        <v>3</v>
      </c>
      <c r="E40">
        <v>1</v>
      </c>
      <c r="F40">
        <v>15.175000000000001</v>
      </c>
      <c r="G40">
        <v>1.7050000000000001</v>
      </c>
      <c r="H40">
        <v>47</v>
      </c>
      <c r="I40">
        <v>10</v>
      </c>
      <c r="J40">
        <v>30</v>
      </c>
      <c r="K40">
        <v>0</v>
      </c>
      <c r="L40" s="3">
        <v>197.97641265284099</v>
      </c>
      <c r="M40" s="8">
        <f t="shared" si="0"/>
        <v>1.5744076248233145E-3</v>
      </c>
      <c r="N40" s="2">
        <v>-17.448365145069978</v>
      </c>
      <c r="O40" s="11">
        <v>16.055192801415817</v>
      </c>
      <c r="P40" s="14">
        <v>24.383105378294022</v>
      </c>
      <c r="Q40" s="4">
        <v>0.75990660287081324</v>
      </c>
      <c r="R40" s="4">
        <f t="shared" si="2"/>
        <v>32.086976591831558</v>
      </c>
      <c r="S40" s="10">
        <f t="shared" si="3"/>
        <v>6.4569610818516207E-3</v>
      </c>
      <c r="T40" s="9">
        <f t="shared" si="1"/>
        <v>-8.5942648461355268E-4</v>
      </c>
      <c r="U40" s="2">
        <v>4.0002126408309566</v>
      </c>
      <c r="W40">
        <v>2</v>
      </c>
      <c r="X40" t="s">
        <v>58</v>
      </c>
    </row>
    <row r="41" spans="1:24" x14ac:dyDescent="0.2">
      <c r="A41" s="1">
        <v>45161</v>
      </c>
      <c r="B41" t="s">
        <v>5</v>
      </c>
      <c r="C41" t="s">
        <v>85</v>
      </c>
      <c r="D41">
        <v>4</v>
      </c>
      <c r="E41">
        <v>2</v>
      </c>
      <c r="F41">
        <v>17.312999999999999</v>
      </c>
      <c r="G41">
        <v>2.2519999999999998</v>
      </c>
      <c r="H41">
        <v>60</v>
      </c>
      <c r="I41">
        <v>9</v>
      </c>
      <c r="J41">
        <v>30</v>
      </c>
      <c r="K41">
        <v>72</v>
      </c>
      <c r="L41" s="3">
        <v>250.581089969088</v>
      </c>
      <c r="M41" s="8">
        <f t="shared" si="0"/>
        <v>1.7212805217612427E-3</v>
      </c>
      <c r="N41" s="2">
        <v>53.886004031684536</v>
      </c>
      <c r="O41" s="2">
        <v>-0.23889350165249207</v>
      </c>
      <c r="P41" s="14">
        <v>28.662535249558186</v>
      </c>
      <c r="Q41" s="4">
        <v>1.0182726461763036</v>
      </c>
      <c r="R41" s="4">
        <f t="shared" si="2"/>
        <v>28.148193273371657</v>
      </c>
      <c r="S41" s="10">
        <f t="shared" si="3"/>
        <v>6.0053324200893049E-3</v>
      </c>
      <c r="T41" s="9">
        <f t="shared" si="1"/>
        <v>2.2578983428568379E-3</v>
      </c>
      <c r="U41" s="2">
        <v>2.5133849454775534</v>
      </c>
      <c r="V41" s="9">
        <v>1.8968995358012709E-2</v>
      </c>
      <c r="W41">
        <v>1</v>
      </c>
    </row>
    <row r="42" spans="1:24" x14ac:dyDescent="0.2">
      <c r="A42" s="1">
        <v>45161</v>
      </c>
      <c r="B42" t="s">
        <v>5</v>
      </c>
      <c r="C42" t="s">
        <v>85</v>
      </c>
      <c r="D42">
        <v>5</v>
      </c>
      <c r="E42">
        <v>2</v>
      </c>
      <c r="F42">
        <v>17.932000000000002</v>
      </c>
      <c r="G42">
        <v>2.0390000000000006</v>
      </c>
      <c r="H42">
        <v>59</v>
      </c>
      <c r="I42">
        <v>9</v>
      </c>
      <c r="J42">
        <v>30</v>
      </c>
      <c r="K42">
        <v>70</v>
      </c>
      <c r="L42" s="3">
        <v>231.21263470314599</v>
      </c>
      <c r="M42" s="8">
        <f t="shared" si="0"/>
        <v>1.8168642705841381E-3</v>
      </c>
      <c r="N42" s="2">
        <v>65.075551162598373</v>
      </c>
      <c r="O42" s="2">
        <v>1.6279312505522487</v>
      </c>
      <c r="P42" s="14">
        <v>25.617771137046358</v>
      </c>
      <c r="Q42" s="4">
        <v>0.80971383792336948</v>
      </c>
      <c r="R42" s="4">
        <f t="shared" si="2"/>
        <v>31.638055245229484</v>
      </c>
      <c r="S42" s="10">
        <f t="shared" si="3"/>
        <v>7.0922027559092967E-3</v>
      </c>
      <c r="T42" s="9">
        <f t="shared" si="1"/>
        <v>3.0508406265390554E-3</v>
      </c>
      <c r="U42" s="2">
        <v>2.0367498836280227</v>
      </c>
      <c r="V42" s="9">
        <v>5.054778960366723E-2</v>
      </c>
      <c r="W42">
        <v>1</v>
      </c>
    </row>
    <row r="43" spans="1:24" x14ac:dyDescent="0.2">
      <c r="A43" s="1">
        <v>45161</v>
      </c>
      <c r="B43" t="s">
        <v>5</v>
      </c>
      <c r="C43" t="s">
        <v>85</v>
      </c>
      <c r="D43">
        <v>6</v>
      </c>
      <c r="E43">
        <v>2</v>
      </c>
      <c r="F43">
        <v>14.129000000000001</v>
      </c>
      <c r="G43">
        <v>1.9589999999999996</v>
      </c>
      <c r="H43">
        <v>55</v>
      </c>
      <c r="I43">
        <v>8</v>
      </c>
      <c r="J43">
        <v>30</v>
      </c>
      <c r="K43">
        <v>66</v>
      </c>
      <c r="L43" s="3">
        <v>270.96001071867101</v>
      </c>
      <c r="M43" s="8">
        <f t="shared" si="0"/>
        <v>1.7461502375167033E-3</v>
      </c>
      <c r="N43" s="2">
        <v>39.198906636025548</v>
      </c>
      <c r="O43" s="2">
        <v>0.52770861724870499</v>
      </c>
      <c r="P43" s="14">
        <v>28.492712142336117</v>
      </c>
      <c r="Q43" s="4">
        <v>0.94284708133971273</v>
      </c>
      <c r="R43" s="4">
        <f t="shared" si="2"/>
        <v>30.219865666710426</v>
      </c>
      <c r="S43" s="10">
        <f t="shared" si="3"/>
        <v>6.1284100607683894E-3</v>
      </c>
      <c r="T43" s="9">
        <f t="shared" si="1"/>
        <v>1.6522781908120162E-3</v>
      </c>
      <c r="U43" s="2">
        <v>3.5733130838951483</v>
      </c>
      <c r="V43" s="9">
        <v>3.3580221796017592E-2</v>
      </c>
      <c r="W43">
        <v>1</v>
      </c>
    </row>
    <row r="44" spans="1:24" x14ac:dyDescent="0.2">
      <c r="A44" s="1">
        <v>45161</v>
      </c>
      <c r="B44" t="s">
        <v>5</v>
      </c>
      <c r="C44" t="s">
        <v>85</v>
      </c>
      <c r="D44">
        <v>1</v>
      </c>
      <c r="E44">
        <v>3</v>
      </c>
      <c r="F44">
        <v>17.494</v>
      </c>
      <c r="G44">
        <v>2.4099999999999993</v>
      </c>
      <c r="H44">
        <v>54</v>
      </c>
      <c r="I44">
        <v>9</v>
      </c>
      <c r="J44">
        <v>30</v>
      </c>
      <c r="K44">
        <v>125</v>
      </c>
      <c r="L44" s="3">
        <v>273.25265479070799</v>
      </c>
      <c r="M44" s="8">
        <f t="shared" si="0"/>
        <v>1.7722944891320764E-3</v>
      </c>
      <c r="N44" s="2">
        <v>99.651958645979732</v>
      </c>
      <c r="O44" s="2">
        <v>0.77573215225692715</v>
      </c>
      <c r="P44" s="14">
        <v>28.987110381583715</v>
      </c>
      <c r="Q44" s="4">
        <v>0.9960664944421197</v>
      </c>
      <c r="R44" s="4">
        <f t="shared" si="2"/>
        <v>29.101581614607884</v>
      </c>
      <c r="S44" s="10">
        <f t="shared" si="3"/>
        <v>6.1140778290824822E-3</v>
      </c>
      <c r="T44" s="9">
        <f t="shared" si="1"/>
        <v>4.1288007241266399E-3</v>
      </c>
      <c r="U44" s="2">
        <v>4.1710776639284886</v>
      </c>
      <c r="V44" s="9">
        <v>3.5129111900071182E-2</v>
      </c>
      <c r="W44">
        <v>1</v>
      </c>
    </row>
    <row r="45" spans="1:24" x14ac:dyDescent="0.2">
      <c r="A45" s="1">
        <v>45161</v>
      </c>
      <c r="B45" t="s">
        <v>5</v>
      </c>
      <c r="C45" t="s">
        <v>85</v>
      </c>
      <c r="D45">
        <v>2</v>
      </c>
      <c r="E45">
        <v>3</v>
      </c>
      <c r="F45">
        <v>15.07</v>
      </c>
      <c r="G45">
        <v>1.7350000000000003</v>
      </c>
      <c r="H45">
        <v>46</v>
      </c>
      <c r="I45">
        <v>10</v>
      </c>
      <c r="J45">
        <v>30</v>
      </c>
      <c r="K45">
        <v>110</v>
      </c>
      <c r="L45" s="3">
        <v>206.107711401438</v>
      </c>
      <c r="M45" s="8">
        <f t="shared" si="0"/>
        <v>1.5995854001726129E-3</v>
      </c>
      <c r="N45" s="2">
        <v>92.546219427300699</v>
      </c>
      <c r="O45" s="2">
        <v>4.6551184833285202</v>
      </c>
      <c r="P45" s="14">
        <v>24.949443126631039</v>
      </c>
      <c r="Q45" s="4">
        <v>0.87383326249982851</v>
      </c>
      <c r="R45" s="4">
        <f t="shared" si="2"/>
        <v>28.551720559659898</v>
      </c>
      <c r="S45" s="10">
        <f t="shared" si="3"/>
        <v>6.4113070261885537E-3</v>
      </c>
      <c r="T45" s="9">
        <f t="shared" si="1"/>
        <v>4.454929473497897E-3</v>
      </c>
      <c r="U45" s="2">
        <v>4.7410619009842909</v>
      </c>
      <c r="V45" s="9">
        <v>0.18185247288056702</v>
      </c>
      <c r="W45">
        <v>1</v>
      </c>
    </row>
    <row r="46" spans="1:24" x14ac:dyDescent="0.2">
      <c r="A46" s="1">
        <v>45161</v>
      </c>
      <c r="B46" t="s">
        <v>5</v>
      </c>
      <c r="C46" t="s">
        <v>85</v>
      </c>
      <c r="D46">
        <v>3</v>
      </c>
      <c r="E46">
        <v>3</v>
      </c>
      <c r="F46">
        <v>15.175000000000001</v>
      </c>
      <c r="G46">
        <v>1.7050000000000001</v>
      </c>
      <c r="H46">
        <v>47</v>
      </c>
      <c r="I46">
        <v>10</v>
      </c>
      <c r="J46">
        <v>30</v>
      </c>
      <c r="K46">
        <v>74</v>
      </c>
      <c r="L46" s="3">
        <v>197.97641265284099</v>
      </c>
      <c r="M46" s="8">
        <f t="shared" si="0"/>
        <v>1.5744076248233145E-3</v>
      </c>
      <c r="N46" s="2">
        <v>69.570373967201803</v>
      </c>
      <c r="O46" s="2">
        <v>3.8978275754082667</v>
      </c>
      <c r="P46" s="14">
        <v>24.383105378294022</v>
      </c>
      <c r="Q46" s="4">
        <v>0.75990660287081324</v>
      </c>
      <c r="R46" s="4">
        <f t="shared" si="2"/>
        <v>32.086976591831558</v>
      </c>
      <c r="S46" s="10">
        <f t="shared" si="3"/>
        <v>6.4569610818516207E-3</v>
      </c>
      <c r="T46" s="9">
        <f t="shared" si="1"/>
        <v>3.4267177145118526E-3</v>
      </c>
      <c r="U46" s="2">
        <v>4.912187420120242</v>
      </c>
      <c r="V46" s="9">
        <v>4.632287087093348E-2</v>
      </c>
      <c r="W46">
        <v>1</v>
      </c>
    </row>
    <row r="47" spans="1:24" x14ac:dyDescent="0.2">
      <c r="A47" s="1">
        <v>45161</v>
      </c>
      <c r="B47" t="s">
        <v>5</v>
      </c>
      <c r="C47" t="s">
        <v>85</v>
      </c>
      <c r="D47">
        <v>4</v>
      </c>
      <c r="E47">
        <v>4</v>
      </c>
      <c r="F47">
        <v>17.312999999999999</v>
      </c>
      <c r="G47">
        <v>2.2519999999999998</v>
      </c>
      <c r="H47">
        <v>60</v>
      </c>
      <c r="I47">
        <v>9</v>
      </c>
      <c r="J47">
        <v>30</v>
      </c>
      <c r="K47">
        <v>267</v>
      </c>
      <c r="L47" s="3">
        <v>250.581089969088</v>
      </c>
      <c r="M47" s="8">
        <f t="shared" si="0"/>
        <v>1.7212805217612427E-3</v>
      </c>
      <c r="N47" s="2">
        <v>143.37826814217306</v>
      </c>
      <c r="O47" s="2">
        <v>2.6142676327130934</v>
      </c>
      <c r="P47" s="14">
        <v>28.662535249558186</v>
      </c>
      <c r="Q47" s="4">
        <v>1.0182726461763036</v>
      </c>
      <c r="R47" s="4">
        <f t="shared" si="2"/>
        <v>28.148193273371657</v>
      </c>
      <c r="S47" s="10">
        <f t="shared" si="3"/>
        <v>6.0053324200893049E-3</v>
      </c>
      <c r="T47" s="9">
        <f t="shared" si="1"/>
        <v>6.0077483913920059E-3</v>
      </c>
      <c r="U47" s="2">
        <v>3.8578710423590179</v>
      </c>
      <c r="V47" s="9">
        <v>5.1530187825301228E-2</v>
      </c>
      <c r="W47">
        <v>1</v>
      </c>
    </row>
    <row r="48" spans="1:24" x14ac:dyDescent="0.2">
      <c r="A48" s="1">
        <v>45161</v>
      </c>
      <c r="B48" t="s">
        <v>5</v>
      </c>
      <c r="C48" t="s">
        <v>85</v>
      </c>
      <c r="D48">
        <v>5</v>
      </c>
      <c r="E48">
        <v>4</v>
      </c>
      <c r="F48">
        <v>17.932000000000002</v>
      </c>
      <c r="G48">
        <v>2.0390000000000006</v>
      </c>
      <c r="H48">
        <v>59</v>
      </c>
      <c r="I48">
        <v>9</v>
      </c>
      <c r="J48">
        <v>30</v>
      </c>
      <c r="K48">
        <v>288</v>
      </c>
      <c r="L48" s="3">
        <v>231.21263470314599</v>
      </c>
      <c r="M48" s="8">
        <f t="shared" si="0"/>
        <v>1.8168642705841381E-3</v>
      </c>
      <c r="N48" s="2">
        <v>153.36712396453896</v>
      </c>
      <c r="O48" s="2">
        <v>2.0106976318425966E-3</v>
      </c>
      <c r="P48" s="14">
        <v>25.617771137046358</v>
      </c>
      <c r="Q48" s="4">
        <v>0.80971383792336948</v>
      </c>
      <c r="R48" s="4">
        <f t="shared" si="2"/>
        <v>31.638055245229484</v>
      </c>
      <c r="S48" s="10">
        <f t="shared" si="3"/>
        <v>7.0922027559092967E-3</v>
      </c>
      <c r="T48" s="9">
        <f t="shared" si="1"/>
        <v>7.1900835906463737E-3</v>
      </c>
      <c r="U48" s="2">
        <v>3.4879782583607897</v>
      </c>
      <c r="V48" s="9">
        <v>4.692475816653869E-2</v>
      </c>
      <c r="W48">
        <v>1</v>
      </c>
    </row>
    <row r="49" spans="1:23" x14ac:dyDescent="0.2">
      <c r="A49" s="1">
        <v>45161</v>
      </c>
      <c r="B49" t="s">
        <v>5</v>
      </c>
      <c r="C49" t="s">
        <v>85</v>
      </c>
      <c r="D49">
        <v>6</v>
      </c>
      <c r="E49">
        <v>4</v>
      </c>
      <c r="F49">
        <v>14.129000000000001</v>
      </c>
      <c r="G49">
        <v>1.9589999999999996</v>
      </c>
      <c r="H49">
        <v>55</v>
      </c>
      <c r="I49">
        <v>8</v>
      </c>
      <c r="J49">
        <v>30</v>
      </c>
      <c r="K49">
        <v>250</v>
      </c>
      <c r="L49" s="3">
        <v>270.96001071867101</v>
      </c>
      <c r="M49" s="8">
        <f t="shared" si="0"/>
        <v>1.7461502375167033E-3</v>
      </c>
      <c r="N49" s="2">
        <v>114.73879078433819</v>
      </c>
      <c r="O49" s="2">
        <v>1.8270220967306825</v>
      </c>
      <c r="P49" s="14">
        <v>28.492712142336117</v>
      </c>
      <c r="Q49" s="4">
        <v>0.94284708133971273</v>
      </c>
      <c r="R49" s="4">
        <f t="shared" si="2"/>
        <v>30.219865666710426</v>
      </c>
      <c r="S49" s="10">
        <f t="shared" si="3"/>
        <v>6.1284100607683894E-3</v>
      </c>
      <c r="T49" s="9">
        <f t="shared" si="1"/>
        <v>4.8363696317711034E-3</v>
      </c>
      <c r="U49" s="2">
        <v>4.6840334200435088</v>
      </c>
      <c r="V49" s="9">
        <v>1.3290261543264641E-2</v>
      </c>
      <c r="W49">
        <v>1</v>
      </c>
    </row>
    <row r="50" spans="1:23" x14ac:dyDescent="0.2">
      <c r="A50" s="1">
        <v>45161</v>
      </c>
      <c r="B50" t="s">
        <v>5</v>
      </c>
      <c r="C50" t="s">
        <v>85</v>
      </c>
      <c r="D50">
        <v>1</v>
      </c>
      <c r="E50">
        <v>5</v>
      </c>
      <c r="F50">
        <v>17.494</v>
      </c>
      <c r="G50">
        <v>2.4099999999999993</v>
      </c>
      <c r="H50">
        <v>54</v>
      </c>
      <c r="I50">
        <v>9</v>
      </c>
      <c r="J50">
        <v>30</v>
      </c>
      <c r="K50">
        <v>525</v>
      </c>
      <c r="L50" s="3">
        <v>273.25265479070799</v>
      </c>
      <c r="M50" s="8">
        <f t="shared" si="0"/>
        <v>1.7722944891320764E-3</v>
      </c>
      <c r="N50" s="2">
        <v>165.15679431932185</v>
      </c>
      <c r="O50" s="2">
        <v>3.7492727310227827</v>
      </c>
      <c r="P50" s="14">
        <v>28.987110381583715</v>
      </c>
      <c r="Q50" s="4">
        <v>0.9960664944421197</v>
      </c>
      <c r="R50" s="4">
        <f t="shared" si="2"/>
        <v>29.101581614607884</v>
      </c>
      <c r="S50" s="10">
        <f t="shared" si="3"/>
        <v>6.1140778290824822E-3</v>
      </c>
      <c r="T50" s="9">
        <f t="shared" si="1"/>
        <v>6.8428107309214479E-3</v>
      </c>
      <c r="U50" s="2">
        <v>5.8830341907760468</v>
      </c>
      <c r="V50" s="9">
        <v>3.1037713204794194E-2</v>
      </c>
      <c r="W50">
        <v>1</v>
      </c>
    </row>
    <row r="51" spans="1:23" x14ac:dyDescent="0.2">
      <c r="A51" s="1">
        <v>45161</v>
      </c>
      <c r="B51" t="s">
        <v>5</v>
      </c>
      <c r="C51" t="s">
        <v>85</v>
      </c>
      <c r="D51">
        <v>2</v>
      </c>
      <c r="E51">
        <v>5</v>
      </c>
      <c r="F51">
        <v>15.07</v>
      </c>
      <c r="G51">
        <v>1.7350000000000003</v>
      </c>
      <c r="H51">
        <v>46</v>
      </c>
      <c r="I51">
        <v>10</v>
      </c>
      <c r="J51">
        <v>30</v>
      </c>
      <c r="K51">
        <v>545</v>
      </c>
      <c r="L51" s="3">
        <v>206.107711401438</v>
      </c>
      <c r="M51" s="8">
        <f t="shared" si="0"/>
        <v>1.5995854001726129E-3</v>
      </c>
      <c r="N51" s="2">
        <v>124.39770495357904</v>
      </c>
      <c r="O51" s="2">
        <v>5.919067064077395</v>
      </c>
      <c r="P51" s="14">
        <v>24.949443126631039</v>
      </c>
      <c r="Q51" s="4">
        <v>0.87383326249982851</v>
      </c>
      <c r="R51" s="4">
        <f t="shared" si="2"/>
        <v>28.551720559659898</v>
      </c>
      <c r="S51" s="10">
        <f t="shared" si="3"/>
        <v>6.4113070261885537E-3</v>
      </c>
      <c r="T51" s="9">
        <f t="shared" si="1"/>
        <v>5.9881754831544558E-3</v>
      </c>
      <c r="U51" s="2">
        <v>6.1403461571104199</v>
      </c>
      <c r="V51" s="9">
        <v>0.16429657136309936</v>
      </c>
      <c r="W51">
        <v>1</v>
      </c>
    </row>
    <row r="52" spans="1:23" x14ac:dyDescent="0.2">
      <c r="A52" s="1">
        <v>45161</v>
      </c>
      <c r="B52" t="s">
        <v>5</v>
      </c>
      <c r="C52" t="s">
        <v>85</v>
      </c>
      <c r="D52">
        <v>3</v>
      </c>
      <c r="E52">
        <v>5</v>
      </c>
      <c r="F52">
        <v>15.175000000000001</v>
      </c>
      <c r="G52">
        <v>1.7050000000000001</v>
      </c>
      <c r="H52">
        <v>47</v>
      </c>
      <c r="I52">
        <v>10</v>
      </c>
      <c r="J52">
        <v>30</v>
      </c>
      <c r="K52">
        <v>400</v>
      </c>
      <c r="L52" s="3">
        <v>197.97641265284099</v>
      </c>
      <c r="M52" s="8">
        <f t="shared" ref="M52:M83" si="4">(L52/1000/1000/1000)*893.51*(F52/G52)</f>
        <v>1.5744076248233145E-3</v>
      </c>
      <c r="N52" s="2">
        <v>110.45899951628515</v>
      </c>
      <c r="O52" s="2">
        <v>-1.2296716901484734</v>
      </c>
      <c r="P52" s="14">
        <v>24.383105378294022</v>
      </c>
      <c r="Q52" s="4">
        <v>0.75990660287081324</v>
      </c>
      <c r="R52" s="4">
        <f t="shared" si="2"/>
        <v>32.086976591831558</v>
      </c>
      <c r="S52" s="10">
        <f t="shared" si="3"/>
        <v>6.4569610818516207E-3</v>
      </c>
      <c r="T52" s="9">
        <f t="shared" ref="T52:T83" si="5">((N52*G52))/((G52*(P52/100))/12.01*1000*1000)</f>
        <v>5.4407039776465166E-3</v>
      </c>
      <c r="U52" s="2">
        <v>6.0831540312224242</v>
      </c>
      <c r="V52" s="9">
        <v>6.1128697045744307E-2</v>
      </c>
      <c r="W52">
        <v>1</v>
      </c>
    </row>
    <row r="53" spans="1:23" x14ac:dyDescent="0.2">
      <c r="A53" s="1">
        <v>45161</v>
      </c>
      <c r="B53" t="s">
        <v>5</v>
      </c>
      <c r="C53" t="s">
        <v>85</v>
      </c>
      <c r="D53">
        <v>4</v>
      </c>
      <c r="E53">
        <v>6</v>
      </c>
      <c r="F53">
        <v>17.312999999999999</v>
      </c>
      <c r="G53">
        <v>2.2519999999999998</v>
      </c>
      <c r="H53">
        <v>60</v>
      </c>
      <c r="I53">
        <v>9</v>
      </c>
      <c r="J53">
        <v>30</v>
      </c>
      <c r="K53">
        <v>1395</v>
      </c>
      <c r="L53" s="3">
        <v>250.581089969088</v>
      </c>
      <c r="M53" s="8">
        <f t="shared" si="4"/>
        <v>1.7212805217612427E-3</v>
      </c>
      <c r="N53" s="2">
        <v>179.90081309375634</v>
      </c>
      <c r="O53" s="2">
        <v>2.0308771440718343</v>
      </c>
      <c r="P53" s="14">
        <v>28.662535249558186</v>
      </c>
      <c r="Q53" s="4">
        <v>1.0182726461763036</v>
      </c>
      <c r="R53" s="4">
        <f t="shared" si="2"/>
        <v>28.148193273371657</v>
      </c>
      <c r="S53" s="10">
        <f t="shared" si="3"/>
        <v>6.0053324200893049E-3</v>
      </c>
      <c r="T53" s="9">
        <f t="shared" si="5"/>
        <v>7.5380937047057556E-3</v>
      </c>
      <c r="U53" s="2">
        <v>5.7687167328560625</v>
      </c>
      <c r="V53" s="9">
        <v>5.1177015665799713E-2</v>
      </c>
      <c r="W53">
        <v>1</v>
      </c>
    </row>
    <row r="54" spans="1:23" x14ac:dyDescent="0.2">
      <c r="A54" s="1">
        <v>45161</v>
      </c>
      <c r="B54" t="s">
        <v>5</v>
      </c>
      <c r="C54" t="s">
        <v>85</v>
      </c>
      <c r="D54">
        <v>5</v>
      </c>
      <c r="E54">
        <v>6</v>
      </c>
      <c r="F54">
        <v>17.932000000000002</v>
      </c>
      <c r="G54">
        <v>2.0390000000000006</v>
      </c>
      <c r="H54">
        <v>59</v>
      </c>
      <c r="I54">
        <v>9</v>
      </c>
      <c r="J54">
        <v>30</v>
      </c>
      <c r="K54">
        <v>1517</v>
      </c>
      <c r="L54" s="3">
        <v>231.21263470314599</v>
      </c>
      <c r="M54" s="8">
        <f t="shared" si="4"/>
        <v>1.8168642705841381E-3</v>
      </c>
      <c r="N54" s="2">
        <v>190.54111514316068</v>
      </c>
      <c r="O54" s="2">
        <v>2.2362039757518364</v>
      </c>
      <c r="P54" s="14">
        <v>25.617771137046358</v>
      </c>
      <c r="Q54" s="4">
        <v>0.80971383792336948</v>
      </c>
      <c r="R54" s="4">
        <f t="shared" si="2"/>
        <v>31.638055245229484</v>
      </c>
      <c r="S54" s="10">
        <f t="shared" si="3"/>
        <v>7.0922027559092967E-3</v>
      </c>
      <c r="T54" s="9">
        <f t="shared" si="5"/>
        <v>8.9328567291323078E-3</v>
      </c>
      <c r="U54" s="2">
        <v>5.6829961728032758</v>
      </c>
      <c r="V54" s="9">
        <v>8.7462061215582421E-2</v>
      </c>
      <c r="W54">
        <v>1</v>
      </c>
    </row>
    <row r="55" spans="1:23" x14ac:dyDescent="0.2">
      <c r="A55" s="1">
        <v>45161</v>
      </c>
      <c r="B55" t="s">
        <v>5</v>
      </c>
      <c r="C55" t="s">
        <v>85</v>
      </c>
      <c r="D55">
        <v>6</v>
      </c>
      <c r="E55">
        <v>6</v>
      </c>
      <c r="F55">
        <v>14.129000000000001</v>
      </c>
      <c r="G55">
        <v>1.9589999999999996</v>
      </c>
      <c r="H55">
        <v>55</v>
      </c>
      <c r="I55">
        <v>8</v>
      </c>
      <c r="J55">
        <v>30</v>
      </c>
      <c r="K55">
        <v>1295</v>
      </c>
      <c r="L55" s="3">
        <v>270.96001071867101</v>
      </c>
      <c r="M55" s="8">
        <f t="shared" si="4"/>
        <v>1.7461502375167033E-3</v>
      </c>
      <c r="N55" s="2">
        <v>163.21989006433915</v>
      </c>
      <c r="O55" s="2">
        <v>3.9163021625140852</v>
      </c>
      <c r="P55" s="14">
        <v>28.492712142336117</v>
      </c>
      <c r="Q55" s="4">
        <v>0.94284708133971273</v>
      </c>
      <c r="R55" s="4">
        <f t="shared" si="2"/>
        <v>30.219865666710426</v>
      </c>
      <c r="S55" s="10">
        <f t="shared" si="3"/>
        <v>6.1284100607683894E-3</v>
      </c>
      <c r="T55" s="9">
        <f t="shared" si="5"/>
        <v>6.8799027269855076E-3</v>
      </c>
      <c r="U55" s="2">
        <v>6.2833556941424087</v>
      </c>
      <c r="V55" s="9">
        <v>3.8338369940637558E-2</v>
      </c>
      <c r="W55">
        <v>1</v>
      </c>
    </row>
    <row r="56" spans="1:23" x14ac:dyDescent="0.2">
      <c r="A56" s="1">
        <v>45174</v>
      </c>
      <c r="B56" t="s">
        <v>5</v>
      </c>
      <c r="C56" t="s">
        <v>85</v>
      </c>
      <c r="D56">
        <v>1</v>
      </c>
      <c r="E56">
        <v>1</v>
      </c>
      <c r="F56">
        <v>19.158999999999999</v>
      </c>
      <c r="G56">
        <v>2.7629999999999999</v>
      </c>
      <c r="H56">
        <v>55</v>
      </c>
      <c r="I56">
        <v>9</v>
      </c>
      <c r="J56">
        <v>43</v>
      </c>
      <c r="K56">
        <v>0</v>
      </c>
      <c r="L56" s="3">
        <v>324.584920332428</v>
      </c>
      <c r="M56" s="8">
        <f t="shared" si="4"/>
        <v>2.0110353712749752E-3</v>
      </c>
      <c r="N56" s="2">
        <v>-15.100977198697075</v>
      </c>
      <c r="O56" s="2">
        <v>0.11799818512749545</v>
      </c>
      <c r="P56" s="14">
        <v>29.663797467222704</v>
      </c>
      <c r="Q56" s="4">
        <v>0.90919943421582161</v>
      </c>
      <c r="R56" s="4">
        <f t="shared" si="2"/>
        <v>32.626282365438918</v>
      </c>
      <c r="S56" s="10">
        <f t="shared" si="3"/>
        <v>6.779426583858955E-3</v>
      </c>
      <c r="T56" s="9">
        <f t="shared" si="5"/>
        <v>-6.1139419643338098E-4</v>
      </c>
      <c r="U56" s="2">
        <v>0.90084399240263824</v>
      </c>
      <c r="V56" s="9">
        <v>5.2312220320131879E-2</v>
      </c>
      <c r="W56">
        <v>1</v>
      </c>
    </row>
    <row r="57" spans="1:23" x14ac:dyDescent="0.2">
      <c r="A57" s="1">
        <v>45174</v>
      </c>
      <c r="B57" t="s">
        <v>5</v>
      </c>
      <c r="C57" t="s">
        <v>85</v>
      </c>
      <c r="D57">
        <v>2</v>
      </c>
      <c r="E57">
        <v>1</v>
      </c>
      <c r="F57">
        <v>13.389999999999999</v>
      </c>
      <c r="G57">
        <v>1.5080000000000009</v>
      </c>
      <c r="H57">
        <v>40</v>
      </c>
      <c r="I57">
        <v>8</v>
      </c>
      <c r="J57">
        <v>43</v>
      </c>
      <c r="K57">
        <v>0</v>
      </c>
      <c r="L57" s="3">
        <v>182.27760479873999</v>
      </c>
      <c r="M57" s="8">
        <f t="shared" si="4"/>
        <v>1.4461454184796008E-3</v>
      </c>
      <c r="N57" s="2">
        <v>-15.542864721485381</v>
      </c>
      <c r="O57" s="2">
        <v>2.2032445315803626</v>
      </c>
      <c r="P57" s="14">
        <v>25.160004110975105</v>
      </c>
      <c r="Q57" s="4">
        <v>0.745055420006971</v>
      </c>
      <c r="R57" s="4">
        <f t="shared" si="2"/>
        <v>33.769305524600703</v>
      </c>
      <c r="S57" s="10">
        <f t="shared" si="3"/>
        <v>5.7477948417694194E-3</v>
      </c>
      <c r="T57" s="9">
        <f t="shared" si="5"/>
        <v>-7.4193074246602271E-4</v>
      </c>
      <c r="U57" s="2">
        <v>2.6723680321936127</v>
      </c>
      <c r="V57" s="9">
        <v>0.15197479695137525</v>
      </c>
      <c r="W57">
        <v>1</v>
      </c>
    </row>
    <row r="58" spans="1:23" x14ac:dyDescent="0.2">
      <c r="A58" s="1">
        <v>45174</v>
      </c>
      <c r="B58" t="s">
        <v>5</v>
      </c>
      <c r="C58" t="s">
        <v>85</v>
      </c>
      <c r="D58">
        <v>3</v>
      </c>
      <c r="E58">
        <v>1</v>
      </c>
      <c r="F58">
        <v>11.476000000000001</v>
      </c>
      <c r="G58">
        <v>1.3120000000000003</v>
      </c>
      <c r="H58">
        <v>30</v>
      </c>
      <c r="I58">
        <v>8</v>
      </c>
      <c r="J58">
        <v>43</v>
      </c>
      <c r="K58">
        <v>0</v>
      </c>
      <c r="L58" s="3">
        <v>231.86503772108199</v>
      </c>
      <c r="M58" s="8">
        <f t="shared" si="4"/>
        <v>1.8121385089987696E-3</v>
      </c>
      <c r="N58" s="2">
        <v>-19.159207317073001</v>
      </c>
      <c r="O58" s="2">
        <v>2.728570166136457</v>
      </c>
      <c r="P58" s="14">
        <v>24.950116202798007</v>
      </c>
      <c r="Q58" s="4">
        <v>1.0021002399024359</v>
      </c>
      <c r="R58" s="4">
        <f t="shared" si="2"/>
        <v>24.897824797674073</v>
      </c>
      <c r="S58" s="10">
        <f t="shared" si="3"/>
        <v>7.2630463692812345E-3</v>
      </c>
      <c r="T58" s="9">
        <f t="shared" si="5"/>
        <v>-9.2224852985751688E-4</v>
      </c>
      <c r="U58" s="2">
        <v>3.4595366562088046</v>
      </c>
      <c r="V58" s="9">
        <v>0.1248752950831106</v>
      </c>
      <c r="W58">
        <v>1</v>
      </c>
    </row>
    <row r="59" spans="1:23" x14ac:dyDescent="0.2">
      <c r="A59" s="1">
        <v>45174</v>
      </c>
      <c r="B59" t="s">
        <v>5</v>
      </c>
      <c r="C59" t="s">
        <v>85</v>
      </c>
      <c r="D59">
        <v>4</v>
      </c>
      <c r="E59">
        <v>2</v>
      </c>
      <c r="F59">
        <v>19.435000000000002</v>
      </c>
      <c r="G59">
        <v>2.8640000000000008</v>
      </c>
      <c r="H59">
        <v>61</v>
      </c>
      <c r="I59">
        <v>8</v>
      </c>
      <c r="J59">
        <v>43</v>
      </c>
      <c r="K59">
        <v>62</v>
      </c>
      <c r="L59" s="3">
        <v>326.12299554031898</v>
      </c>
      <c r="M59" s="8">
        <f t="shared" si="4"/>
        <v>1.9773901731070368E-3</v>
      </c>
      <c r="N59" s="2">
        <v>37.673463687150708</v>
      </c>
      <c r="O59" s="2">
        <v>0.18273823981863507</v>
      </c>
      <c r="P59" s="14">
        <v>30.229021350319314</v>
      </c>
      <c r="Q59" s="4">
        <v>0.90942591161391007</v>
      </c>
      <c r="R59" s="4">
        <f t="shared" si="2"/>
        <v>33.239674573020984</v>
      </c>
      <c r="S59" s="10">
        <f t="shared" si="3"/>
        <v>6.5413635135301842E-3</v>
      </c>
      <c r="T59" s="9">
        <f t="shared" si="5"/>
        <v>1.4967679358164222E-3</v>
      </c>
      <c r="U59" s="2">
        <v>3.544866472203962</v>
      </c>
      <c r="V59" s="9">
        <v>5.7379677254005959E-2</v>
      </c>
      <c r="W59">
        <v>1</v>
      </c>
    </row>
    <row r="60" spans="1:23" x14ac:dyDescent="0.2">
      <c r="A60" s="1">
        <v>45174</v>
      </c>
      <c r="B60" t="s">
        <v>5</v>
      </c>
      <c r="C60" t="s">
        <v>85</v>
      </c>
      <c r="D60">
        <v>5</v>
      </c>
      <c r="E60">
        <v>2</v>
      </c>
      <c r="F60">
        <v>10.778000000000002</v>
      </c>
      <c r="G60">
        <v>1.2320000000000002</v>
      </c>
      <c r="H60">
        <v>33</v>
      </c>
      <c r="I60">
        <v>8</v>
      </c>
      <c r="J60">
        <v>43</v>
      </c>
      <c r="K60">
        <v>65</v>
      </c>
      <c r="L60" s="3">
        <v>213.310344089648</v>
      </c>
      <c r="M60" s="8">
        <f t="shared" si="4"/>
        <v>1.6673961911943191E-3</v>
      </c>
      <c r="N60" s="2">
        <v>36.100909090908957</v>
      </c>
      <c r="O60" s="2">
        <v>4.8748353096176408E-2</v>
      </c>
      <c r="P60" s="14">
        <v>24.889619997705399</v>
      </c>
      <c r="Q60" s="4">
        <v>0.83818484283395278</v>
      </c>
      <c r="R60" s="4">
        <f t="shared" si="2"/>
        <v>29.694667244938614</v>
      </c>
      <c r="S60" s="10">
        <f t="shared" si="3"/>
        <v>6.6991629094700451E-3</v>
      </c>
      <c r="T60" s="9">
        <f t="shared" si="5"/>
        <v>1.7419788579407323E-3</v>
      </c>
      <c r="U60" s="2">
        <v>0.94652549489930415</v>
      </c>
      <c r="V60" s="9">
        <v>6.2083217269728375E-2</v>
      </c>
      <c r="W60">
        <v>1</v>
      </c>
    </row>
    <row r="61" spans="1:23" x14ac:dyDescent="0.2">
      <c r="A61" s="1">
        <v>45174</v>
      </c>
      <c r="B61" t="s">
        <v>5</v>
      </c>
      <c r="C61" t="s">
        <v>85</v>
      </c>
      <c r="D61">
        <v>6</v>
      </c>
      <c r="E61">
        <v>2</v>
      </c>
      <c r="F61">
        <v>15.049000000000001</v>
      </c>
      <c r="G61">
        <v>1.3729999999999993</v>
      </c>
      <c r="H61">
        <v>33</v>
      </c>
      <c r="I61">
        <v>8</v>
      </c>
      <c r="J61">
        <v>43</v>
      </c>
      <c r="K61">
        <v>51</v>
      </c>
      <c r="L61" s="3">
        <v>263.24189668232702</v>
      </c>
      <c r="M61" s="8">
        <f t="shared" si="4"/>
        <v>2.5780511730936046E-3</v>
      </c>
      <c r="N61" s="2">
        <v>43.536139839767088</v>
      </c>
      <c r="O61" s="2">
        <v>4.8944340648321134</v>
      </c>
      <c r="P61" s="14">
        <v>20.877557343969453</v>
      </c>
      <c r="Q61" s="4">
        <v>1.0247694293668443</v>
      </c>
      <c r="R61" s="4">
        <f t="shared" si="2"/>
        <v>20.372931457243695</v>
      </c>
      <c r="S61" s="10">
        <f t="shared" si="3"/>
        <v>1.2348432963774292E-2</v>
      </c>
      <c r="T61" s="9">
        <f t="shared" si="5"/>
        <v>2.5044550512353645E-3</v>
      </c>
      <c r="U61" s="2">
        <v>2.2154328016519127</v>
      </c>
      <c r="V61" s="9">
        <v>0.14808045309115087</v>
      </c>
      <c r="W61">
        <v>1</v>
      </c>
    </row>
    <row r="62" spans="1:23" x14ac:dyDescent="0.2">
      <c r="A62" s="1">
        <v>45174</v>
      </c>
      <c r="B62" t="s">
        <v>5</v>
      </c>
      <c r="C62" t="s">
        <v>85</v>
      </c>
      <c r="D62">
        <v>1</v>
      </c>
      <c r="E62">
        <v>3</v>
      </c>
      <c r="F62">
        <v>19.158999999999999</v>
      </c>
      <c r="G62">
        <v>2.7629999999999999</v>
      </c>
      <c r="H62">
        <v>55</v>
      </c>
      <c r="I62">
        <v>9</v>
      </c>
      <c r="J62">
        <v>43</v>
      </c>
      <c r="K62">
        <v>115</v>
      </c>
      <c r="L62" s="3">
        <v>324.584920332428</v>
      </c>
      <c r="M62" s="8">
        <f t="shared" si="4"/>
        <v>2.0110353712749752E-3</v>
      </c>
      <c r="N62" s="2">
        <v>93.815707564241876</v>
      </c>
      <c r="O62" s="2">
        <v>1.6720955483170443</v>
      </c>
      <c r="P62" s="14">
        <v>29.663797467222704</v>
      </c>
      <c r="Q62" s="4">
        <v>0.90919943421582161</v>
      </c>
      <c r="R62" s="4">
        <f t="shared" si="2"/>
        <v>32.626282365438918</v>
      </c>
      <c r="S62" s="10">
        <f t="shared" si="3"/>
        <v>6.779426583858955E-3</v>
      </c>
      <c r="T62" s="9">
        <f t="shared" si="5"/>
        <v>3.798322345921935E-3</v>
      </c>
      <c r="U62" s="2">
        <v>2.3260792498639811</v>
      </c>
      <c r="V62" s="9">
        <v>7.6896766151564239E-2</v>
      </c>
      <c r="W62">
        <v>1</v>
      </c>
    </row>
    <row r="63" spans="1:23" x14ac:dyDescent="0.2">
      <c r="A63" s="1">
        <v>45174</v>
      </c>
      <c r="B63" t="s">
        <v>5</v>
      </c>
      <c r="C63" t="s">
        <v>85</v>
      </c>
      <c r="D63">
        <v>2</v>
      </c>
      <c r="E63">
        <v>3</v>
      </c>
      <c r="F63">
        <v>13.389999999999999</v>
      </c>
      <c r="G63">
        <v>1.5080000000000009</v>
      </c>
      <c r="H63">
        <v>40</v>
      </c>
      <c r="I63">
        <v>8</v>
      </c>
      <c r="J63">
        <v>43</v>
      </c>
      <c r="K63">
        <v>121</v>
      </c>
      <c r="L63" s="3">
        <v>182.27760479873999</v>
      </c>
      <c r="M63" s="8">
        <f t="shared" si="4"/>
        <v>1.4461454184796008E-3</v>
      </c>
      <c r="N63" s="2">
        <v>64.96594164456242</v>
      </c>
      <c r="O63" s="2">
        <v>2.1952485295813475</v>
      </c>
      <c r="P63" s="14">
        <v>25.160004110975105</v>
      </c>
      <c r="Q63" s="4">
        <v>0.745055420006971</v>
      </c>
      <c r="R63" s="4">
        <f t="shared" si="2"/>
        <v>33.769305524600703</v>
      </c>
      <c r="S63" s="10">
        <f t="shared" si="3"/>
        <v>5.7477948417694194E-3</v>
      </c>
      <c r="T63" s="9">
        <f t="shared" si="5"/>
        <v>3.1011161830885553E-3</v>
      </c>
      <c r="U63" s="2">
        <v>3.7440278208166689</v>
      </c>
      <c r="V63" s="9">
        <v>0.1723134767996537</v>
      </c>
      <c r="W63">
        <v>1</v>
      </c>
    </row>
    <row r="64" spans="1:23" x14ac:dyDescent="0.2">
      <c r="A64" s="1">
        <v>45174</v>
      </c>
      <c r="B64" t="s">
        <v>5</v>
      </c>
      <c r="C64" t="s">
        <v>85</v>
      </c>
      <c r="D64">
        <v>3</v>
      </c>
      <c r="E64">
        <v>3</v>
      </c>
      <c r="F64">
        <v>11.476000000000001</v>
      </c>
      <c r="G64">
        <v>1.3120000000000003</v>
      </c>
      <c r="H64">
        <v>30</v>
      </c>
      <c r="I64">
        <v>8</v>
      </c>
      <c r="J64">
        <v>43</v>
      </c>
      <c r="K64">
        <v>90</v>
      </c>
      <c r="L64" s="3">
        <v>231.86503772108199</v>
      </c>
      <c r="M64" s="8">
        <f t="shared" si="4"/>
        <v>1.8121385089987696E-3</v>
      </c>
      <c r="N64" s="2">
        <v>63.348292682926683</v>
      </c>
      <c r="O64" s="2">
        <v>1.6721898197242862</v>
      </c>
      <c r="P64" s="14">
        <v>24.950116202798007</v>
      </c>
      <c r="Q64" s="4">
        <v>1.0021002399024359</v>
      </c>
      <c r="R64" s="4">
        <f t="shared" si="2"/>
        <v>24.897824797674073</v>
      </c>
      <c r="S64" s="10">
        <f t="shared" si="3"/>
        <v>7.2630463692812345E-3</v>
      </c>
      <c r="T64" s="9">
        <f t="shared" si="5"/>
        <v>3.0493364797901379E-3</v>
      </c>
      <c r="U64" s="2">
        <v>4.2280460303988665</v>
      </c>
      <c r="V64" s="9">
        <v>0.15506670251660673</v>
      </c>
      <c r="W64">
        <v>1</v>
      </c>
    </row>
    <row r="65" spans="1:23" x14ac:dyDescent="0.2">
      <c r="A65" s="1">
        <v>45174</v>
      </c>
      <c r="B65" t="s">
        <v>5</v>
      </c>
      <c r="C65" t="s">
        <v>85</v>
      </c>
      <c r="D65">
        <v>4</v>
      </c>
      <c r="E65">
        <v>4</v>
      </c>
      <c r="F65">
        <v>19.435000000000002</v>
      </c>
      <c r="G65">
        <v>2.8640000000000008</v>
      </c>
      <c r="H65">
        <v>61</v>
      </c>
      <c r="I65">
        <v>8</v>
      </c>
      <c r="J65">
        <v>43</v>
      </c>
      <c r="K65">
        <v>270</v>
      </c>
      <c r="L65" s="3">
        <v>326.12299554031898</v>
      </c>
      <c r="M65" s="8">
        <f t="shared" si="4"/>
        <v>1.9773901731070368E-3</v>
      </c>
      <c r="N65" s="2">
        <v>118.13184357541913</v>
      </c>
      <c r="O65" s="2">
        <v>1.88274228807384</v>
      </c>
      <c r="P65" s="14">
        <v>30.229021350319314</v>
      </c>
      <c r="Q65" s="4">
        <v>0.90942591161391007</v>
      </c>
      <c r="R65" s="4">
        <f t="shared" si="2"/>
        <v>33.239674573020984</v>
      </c>
      <c r="S65" s="10">
        <f t="shared" si="3"/>
        <v>6.5413635135301842E-3</v>
      </c>
      <c r="T65" s="9">
        <f t="shared" si="5"/>
        <v>4.6933819818344756E-3</v>
      </c>
      <c r="U65" s="2">
        <v>2.4367510964397949</v>
      </c>
      <c r="V65" s="9">
        <v>9.0314324781222727E-2</v>
      </c>
      <c r="W65">
        <v>1</v>
      </c>
    </row>
    <row r="66" spans="1:23" x14ac:dyDescent="0.2">
      <c r="A66" s="1">
        <v>45174</v>
      </c>
      <c r="B66" t="s">
        <v>5</v>
      </c>
      <c r="C66" t="s">
        <v>85</v>
      </c>
      <c r="D66">
        <v>5</v>
      </c>
      <c r="E66">
        <v>4</v>
      </c>
      <c r="F66">
        <v>10.778000000000002</v>
      </c>
      <c r="G66">
        <v>1.2320000000000002</v>
      </c>
      <c r="H66">
        <v>33</v>
      </c>
      <c r="I66">
        <v>8</v>
      </c>
      <c r="J66">
        <v>43</v>
      </c>
      <c r="K66">
        <v>307</v>
      </c>
      <c r="L66" s="3">
        <v>213.310344089648</v>
      </c>
      <c r="M66" s="8">
        <f t="shared" si="4"/>
        <v>1.6673961911943191E-3</v>
      </c>
      <c r="N66" s="2">
        <v>83.549090909091007</v>
      </c>
      <c r="O66" s="2">
        <v>3.0279503105590204</v>
      </c>
      <c r="P66" s="14">
        <v>24.889619997705399</v>
      </c>
      <c r="Q66" s="4">
        <v>0.83818484283395278</v>
      </c>
      <c r="R66" s="4">
        <f t="shared" si="2"/>
        <v>29.694667244938614</v>
      </c>
      <c r="S66" s="10">
        <f t="shared" si="3"/>
        <v>6.6991629094700451E-3</v>
      </c>
      <c r="T66" s="9">
        <f t="shared" si="5"/>
        <v>4.0314981984887269E-3</v>
      </c>
      <c r="U66" s="2">
        <v>4.2280460303988665</v>
      </c>
      <c r="V66" s="9">
        <v>7.9649406920014487E-2</v>
      </c>
      <c r="W66">
        <v>1</v>
      </c>
    </row>
    <row r="67" spans="1:23" x14ac:dyDescent="0.2">
      <c r="A67" s="1">
        <v>45174</v>
      </c>
      <c r="B67" t="s">
        <v>5</v>
      </c>
      <c r="C67" t="s">
        <v>85</v>
      </c>
      <c r="D67">
        <v>6</v>
      </c>
      <c r="E67">
        <v>4</v>
      </c>
      <c r="F67">
        <v>15.049000000000001</v>
      </c>
      <c r="G67">
        <v>1.3729999999999993</v>
      </c>
      <c r="H67">
        <v>33</v>
      </c>
      <c r="I67">
        <v>8</v>
      </c>
      <c r="J67">
        <v>43</v>
      </c>
      <c r="K67">
        <v>245</v>
      </c>
      <c r="L67" s="3">
        <v>263.24189668232702</v>
      </c>
      <c r="M67" s="8">
        <f t="shared" si="4"/>
        <v>2.5780511730936046E-3</v>
      </c>
      <c r="N67" s="2">
        <v>112.88425345957768</v>
      </c>
      <c r="O67" s="2">
        <v>5.756990405016003</v>
      </c>
      <c r="P67" s="14">
        <v>20.877557343969453</v>
      </c>
      <c r="Q67" s="4">
        <v>1.0247694293668443</v>
      </c>
      <c r="R67" s="4">
        <f t="shared" si="2"/>
        <v>20.372931457243695</v>
      </c>
      <c r="S67" s="10">
        <f t="shared" si="3"/>
        <v>1.2348432963774292E-2</v>
      </c>
      <c r="T67" s="9">
        <f t="shared" si="5"/>
        <v>6.493766783694825E-3</v>
      </c>
      <c r="U67" s="2">
        <v>3.4310967239032184</v>
      </c>
      <c r="V67" s="9">
        <v>0.1632796836541307</v>
      </c>
      <c r="W67">
        <v>1</v>
      </c>
    </row>
    <row r="68" spans="1:23" x14ac:dyDescent="0.2">
      <c r="A68" s="1">
        <v>45174</v>
      </c>
      <c r="B68" t="s">
        <v>5</v>
      </c>
      <c r="C68" t="s">
        <v>85</v>
      </c>
      <c r="D68">
        <v>1</v>
      </c>
      <c r="E68">
        <v>5</v>
      </c>
      <c r="F68">
        <v>19.158999999999999</v>
      </c>
      <c r="G68">
        <v>2.7629999999999999</v>
      </c>
      <c r="H68">
        <v>55</v>
      </c>
      <c r="I68">
        <v>9</v>
      </c>
      <c r="J68">
        <v>43</v>
      </c>
      <c r="K68">
        <v>451</v>
      </c>
      <c r="L68" s="3">
        <v>324.584920332428</v>
      </c>
      <c r="M68" s="8">
        <f t="shared" si="4"/>
        <v>2.0110353712749752E-3</v>
      </c>
      <c r="N68" s="2">
        <v>149.8167341164085</v>
      </c>
      <c r="O68" s="2">
        <v>0.88645507141470703</v>
      </c>
      <c r="P68" s="14">
        <v>29.663797467222704</v>
      </c>
      <c r="Q68" s="4">
        <v>0.90919943421582161</v>
      </c>
      <c r="R68" s="4">
        <f t="shared" si="2"/>
        <v>32.626282365438918</v>
      </c>
      <c r="S68" s="10">
        <f t="shared" si="3"/>
        <v>6.779426583858955E-3</v>
      </c>
      <c r="T68" s="9">
        <f t="shared" si="5"/>
        <v>6.0656393663900202E-3</v>
      </c>
      <c r="U68" s="2">
        <v>4.4559862901363836</v>
      </c>
      <c r="V68" s="9">
        <v>9.580711784711532E-2</v>
      </c>
      <c r="W68">
        <v>1</v>
      </c>
    </row>
    <row r="69" spans="1:23" x14ac:dyDescent="0.2">
      <c r="A69" s="1">
        <v>45174</v>
      </c>
      <c r="B69" t="s">
        <v>5</v>
      </c>
      <c r="C69" t="s">
        <v>85</v>
      </c>
      <c r="D69">
        <v>2</v>
      </c>
      <c r="E69">
        <v>5</v>
      </c>
      <c r="F69">
        <v>13.389999999999999</v>
      </c>
      <c r="G69">
        <v>1.5080000000000009</v>
      </c>
      <c r="H69">
        <v>40</v>
      </c>
      <c r="I69">
        <v>8</v>
      </c>
      <c r="J69">
        <v>43</v>
      </c>
      <c r="K69">
        <v>470</v>
      </c>
      <c r="L69" s="3">
        <v>182.27760479873999</v>
      </c>
      <c r="M69" s="8">
        <f t="shared" si="4"/>
        <v>1.4461454184796008E-3</v>
      </c>
      <c r="N69" s="2">
        <v>84.529780564263021</v>
      </c>
      <c r="O69" s="2">
        <v>3.2370178547090127</v>
      </c>
      <c r="P69" s="14">
        <v>25.160004110975105</v>
      </c>
      <c r="Q69" s="4">
        <v>0.745055420006971</v>
      </c>
      <c r="R69" s="4">
        <f t="shared" si="2"/>
        <v>33.769305524600703</v>
      </c>
      <c r="S69" s="10">
        <f t="shared" si="3"/>
        <v>5.7477948417694194E-3</v>
      </c>
      <c r="T69" s="9">
        <f t="shared" si="5"/>
        <v>4.0349860838613891E-3</v>
      </c>
      <c r="U69" s="2">
        <v>4.8836623256482499</v>
      </c>
      <c r="V69" s="9">
        <v>0.20997626404523495</v>
      </c>
      <c r="W69">
        <v>1</v>
      </c>
    </row>
    <row r="70" spans="1:23" x14ac:dyDescent="0.2">
      <c r="A70" s="1">
        <v>45174</v>
      </c>
      <c r="B70" t="s">
        <v>5</v>
      </c>
      <c r="C70" t="s">
        <v>85</v>
      </c>
      <c r="D70">
        <v>3</v>
      </c>
      <c r="E70">
        <v>5</v>
      </c>
      <c r="F70">
        <v>11.476000000000001</v>
      </c>
      <c r="G70">
        <v>1.3120000000000003</v>
      </c>
      <c r="H70">
        <v>30</v>
      </c>
      <c r="I70">
        <v>8</v>
      </c>
      <c r="J70">
        <v>43</v>
      </c>
      <c r="K70">
        <v>342</v>
      </c>
      <c r="L70" s="3">
        <v>231.86503772108199</v>
      </c>
      <c r="M70" s="8">
        <f t="shared" si="4"/>
        <v>1.8121385089987696E-3</v>
      </c>
      <c r="N70" s="2">
        <v>98.11252771618669</v>
      </c>
      <c r="O70" s="2">
        <v>4.8537469070342798</v>
      </c>
      <c r="P70" s="14">
        <v>24.950116202798007</v>
      </c>
      <c r="Q70" s="4">
        <v>1.0021002399024359</v>
      </c>
      <c r="R70" s="4">
        <f t="shared" si="2"/>
        <v>24.897824797674073</v>
      </c>
      <c r="S70" s="10">
        <f t="shared" si="3"/>
        <v>7.2630463692812345E-3</v>
      </c>
      <c r="T70" s="9">
        <f t="shared" si="5"/>
        <v>4.7227493783746754E-3</v>
      </c>
      <c r="U70" s="2">
        <v>4.9977727226146191</v>
      </c>
      <c r="V70" s="9">
        <v>0.16916919185470614</v>
      </c>
      <c r="W70">
        <v>1</v>
      </c>
    </row>
    <row r="71" spans="1:23" x14ac:dyDescent="0.2">
      <c r="A71" s="1">
        <v>45174</v>
      </c>
      <c r="B71" t="s">
        <v>5</v>
      </c>
      <c r="C71" t="s">
        <v>85</v>
      </c>
      <c r="D71">
        <v>4</v>
      </c>
      <c r="E71">
        <v>6</v>
      </c>
      <c r="F71">
        <v>19.435000000000002</v>
      </c>
      <c r="G71">
        <v>2.8640000000000008</v>
      </c>
      <c r="H71">
        <v>61</v>
      </c>
      <c r="I71">
        <v>8</v>
      </c>
      <c r="J71">
        <v>43</v>
      </c>
      <c r="K71">
        <v>1225</v>
      </c>
      <c r="L71" s="3">
        <v>326.12299554031898</v>
      </c>
      <c r="M71" s="8">
        <f t="shared" si="4"/>
        <v>1.9773901731070368E-3</v>
      </c>
      <c r="N71" s="2">
        <v>158.97600304723215</v>
      </c>
      <c r="O71" s="2">
        <v>3.5284224317501072</v>
      </c>
      <c r="P71" s="14">
        <v>30.229021350319314</v>
      </c>
      <c r="Q71" s="4">
        <v>0.90942591161391007</v>
      </c>
      <c r="R71" s="4">
        <f t="shared" si="2"/>
        <v>33.239674573020984</v>
      </c>
      <c r="S71" s="10">
        <f t="shared" si="3"/>
        <v>6.5413635135301842E-3</v>
      </c>
      <c r="T71" s="9">
        <f t="shared" si="5"/>
        <v>6.3161217641506265E-3</v>
      </c>
      <c r="U71" s="2">
        <v>4.4274879132067939</v>
      </c>
      <c r="V71" s="9">
        <v>0.11691121627398547</v>
      </c>
      <c r="W71">
        <v>1</v>
      </c>
    </row>
    <row r="72" spans="1:23" x14ac:dyDescent="0.2">
      <c r="A72" s="1">
        <v>45174</v>
      </c>
      <c r="B72" t="s">
        <v>5</v>
      </c>
      <c r="C72" t="s">
        <v>85</v>
      </c>
      <c r="D72">
        <v>5</v>
      </c>
      <c r="E72">
        <v>6</v>
      </c>
      <c r="F72">
        <v>10.778000000000002</v>
      </c>
      <c r="G72">
        <v>1.2320000000000002</v>
      </c>
      <c r="H72">
        <v>33</v>
      </c>
      <c r="I72">
        <v>8</v>
      </c>
      <c r="J72">
        <v>43</v>
      </c>
      <c r="K72">
        <v>1290</v>
      </c>
      <c r="L72" s="3">
        <v>213.310344089648</v>
      </c>
      <c r="M72" s="8">
        <f t="shared" si="4"/>
        <v>1.6673961911943191E-3</v>
      </c>
      <c r="N72" s="2">
        <v>104.25324675324657</v>
      </c>
      <c r="O72" s="2">
        <v>0.68956076861213988</v>
      </c>
      <c r="P72" s="14">
        <v>24.889619997705399</v>
      </c>
      <c r="Q72" s="4">
        <v>0.83818484283395278</v>
      </c>
      <c r="R72" s="4">
        <f t="shared" si="2"/>
        <v>29.694667244938614</v>
      </c>
      <c r="S72" s="10">
        <f t="shared" si="3"/>
        <v>6.6991629094700451E-3</v>
      </c>
      <c r="T72" s="9">
        <f t="shared" si="5"/>
        <v>5.0305368005695633E-3</v>
      </c>
      <c r="U72" s="2">
        <v>4.940714184438634</v>
      </c>
      <c r="V72" s="9">
        <v>0.11979598419226269</v>
      </c>
      <c r="W72">
        <v>1</v>
      </c>
    </row>
    <row r="73" spans="1:23" x14ac:dyDescent="0.2">
      <c r="A73" s="1">
        <v>45174</v>
      </c>
      <c r="B73" t="s">
        <v>5</v>
      </c>
      <c r="C73" t="s">
        <v>85</v>
      </c>
      <c r="D73">
        <v>6</v>
      </c>
      <c r="E73">
        <v>6</v>
      </c>
      <c r="F73">
        <v>15.049000000000001</v>
      </c>
      <c r="G73">
        <v>1.3729999999999993</v>
      </c>
      <c r="H73">
        <v>33</v>
      </c>
      <c r="I73">
        <v>8</v>
      </c>
      <c r="J73">
        <v>43</v>
      </c>
      <c r="K73">
        <v>1095</v>
      </c>
      <c r="L73" s="3">
        <v>263.24189668232702</v>
      </c>
      <c r="M73" s="8">
        <f t="shared" si="4"/>
        <v>2.5780511730936046E-3</v>
      </c>
      <c r="N73" s="2">
        <v>148.01562603456276</v>
      </c>
      <c r="O73" s="2">
        <v>6.6590091036716874</v>
      </c>
      <c r="P73" s="14">
        <v>20.877557343969453</v>
      </c>
      <c r="Q73" s="4">
        <v>1.0247694293668443</v>
      </c>
      <c r="R73" s="4">
        <f t="shared" si="2"/>
        <v>20.372931457243695</v>
      </c>
      <c r="S73" s="10">
        <f t="shared" si="3"/>
        <v>1.2348432963774292E-2</v>
      </c>
      <c r="T73" s="9">
        <f t="shared" si="5"/>
        <v>8.5147301448489799E-3</v>
      </c>
      <c r="U73" s="2">
        <v>4.6270116184883268</v>
      </c>
      <c r="V73" s="9">
        <v>0.24007720403661018</v>
      </c>
      <c r="W73">
        <v>1</v>
      </c>
    </row>
    <row r="74" spans="1:23" x14ac:dyDescent="0.2">
      <c r="A74" s="1">
        <v>45195</v>
      </c>
      <c r="B74" t="s">
        <v>5</v>
      </c>
      <c r="C74" t="s">
        <v>85</v>
      </c>
      <c r="D74">
        <v>1</v>
      </c>
      <c r="E74">
        <v>1</v>
      </c>
      <c r="F74">
        <v>22.384</v>
      </c>
      <c r="G74">
        <v>2.9670000000000005</v>
      </c>
      <c r="H74">
        <v>55</v>
      </c>
      <c r="I74">
        <v>8</v>
      </c>
      <c r="J74">
        <v>64</v>
      </c>
      <c r="K74">
        <v>0</v>
      </c>
      <c r="L74" s="3">
        <v>208.162205079259</v>
      </c>
      <c r="M74" s="8">
        <f t="shared" si="4"/>
        <v>1.4032060483594514E-3</v>
      </c>
      <c r="N74" s="2">
        <v>-18.305409190536906</v>
      </c>
      <c r="O74" s="2">
        <v>1.8758031726221842</v>
      </c>
      <c r="P74" s="14">
        <v>27.426733375044083</v>
      </c>
      <c r="Q74" s="4">
        <v>0.81491873040788254</v>
      </c>
      <c r="R74" s="4">
        <f t="shared" si="2"/>
        <v>33.655789653179866</v>
      </c>
      <c r="S74" s="10">
        <f t="shared" si="3"/>
        <v>5.1161982332035413E-3</v>
      </c>
      <c r="T74" s="9">
        <f t="shared" si="5"/>
        <v>-8.0158275275461928E-4</v>
      </c>
      <c r="U74" s="2">
        <v>1.0321167441453016</v>
      </c>
      <c r="V74" s="9">
        <v>0.10784793824499403</v>
      </c>
      <c r="W74">
        <v>1</v>
      </c>
    </row>
    <row r="75" spans="1:23" x14ac:dyDescent="0.2">
      <c r="A75" s="1">
        <v>45195</v>
      </c>
      <c r="B75" t="s">
        <v>5</v>
      </c>
      <c r="C75" t="s">
        <v>85</v>
      </c>
      <c r="D75">
        <v>2</v>
      </c>
      <c r="E75">
        <v>1</v>
      </c>
      <c r="F75">
        <v>12.701000000000001</v>
      </c>
      <c r="G75">
        <v>1.5940000000000003</v>
      </c>
      <c r="H75">
        <v>37</v>
      </c>
      <c r="I75">
        <v>8</v>
      </c>
      <c r="J75">
        <v>64</v>
      </c>
      <c r="K75">
        <v>0</v>
      </c>
      <c r="L75" s="3">
        <v>146.84314908837499</v>
      </c>
      <c r="M75" s="8">
        <f t="shared" si="4"/>
        <v>1.0454486493255688E-3</v>
      </c>
      <c r="N75" s="2">
        <v>-17.924296858561299</v>
      </c>
      <c r="O75" s="2">
        <v>4.8564426193026016</v>
      </c>
      <c r="P75" s="14">
        <v>26.4728365667603</v>
      </c>
      <c r="Q75" s="4">
        <v>0.76180311760404518</v>
      </c>
      <c r="R75" s="4">
        <f t="shared" si="2"/>
        <v>34.750233958112815</v>
      </c>
      <c r="S75" s="10">
        <f t="shared" si="3"/>
        <v>3.9491372474918318E-3</v>
      </c>
      <c r="T75" s="9">
        <f t="shared" si="5"/>
        <v>-8.1317619563903674E-4</v>
      </c>
      <c r="U75" s="2">
        <v>1.4446756906045839</v>
      </c>
      <c r="V75" s="9">
        <v>0.32860731120420972</v>
      </c>
      <c r="W75">
        <v>1</v>
      </c>
    </row>
    <row r="76" spans="1:23" x14ac:dyDescent="0.2">
      <c r="A76" s="1">
        <v>45195</v>
      </c>
      <c r="B76" t="s">
        <v>5</v>
      </c>
      <c r="C76" t="s">
        <v>85</v>
      </c>
      <c r="D76">
        <v>3</v>
      </c>
      <c r="E76">
        <v>1</v>
      </c>
      <c r="F76">
        <v>10.050999999999998</v>
      </c>
      <c r="G76">
        <v>1.1239999999999997</v>
      </c>
      <c r="H76">
        <v>27</v>
      </c>
      <c r="I76">
        <v>7</v>
      </c>
      <c r="J76">
        <v>64</v>
      </c>
      <c r="K76">
        <v>0</v>
      </c>
      <c r="L76" s="3">
        <v>70.803553094218501</v>
      </c>
      <c r="M76" s="8">
        <f t="shared" si="4"/>
        <v>5.6571465753659943E-4</v>
      </c>
      <c r="N76" s="2">
        <v>-23.424681152052319</v>
      </c>
      <c r="O76" s="2">
        <v>41.452948633640091</v>
      </c>
      <c r="P76" s="14">
        <v>24.904517099030119</v>
      </c>
      <c r="Q76" s="4">
        <v>0.62535634656244266</v>
      </c>
      <c r="R76" s="4">
        <f t="shared" si="2"/>
        <v>39.824521228463091</v>
      </c>
      <c r="S76" s="10">
        <f t="shared" si="3"/>
        <v>2.2715343376749539E-3</v>
      </c>
      <c r="T76" s="9">
        <f t="shared" si="5"/>
        <v>-1.129636119895312E-3</v>
      </c>
      <c r="U76" s="2">
        <v>2.0083936106270834</v>
      </c>
      <c r="V76" s="9">
        <v>0.82355263812821122</v>
      </c>
      <c r="W76">
        <v>1</v>
      </c>
    </row>
    <row r="77" spans="1:23" x14ac:dyDescent="0.2">
      <c r="A77" s="1">
        <v>45195</v>
      </c>
      <c r="B77" t="s">
        <v>5</v>
      </c>
      <c r="C77" t="s">
        <v>85</v>
      </c>
      <c r="D77">
        <v>4</v>
      </c>
      <c r="E77">
        <v>2</v>
      </c>
      <c r="F77">
        <v>8.1310000000000002</v>
      </c>
      <c r="G77">
        <v>0.91100000000000048</v>
      </c>
      <c r="H77">
        <v>27</v>
      </c>
      <c r="I77">
        <v>8</v>
      </c>
      <c r="J77">
        <v>64</v>
      </c>
      <c r="K77">
        <v>56</v>
      </c>
      <c r="L77" s="3">
        <v>24.988719690878</v>
      </c>
      <c r="M77" s="8">
        <f t="shared" si="4"/>
        <v>1.9928242847412915E-4</v>
      </c>
      <c r="N77" s="2">
        <v>-15.781279189478115</v>
      </c>
      <c r="O77" s="2">
        <v>44.470162454260453</v>
      </c>
      <c r="P77" s="14">
        <v>24.46223929874597</v>
      </c>
      <c r="Q77" s="4">
        <v>0.6807287433499033</v>
      </c>
      <c r="R77" s="4">
        <f t="shared" si="2"/>
        <v>35.935370054106947</v>
      </c>
      <c r="S77" s="10">
        <f t="shared" si="3"/>
        <v>8.1465325410476689E-4</v>
      </c>
      <c r="T77" s="9">
        <f t="shared" si="5"/>
        <v>-7.7479890843577988E-4</v>
      </c>
      <c r="U77" s="2">
        <v>2.5559645660702461</v>
      </c>
      <c r="V77" s="9">
        <v>1.8246674459106225</v>
      </c>
      <c r="W77">
        <v>1</v>
      </c>
    </row>
    <row r="78" spans="1:23" x14ac:dyDescent="0.2">
      <c r="A78" s="1">
        <v>45195</v>
      </c>
      <c r="B78" t="s">
        <v>5</v>
      </c>
      <c r="C78" t="s">
        <v>85</v>
      </c>
      <c r="D78">
        <v>5</v>
      </c>
      <c r="E78">
        <v>2</v>
      </c>
      <c r="F78">
        <v>9.8870000000000005</v>
      </c>
      <c r="G78">
        <v>1.1840000000000002</v>
      </c>
      <c r="H78">
        <v>30</v>
      </c>
      <c r="I78">
        <v>8</v>
      </c>
      <c r="J78">
        <v>64</v>
      </c>
      <c r="K78">
        <v>60</v>
      </c>
      <c r="L78" s="3">
        <v>36.652532390727103</v>
      </c>
      <c r="M78" s="8">
        <f t="shared" si="4"/>
        <v>2.7347412118912851E-4</v>
      </c>
      <c r="N78" s="2">
        <v>-2.0474231995971355</v>
      </c>
      <c r="O78" s="2">
        <v>2.8763857831025561</v>
      </c>
      <c r="P78" s="14">
        <v>24.987206243246298</v>
      </c>
      <c r="Q78" s="4">
        <v>0.7570537756175042</v>
      </c>
      <c r="R78" s="4">
        <f t="shared" si="2"/>
        <v>33.005853808555472</v>
      </c>
      <c r="S78" s="10">
        <f t="shared" si="3"/>
        <v>1.0944565732035163E-3</v>
      </c>
      <c r="T78" s="9">
        <f t="shared" si="5"/>
        <v>-9.8408571121502694E-5</v>
      </c>
      <c r="U78" s="2">
        <v>1.9601917788229746</v>
      </c>
      <c r="V78" s="9">
        <v>0.40957277467055386</v>
      </c>
      <c r="W78">
        <v>1</v>
      </c>
    </row>
    <row r="79" spans="1:23" x14ac:dyDescent="0.2">
      <c r="A79" s="1">
        <v>45195</v>
      </c>
      <c r="B79" t="s">
        <v>5</v>
      </c>
      <c r="C79" t="s">
        <v>85</v>
      </c>
      <c r="D79">
        <v>6</v>
      </c>
      <c r="E79">
        <v>2</v>
      </c>
      <c r="F79">
        <v>20.881999999999998</v>
      </c>
      <c r="G79">
        <v>2.5359999999999996</v>
      </c>
      <c r="H79">
        <v>49</v>
      </c>
      <c r="I79">
        <v>8</v>
      </c>
      <c r="J79">
        <v>64</v>
      </c>
      <c r="K79">
        <v>51</v>
      </c>
      <c r="L79" s="3">
        <v>221.25468242800599</v>
      </c>
      <c r="M79" s="8">
        <f t="shared" si="4"/>
        <v>1.6278512977950489E-3</v>
      </c>
      <c r="N79" s="2">
        <v>22.593373434959005</v>
      </c>
      <c r="O79" s="2">
        <v>3.4511053629974127</v>
      </c>
      <c r="P79" s="14">
        <v>25.194608149370403</v>
      </c>
      <c r="Q79" s="4">
        <v>0.79621186531706434</v>
      </c>
      <c r="R79" s="4">
        <f t="shared" si="2"/>
        <v>31.643095571475193</v>
      </c>
      <c r="S79" s="10">
        <f t="shared" si="3"/>
        <v>6.4611098062889614E-3</v>
      </c>
      <c r="T79" s="9">
        <f t="shared" si="5"/>
        <v>1.0770019257498888E-3</v>
      </c>
      <c r="U79" s="2">
        <v>1.7107535610936255</v>
      </c>
      <c r="V79" s="9">
        <v>0.17665418417812234</v>
      </c>
      <c r="W79">
        <v>1</v>
      </c>
    </row>
    <row r="80" spans="1:23" x14ac:dyDescent="0.2">
      <c r="A80" s="1">
        <v>45195</v>
      </c>
      <c r="B80" t="s">
        <v>5</v>
      </c>
      <c r="C80" t="s">
        <v>85</v>
      </c>
      <c r="D80">
        <v>1</v>
      </c>
      <c r="E80">
        <v>3</v>
      </c>
      <c r="F80">
        <v>22.384</v>
      </c>
      <c r="G80">
        <v>2.9670000000000005</v>
      </c>
      <c r="H80">
        <v>55</v>
      </c>
      <c r="I80">
        <v>8</v>
      </c>
      <c r="J80">
        <v>64</v>
      </c>
      <c r="K80">
        <v>121</v>
      </c>
      <c r="L80" s="3">
        <v>208.162205079259</v>
      </c>
      <c r="M80" s="8">
        <f t="shared" si="4"/>
        <v>1.4032060483594514E-3</v>
      </c>
      <c r="N80" s="2">
        <v>60.951353780474058</v>
      </c>
      <c r="O80" s="2">
        <v>2.9820677334293486</v>
      </c>
      <c r="P80" s="14">
        <v>27.426733375044083</v>
      </c>
      <c r="Q80" s="4">
        <v>0.81491873040788254</v>
      </c>
      <c r="R80" s="4">
        <f t="shared" si="2"/>
        <v>33.655789653179866</v>
      </c>
      <c r="S80" s="10">
        <f t="shared" si="3"/>
        <v>5.1161982332035413E-3</v>
      </c>
      <c r="T80" s="9">
        <f t="shared" si="5"/>
        <v>2.6690227702055565E-3</v>
      </c>
      <c r="U80" s="2">
        <v>2.1303374320913324</v>
      </c>
      <c r="V80" s="9">
        <v>0.17257930361746321</v>
      </c>
      <c r="W80">
        <v>1</v>
      </c>
    </row>
    <row r="81" spans="1:24" x14ac:dyDescent="0.2">
      <c r="A81" s="1">
        <v>45195</v>
      </c>
      <c r="B81" t="s">
        <v>5</v>
      </c>
      <c r="C81" t="s">
        <v>85</v>
      </c>
      <c r="D81">
        <v>2</v>
      </c>
      <c r="E81">
        <v>3</v>
      </c>
      <c r="F81">
        <v>12.701000000000001</v>
      </c>
      <c r="G81">
        <v>1.5940000000000003</v>
      </c>
      <c r="H81">
        <v>37</v>
      </c>
      <c r="I81">
        <v>8</v>
      </c>
      <c r="J81">
        <v>64</v>
      </c>
      <c r="K81">
        <v>115</v>
      </c>
      <c r="L81" s="3">
        <v>146.84314908837499</v>
      </c>
      <c r="M81" s="8">
        <f t="shared" si="4"/>
        <v>1.0454486493255688E-3</v>
      </c>
      <c r="N81" s="2">
        <v>40.743454621497285</v>
      </c>
      <c r="O81" s="2">
        <v>4.0669178634846412</v>
      </c>
      <c r="P81" s="14">
        <v>26.4728365667603</v>
      </c>
      <c r="Q81" s="4">
        <v>0.76180311760404518</v>
      </c>
      <c r="R81" s="4">
        <f t="shared" si="2"/>
        <v>34.750233958112815</v>
      </c>
      <c r="S81" s="10">
        <f t="shared" si="3"/>
        <v>3.9491372474918318E-3</v>
      </c>
      <c r="T81" s="9">
        <f t="shared" si="5"/>
        <v>1.8484188075961277E-3</v>
      </c>
      <c r="U81" s="2">
        <v>2.4850006190570921</v>
      </c>
      <c r="V81" s="9">
        <v>0.31527709853591629</v>
      </c>
      <c r="W81">
        <v>1</v>
      </c>
    </row>
    <row r="82" spans="1:24" x14ac:dyDescent="0.2">
      <c r="A82" s="1">
        <v>45195</v>
      </c>
      <c r="B82" t="s">
        <v>5</v>
      </c>
      <c r="C82" t="s">
        <v>85</v>
      </c>
      <c r="D82">
        <v>3</v>
      </c>
      <c r="E82">
        <v>3</v>
      </c>
      <c r="F82">
        <v>10.050999999999998</v>
      </c>
      <c r="G82">
        <v>1.1239999999999997</v>
      </c>
      <c r="H82">
        <v>27</v>
      </c>
      <c r="I82">
        <v>7</v>
      </c>
      <c r="J82">
        <v>64</v>
      </c>
      <c r="K82">
        <v>85</v>
      </c>
      <c r="L82" s="3">
        <v>70.803553094218501</v>
      </c>
      <c r="M82" s="8">
        <f t="shared" si="4"/>
        <v>5.6571465753659943E-4</v>
      </c>
      <c r="N82" s="2">
        <v>4.2647686832740712</v>
      </c>
      <c r="O82" s="2">
        <v>42.195755150748276</v>
      </c>
      <c r="P82" s="14">
        <v>24.904517099030119</v>
      </c>
      <c r="Q82" s="4">
        <v>0.62535634656244266</v>
      </c>
      <c r="R82" s="4">
        <f t="shared" si="2"/>
        <v>39.824521228463091</v>
      </c>
      <c r="S82" s="10">
        <f t="shared" si="3"/>
        <v>2.2715343376749539E-3</v>
      </c>
      <c r="T82" s="9">
        <f t="shared" si="5"/>
        <v>2.0566498712844467E-4</v>
      </c>
      <c r="U82" s="2">
        <v>3.0331130054970314</v>
      </c>
      <c r="V82" s="9">
        <v>0.89118285823941024</v>
      </c>
      <c r="W82">
        <v>1</v>
      </c>
    </row>
    <row r="83" spans="1:24" x14ac:dyDescent="0.2">
      <c r="A83" s="1">
        <v>45195</v>
      </c>
      <c r="B83" t="s">
        <v>5</v>
      </c>
      <c r="C83" t="s">
        <v>85</v>
      </c>
      <c r="D83">
        <v>4</v>
      </c>
      <c r="E83">
        <v>4</v>
      </c>
      <c r="F83">
        <v>8.1310000000000002</v>
      </c>
      <c r="G83">
        <v>0.91100000000000048</v>
      </c>
      <c r="H83">
        <v>27</v>
      </c>
      <c r="I83">
        <v>8</v>
      </c>
      <c r="J83">
        <v>64</v>
      </c>
      <c r="K83">
        <v>268</v>
      </c>
      <c r="L83" s="3">
        <v>24.988719690878</v>
      </c>
      <c r="M83" s="8">
        <f t="shared" si="4"/>
        <v>1.9928242847412915E-4</v>
      </c>
      <c r="N83" s="2">
        <v>-2.0490303695572623</v>
      </c>
      <c r="O83" s="2">
        <v>41.701998066826505</v>
      </c>
      <c r="P83" s="14">
        <v>24.46223929874597</v>
      </c>
      <c r="Q83" s="4">
        <v>0.6807287433499033</v>
      </c>
      <c r="R83" s="4">
        <f t="shared" si="2"/>
        <v>35.935370054106947</v>
      </c>
      <c r="S83" s="10">
        <f t="shared" si="3"/>
        <v>8.1465325410476689E-4</v>
      </c>
      <c r="T83" s="9">
        <f t="shared" si="5"/>
        <v>-1.0059935412227067E-4</v>
      </c>
      <c r="U83" s="2">
        <v>3.2036373799289368</v>
      </c>
      <c r="V83" s="9">
        <v>2.4678313676136594</v>
      </c>
      <c r="W83">
        <v>1</v>
      </c>
    </row>
    <row r="84" spans="1:24" x14ac:dyDescent="0.2">
      <c r="A84" s="1">
        <v>45195</v>
      </c>
      <c r="B84" t="s">
        <v>5</v>
      </c>
      <c r="C84" t="s">
        <v>85</v>
      </c>
      <c r="D84">
        <v>5</v>
      </c>
      <c r="E84">
        <v>4</v>
      </c>
      <c r="F84">
        <v>9.8870000000000005</v>
      </c>
      <c r="G84">
        <v>1.1840000000000002</v>
      </c>
      <c r="H84">
        <v>30</v>
      </c>
      <c r="I84">
        <v>8</v>
      </c>
      <c r="J84">
        <v>64</v>
      </c>
      <c r="K84">
        <v>315</v>
      </c>
      <c r="L84" s="3">
        <v>36.652532390727103</v>
      </c>
      <c r="M84" s="8">
        <f t="shared" ref="M84:M147" si="6">(L84/1000/1000/1000)*893.51*(F84/G84)</f>
        <v>2.7347412118912851E-4</v>
      </c>
      <c r="N84" s="2">
        <v>18.073873873873783</v>
      </c>
      <c r="O84" s="2">
        <v>2.8135594620505837</v>
      </c>
      <c r="P84" s="14">
        <v>24.987206243246298</v>
      </c>
      <c r="Q84" s="4">
        <v>0.7570537756175042</v>
      </c>
      <c r="R84" s="4">
        <f t="shared" si="2"/>
        <v>33.005853808555472</v>
      </c>
      <c r="S84" s="10">
        <f t="shared" si="3"/>
        <v>1.0944565732035163E-3</v>
      </c>
      <c r="T84" s="9">
        <f t="shared" ref="T84:T147" si="7">((N84*G84))/((G84*(P84/100))/12.01*1000*1000)</f>
        <v>8.6871346525142009E-4</v>
      </c>
      <c r="U84" s="2">
        <v>2.8484461040391373</v>
      </c>
      <c r="V84" s="9">
        <v>0.33425622934458543</v>
      </c>
      <c r="W84">
        <v>1</v>
      </c>
    </row>
    <row r="85" spans="1:24" x14ac:dyDescent="0.2">
      <c r="A85" s="1">
        <v>45195</v>
      </c>
      <c r="B85" t="s">
        <v>5</v>
      </c>
      <c r="C85" t="s">
        <v>85</v>
      </c>
      <c r="D85">
        <v>6</v>
      </c>
      <c r="E85">
        <v>4</v>
      </c>
      <c r="F85">
        <v>20.881999999999998</v>
      </c>
      <c r="G85">
        <v>2.5359999999999996</v>
      </c>
      <c r="H85">
        <v>49</v>
      </c>
      <c r="I85">
        <v>8</v>
      </c>
      <c r="J85">
        <v>64</v>
      </c>
      <c r="K85">
        <v>236</v>
      </c>
      <c r="L85" s="3">
        <v>221.25468242800599</v>
      </c>
      <c r="M85" s="8">
        <f t="shared" si="6"/>
        <v>1.6278512977950489E-3</v>
      </c>
      <c r="N85" s="2">
        <v>57.012828601472116</v>
      </c>
      <c r="O85" s="2">
        <v>2.7549850788073655</v>
      </c>
      <c r="P85" s="14">
        <v>25.194608149370403</v>
      </c>
      <c r="Q85" s="4">
        <v>0.79621186531706434</v>
      </c>
      <c r="R85" s="4">
        <f t="shared" ref="R85:R148" si="8">P85/Q85</f>
        <v>31.643095571475193</v>
      </c>
      <c r="S85" s="10">
        <f t="shared" ref="S85:S128" si="9">M85/(P85/100)</f>
        <v>6.4611098062889614E-3</v>
      </c>
      <c r="T85" s="9">
        <f t="shared" si="7"/>
        <v>2.7177405079855982E-3</v>
      </c>
      <c r="U85" s="2">
        <v>2.6780469680872416</v>
      </c>
      <c r="V85" s="9">
        <v>0.21297776481612452</v>
      </c>
      <c r="W85">
        <v>1</v>
      </c>
    </row>
    <row r="86" spans="1:24" x14ac:dyDescent="0.2">
      <c r="A86" s="1">
        <v>45195</v>
      </c>
      <c r="B86" t="s">
        <v>5</v>
      </c>
      <c r="C86" t="s">
        <v>85</v>
      </c>
      <c r="D86">
        <v>1</v>
      </c>
      <c r="E86">
        <v>5</v>
      </c>
      <c r="F86">
        <v>22.384</v>
      </c>
      <c r="G86">
        <v>2.9670000000000005</v>
      </c>
      <c r="H86">
        <v>55</v>
      </c>
      <c r="I86">
        <v>8</v>
      </c>
      <c r="J86">
        <v>64</v>
      </c>
      <c r="K86">
        <v>468</v>
      </c>
      <c r="L86" s="3">
        <v>208.162205079259</v>
      </c>
      <c r="M86" s="8">
        <f t="shared" si="6"/>
        <v>1.4032060483594514E-3</v>
      </c>
      <c r="N86" s="2">
        <v>93.864097428400243</v>
      </c>
      <c r="O86" s="2">
        <v>4.6454869661637384</v>
      </c>
      <c r="P86" s="14">
        <v>27.426733375044083</v>
      </c>
      <c r="Q86" s="4">
        <v>0.81491873040788254</v>
      </c>
      <c r="R86" s="4">
        <f t="shared" si="8"/>
        <v>33.655789653179866</v>
      </c>
      <c r="S86" s="10">
        <f t="shared" si="9"/>
        <v>5.1161982332035413E-3</v>
      </c>
      <c r="T86" s="9">
        <f t="shared" si="7"/>
        <v>4.1102518287534674E-3</v>
      </c>
      <c r="U86" s="2">
        <v>3.544866472203962</v>
      </c>
      <c r="V86" s="9">
        <v>0.21690485211165988</v>
      </c>
      <c r="W86">
        <v>1</v>
      </c>
    </row>
    <row r="87" spans="1:24" x14ac:dyDescent="0.2">
      <c r="A87" s="1">
        <v>45195</v>
      </c>
      <c r="B87" t="s">
        <v>5</v>
      </c>
      <c r="C87" t="s">
        <v>85</v>
      </c>
      <c r="D87">
        <v>2</v>
      </c>
      <c r="E87">
        <v>5</v>
      </c>
      <c r="F87">
        <v>12.701000000000001</v>
      </c>
      <c r="G87">
        <v>1.5940000000000003</v>
      </c>
      <c r="H87">
        <v>37</v>
      </c>
      <c r="I87">
        <v>8</v>
      </c>
      <c r="J87">
        <v>64</v>
      </c>
      <c r="K87">
        <v>465</v>
      </c>
      <c r="L87" s="3">
        <v>146.84314908837499</v>
      </c>
      <c r="M87" s="8">
        <f t="shared" si="6"/>
        <v>1.0454486493255688E-3</v>
      </c>
      <c r="N87" s="2">
        <v>86.347369514661167</v>
      </c>
      <c r="O87" s="2">
        <v>4.7292898486966699</v>
      </c>
      <c r="P87" s="14">
        <v>26.4728365667603</v>
      </c>
      <c r="Q87" s="4">
        <v>0.76180311760404518</v>
      </c>
      <c r="R87" s="4">
        <f t="shared" si="8"/>
        <v>34.750233958112815</v>
      </c>
      <c r="S87" s="10">
        <f t="shared" si="9"/>
        <v>3.9491372474918318E-3</v>
      </c>
      <c r="T87" s="9">
        <f t="shared" si="7"/>
        <v>3.917343369139346E-3</v>
      </c>
      <c r="U87" s="2">
        <v>3.6871162291238946</v>
      </c>
      <c r="V87" s="9">
        <v>0.32838641655105938</v>
      </c>
      <c r="W87">
        <v>1</v>
      </c>
    </row>
    <row r="88" spans="1:24" x14ac:dyDescent="0.2">
      <c r="A88" s="1">
        <v>45195</v>
      </c>
      <c r="B88" t="s">
        <v>5</v>
      </c>
      <c r="C88" t="s">
        <v>85</v>
      </c>
      <c r="D88">
        <v>3</v>
      </c>
      <c r="E88">
        <v>5</v>
      </c>
      <c r="F88">
        <v>10.050999999999998</v>
      </c>
      <c r="G88">
        <v>1.1239999999999997</v>
      </c>
      <c r="H88">
        <v>27</v>
      </c>
      <c r="I88">
        <v>7</v>
      </c>
      <c r="J88">
        <v>64</v>
      </c>
      <c r="K88">
        <v>345</v>
      </c>
      <c r="L88" s="3">
        <v>70.803553094218501</v>
      </c>
      <c r="M88" s="8">
        <f t="shared" si="6"/>
        <v>5.6571465753659943E-4</v>
      </c>
      <c r="N88" s="2">
        <v>11.333046218011754</v>
      </c>
      <c r="O88" s="2">
        <v>39.489261899198127</v>
      </c>
      <c r="P88" s="14">
        <v>24.904517099030119</v>
      </c>
      <c r="Q88" s="4">
        <v>0.62535634656244266</v>
      </c>
      <c r="R88" s="4">
        <f t="shared" si="8"/>
        <v>39.824521228463091</v>
      </c>
      <c r="S88" s="10">
        <f t="shared" si="9"/>
        <v>2.2715343376749539E-3</v>
      </c>
      <c r="T88" s="9">
        <f t="shared" si="7"/>
        <v>5.4652689926528158E-4</v>
      </c>
      <c r="U88" s="2">
        <v>3.544866472203962</v>
      </c>
      <c r="V88" s="9">
        <v>0.85542594779426484</v>
      </c>
      <c r="W88">
        <v>1</v>
      </c>
    </row>
    <row r="89" spans="1:24" x14ac:dyDescent="0.2">
      <c r="A89" s="1">
        <v>45195</v>
      </c>
      <c r="B89" t="s">
        <v>5</v>
      </c>
      <c r="C89" t="s">
        <v>85</v>
      </c>
      <c r="D89">
        <v>4</v>
      </c>
      <c r="E89">
        <v>6</v>
      </c>
      <c r="F89">
        <v>8.1310000000000002</v>
      </c>
      <c r="G89">
        <v>0.91100000000000048</v>
      </c>
      <c r="H89">
        <v>27</v>
      </c>
      <c r="I89">
        <v>8</v>
      </c>
      <c r="J89">
        <v>64</v>
      </c>
      <c r="K89">
        <v>1235</v>
      </c>
      <c r="L89" s="3">
        <v>24.988719690878</v>
      </c>
      <c r="M89" s="8">
        <f t="shared" si="6"/>
        <v>1.9928242847412915E-4</v>
      </c>
      <c r="N89" s="2">
        <v>6.5442189236441697E-2</v>
      </c>
      <c r="O89" s="2">
        <v>40.362095272252184</v>
      </c>
      <c r="P89" s="14">
        <v>24.46223929874597</v>
      </c>
      <c r="Q89" s="4">
        <v>0.6807287433499033</v>
      </c>
      <c r="R89" s="4">
        <f t="shared" si="8"/>
        <v>35.935370054106947</v>
      </c>
      <c r="S89" s="10">
        <f t="shared" si="9"/>
        <v>8.1465325410476689E-4</v>
      </c>
      <c r="T89" s="9">
        <f t="shared" si="7"/>
        <v>3.2129548040598072E-6</v>
      </c>
      <c r="U89" s="2">
        <v>4.0856376380709216</v>
      </c>
      <c r="V89" s="9">
        <v>2.6020028328555185</v>
      </c>
      <c r="W89">
        <v>1</v>
      </c>
    </row>
    <row r="90" spans="1:24" x14ac:dyDescent="0.2">
      <c r="A90" s="1">
        <v>45195</v>
      </c>
      <c r="B90" t="s">
        <v>5</v>
      </c>
      <c r="C90" t="s">
        <v>85</v>
      </c>
      <c r="D90">
        <v>5</v>
      </c>
      <c r="E90">
        <v>6</v>
      </c>
      <c r="F90">
        <v>9.8870000000000005</v>
      </c>
      <c r="G90">
        <v>1.1840000000000002</v>
      </c>
      <c r="H90">
        <v>30</v>
      </c>
      <c r="I90">
        <v>8</v>
      </c>
      <c r="J90">
        <v>64</v>
      </c>
      <c r="K90">
        <v>1325</v>
      </c>
      <c r="L90" s="3">
        <v>36.652532390727103</v>
      </c>
      <c r="M90" s="8">
        <f t="shared" si="6"/>
        <v>2.7347412118912851E-4</v>
      </c>
      <c r="N90" s="2">
        <v>32.662248235496719</v>
      </c>
      <c r="O90" s="2">
        <v>6.2172103192670995</v>
      </c>
      <c r="P90" s="14">
        <v>24.987206243246298</v>
      </c>
      <c r="Q90" s="4">
        <v>0.7570537756175042</v>
      </c>
      <c r="R90" s="4">
        <f t="shared" si="8"/>
        <v>33.005853808555472</v>
      </c>
      <c r="S90" s="10">
        <f t="shared" si="9"/>
        <v>1.0944565732035163E-3</v>
      </c>
      <c r="T90" s="9">
        <f t="shared" si="7"/>
        <v>1.5698978008569556E-3</v>
      </c>
      <c r="U90" s="2">
        <v>3.8294077322038307</v>
      </c>
      <c r="V90" s="9">
        <v>0.31164127213848952</v>
      </c>
      <c r="W90">
        <v>1</v>
      </c>
    </row>
    <row r="91" spans="1:24" x14ac:dyDescent="0.2">
      <c r="A91" s="1">
        <v>45195</v>
      </c>
      <c r="B91" t="s">
        <v>5</v>
      </c>
      <c r="C91" t="s">
        <v>85</v>
      </c>
      <c r="D91">
        <v>6</v>
      </c>
      <c r="E91">
        <v>6</v>
      </c>
      <c r="F91">
        <v>20.881999999999998</v>
      </c>
      <c r="G91">
        <v>2.5359999999999996</v>
      </c>
      <c r="H91">
        <v>49</v>
      </c>
      <c r="I91">
        <v>8</v>
      </c>
      <c r="J91">
        <v>64</v>
      </c>
      <c r="K91">
        <v>1121</v>
      </c>
      <c r="L91" s="3">
        <v>221.25468242800599</v>
      </c>
      <c r="M91" s="8">
        <f t="shared" si="6"/>
        <v>1.6278512977950489E-3</v>
      </c>
      <c r="N91" s="2">
        <v>74.79971430272019</v>
      </c>
      <c r="O91" s="2">
        <v>4.6007435033603779</v>
      </c>
      <c r="P91" s="14">
        <v>25.194608149370403</v>
      </c>
      <c r="Q91" s="4">
        <v>0.79621186531706434</v>
      </c>
      <c r="R91" s="4">
        <f t="shared" si="8"/>
        <v>31.643095571475193</v>
      </c>
      <c r="S91" s="10">
        <f t="shared" si="9"/>
        <v>6.4611098062889614E-3</v>
      </c>
      <c r="T91" s="9">
        <f t="shared" si="7"/>
        <v>3.5656223087483043E-3</v>
      </c>
      <c r="U91" s="2">
        <v>3.6871162291238946</v>
      </c>
      <c r="V91" s="9">
        <v>0.27219651382131416</v>
      </c>
      <c r="W91">
        <v>1</v>
      </c>
    </row>
    <row r="92" spans="1:24" x14ac:dyDescent="0.2">
      <c r="A92" s="1">
        <v>45209</v>
      </c>
      <c r="B92" t="s">
        <v>5</v>
      </c>
      <c r="C92" t="s">
        <v>85</v>
      </c>
      <c r="D92">
        <v>1</v>
      </c>
      <c r="E92">
        <v>1</v>
      </c>
      <c r="F92">
        <v>14.188000000000001</v>
      </c>
      <c r="G92">
        <v>1.6219999999999999</v>
      </c>
      <c r="H92">
        <v>26</v>
      </c>
      <c r="I92">
        <v>9</v>
      </c>
      <c r="J92">
        <v>78</v>
      </c>
      <c r="K92">
        <v>0</v>
      </c>
      <c r="L92" s="3">
        <v>119.56812528811101</v>
      </c>
      <c r="M92" s="8">
        <f t="shared" si="6"/>
        <v>9.3451261288794263E-4</v>
      </c>
      <c r="N92" s="2">
        <v>-28.055695252068904</v>
      </c>
      <c r="O92" s="2">
        <v>4.9101028686318919</v>
      </c>
      <c r="P92" s="14">
        <v>24.686530096736011</v>
      </c>
      <c r="Q92" s="4">
        <v>0.71665780967714188</v>
      </c>
      <c r="R92" s="4">
        <f t="shared" si="8"/>
        <v>34.446746778434495</v>
      </c>
      <c r="S92" s="10">
        <f t="shared" si="9"/>
        <v>3.7855162682887598E-3</v>
      </c>
      <c r="T92" s="9">
        <f t="shared" si="7"/>
        <v>-1.3649099272234214E-3</v>
      </c>
      <c r="U92" s="2">
        <v>2.7575590839529207</v>
      </c>
      <c r="V92" s="9">
        <v>0.23625669866890939</v>
      </c>
      <c r="W92">
        <v>1</v>
      </c>
    </row>
    <row r="93" spans="1:24" x14ac:dyDescent="0.2">
      <c r="A93" s="1">
        <v>45209</v>
      </c>
      <c r="B93" t="s">
        <v>5</v>
      </c>
      <c r="C93" t="s">
        <v>85</v>
      </c>
      <c r="D93">
        <v>2</v>
      </c>
      <c r="E93">
        <v>1</v>
      </c>
      <c r="F93">
        <v>10.602</v>
      </c>
      <c r="G93">
        <v>1.2149999999999999</v>
      </c>
      <c r="J93">
        <v>78</v>
      </c>
      <c r="K93">
        <v>0</v>
      </c>
      <c r="L93" s="3">
        <v>64.635638093701303</v>
      </c>
      <c r="M93" s="8">
        <f t="shared" si="6"/>
        <v>5.0394481358426234E-4</v>
      </c>
      <c r="N93" s="2">
        <v>-29.522059987745347</v>
      </c>
      <c r="O93" s="2">
        <v>11.557826503258282</v>
      </c>
      <c r="P93" s="14">
        <v>23.933324042876933</v>
      </c>
      <c r="Q93" s="4">
        <v>0.64473212024466431</v>
      </c>
      <c r="R93" s="4">
        <f t="shared" si="8"/>
        <v>37.121345891367511</v>
      </c>
      <c r="S93" s="10">
        <f t="shared" si="9"/>
        <v>2.1056198156237604E-3</v>
      </c>
      <c r="T93" s="9">
        <f t="shared" si="7"/>
        <v>-1.4814487942319328E-3</v>
      </c>
      <c r="U93" s="2">
        <v>2.167210247053978</v>
      </c>
      <c r="V93" s="9">
        <v>0.61616590856302189</v>
      </c>
      <c r="W93">
        <v>1</v>
      </c>
    </row>
    <row r="94" spans="1:24" x14ac:dyDescent="0.2">
      <c r="A94" s="1">
        <v>45209</v>
      </c>
      <c r="B94" t="s">
        <v>5</v>
      </c>
      <c r="C94" t="s">
        <v>85</v>
      </c>
      <c r="D94">
        <v>3</v>
      </c>
      <c r="E94">
        <v>1</v>
      </c>
      <c r="F94">
        <v>6.4389999999999992</v>
      </c>
      <c r="G94">
        <v>0.6769999999999996</v>
      </c>
      <c r="H94">
        <v>25</v>
      </c>
      <c r="I94">
        <v>5</v>
      </c>
      <c r="J94">
        <v>78</v>
      </c>
      <c r="K94">
        <v>0</v>
      </c>
      <c r="L94" s="3">
        <v>11.2077749926304</v>
      </c>
      <c r="M94" s="8">
        <f t="shared" si="6"/>
        <v>9.5246401651063783E-5</v>
      </c>
      <c r="N94" s="11">
        <v>-169.67507294448438</v>
      </c>
      <c r="O94" s="2">
        <v>64.539941502602758</v>
      </c>
      <c r="P94" s="14">
        <v>24.440672724188861</v>
      </c>
      <c r="Q94" s="4">
        <v>0.62927247772057804</v>
      </c>
      <c r="R94" s="4">
        <f t="shared" si="8"/>
        <v>38.839570439693517</v>
      </c>
      <c r="S94" s="10">
        <f t="shared" si="9"/>
        <v>3.8970450087815589E-4</v>
      </c>
      <c r="T94" s="9">
        <f t="shared" si="7"/>
        <v>-8.3377313262185896E-3</v>
      </c>
      <c r="U94" s="2">
        <v>2.0169003171934934</v>
      </c>
      <c r="V94" s="9">
        <v>1.887165449659445</v>
      </c>
      <c r="W94">
        <v>2</v>
      </c>
      <c r="X94" t="s">
        <v>54</v>
      </c>
    </row>
    <row r="95" spans="1:24" x14ac:dyDescent="0.2">
      <c r="A95" s="1">
        <v>45209</v>
      </c>
      <c r="B95" t="s">
        <v>5</v>
      </c>
      <c r="C95" t="s">
        <v>85</v>
      </c>
      <c r="D95">
        <v>4</v>
      </c>
      <c r="E95">
        <v>2</v>
      </c>
      <c r="F95">
        <v>12.304000000000002</v>
      </c>
      <c r="G95">
        <v>1.3570000000000002</v>
      </c>
      <c r="H95">
        <v>25</v>
      </c>
      <c r="I95">
        <v>8</v>
      </c>
      <c r="J95">
        <v>78</v>
      </c>
      <c r="K95">
        <v>42</v>
      </c>
      <c r="L95" s="3">
        <v>93.865063342768195</v>
      </c>
      <c r="M95" s="8">
        <f t="shared" si="6"/>
        <v>7.6044860890491547E-4</v>
      </c>
      <c r="N95" s="2">
        <v>-30.344232653834283</v>
      </c>
      <c r="O95" s="2">
        <v>25.818669135536393</v>
      </c>
      <c r="P95" s="14">
        <v>23.399151035058487</v>
      </c>
      <c r="Q95" s="4">
        <v>0.6802362365635346</v>
      </c>
      <c r="R95" s="4">
        <f t="shared" si="8"/>
        <v>34.398565935369703</v>
      </c>
      <c r="S95" s="10">
        <f t="shared" si="9"/>
        <v>3.2498982880428025E-3</v>
      </c>
      <c r="T95" s="9">
        <f t="shared" si="7"/>
        <v>-1.557467762939455E-3</v>
      </c>
      <c r="U95" s="2">
        <v>2.1984125254503883</v>
      </c>
      <c r="V95" s="9">
        <v>0.6380925171455698</v>
      </c>
      <c r="W95">
        <v>1</v>
      </c>
    </row>
    <row r="96" spans="1:24" x14ac:dyDescent="0.2">
      <c r="A96" s="1">
        <v>45209</v>
      </c>
      <c r="B96" t="s">
        <v>5</v>
      </c>
      <c r="C96" t="s">
        <v>85</v>
      </c>
      <c r="D96">
        <v>5</v>
      </c>
      <c r="E96">
        <v>2</v>
      </c>
      <c r="F96">
        <v>10.364000000000001</v>
      </c>
      <c r="G96">
        <v>1.1289999999999996</v>
      </c>
      <c r="H96">
        <v>25</v>
      </c>
      <c r="I96">
        <v>7</v>
      </c>
      <c r="J96">
        <v>78</v>
      </c>
      <c r="K96">
        <v>47</v>
      </c>
      <c r="L96" s="3">
        <v>94.552225015530595</v>
      </c>
      <c r="M96" s="8">
        <f t="shared" si="6"/>
        <v>7.7554076904966154E-4</v>
      </c>
      <c r="N96" s="2">
        <v>-6.2594139647876217</v>
      </c>
      <c r="O96" s="2">
        <v>19.323611214759573</v>
      </c>
      <c r="P96" s="14">
        <v>23.983399138387291</v>
      </c>
      <c r="Q96" s="4">
        <v>0.67607168790713834</v>
      </c>
      <c r="R96" s="4">
        <f t="shared" si="8"/>
        <v>35.474639106143911</v>
      </c>
      <c r="S96" s="10">
        <f t="shared" si="9"/>
        <v>3.2336565996116387E-3</v>
      </c>
      <c r="T96" s="9">
        <f t="shared" si="7"/>
        <v>-3.1344832016232018E-4</v>
      </c>
      <c r="U96" s="2">
        <v>1.8949852170873265</v>
      </c>
      <c r="V96" s="9">
        <v>0.73259000967779009</v>
      </c>
      <c r="W96">
        <v>1</v>
      </c>
    </row>
    <row r="97" spans="1:24" x14ac:dyDescent="0.2">
      <c r="A97" s="1">
        <v>45209</v>
      </c>
      <c r="B97" t="s">
        <v>5</v>
      </c>
      <c r="C97" t="s">
        <v>85</v>
      </c>
      <c r="D97">
        <v>6</v>
      </c>
      <c r="E97">
        <v>2</v>
      </c>
      <c r="F97">
        <v>9.820999999999998</v>
      </c>
      <c r="G97">
        <v>1.0739999999999998</v>
      </c>
      <c r="H97">
        <v>24</v>
      </c>
      <c r="I97">
        <v>6</v>
      </c>
      <c r="J97">
        <v>78</v>
      </c>
      <c r="K97">
        <v>49</v>
      </c>
      <c r="L97" s="3">
        <v>96.052049928544804</v>
      </c>
      <c r="M97" s="8">
        <f t="shared" si="6"/>
        <v>7.8479727253256482E-4</v>
      </c>
      <c r="N97" s="2">
        <v>26.54759400718207</v>
      </c>
      <c r="O97" s="2">
        <v>18.817367962564976</v>
      </c>
      <c r="P97" s="14">
        <v>23.822361981316106</v>
      </c>
      <c r="Q97" s="4">
        <v>0.66436756436584976</v>
      </c>
      <c r="R97" s="4">
        <f t="shared" si="8"/>
        <v>35.857202035525262</v>
      </c>
      <c r="S97" s="10">
        <f t="shared" si="9"/>
        <v>3.2943722085496049E-3</v>
      </c>
      <c r="T97" s="9">
        <f t="shared" si="7"/>
        <v>1.3383920716019699E-3</v>
      </c>
      <c r="U97" s="2">
        <v>2.6496529565576594</v>
      </c>
      <c r="V97" s="9">
        <v>0.46878225395885892</v>
      </c>
      <c r="W97">
        <v>1</v>
      </c>
    </row>
    <row r="98" spans="1:24" x14ac:dyDescent="0.2">
      <c r="A98" s="1">
        <v>45209</v>
      </c>
      <c r="B98" t="s">
        <v>5</v>
      </c>
      <c r="C98" t="s">
        <v>85</v>
      </c>
      <c r="D98">
        <v>1</v>
      </c>
      <c r="E98">
        <v>3</v>
      </c>
      <c r="F98">
        <v>14.188000000000001</v>
      </c>
      <c r="G98">
        <v>1.6219999999999999</v>
      </c>
      <c r="H98">
        <v>26</v>
      </c>
      <c r="I98">
        <v>9</v>
      </c>
      <c r="J98">
        <v>78</v>
      </c>
      <c r="K98">
        <v>110</v>
      </c>
      <c r="L98" s="3">
        <v>119.56812528811101</v>
      </c>
      <c r="M98" s="8">
        <f t="shared" si="6"/>
        <v>9.3451261288794263E-4</v>
      </c>
      <c r="N98" s="2">
        <v>61.016705323749356</v>
      </c>
      <c r="O98" s="2">
        <v>2.8437196296649079</v>
      </c>
      <c r="P98" s="14">
        <v>24.686530096736011</v>
      </c>
      <c r="Q98" s="4">
        <v>0.71665780967714188</v>
      </c>
      <c r="R98" s="4">
        <f t="shared" si="8"/>
        <v>34.446746778434495</v>
      </c>
      <c r="S98" s="10">
        <f t="shared" si="9"/>
        <v>3.7855162682887598E-3</v>
      </c>
      <c r="T98" s="9">
        <f t="shared" si="7"/>
        <v>2.9684634821769466E-3</v>
      </c>
      <c r="U98" s="2">
        <v>3.1183676784041836</v>
      </c>
      <c r="V98" s="9">
        <v>0.23374232641893031</v>
      </c>
      <c r="W98">
        <v>1</v>
      </c>
    </row>
    <row r="99" spans="1:24" x14ac:dyDescent="0.2">
      <c r="A99" s="1">
        <v>45209</v>
      </c>
      <c r="B99" t="s">
        <v>5</v>
      </c>
      <c r="C99" t="s">
        <v>85</v>
      </c>
      <c r="D99">
        <v>2</v>
      </c>
      <c r="E99">
        <v>3</v>
      </c>
      <c r="F99">
        <v>10.602</v>
      </c>
      <c r="G99">
        <v>1.2149999999999999</v>
      </c>
      <c r="J99">
        <v>78</v>
      </c>
      <c r="K99">
        <v>110</v>
      </c>
      <c r="L99" s="3">
        <v>64.635638093701303</v>
      </c>
      <c r="M99" s="8">
        <f t="shared" si="6"/>
        <v>5.0394481358426234E-4</v>
      </c>
      <c r="N99" s="2">
        <v>43.937663453357914</v>
      </c>
      <c r="O99" s="2">
        <v>14.015097823545577</v>
      </c>
      <c r="P99" s="14">
        <v>23.933324042876933</v>
      </c>
      <c r="Q99" s="4">
        <v>0.64473212024466431</v>
      </c>
      <c r="R99" s="4">
        <f t="shared" si="8"/>
        <v>37.121345891367511</v>
      </c>
      <c r="S99" s="10">
        <f t="shared" si="9"/>
        <v>2.1056198156237604E-3</v>
      </c>
      <c r="T99" s="9">
        <f t="shared" si="7"/>
        <v>2.2048393157985957E-3</v>
      </c>
      <c r="U99" s="2">
        <v>2.8938960262924232</v>
      </c>
      <c r="V99" s="9">
        <v>0.60246721733868402</v>
      </c>
      <c r="W99">
        <v>1</v>
      </c>
    </row>
    <row r="100" spans="1:24" x14ac:dyDescent="0.2">
      <c r="A100" s="1">
        <v>45209</v>
      </c>
      <c r="B100" t="s">
        <v>5</v>
      </c>
      <c r="C100" t="s">
        <v>85</v>
      </c>
      <c r="D100">
        <v>3</v>
      </c>
      <c r="E100">
        <v>3</v>
      </c>
      <c r="F100">
        <v>6.4389999999999992</v>
      </c>
      <c r="G100">
        <v>0.6769999999999996</v>
      </c>
      <c r="H100">
        <v>25</v>
      </c>
      <c r="I100">
        <v>5</v>
      </c>
      <c r="J100">
        <v>78</v>
      </c>
      <c r="K100">
        <v>75</v>
      </c>
      <c r="L100" s="3">
        <v>11.2077749926304</v>
      </c>
      <c r="M100" s="8">
        <f t="shared" si="6"/>
        <v>9.5246401651063783E-5</v>
      </c>
      <c r="N100" s="11">
        <v>152.84513394601561</v>
      </c>
      <c r="O100" s="2">
        <v>64.869193567488097</v>
      </c>
      <c r="P100" s="14">
        <v>24.440672724188861</v>
      </c>
      <c r="Q100" s="4">
        <v>0.62927247772057804</v>
      </c>
      <c r="R100" s="4">
        <f t="shared" si="8"/>
        <v>38.839570439693517</v>
      </c>
      <c r="S100" s="10">
        <f t="shared" si="9"/>
        <v>3.8970450087815589E-4</v>
      </c>
      <c r="T100" s="9">
        <f t="shared" si="7"/>
        <v>7.5107182171581148E-3</v>
      </c>
      <c r="U100" s="2">
        <v>2.8541271105423025</v>
      </c>
      <c r="V100" s="9">
        <v>2.5266645556985456</v>
      </c>
      <c r="W100">
        <v>2</v>
      </c>
      <c r="X100" t="s">
        <v>59</v>
      </c>
    </row>
    <row r="101" spans="1:24" x14ac:dyDescent="0.2">
      <c r="A101" s="1">
        <v>45209</v>
      </c>
      <c r="B101" t="s">
        <v>5</v>
      </c>
      <c r="C101" t="s">
        <v>85</v>
      </c>
      <c r="D101">
        <v>4</v>
      </c>
      <c r="E101">
        <v>4</v>
      </c>
      <c r="F101">
        <v>12.304000000000002</v>
      </c>
      <c r="G101">
        <v>1.3570000000000002</v>
      </c>
      <c r="H101">
        <v>25</v>
      </c>
      <c r="I101">
        <v>8</v>
      </c>
      <c r="J101">
        <v>78</v>
      </c>
      <c r="K101">
        <v>212</v>
      </c>
      <c r="L101" s="3">
        <v>93.865063342768195</v>
      </c>
      <c r="M101" s="8">
        <f t="shared" si="6"/>
        <v>7.6044860890491547E-4</v>
      </c>
      <c r="N101" s="2">
        <v>54.926369121625662</v>
      </c>
      <c r="O101" s="2">
        <v>31.604386431746736</v>
      </c>
      <c r="P101" s="14">
        <v>23.399151035058487</v>
      </c>
      <c r="Q101" s="4">
        <v>0.6802362365635346</v>
      </c>
      <c r="R101" s="4">
        <f t="shared" si="8"/>
        <v>34.398565935369703</v>
      </c>
      <c r="S101" s="10">
        <f t="shared" si="9"/>
        <v>3.2498982880428025E-3</v>
      </c>
      <c r="T101" s="9">
        <f t="shared" si="7"/>
        <v>2.8191864404070043E-3</v>
      </c>
      <c r="U101" s="2">
        <v>2.9109408492360291</v>
      </c>
      <c r="V101" s="9">
        <v>0.68748782209783543</v>
      </c>
      <c r="W101">
        <v>1</v>
      </c>
    </row>
    <row r="102" spans="1:24" x14ac:dyDescent="0.2">
      <c r="A102" s="1">
        <v>45209</v>
      </c>
      <c r="B102" t="s">
        <v>5</v>
      </c>
      <c r="C102" t="s">
        <v>85</v>
      </c>
      <c r="D102">
        <v>5</v>
      </c>
      <c r="E102">
        <v>4</v>
      </c>
      <c r="F102">
        <v>10.364000000000001</v>
      </c>
      <c r="G102">
        <v>1.1289999999999996</v>
      </c>
      <c r="H102">
        <v>25</v>
      </c>
      <c r="I102">
        <v>7</v>
      </c>
      <c r="J102">
        <v>78</v>
      </c>
      <c r="K102">
        <v>167</v>
      </c>
      <c r="L102" s="3">
        <v>94.552225015530595</v>
      </c>
      <c r="M102" s="8">
        <f t="shared" si="6"/>
        <v>7.7554076904966154E-4</v>
      </c>
      <c r="N102" s="2">
        <v>42.883447490230729</v>
      </c>
      <c r="O102" s="2">
        <v>29.546171060490082</v>
      </c>
      <c r="P102" s="14">
        <v>23.983399138387291</v>
      </c>
      <c r="Q102" s="4">
        <v>0.67607168790713834</v>
      </c>
      <c r="R102" s="4">
        <f t="shared" si="8"/>
        <v>35.474639106143911</v>
      </c>
      <c r="S102" s="10">
        <f t="shared" si="9"/>
        <v>3.2336565996116387E-3</v>
      </c>
      <c r="T102" s="9">
        <f t="shared" si="7"/>
        <v>2.1474445777509713E-3</v>
      </c>
      <c r="U102" s="2">
        <v>2.6837259707747254</v>
      </c>
      <c r="V102" s="9">
        <v>0.9639615779691777</v>
      </c>
      <c r="W102">
        <v>1</v>
      </c>
    </row>
    <row r="103" spans="1:24" x14ac:dyDescent="0.2">
      <c r="A103" s="1">
        <v>45209</v>
      </c>
      <c r="B103" t="s">
        <v>5</v>
      </c>
      <c r="C103" t="s">
        <v>85</v>
      </c>
      <c r="D103">
        <v>6</v>
      </c>
      <c r="E103">
        <v>4</v>
      </c>
      <c r="F103">
        <v>9.820999999999998</v>
      </c>
      <c r="G103">
        <v>1.0739999999999998</v>
      </c>
      <c r="H103">
        <v>24</v>
      </c>
      <c r="I103">
        <v>6</v>
      </c>
      <c r="J103">
        <v>78</v>
      </c>
      <c r="K103">
        <v>190</v>
      </c>
      <c r="L103" s="3">
        <v>96.052049928544804</v>
      </c>
      <c r="M103" s="8">
        <f t="shared" si="6"/>
        <v>7.8479727253256482E-4</v>
      </c>
      <c r="N103" s="2">
        <v>18.996893159736128</v>
      </c>
      <c r="O103" s="2">
        <v>21.225945858266119</v>
      </c>
      <c r="P103" s="14">
        <v>23.822361981316106</v>
      </c>
      <c r="Q103" s="4">
        <v>0.66436756436584976</v>
      </c>
      <c r="R103" s="4">
        <f t="shared" si="8"/>
        <v>35.857202035525262</v>
      </c>
      <c r="S103" s="10">
        <f t="shared" si="9"/>
        <v>3.2943722085496049E-3</v>
      </c>
      <c r="T103" s="9">
        <f t="shared" si="7"/>
        <v>9.577248764306883E-4</v>
      </c>
      <c r="U103" s="2">
        <v>3.1183676784041836</v>
      </c>
      <c r="V103" s="9">
        <v>0.57180516947013627</v>
      </c>
      <c r="W103">
        <v>1</v>
      </c>
    </row>
    <row r="104" spans="1:24" x14ac:dyDescent="0.2">
      <c r="A104" s="1">
        <v>45209</v>
      </c>
      <c r="B104" t="s">
        <v>5</v>
      </c>
      <c r="C104" t="s">
        <v>85</v>
      </c>
      <c r="D104">
        <v>1</v>
      </c>
      <c r="E104">
        <v>5</v>
      </c>
      <c r="F104">
        <v>14.188000000000001</v>
      </c>
      <c r="G104">
        <v>1.6219999999999999</v>
      </c>
      <c r="H104">
        <v>26</v>
      </c>
      <c r="I104">
        <v>9</v>
      </c>
      <c r="J104">
        <v>78</v>
      </c>
      <c r="K104">
        <v>469</v>
      </c>
      <c r="L104" s="3">
        <v>119.56812528811101</v>
      </c>
      <c r="M104" s="8">
        <f t="shared" si="6"/>
        <v>9.3451261288794263E-4</v>
      </c>
      <c r="N104" s="2">
        <v>36.578341838180698</v>
      </c>
      <c r="O104" s="2">
        <v>5.0766512826747823</v>
      </c>
      <c r="P104" s="14">
        <v>24.686530096736011</v>
      </c>
      <c r="Q104" s="4">
        <v>0.71665780967714188</v>
      </c>
      <c r="R104" s="4">
        <f t="shared" si="8"/>
        <v>34.446746778434495</v>
      </c>
      <c r="S104" s="10">
        <f t="shared" si="9"/>
        <v>3.7855162682887598E-3</v>
      </c>
      <c r="T104" s="9">
        <f t="shared" si="7"/>
        <v>1.7795367909345593E-3</v>
      </c>
      <c r="U104" s="2">
        <v>3.544866472203962</v>
      </c>
      <c r="V104" s="9">
        <v>0.25491583760544789</v>
      </c>
      <c r="W104">
        <v>1</v>
      </c>
    </row>
    <row r="105" spans="1:24" x14ac:dyDescent="0.2">
      <c r="A105" s="1">
        <v>45209</v>
      </c>
      <c r="B105" t="s">
        <v>5</v>
      </c>
      <c r="C105" t="s">
        <v>85</v>
      </c>
      <c r="D105">
        <v>2</v>
      </c>
      <c r="E105">
        <v>5</v>
      </c>
      <c r="F105">
        <v>10.602</v>
      </c>
      <c r="G105">
        <v>1.2149999999999999</v>
      </c>
      <c r="J105">
        <v>78</v>
      </c>
      <c r="K105">
        <v>351</v>
      </c>
      <c r="L105" s="3">
        <v>64.635638093701303</v>
      </c>
      <c r="M105" s="8">
        <f t="shared" si="6"/>
        <v>5.0394481358426234E-4</v>
      </c>
      <c r="N105" s="2">
        <v>25.693334234674975</v>
      </c>
      <c r="O105" s="2">
        <v>11.248149656242942</v>
      </c>
      <c r="P105" s="14">
        <v>23.933324042876933</v>
      </c>
      <c r="Q105" s="4">
        <v>0.64473212024466431</v>
      </c>
      <c r="R105" s="4">
        <f t="shared" si="8"/>
        <v>37.121345891367511</v>
      </c>
      <c r="S105" s="10">
        <f t="shared" si="9"/>
        <v>2.1056198156237604E-3</v>
      </c>
      <c r="T105" s="9">
        <f t="shared" si="7"/>
        <v>1.289319208671666E-3</v>
      </c>
      <c r="U105" s="2">
        <v>3.5164215303591755</v>
      </c>
      <c r="V105" s="9">
        <v>0.57247087532623286</v>
      </c>
      <c r="W105">
        <v>1</v>
      </c>
    </row>
    <row r="106" spans="1:24" x14ac:dyDescent="0.2">
      <c r="A106" s="1">
        <v>45209</v>
      </c>
      <c r="B106" t="s">
        <v>5</v>
      </c>
      <c r="C106" t="s">
        <v>85</v>
      </c>
      <c r="D106">
        <v>3</v>
      </c>
      <c r="E106">
        <v>5</v>
      </c>
      <c r="F106">
        <v>6.4389999999999992</v>
      </c>
      <c r="G106">
        <v>0.6769999999999996</v>
      </c>
      <c r="H106">
        <v>25</v>
      </c>
      <c r="I106">
        <v>5</v>
      </c>
      <c r="J106">
        <v>78</v>
      </c>
      <c r="K106">
        <v>356</v>
      </c>
      <c r="L106" s="3">
        <v>11.2077749926304</v>
      </c>
      <c r="M106" s="8">
        <f t="shared" si="6"/>
        <v>9.5246401651063783E-5</v>
      </c>
      <c r="N106" s="2">
        <v>-18.597274915536453</v>
      </c>
      <c r="O106" s="2">
        <v>65.333220805377934</v>
      </c>
      <c r="P106" s="14">
        <v>24.440672724188861</v>
      </c>
      <c r="Q106" s="4">
        <v>0.62927247772057804</v>
      </c>
      <c r="R106" s="4">
        <f t="shared" si="8"/>
        <v>38.839570439693517</v>
      </c>
      <c r="S106" s="10">
        <f t="shared" si="9"/>
        <v>3.8970450087815589E-4</v>
      </c>
      <c r="T106" s="9">
        <f t="shared" si="7"/>
        <v>-9.1385893611079156E-4</v>
      </c>
      <c r="U106" s="2">
        <v>3.4879782583607897</v>
      </c>
      <c r="V106" s="9">
        <v>2.197985957373946</v>
      </c>
      <c r="W106">
        <v>1</v>
      </c>
    </row>
    <row r="107" spans="1:24" x14ac:dyDescent="0.2">
      <c r="A107" s="1">
        <v>45209</v>
      </c>
      <c r="B107" t="s">
        <v>5</v>
      </c>
      <c r="C107" t="s">
        <v>85</v>
      </c>
      <c r="D107">
        <v>4</v>
      </c>
      <c r="E107">
        <v>6</v>
      </c>
      <c r="F107">
        <v>12.304000000000002</v>
      </c>
      <c r="G107">
        <v>1.3570000000000002</v>
      </c>
      <c r="H107">
        <v>25</v>
      </c>
      <c r="I107">
        <v>8</v>
      </c>
      <c r="J107">
        <v>78</v>
      </c>
      <c r="K107">
        <v>1070</v>
      </c>
      <c r="L107" s="3">
        <v>93.865063342768195</v>
      </c>
      <c r="M107" s="8">
        <f t="shared" si="6"/>
        <v>7.6044860890491547E-4</v>
      </c>
      <c r="N107" s="2">
        <v>8.702829205118535</v>
      </c>
      <c r="O107" s="2">
        <v>29.077924519148524</v>
      </c>
      <c r="P107" s="14">
        <v>23.399151035058487</v>
      </c>
      <c r="Q107" s="4">
        <v>0.6802362365635346</v>
      </c>
      <c r="R107" s="4">
        <f t="shared" si="8"/>
        <v>34.398565935369703</v>
      </c>
      <c r="S107" s="10">
        <f t="shared" si="9"/>
        <v>3.2498982880428025E-3</v>
      </c>
      <c r="T107" s="9">
        <f t="shared" si="7"/>
        <v>4.4668705542723266E-4</v>
      </c>
      <c r="U107" s="2">
        <v>3.4026584614440321</v>
      </c>
      <c r="V107" s="9">
        <v>0.79184142764037346</v>
      </c>
      <c r="W107">
        <v>1</v>
      </c>
    </row>
    <row r="108" spans="1:24" x14ac:dyDescent="0.2">
      <c r="A108" s="1">
        <v>45209</v>
      </c>
      <c r="B108" t="s">
        <v>5</v>
      </c>
      <c r="C108" t="s">
        <v>85</v>
      </c>
      <c r="D108">
        <v>5</v>
      </c>
      <c r="E108">
        <v>6</v>
      </c>
      <c r="F108">
        <v>10.364000000000001</v>
      </c>
      <c r="G108">
        <v>1.1289999999999996</v>
      </c>
      <c r="H108">
        <v>25</v>
      </c>
      <c r="I108">
        <v>7</v>
      </c>
      <c r="J108">
        <v>78</v>
      </c>
      <c r="K108">
        <v>1090</v>
      </c>
      <c r="L108" s="3">
        <v>94.552225015530595</v>
      </c>
      <c r="M108" s="8">
        <f t="shared" si="6"/>
        <v>7.7554076904966154E-4</v>
      </c>
      <c r="N108" s="2">
        <v>21.943978597971942</v>
      </c>
      <c r="O108" s="2">
        <v>22.59151288667189</v>
      </c>
      <c r="P108" s="14">
        <v>23.983399138387291</v>
      </c>
      <c r="Q108" s="4">
        <v>0.67607168790713834</v>
      </c>
      <c r="R108" s="4">
        <f t="shared" si="8"/>
        <v>35.474639106143911</v>
      </c>
      <c r="S108" s="10">
        <f t="shared" si="9"/>
        <v>3.2336565996116387E-3</v>
      </c>
      <c r="T108" s="9">
        <f t="shared" si="7"/>
        <v>1.0988733558614521E-3</v>
      </c>
      <c r="U108" s="2">
        <v>3.4026584614440321</v>
      </c>
      <c r="V108" s="9">
        <v>0.9568047625071644</v>
      </c>
      <c r="W108">
        <v>1</v>
      </c>
    </row>
    <row r="109" spans="1:24" x14ac:dyDescent="0.2">
      <c r="A109" s="1">
        <v>45209</v>
      </c>
      <c r="B109" t="s">
        <v>5</v>
      </c>
      <c r="C109" t="s">
        <v>85</v>
      </c>
      <c r="D109">
        <v>6</v>
      </c>
      <c r="E109">
        <v>6</v>
      </c>
      <c r="F109">
        <v>9.820999999999998</v>
      </c>
      <c r="G109">
        <v>1.0739999999999998</v>
      </c>
      <c r="H109">
        <v>24</v>
      </c>
      <c r="I109">
        <v>6</v>
      </c>
      <c r="J109">
        <v>78</v>
      </c>
      <c r="K109">
        <v>1140</v>
      </c>
      <c r="L109" s="3">
        <v>96.052049928544804</v>
      </c>
      <c r="M109" s="8">
        <f t="shared" si="6"/>
        <v>7.8479727253256482E-4</v>
      </c>
      <c r="N109" s="2">
        <v>16.900989195603081</v>
      </c>
      <c r="O109" s="2">
        <v>18.607778851197178</v>
      </c>
      <c r="P109" s="14">
        <v>23.822361981316106</v>
      </c>
      <c r="Q109" s="4">
        <v>0.66436756436584976</v>
      </c>
      <c r="R109" s="4">
        <f t="shared" si="8"/>
        <v>35.857202035525262</v>
      </c>
      <c r="S109" s="10">
        <f t="shared" si="9"/>
        <v>3.2943722085496049E-3</v>
      </c>
      <c r="T109" s="9">
        <f t="shared" si="7"/>
        <v>8.5206026337099176E-4</v>
      </c>
      <c r="U109" s="2">
        <v>3.4879782583607897</v>
      </c>
      <c r="V109" s="9">
        <v>0.47127280337431893</v>
      </c>
      <c r="W109">
        <v>1</v>
      </c>
    </row>
    <row r="110" spans="1:24" x14ac:dyDescent="0.2">
      <c r="A110" s="1">
        <v>45279</v>
      </c>
      <c r="B110" t="s">
        <v>5</v>
      </c>
      <c r="D110">
        <v>1</v>
      </c>
      <c r="E110">
        <v>1</v>
      </c>
      <c r="F110">
        <v>14.466000000000001</v>
      </c>
      <c r="G110">
        <v>1.8489999999999993</v>
      </c>
      <c r="H110">
        <v>54</v>
      </c>
      <c r="I110">
        <v>7</v>
      </c>
      <c r="J110">
        <v>18</v>
      </c>
      <c r="K110">
        <v>0</v>
      </c>
      <c r="L110" s="3">
        <v>429.76902946641502</v>
      </c>
      <c r="M110" s="8">
        <f t="shared" si="6"/>
        <v>3.0043192647653603E-3</v>
      </c>
      <c r="N110" s="2">
        <v>-29.820964890482511</v>
      </c>
      <c r="O110" s="2">
        <v>0.18171984856679615</v>
      </c>
      <c r="P110" s="14">
        <v>26.573787848825393</v>
      </c>
      <c r="Q110" s="4">
        <v>1.424513821824041</v>
      </c>
      <c r="R110" s="4">
        <f t="shared" si="8"/>
        <v>18.654636720055528</v>
      </c>
      <c r="S110" s="10">
        <f t="shared" si="9"/>
        <v>1.1305574056120706E-2</v>
      </c>
      <c r="T110" s="9">
        <f t="shared" si="7"/>
        <v>-1.3477558802386757E-3</v>
      </c>
      <c r="V110" s="9">
        <v>4.8217791033610846E-2</v>
      </c>
      <c r="W110">
        <v>1</v>
      </c>
    </row>
    <row r="111" spans="1:24" x14ac:dyDescent="0.2">
      <c r="A111" s="1">
        <v>45279</v>
      </c>
      <c r="B111" t="s">
        <v>5</v>
      </c>
      <c r="D111">
        <v>2</v>
      </c>
      <c r="E111">
        <v>1</v>
      </c>
      <c r="F111">
        <v>10.619</v>
      </c>
      <c r="G111">
        <v>1.2880000000000003</v>
      </c>
      <c r="H111">
        <v>50</v>
      </c>
      <c r="I111">
        <v>7</v>
      </c>
      <c r="J111">
        <v>18</v>
      </c>
      <c r="K111">
        <v>0</v>
      </c>
      <c r="L111" s="3">
        <v>435.203651397709</v>
      </c>
      <c r="M111" s="8">
        <f t="shared" si="6"/>
        <v>3.2059718570004161E-3</v>
      </c>
      <c r="N111" s="2">
        <v>-49.282073178294503</v>
      </c>
      <c r="O111" s="2">
        <v>1.3002070393374667</v>
      </c>
      <c r="P111" s="14">
        <v>26.299779862059538</v>
      </c>
      <c r="Q111" s="4">
        <v>1.3542324587515566</v>
      </c>
      <c r="R111" s="4">
        <f t="shared" si="8"/>
        <v>19.420432357901721</v>
      </c>
      <c r="S111" s="10">
        <f t="shared" si="9"/>
        <v>1.2190109095268133E-2</v>
      </c>
      <c r="T111" s="9">
        <f t="shared" si="7"/>
        <v>-2.2505043843548244E-3</v>
      </c>
      <c r="W111">
        <v>1</v>
      </c>
    </row>
    <row r="112" spans="1:24" x14ac:dyDescent="0.2">
      <c r="A112" s="1">
        <v>45279</v>
      </c>
      <c r="B112" t="s">
        <v>5</v>
      </c>
      <c r="D112">
        <v>3</v>
      </c>
      <c r="E112">
        <v>1</v>
      </c>
      <c r="F112">
        <v>14.712999999999999</v>
      </c>
      <c r="G112">
        <v>1.6140000000000008</v>
      </c>
      <c r="H112">
        <v>58</v>
      </c>
      <c r="I112">
        <v>7</v>
      </c>
      <c r="J112">
        <v>18</v>
      </c>
      <c r="K112">
        <v>0</v>
      </c>
      <c r="L112" s="3">
        <v>395.14727004234499</v>
      </c>
      <c r="M112" s="8">
        <f t="shared" si="6"/>
        <v>3.21851922685297E-3</v>
      </c>
      <c r="N112" s="2">
        <v>-37.917357518843495</v>
      </c>
      <c r="O112" s="2">
        <v>-0.42847308274816509</v>
      </c>
      <c r="P112" s="14">
        <v>23.857962679840426</v>
      </c>
      <c r="Q112" s="4">
        <v>1.410524275211541</v>
      </c>
      <c r="R112" s="4">
        <f t="shared" si="8"/>
        <v>16.914251742503595</v>
      </c>
      <c r="S112" s="10">
        <f t="shared" si="9"/>
        <v>1.3490335574933916E-2</v>
      </c>
      <c r="T112" s="9">
        <f t="shared" si="7"/>
        <v>-1.9087441367577668E-3</v>
      </c>
      <c r="V112" s="9">
        <v>5.7872360442676324E-2</v>
      </c>
      <c r="W112">
        <v>1</v>
      </c>
    </row>
    <row r="113" spans="1:23" x14ac:dyDescent="0.2">
      <c r="A113" s="1">
        <v>45279</v>
      </c>
      <c r="B113" t="s">
        <v>5</v>
      </c>
      <c r="D113">
        <v>4</v>
      </c>
      <c r="E113">
        <v>2</v>
      </c>
      <c r="F113">
        <v>11.045000000000002</v>
      </c>
      <c r="G113">
        <v>1.38</v>
      </c>
      <c r="H113">
        <v>43</v>
      </c>
      <c r="I113">
        <v>8</v>
      </c>
      <c r="J113">
        <v>18</v>
      </c>
      <c r="K113">
        <v>54</v>
      </c>
      <c r="L113" s="3">
        <v>397.07408006456302</v>
      </c>
      <c r="M113" s="8">
        <f t="shared" si="6"/>
        <v>2.8396027600151434E-3</v>
      </c>
      <c r="N113" s="2">
        <v>43.225314279500104</v>
      </c>
      <c r="O113" s="2">
        <v>0.97133655394525664</v>
      </c>
      <c r="P113" s="14">
        <v>26.666841393407108</v>
      </c>
      <c r="Q113" s="4">
        <v>1.4101997672348872</v>
      </c>
      <c r="R113" s="4">
        <f t="shared" si="8"/>
        <v>18.909974326329184</v>
      </c>
      <c r="S113" s="10">
        <f t="shared" si="9"/>
        <v>1.0648440578782545E-2</v>
      </c>
      <c r="T113" s="9">
        <f t="shared" si="7"/>
        <v>1.9467473362823661E-3</v>
      </c>
      <c r="V113" s="9">
        <v>0.11207910051773891</v>
      </c>
      <c r="W113">
        <v>1</v>
      </c>
    </row>
    <row r="114" spans="1:23" x14ac:dyDescent="0.2">
      <c r="A114" s="1">
        <v>45279</v>
      </c>
      <c r="B114" t="s">
        <v>5</v>
      </c>
      <c r="D114">
        <v>5</v>
      </c>
      <c r="E114">
        <v>2</v>
      </c>
      <c r="F114">
        <v>14.669999999999998</v>
      </c>
      <c r="G114">
        <v>1.8509999999999991</v>
      </c>
      <c r="H114">
        <v>49</v>
      </c>
      <c r="I114">
        <v>9</v>
      </c>
      <c r="J114">
        <v>18</v>
      </c>
      <c r="K114">
        <v>56</v>
      </c>
      <c r="L114" s="3">
        <v>351.16246728064999</v>
      </c>
      <c r="M114" s="8">
        <f t="shared" si="6"/>
        <v>2.486744718515844E-3</v>
      </c>
      <c r="N114" s="2">
        <v>55.125918345366991</v>
      </c>
      <c r="O114" s="2">
        <v>1.0835737686088902</v>
      </c>
      <c r="P114" s="14">
        <v>26.833052580620187</v>
      </c>
      <c r="Q114" s="4">
        <v>1.4460042311015759</v>
      </c>
      <c r="R114" s="4">
        <f t="shared" si="8"/>
        <v>18.556690225020009</v>
      </c>
      <c r="S114" s="10">
        <f t="shared" si="9"/>
        <v>9.2674685857838703E-3</v>
      </c>
      <c r="T114" s="9">
        <f t="shared" si="7"/>
        <v>2.4673386575704889E-3</v>
      </c>
      <c r="V114" s="9">
        <v>5.7988467134383936E-2</v>
      </c>
      <c r="W114">
        <v>1</v>
      </c>
    </row>
    <row r="115" spans="1:23" x14ac:dyDescent="0.2">
      <c r="A115" s="1">
        <v>45279</v>
      </c>
      <c r="B115" t="s">
        <v>5</v>
      </c>
      <c r="D115">
        <v>6</v>
      </c>
      <c r="E115">
        <v>2</v>
      </c>
      <c r="F115">
        <v>7.1059999999999999</v>
      </c>
      <c r="G115">
        <v>0.79699999999999971</v>
      </c>
      <c r="H115">
        <v>33</v>
      </c>
      <c r="I115">
        <v>7</v>
      </c>
      <c r="J115">
        <v>18</v>
      </c>
      <c r="K115">
        <v>50</v>
      </c>
      <c r="L115" s="3">
        <v>335.01970155357202</v>
      </c>
      <c r="M115" s="8">
        <f t="shared" si="6"/>
        <v>2.6689267011551438E-3</v>
      </c>
      <c r="N115" s="2">
        <v>26.85799512135582</v>
      </c>
      <c r="O115" s="2">
        <v>3.6877105885888781</v>
      </c>
      <c r="P115" s="14">
        <v>24.442907917962145</v>
      </c>
      <c r="Q115" s="4">
        <v>1.4599307048984467</v>
      </c>
      <c r="R115" s="4">
        <f t="shared" si="8"/>
        <v>16.742512391820956</v>
      </c>
      <c r="S115" s="10">
        <f t="shared" si="9"/>
        <v>1.0919022851589001E-2</v>
      </c>
      <c r="T115" s="9">
        <f t="shared" si="7"/>
        <v>1.3196650844085668E-3</v>
      </c>
      <c r="V115" s="9">
        <v>7.2637577374663503E-2</v>
      </c>
      <c r="W115">
        <v>1</v>
      </c>
    </row>
    <row r="116" spans="1:23" x14ac:dyDescent="0.2">
      <c r="A116" s="1">
        <v>45279</v>
      </c>
      <c r="B116" t="s">
        <v>5</v>
      </c>
      <c r="D116">
        <v>1</v>
      </c>
      <c r="E116">
        <v>3</v>
      </c>
      <c r="F116">
        <v>14.466000000000001</v>
      </c>
      <c r="G116">
        <v>1.8489999999999993</v>
      </c>
      <c r="H116">
        <v>54</v>
      </c>
      <c r="I116">
        <v>7</v>
      </c>
      <c r="J116">
        <v>18</v>
      </c>
      <c r="K116">
        <v>97</v>
      </c>
      <c r="L116" s="3">
        <v>429.76902946641502</v>
      </c>
      <c r="M116" s="8">
        <f t="shared" si="6"/>
        <v>3.0043192647653603E-3</v>
      </c>
      <c r="N116" s="2">
        <v>98.161411138813719</v>
      </c>
      <c r="O116" s="2">
        <v>1.8077473351514641</v>
      </c>
      <c r="P116" s="14">
        <v>26.573787848825393</v>
      </c>
      <c r="Q116" s="4">
        <v>1.424513821824041</v>
      </c>
      <c r="R116" s="4">
        <f t="shared" si="8"/>
        <v>18.654636720055528</v>
      </c>
      <c r="S116" s="10">
        <f t="shared" si="9"/>
        <v>1.1305574056120706E-2</v>
      </c>
      <c r="T116" s="9">
        <f t="shared" si="7"/>
        <v>4.4363963258977511E-3</v>
      </c>
      <c r="V116" s="9">
        <v>9.3531519919344164E-2</v>
      </c>
      <c r="W116">
        <v>1</v>
      </c>
    </row>
    <row r="117" spans="1:23" x14ac:dyDescent="0.2">
      <c r="A117" s="1">
        <v>45279</v>
      </c>
      <c r="B117" t="s">
        <v>5</v>
      </c>
      <c r="D117">
        <v>2</v>
      </c>
      <c r="E117">
        <v>3</v>
      </c>
      <c r="F117">
        <v>10.619</v>
      </c>
      <c r="G117">
        <v>1.2880000000000003</v>
      </c>
      <c r="H117">
        <v>50</v>
      </c>
      <c r="I117">
        <v>7</v>
      </c>
      <c r="J117">
        <v>18</v>
      </c>
      <c r="K117">
        <v>98</v>
      </c>
      <c r="L117" s="3">
        <v>435.203651397709</v>
      </c>
      <c r="M117" s="8">
        <f t="shared" si="6"/>
        <v>3.2059718570004161E-3</v>
      </c>
      <c r="N117" s="2">
        <v>118.65495616110827</v>
      </c>
      <c r="O117" s="2">
        <v>0.82063932572720555</v>
      </c>
      <c r="P117" s="14">
        <v>26.299779862059538</v>
      </c>
      <c r="Q117" s="4">
        <v>1.3542324587515566</v>
      </c>
      <c r="R117" s="4">
        <f t="shared" si="8"/>
        <v>19.420432357901721</v>
      </c>
      <c r="S117" s="10">
        <f t="shared" si="9"/>
        <v>1.2190109095268133E-2</v>
      </c>
      <c r="T117" s="9">
        <f t="shared" si="7"/>
        <v>5.4184712988822534E-3</v>
      </c>
      <c r="V117" s="9">
        <v>0.18031148141566369</v>
      </c>
      <c r="W117">
        <v>1</v>
      </c>
    </row>
    <row r="118" spans="1:23" x14ac:dyDescent="0.2">
      <c r="A118" s="1">
        <v>45279</v>
      </c>
      <c r="B118" t="s">
        <v>5</v>
      </c>
      <c r="D118">
        <v>3</v>
      </c>
      <c r="E118">
        <v>3</v>
      </c>
      <c r="F118">
        <v>14.712999999999999</v>
      </c>
      <c r="G118">
        <v>1.6140000000000008</v>
      </c>
      <c r="H118">
        <v>58</v>
      </c>
      <c r="I118">
        <v>7</v>
      </c>
      <c r="J118">
        <v>18</v>
      </c>
      <c r="K118">
        <v>90</v>
      </c>
      <c r="L118" s="3">
        <v>395.14727004234499</v>
      </c>
      <c r="M118" s="8">
        <f t="shared" si="6"/>
        <v>3.21851922685297E-3</v>
      </c>
      <c r="N118" s="2">
        <v>103.97542666767519</v>
      </c>
      <c r="O118" s="2">
        <v>9.4014615144196991</v>
      </c>
      <c r="P118" s="14">
        <v>23.857962679840426</v>
      </c>
      <c r="Q118" s="4">
        <v>1.410524275211541</v>
      </c>
      <c r="R118" s="4">
        <f t="shared" si="8"/>
        <v>16.914251742503595</v>
      </c>
      <c r="S118" s="10">
        <f t="shared" si="9"/>
        <v>1.3490335574933916E-2</v>
      </c>
      <c r="T118" s="9">
        <f t="shared" si="7"/>
        <v>5.2340800890511375E-3</v>
      </c>
      <c r="V118" s="9">
        <v>6.0900865400165954E-2</v>
      </c>
      <c r="W118">
        <v>1</v>
      </c>
    </row>
    <row r="119" spans="1:23" x14ac:dyDescent="0.2">
      <c r="A119" s="1">
        <v>45279</v>
      </c>
      <c r="B119" t="s">
        <v>5</v>
      </c>
      <c r="D119">
        <v>4</v>
      </c>
      <c r="E119">
        <v>4</v>
      </c>
      <c r="F119">
        <v>11.045000000000002</v>
      </c>
      <c r="G119">
        <v>1.38</v>
      </c>
      <c r="H119">
        <v>43</v>
      </c>
      <c r="I119">
        <v>8</v>
      </c>
      <c r="J119">
        <v>18</v>
      </c>
      <c r="K119">
        <v>235</v>
      </c>
      <c r="L119" s="3">
        <v>397.07408006456302</v>
      </c>
      <c r="M119" s="8">
        <f t="shared" si="6"/>
        <v>2.8396027600151434E-3</v>
      </c>
      <c r="N119" s="2">
        <v>125.53334188491779</v>
      </c>
      <c r="O119" s="2">
        <v>4.1458457532463022</v>
      </c>
      <c r="P119" s="14">
        <v>26.666841393407108</v>
      </c>
      <c r="Q119" s="4">
        <v>1.4101997672348872</v>
      </c>
      <c r="R119" s="4">
        <f t="shared" si="8"/>
        <v>18.909974326329184</v>
      </c>
      <c r="S119" s="10">
        <f t="shared" si="9"/>
        <v>1.0648440578782545E-2</v>
      </c>
      <c r="T119" s="9">
        <f t="shared" si="7"/>
        <v>5.6536708408615761E-3</v>
      </c>
      <c r="V119" s="9">
        <v>0.14563963494325646</v>
      </c>
      <c r="W119">
        <v>1</v>
      </c>
    </row>
    <row r="120" spans="1:23" x14ac:dyDescent="0.2">
      <c r="A120" s="1">
        <v>45279</v>
      </c>
      <c r="B120" t="s">
        <v>5</v>
      </c>
      <c r="D120">
        <v>5</v>
      </c>
      <c r="E120">
        <v>4</v>
      </c>
      <c r="F120">
        <v>14.669999999999998</v>
      </c>
      <c r="G120">
        <v>1.8509999999999991</v>
      </c>
      <c r="H120">
        <v>49</v>
      </c>
      <c r="I120">
        <v>9</v>
      </c>
      <c r="J120">
        <v>18</v>
      </c>
      <c r="K120">
        <v>280</v>
      </c>
      <c r="L120" s="3">
        <v>351.16246728064999</v>
      </c>
      <c r="M120" s="8">
        <f t="shared" si="6"/>
        <v>2.486744718515844E-3</v>
      </c>
      <c r="N120" s="2">
        <v>152.20564757411429</v>
      </c>
      <c r="O120" s="2">
        <v>0.99420278782786131</v>
      </c>
      <c r="P120" s="14">
        <v>26.833052580620187</v>
      </c>
      <c r="Q120" s="4">
        <v>1.4460042311015759</v>
      </c>
      <c r="R120" s="4">
        <f t="shared" si="8"/>
        <v>18.556690225020009</v>
      </c>
      <c r="S120" s="10">
        <f t="shared" si="9"/>
        <v>9.2674685857838703E-3</v>
      </c>
      <c r="T120" s="9">
        <f t="shared" si="7"/>
        <v>6.8124557274014865E-3</v>
      </c>
      <c r="V120" s="9">
        <v>6.0926656258223154E-2</v>
      </c>
      <c r="W120">
        <v>1</v>
      </c>
    </row>
    <row r="121" spans="1:23" x14ac:dyDescent="0.2">
      <c r="A121" s="1">
        <v>45279</v>
      </c>
      <c r="B121" t="s">
        <v>5</v>
      </c>
      <c r="D121">
        <v>6</v>
      </c>
      <c r="E121">
        <v>4</v>
      </c>
      <c r="F121">
        <v>7.1059999999999999</v>
      </c>
      <c r="G121">
        <v>0.79699999999999971</v>
      </c>
      <c r="H121">
        <v>33</v>
      </c>
      <c r="I121">
        <v>7</v>
      </c>
      <c r="J121">
        <v>18</v>
      </c>
      <c r="K121">
        <v>235</v>
      </c>
      <c r="L121" s="3">
        <v>335.01970155357202</v>
      </c>
      <c r="M121" s="8">
        <f t="shared" si="6"/>
        <v>2.6689267011551438E-3</v>
      </c>
      <c r="N121" s="2">
        <v>157.76986235734259</v>
      </c>
      <c r="O121" s="2">
        <v>5.5102256356961341</v>
      </c>
      <c r="P121" s="14">
        <v>24.442907917962145</v>
      </c>
      <c r="Q121" s="4">
        <v>1.4599307048984467</v>
      </c>
      <c r="R121" s="4">
        <f t="shared" si="8"/>
        <v>16.742512391820956</v>
      </c>
      <c r="S121" s="10">
        <f t="shared" si="9"/>
        <v>1.0919022851589001E-2</v>
      </c>
      <c r="T121" s="9">
        <f t="shared" si="7"/>
        <v>7.7520074668335909E-3</v>
      </c>
      <c r="V121" s="9">
        <v>7.0152751425161974E-2</v>
      </c>
      <c r="W121">
        <v>1</v>
      </c>
    </row>
    <row r="122" spans="1:23" x14ac:dyDescent="0.2">
      <c r="A122" s="1">
        <v>45279</v>
      </c>
      <c r="B122" t="s">
        <v>5</v>
      </c>
      <c r="D122">
        <v>1</v>
      </c>
      <c r="E122">
        <v>5</v>
      </c>
      <c r="F122">
        <v>14.466000000000001</v>
      </c>
      <c r="G122">
        <v>1.8489999999999993</v>
      </c>
      <c r="H122">
        <v>54</v>
      </c>
      <c r="I122">
        <v>7</v>
      </c>
      <c r="J122">
        <v>18</v>
      </c>
      <c r="K122">
        <v>462</v>
      </c>
      <c r="L122" s="3">
        <v>429.76902946641502</v>
      </c>
      <c r="M122" s="8">
        <f t="shared" si="6"/>
        <v>3.0043192647653603E-3</v>
      </c>
      <c r="N122" s="2">
        <v>226.36418841312138</v>
      </c>
      <c r="O122" s="2">
        <v>4.1397172267222695</v>
      </c>
      <c r="P122" s="14">
        <v>26.573787848825393</v>
      </c>
      <c r="Q122" s="4">
        <v>1.424513821824041</v>
      </c>
      <c r="R122" s="4">
        <f t="shared" si="8"/>
        <v>18.654636720055528</v>
      </c>
      <c r="S122" s="10">
        <f t="shared" si="9"/>
        <v>1.1305574056120706E-2</v>
      </c>
      <c r="T122" s="9">
        <f t="shared" si="7"/>
        <v>1.0230509546879506E-2</v>
      </c>
      <c r="V122" s="9">
        <v>8.8689262901513563E-2</v>
      </c>
      <c r="W122">
        <v>1</v>
      </c>
    </row>
    <row r="123" spans="1:23" x14ac:dyDescent="0.2">
      <c r="A123" s="1">
        <v>45279</v>
      </c>
      <c r="B123" t="s">
        <v>5</v>
      </c>
      <c r="D123">
        <v>2</v>
      </c>
      <c r="E123">
        <v>5</v>
      </c>
      <c r="F123">
        <v>10.619</v>
      </c>
      <c r="G123">
        <v>1.2880000000000003</v>
      </c>
      <c r="H123">
        <v>50</v>
      </c>
      <c r="I123">
        <v>7</v>
      </c>
      <c r="J123">
        <v>18</v>
      </c>
      <c r="K123">
        <v>481</v>
      </c>
      <c r="L123" s="3">
        <v>435.203651397709</v>
      </c>
      <c r="M123" s="8">
        <f t="shared" si="6"/>
        <v>3.2059718570004161E-3</v>
      </c>
      <c r="N123" s="2">
        <v>252.3488350922307</v>
      </c>
      <c r="O123" s="2">
        <v>4.8591556454646083</v>
      </c>
      <c r="P123" s="14">
        <v>26.299779862059538</v>
      </c>
      <c r="Q123" s="4">
        <v>1.3542324587515566</v>
      </c>
      <c r="R123" s="4">
        <f t="shared" si="8"/>
        <v>19.420432357901721</v>
      </c>
      <c r="S123" s="10">
        <f t="shared" si="9"/>
        <v>1.2190109095268133E-2</v>
      </c>
      <c r="T123" s="9">
        <f t="shared" si="7"/>
        <v>1.1523706758587127E-2</v>
      </c>
      <c r="V123" s="9">
        <v>0.1551187771359103</v>
      </c>
      <c r="W123">
        <v>1</v>
      </c>
    </row>
    <row r="124" spans="1:23" x14ac:dyDescent="0.2">
      <c r="A124" s="1">
        <v>45279</v>
      </c>
      <c r="B124" t="s">
        <v>5</v>
      </c>
      <c r="D124">
        <v>3</v>
      </c>
      <c r="E124">
        <v>5</v>
      </c>
      <c r="F124">
        <v>14.712999999999999</v>
      </c>
      <c r="G124">
        <v>1.6140000000000008</v>
      </c>
      <c r="H124">
        <v>58</v>
      </c>
      <c r="I124">
        <v>7</v>
      </c>
      <c r="J124">
        <v>18</v>
      </c>
      <c r="K124">
        <v>375</v>
      </c>
      <c r="L124" s="3">
        <v>395.14727004234499</v>
      </c>
      <c r="M124" s="8">
        <f t="shared" si="6"/>
        <v>3.21851922685297E-3</v>
      </c>
      <c r="N124" s="2">
        <v>228.97572330214044</v>
      </c>
      <c r="O124" s="2">
        <v>19.204395722627162</v>
      </c>
      <c r="P124" s="14">
        <v>23.857962679840426</v>
      </c>
      <c r="Q124" s="4">
        <v>1.410524275211541</v>
      </c>
      <c r="R124" s="4">
        <f t="shared" si="8"/>
        <v>16.914251742503595</v>
      </c>
      <c r="S124" s="10">
        <f t="shared" si="9"/>
        <v>1.3490335574933916E-2</v>
      </c>
      <c r="T124" s="9">
        <f t="shared" si="7"/>
        <v>1.1526543459565422E-2</v>
      </c>
      <c r="V124" s="9">
        <v>9.7523170925730623E-2</v>
      </c>
      <c r="W124">
        <v>1</v>
      </c>
    </row>
    <row r="125" spans="1:23" x14ac:dyDescent="0.2">
      <c r="A125" s="1">
        <v>45279</v>
      </c>
      <c r="B125" t="s">
        <v>5</v>
      </c>
      <c r="D125">
        <v>4</v>
      </c>
      <c r="E125">
        <v>6</v>
      </c>
      <c r="F125">
        <v>11.045000000000002</v>
      </c>
      <c r="G125">
        <v>1.38</v>
      </c>
      <c r="H125">
        <v>43</v>
      </c>
      <c r="I125">
        <v>8</v>
      </c>
      <c r="J125">
        <v>18</v>
      </c>
      <c r="K125">
        <v>1009</v>
      </c>
      <c r="L125" s="3">
        <v>397.07408006456302</v>
      </c>
      <c r="M125" s="8">
        <f t="shared" si="6"/>
        <v>2.8396027600151434E-3</v>
      </c>
      <c r="N125" s="2">
        <v>214.74331127035589</v>
      </c>
      <c r="O125" s="2">
        <v>6.4176095258426233</v>
      </c>
      <c r="P125" s="14">
        <v>26.666841393407108</v>
      </c>
      <c r="Q125" s="4">
        <v>1.4101997672348872</v>
      </c>
      <c r="R125" s="4">
        <f t="shared" si="8"/>
        <v>18.909974326329184</v>
      </c>
      <c r="S125" s="10">
        <f t="shared" si="9"/>
        <v>1.0648440578782545E-2</v>
      </c>
      <c r="T125" s="9">
        <f t="shared" si="7"/>
        <v>9.6714385116289086E-3</v>
      </c>
      <c r="V125" s="9">
        <v>0.17326650459106344</v>
      </c>
      <c r="W125">
        <v>1</v>
      </c>
    </row>
    <row r="126" spans="1:23" x14ac:dyDescent="0.2">
      <c r="A126" s="1">
        <v>45279</v>
      </c>
      <c r="B126" t="s">
        <v>5</v>
      </c>
      <c r="D126">
        <v>5</v>
      </c>
      <c r="E126">
        <v>6</v>
      </c>
      <c r="F126">
        <v>14.669999999999998</v>
      </c>
      <c r="G126">
        <v>1.8509999999999991</v>
      </c>
      <c r="H126">
        <v>49</v>
      </c>
      <c r="I126">
        <v>9</v>
      </c>
      <c r="J126">
        <v>18</v>
      </c>
      <c r="K126">
        <v>1215</v>
      </c>
      <c r="L126" s="3">
        <v>351.16246728064999</v>
      </c>
      <c r="M126" s="8">
        <f t="shared" si="6"/>
        <v>2.486744718515844E-3</v>
      </c>
      <c r="N126" s="2">
        <v>243.6014033972408</v>
      </c>
      <c r="O126" s="2">
        <v>5.5669164259115549</v>
      </c>
      <c r="P126" s="14">
        <v>26.833052580620187</v>
      </c>
      <c r="Q126" s="4">
        <v>1.4460042311015759</v>
      </c>
      <c r="R126" s="4">
        <f t="shared" si="8"/>
        <v>18.556690225020009</v>
      </c>
      <c r="S126" s="10">
        <f t="shared" si="9"/>
        <v>9.2674685857838703E-3</v>
      </c>
      <c r="T126" s="9">
        <f t="shared" si="7"/>
        <v>1.0903168195309523E-2</v>
      </c>
      <c r="V126" s="9">
        <v>0.13897548263081441</v>
      </c>
      <c r="W126">
        <v>1</v>
      </c>
    </row>
    <row r="127" spans="1:23" x14ac:dyDescent="0.2">
      <c r="A127" s="1">
        <v>45279</v>
      </c>
      <c r="B127" t="s">
        <v>5</v>
      </c>
      <c r="D127">
        <v>6</v>
      </c>
      <c r="E127">
        <v>6</v>
      </c>
      <c r="F127">
        <v>7.1059999999999999</v>
      </c>
      <c r="G127">
        <v>0.79699999999999971</v>
      </c>
      <c r="H127">
        <v>33</v>
      </c>
      <c r="I127">
        <v>7</v>
      </c>
      <c r="J127">
        <v>18</v>
      </c>
      <c r="K127">
        <v>1115</v>
      </c>
      <c r="L127" s="3">
        <v>335.01970155357202</v>
      </c>
      <c r="M127" s="8">
        <f t="shared" si="6"/>
        <v>2.6689267011551438E-3</v>
      </c>
      <c r="N127" s="2">
        <v>207.43077375517063</v>
      </c>
      <c r="O127" s="2">
        <v>14.322774674092145</v>
      </c>
      <c r="P127" s="14">
        <v>24.442907917962145</v>
      </c>
      <c r="Q127" s="4">
        <v>1.4599307048984467</v>
      </c>
      <c r="R127" s="4">
        <f t="shared" si="8"/>
        <v>16.742512391820956</v>
      </c>
      <c r="S127" s="10">
        <f t="shared" si="9"/>
        <v>1.0919022851589001E-2</v>
      </c>
      <c r="T127" s="9">
        <f t="shared" si="7"/>
        <v>1.0192091714950498E-2</v>
      </c>
      <c r="V127" s="9">
        <v>0.12501564685754665</v>
      </c>
      <c r="W127">
        <v>1</v>
      </c>
    </row>
    <row r="128" spans="1:23" x14ac:dyDescent="0.2">
      <c r="A128" s="1">
        <v>45333</v>
      </c>
      <c r="B128" t="s">
        <v>81</v>
      </c>
      <c r="D128">
        <v>1</v>
      </c>
      <c r="E128">
        <v>1</v>
      </c>
      <c r="F128">
        <v>18.571999999999999</v>
      </c>
      <c r="G128">
        <v>1.4300000000000006</v>
      </c>
      <c r="J128">
        <v>14</v>
      </c>
      <c r="K128">
        <v>0</v>
      </c>
      <c r="L128" s="3">
        <v>292.01840406088701</v>
      </c>
      <c r="M128" s="8">
        <f t="shared" si="6"/>
        <v>3.3886934098975468E-3</v>
      </c>
      <c r="N128" s="2">
        <v>-32.219465673746704</v>
      </c>
      <c r="O128" s="2">
        <v>1.4590012042241376</v>
      </c>
      <c r="P128" s="14">
        <v>24.702990470546755</v>
      </c>
      <c r="Q128" s="4">
        <v>1.5611593495934959</v>
      </c>
      <c r="R128" s="4">
        <f t="shared" si="8"/>
        <v>15.823490713474618</v>
      </c>
      <c r="S128" s="10">
        <f t="shared" si="9"/>
        <v>1.3717745687259477E-2</v>
      </c>
      <c r="T128" s="9">
        <f t="shared" si="7"/>
        <v>-1.5664329515208421E-3</v>
      </c>
      <c r="V128" s="9">
        <v>4.2461272469979439E-2</v>
      </c>
      <c r="W128">
        <v>1</v>
      </c>
    </row>
    <row r="129" spans="1:24" x14ac:dyDescent="0.2">
      <c r="A129" s="1">
        <v>45333</v>
      </c>
      <c r="B129" t="s">
        <v>81</v>
      </c>
      <c r="D129">
        <v>2</v>
      </c>
      <c r="E129">
        <v>1</v>
      </c>
      <c r="J129">
        <v>14</v>
      </c>
      <c r="P129" s="14"/>
      <c r="W129">
        <v>2</v>
      </c>
      <c r="X129" t="s">
        <v>82</v>
      </c>
    </row>
    <row r="130" spans="1:24" x14ac:dyDescent="0.2">
      <c r="A130" s="1">
        <v>45333</v>
      </c>
      <c r="B130" t="s">
        <v>81</v>
      </c>
      <c r="D130">
        <v>3</v>
      </c>
      <c r="E130">
        <v>1</v>
      </c>
      <c r="F130">
        <v>20.414000000000001</v>
      </c>
      <c r="G130">
        <v>1.3820000000000006</v>
      </c>
      <c r="J130">
        <v>14</v>
      </c>
      <c r="K130">
        <v>0</v>
      </c>
      <c r="L130" s="3">
        <v>285.67731534527098</v>
      </c>
      <c r="M130" s="8">
        <f t="shared" si="6"/>
        <v>3.7704678389502162E-3</v>
      </c>
      <c r="N130" s="2">
        <v>-41.250435838224064</v>
      </c>
      <c r="O130" s="2">
        <v>3.6937875314823745</v>
      </c>
      <c r="P130" s="14">
        <v>22.034508771087477</v>
      </c>
      <c r="Q130" s="4">
        <v>1.9423301167218441</v>
      </c>
      <c r="R130" s="4">
        <f t="shared" si="8"/>
        <v>11.344368591821089</v>
      </c>
      <c r="S130" s="10">
        <f>M130/(P130/100)</f>
        <v>1.7111649177755331E-2</v>
      </c>
      <c r="T130" s="9">
        <f t="shared" si="7"/>
        <v>-2.2483720402568358E-3</v>
      </c>
      <c r="V130" s="9">
        <v>6.1142712000110865E-2</v>
      </c>
      <c r="W130">
        <v>1</v>
      </c>
    </row>
    <row r="131" spans="1:24" x14ac:dyDescent="0.2">
      <c r="A131" s="1">
        <v>45333</v>
      </c>
      <c r="B131" t="s">
        <v>81</v>
      </c>
      <c r="D131">
        <v>4</v>
      </c>
      <c r="E131">
        <v>2</v>
      </c>
      <c r="F131">
        <v>17.010000000000002</v>
      </c>
      <c r="G131">
        <v>1.2320000000000002</v>
      </c>
      <c r="J131">
        <v>14</v>
      </c>
      <c r="K131">
        <v>34</v>
      </c>
      <c r="L131" s="3">
        <v>283.41889467679999</v>
      </c>
      <c r="M131" s="8">
        <f t="shared" si="6"/>
        <v>3.4964057289538762E-3</v>
      </c>
      <c r="N131" s="2">
        <v>40.557689751118431</v>
      </c>
      <c r="O131" s="2">
        <v>2.5568624294738989</v>
      </c>
      <c r="P131" s="14">
        <v>25.754041768616236</v>
      </c>
      <c r="Q131" s="4">
        <v>1.6052960936312508</v>
      </c>
      <c r="R131" s="4">
        <f t="shared" si="8"/>
        <v>16.043172266344619</v>
      </c>
      <c r="S131" s="10">
        <f t="shared" ref="S131:S134" si="10">M131/(P131/100)</f>
        <v>1.357614373839597E-2</v>
      </c>
      <c r="T131" s="9">
        <f t="shared" si="7"/>
        <v>1.8913452819840795E-3</v>
      </c>
      <c r="V131" s="9">
        <v>7.8972580812011778E-2</v>
      </c>
      <c r="W131">
        <v>1</v>
      </c>
    </row>
    <row r="132" spans="1:24" x14ac:dyDescent="0.2">
      <c r="A132" s="1">
        <v>45333</v>
      </c>
      <c r="B132" t="s">
        <v>81</v>
      </c>
      <c r="D132">
        <v>5</v>
      </c>
      <c r="E132">
        <v>2</v>
      </c>
      <c r="F132">
        <v>16.664999999999999</v>
      </c>
      <c r="G132">
        <v>1.1770000000000005</v>
      </c>
      <c r="J132">
        <v>14</v>
      </c>
      <c r="K132">
        <v>38</v>
      </c>
      <c r="L132" s="3">
        <v>285.95870010534099</v>
      </c>
      <c r="M132" s="8">
        <f t="shared" si="6"/>
        <v>3.6176919772771161E-3</v>
      </c>
      <c r="N132" s="2">
        <v>44.294181913521712</v>
      </c>
      <c r="O132" s="2">
        <v>4.0417596679062315</v>
      </c>
      <c r="P132" s="14">
        <v>25.463950263925007</v>
      </c>
      <c r="Q132" s="4">
        <v>1.7187873190062486</v>
      </c>
      <c r="R132" s="4">
        <f t="shared" si="8"/>
        <v>14.815067566735076</v>
      </c>
      <c r="S132" s="10">
        <f t="shared" si="10"/>
        <v>1.4207112171446278E-2</v>
      </c>
      <c r="T132" s="9">
        <f t="shared" si="7"/>
        <v>2.0891225409556606E-3</v>
      </c>
      <c r="V132" s="9">
        <v>9.0345045622165193E-2</v>
      </c>
      <c r="W132">
        <v>1</v>
      </c>
    </row>
    <row r="133" spans="1:24" x14ac:dyDescent="0.2">
      <c r="A133" s="1">
        <v>45333</v>
      </c>
      <c r="B133" t="s">
        <v>81</v>
      </c>
      <c r="D133">
        <v>6</v>
      </c>
      <c r="E133">
        <v>2</v>
      </c>
      <c r="F133">
        <v>21.126999999999999</v>
      </c>
      <c r="G133">
        <v>1.4390000000000009</v>
      </c>
      <c r="J133">
        <v>14</v>
      </c>
      <c r="K133">
        <v>40</v>
      </c>
      <c r="L133" s="3">
        <v>250.11685238764099</v>
      </c>
      <c r="M133" s="8">
        <f t="shared" si="6"/>
        <v>3.2810995738215172E-3</v>
      </c>
      <c r="N133" s="2">
        <v>49.012425888328778</v>
      </c>
      <c r="O133" s="2">
        <v>1.5175242731533995</v>
      </c>
      <c r="P133" s="14">
        <v>23.524149114340574</v>
      </c>
      <c r="Q133" s="4">
        <v>2.2297505882352939</v>
      </c>
      <c r="R133" s="4">
        <f t="shared" si="8"/>
        <v>10.550125757768472</v>
      </c>
      <c r="S133" s="10">
        <f t="shared" si="10"/>
        <v>1.394779278890612E-2</v>
      </c>
      <c r="T133" s="9">
        <f t="shared" si="7"/>
        <v>2.5022764141551367E-3</v>
      </c>
      <c r="V133" s="9">
        <v>6.5721756580920304E-2</v>
      </c>
      <c r="W133">
        <v>1</v>
      </c>
    </row>
    <row r="134" spans="1:24" x14ac:dyDescent="0.2">
      <c r="A134" s="1">
        <v>45333</v>
      </c>
      <c r="B134" t="s">
        <v>81</v>
      </c>
      <c r="D134">
        <v>1</v>
      </c>
      <c r="E134">
        <v>3</v>
      </c>
      <c r="F134">
        <v>18.571999999999999</v>
      </c>
      <c r="G134">
        <v>1.4300000000000006</v>
      </c>
      <c r="J134">
        <v>14</v>
      </c>
      <c r="K134">
        <v>135</v>
      </c>
      <c r="L134" s="3">
        <v>292.01840406088701</v>
      </c>
      <c r="M134" s="8">
        <f t="shared" si="6"/>
        <v>3.3886934098975468E-3</v>
      </c>
      <c r="N134" s="2">
        <v>110.63481111861149</v>
      </c>
      <c r="O134" s="2">
        <v>1.5193935193935209</v>
      </c>
      <c r="P134" s="14">
        <v>24.702990470546755</v>
      </c>
      <c r="Q134" s="4">
        <v>1.5611593495934959</v>
      </c>
      <c r="R134" s="4">
        <f t="shared" si="8"/>
        <v>15.823490713474618</v>
      </c>
      <c r="S134" s="10">
        <f t="shared" si="10"/>
        <v>1.3717745687259477E-2</v>
      </c>
      <c r="T134" s="9">
        <f t="shared" si="7"/>
        <v>5.3787985026296902E-3</v>
      </c>
      <c r="V134" s="9">
        <v>9.5026196481031389E-2</v>
      </c>
      <c r="W134">
        <v>1</v>
      </c>
    </row>
    <row r="135" spans="1:24" x14ac:dyDescent="0.2">
      <c r="A135" s="1">
        <v>45333</v>
      </c>
      <c r="B135" t="s">
        <v>81</v>
      </c>
      <c r="D135">
        <v>2</v>
      </c>
      <c r="E135">
        <v>3</v>
      </c>
      <c r="J135">
        <v>14</v>
      </c>
      <c r="P135" s="14"/>
      <c r="W135">
        <v>2</v>
      </c>
      <c r="X135" t="s">
        <v>82</v>
      </c>
    </row>
    <row r="136" spans="1:24" x14ac:dyDescent="0.2">
      <c r="A136" s="1">
        <v>45333</v>
      </c>
      <c r="B136" t="s">
        <v>81</v>
      </c>
      <c r="D136">
        <v>3</v>
      </c>
      <c r="E136">
        <v>3</v>
      </c>
      <c r="F136">
        <v>20.414000000000001</v>
      </c>
      <c r="G136">
        <v>1.3820000000000006</v>
      </c>
      <c r="J136">
        <v>14</v>
      </c>
      <c r="K136">
        <v>157</v>
      </c>
      <c r="L136" s="3">
        <v>285.67731534527098</v>
      </c>
      <c r="M136" s="8">
        <f t="shared" si="6"/>
        <v>3.7704678389502162E-3</v>
      </c>
      <c r="N136" s="2">
        <v>140.57227877737287</v>
      </c>
      <c r="O136" s="2">
        <v>5.6883511586839992</v>
      </c>
      <c r="P136" s="14">
        <v>22.034508771087477</v>
      </c>
      <c r="Q136" s="4">
        <v>1.9423301167218441</v>
      </c>
      <c r="R136" s="4">
        <f t="shared" si="8"/>
        <v>11.344368591821089</v>
      </c>
      <c r="S136" s="10">
        <f>M136/(P136/100)</f>
        <v>1.7111649177755331E-2</v>
      </c>
      <c r="T136" s="9">
        <f t="shared" si="7"/>
        <v>7.6619501058789712E-3</v>
      </c>
      <c r="V136" s="9">
        <v>5.0780365715963227E-2</v>
      </c>
      <c r="W136">
        <v>1</v>
      </c>
    </row>
    <row r="137" spans="1:24" x14ac:dyDescent="0.2">
      <c r="A137" s="1">
        <v>45333</v>
      </c>
      <c r="B137" t="s">
        <v>81</v>
      </c>
      <c r="D137">
        <v>4</v>
      </c>
      <c r="E137">
        <v>4</v>
      </c>
      <c r="F137">
        <v>17.010000000000002</v>
      </c>
      <c r="G137">
        <v>1.2320000000000002</v>
      </c>
      <c r="J137">
        <v>14</v>
      </c>
      <c r="K137">
        <v>405</v>
      </c>
      <c r="L137" s="3">
        <v>283.41889467679999</v>
      </c>
      <c r="M137" s="8">
        <f t="shared" si="6"/>
        <v>3.4964057289538762E-3</v>
      </c>
      <c r="N137" s="2">
        <v>172.89345715398997</v>
      </c>
      <c r="O137" s="2">
        <v>2.1348621348621255</v>
      </c>
      <c r="P137" s="14">
        <v>25.754041768616236</v>
      </c>
      <c r="Q137" s="4">
        <v>1.6052960936312508</v>
      </c>
      <c r="R137" s="4">
        <f t="shared" si="8"/>
        <v>16.043172266344619</v>
      </c>
      <c r="S137" s="10">
        <f t="shared" ref="S137:S140" si="11">M137/(P137/100)</f>
        <v>1.357614373839597E-2</v>
      </c>
      <c r="T137" s="9">
        <f t="shared" si="7"/>
        <v>8.062619603847087E-3</v>
      </c>
      <c r="V137" s="9">
        <v>9.0799429641084492E-2</v>
      </c>
      <c r="W137">
        <v>1</v>
      </c>
    </row>
    <row r="138" spans="1:24" x14ac:dyDescent="0.2">
      <c r="A138" s="1">
        <v>45333</v>
      </c>
      <c r="B138" t="s">
        <v>81</v>
      </c>
      <c r="D138">
        <v>5</v>
      </c>
      <c r="E138">
        <v>4</v>
      </c>
      <c r="F138">
        <v>16.664999999999999</v>
      </c>
      <c r="G138">
        <v>1.1770000000000005</v>
      </c>
      <c r="J138">
        <v>14</v>
      </c>
      <c r="K138">
        <v>448</v>
      </c>
      <c r="L138" s="3">
        <v>285.95870010534099</v>
      </c>
      <c r="M138" s="8">
        <f t="shared" si="6"/>
        <v>3.6176919772771161E-3</v>
      </c>
      <c r="N138" s="2">
        <v>169.60310034358673</v>
      </c>
      <c r="O138" s="2">
        <v>3.5544570599795686</v>
      </c>
      <c r="P138" s="14">
        <v>25.463950263925007</v>
      </c>
      <c r="Q138" s="4">
        <v>1.7187873190062486</v>
      </c>
      <c r="R138" s="4">
        <f t="shared" si="8"/>
        <v>14.815067566735076</v>
      </c>
      <c r="S138" s="10">
        <f t="shared" si="11"/>
        <v>1.4207112171446278E-2</v>
      </c>
      <c r="T138" s="9">
        <f t="shared" si="7"/>
        <v>7.9992821774091238E-3</v>
      </c>
      <c r="V138" s="9">
        <v>0.11773536475085612</v>
      </c>
      <c r="W138">
        <v>1</v>
      </c>
    </row>
    <row r="139" spans="1:24" x14ac:dyDescent="0.2">
      <c r="A139" s="1">
        <v>45333</v>
      </c>
      <c r="B139" t="s">
        <v>81</v>
      </c>
      <c r="D139">
        <v>6</v>
      </c>
      <c r="E139">
        <v>4</v>
      </c>
      <c r="F139">
        <v>21.126999999999999</v>
      </c>
      <c r="G139">
        <v>1.4390000000000009</v>
      </c>
      <c r="J139">
        <v>14</v>
      </c>
      <c r="K139">
        <v>334</v>
      </c>
      <c r="L139" s="3">
        <v>250.11685238764099</v>
      </c>
      <c r="M139" s="8">
        <f t="shared" si="6"/>
        <v>3.2810995738215172E-3</v>
      </c>
      <c r="N139" s="2">
        <v>130.20547425174081</v>
      </c>
      <c r="O139" s="2">
        <v>3.6101389152118712</v>
      </c>
      <c r="P139" s="14">
        <v>23.524149114340574</v>
      </c>
      <c r="Q139" s="4">
        <v>2.2297505882352939</v>
      </c>
      <c r="R139" s="4">
        <f t="shared" si="8"/>
        <v>10.550125757768472</v>
      </c>
      <c r="S139" s="10">
        <f t="shared" si="11"/>
        <v>1.394779278890612E-2</v>
      </c>
      <c r="T139" s="9">
        <f t="shared" si="7"/>
        <v>6.6474997168340412E-3</v>
      </c>
      <c r="V139" s="9">
        <v>5.9931892956715027E-2</v>
      </c>
      <c r="W139">
        <v>1</v>
      </c>
    </row>
    <row r="140" spans="1:24" x14ac:dyDescent="0.2">
      <c r="A140" s="1">
        <v>45333</v>
      </c>
      <c r="B140" t="s">
        <v>81</v>
      </c>
      <c r="D140">
        <v>1</v>
      </c>
      <c r="E140">
        <v>5</v>
      </c>
      <c r="F140">
        <v>18.571999999999999</v>
      </c>
      <c r="G140">
        <v>1.4300000000000006</v>
      </c>
      <c r="J140">
        <v>14</v>
      </c>
      <c r="K140">
        <v>695</v>
      </c>
      <c r="L140" s="3">
        <v>292.01840406088701</v>
      </c>
      <c r="M140" s="8">
        <f t="shared" si="6"/>
        <v>3.3886934098975468E-3</v>
      </c>
      <c r="N140" s="2">
        <v>192.02429201191816</v>
      </c>
      <c r="O140" s="2">
        <v>3.8820638820638798</v>
      </c>
      <c r="P140" s="14">
        <v>24.702990470546755</v>
      </c>
      <c r="Q140" s="4">
        <v>1.5611593495934959</v>
      </c>
      <c r="R140" s="4">
        <f t="shared" si="8"/>
        <v>15.823490713474618</v>
      </c>
      <c r="S140" s="10">
        <f t="shared" si="11"/>
        <v>1.3717745687259477E-2</v>
      </c>
      <c r="T140" s="9">
        <f t="shared" si="7"/>
        <v>9.3357593681332677E-3</v>
      </c>
      <c r="V140" s="9">
        <v>0.15111638030156793</v>
      </c>
      <c r="W140">
        <v>1</v>
      </c>
    </row>
    <row r="141" spans="1:24" x14ac:dyDescent="0.2">
      <c r="A141" s="1">
        <v>45333</v>
      </c>
      <c r="B141" t="s">
        <v>81</v>
      </c>
      <c r="D141">
        <v>2</v>
      </c>
      <c r="E141">
        <v>5</v>
      </c>
      <c r="J141">
        <v>14</v>
      </c>
      <c r="P141" s="14"/>
      <c r="W141">
        <v>2</v>
      </c>
      <c r="X141" t="s">
        <v>82</v>
      </c>
    </row>
    <row r="142" spans="1:24" x14ac:dyDescent="0.2">
      <c r="A142" s="1">
        <v>45333</v>
      </c>
      <c r="B142" t="s">
        <v>81</v>
      </c>
      <c r="D142">
        <v>3</v>
      </c>
      <c r="E142">
        <v>5</v>
      </c>
      <c r="F142">
        <v>20.414000000000001</v>
      </c>
      <c r="G142">
        <v>1.3820000000000006</v>
      </c>
      <c r="J142">
        <v>14</v>
      </c>
      <c r="K142">
        <v>764</v>
      </c>
      <c r="L142" s="3">
        <v>285.67731534527098</v>
      </c>
      <c r="M142" s="8">
        <f t="shared" si="6"/>
        <v>3.7704678389502162E-3</v>
      </c>
      <c r="N142" s="2">
        <v>190.67374483449927</v>
      </c>
      <c r="O142" s="2">
        <v>15.899981022991149</v>
      </c>
      <c r="P142" s="14">
        <v>22.034508771087477</v>
      </c>
      <c r="Q142" s="4">
        <v>1.9423301167218441</v>
      </c>
      <c r="R142" s="4">
        <f t="shared" si="8"/>
        <v>11.344368591821089</v>
      </c>
      <c r="S142" s="10">
        <f>M142/(P142/100)</f>
        <v>1.7111649177755331E-2</v>
      </c>
      <c r="T142" s="9">
        <f t="shared" si="7"/>
        <v>1.0392751203363075E-2</v>
      </c>
      <c r="V142" s="9">
        <v>8.7945309693177043E-2</v>
      </c>
      <c r="W142">
        <v>1</v>
      </c>
    </row>
    <row r="143" spans="1:24" x14ac:dyDescent="0.2">
      <c r="A143" s="1">
        <v>45333</v>
      </c>
      <c r="B143" t="s">
        <v>81</v>
      </c>
      <c r="D143">
        <v>4</v>
      </c>
      <c r="E143">
        <v>6</v>
      </c>
      <c r="F143">
        <v>17.010000000000002</v>
      </c>
      <c r="G143">
        <v>1.2320000000000002</v>
      </c>
      <c r="J143">
        <v>14</v>
      </c>
      <c r="K143">
        <v>1321</v>
      </c>
      <c r="L143" s="3">
        <v>283.41889467679999</v>
      </c>
      <c r="M143" s="8">
        <f t="shared" si="6"/>
        <v>3.4964057289538762E-3</v>
      </c>
      <c r="N143" s="2">
        <v>224.59434524062488</v>
      </c>
      <c r="O143" s="2">
        <v>5.4587054587054586</v>
      </c>
      <c r="P143" s="14">
        <v>25.754041768616236</v>
      </c>
      <c r="Q143" s="4">
        <v>1.6052960936312508</v>
      </c>
      <c r="R143" s="4">
        <f t="shared" si="8"/>
        <v>16.043172266344619</v>
      </c>
      <c r="S143" s="10">
        <f t="shared" ref="S143:S206" si="12">M143/(P143/100)</f>
        <v>1.357614373839597E-2</v>
      </c>
      <c r="T143" s="9">
        <f t="shared" si="7"/>
        <v>1.0473610746515594E-2</v>
      </c>
      <c r="V143" s="9">
        <v>0.15638759632978144</v>
      </c>
      <c r="W143">
        <v>1</v>
      </c>
    </row>
    <row r="144" spans="1:24" x14ac:dyDescent="0.2">
      <c r="A144" s="1">
        <v>45333</v>
      </c>
      <c r="B144" t="s">
        <v>81</v>
      </c>
      <c r="D144">
        <v>5</v>
      </c>
      <c r="E144">
        <v>6</v>
      </c>
      <c r="F144">
        <v>16.664999999999999</v>
      </c>
      <c r="G144">
        <v>1.1770000000000005</v>
      </c>
      <c r="J144">
        <v>14</v>
      </c>
      <c r="K144">
        <v>1287</v>
      </c>
      <c r="L144" s="3">
        <v>285.95870010534099</v>
      </c>
      <c r="M144" s="8">
        <f t="shared" si="6"/>
        <v>3.6176919772771161E-3</v>
      </c>
      <c r="N144" s="2">
        <v>224.66313827486087</v>
      </c>
      <c r="O144" s="2">
        <v>5.5738352084996023</v>
      </c>
      <c r="P144" s="14">
        <v>25.463950263925007</v>
      </c>
      <c r="Q144" s="4">
        <v>1.7187873190062486</v>
      </c>
      <c r="R144" s="4">
        <f t="shared" si="8"/>
        <v>14.815067566735076</v>
      </c>
      <c r="S144" s="10">
        <f t="shared" si="12"/>
        <v>1.4207112171446278E-2</v>
      </c>
      <c r="T144" s="9">
        <f t="shared" si="7"/>
        <v>1.0596173267364756E-2</v>
      </c>
      <c r="V144" s="9">
        <v>0.14611180050010916</v>
      </c>
      <c r="W144">
        <v>1</v>
      </c>
    </row>
    <row r="145" spans="1:23" x14ac:dyDescent="0.2">
      <c r="A145" s="1">
        <v>45333</v>
      </c>
      <c r="B145" t="s">
        <v>81</v>
      </c>
      <c r="D145">
        <v>6</v>
      </c>
      <c r="E145">
        <v>6</v>
      </c>
      <c r="F145">
        <v>21.126999999999999</v>
      </c>
      <c r="G145">
        <v>1.4390000000000009</v>
      </c>
      <c r="J145">
        <v>14</v>
      </c>
      <c r="K145">
        <v>1112</v>
      </c>
      <c r="L145" s="3">
        <v>250.11685238764099</v>
      </c>
      <c r="M145" s="8">
        <f t="shared" si="6"/>
        <v>3.2810995738215172E-3</v>
      </c>
      <c r="N145" s="2">
        <v>145.27918667774776</v>
      </c>
      <c r="O145" s="2">
        <v>3.3946132625771352</v>
      </c>
      <c r="P145" s="14">
        <v>23.524149114340574</v>
      </c>
      <c r="Q145" s="4">
        <v>2.2297505882352939</v>
      </c>
      <c r="R145" s="4">
        <f t="shared" si="8"/>
        <v>10.550125757768472</v>
      </c>
      <c r="S145" s="10">
        <f t="shared" si="12"/>
        <v>1.394779278890612E-2</v>
      </c>
      <c r="T145" s="9">
        <f t="shared" si="7"/>
        <v>7.4170718078644549E-3</v>
      </c>
      <c r="V145" s="9">
        <v>0.1025440696700826</v>
      </c>
      <c r="W145">
        <v>1</v>
      </c>
    </row>
    <row r="146" spans="1:23" x14ac:dyDescent="0.2">
      <c r="A146" s="1">
        <v>45399</v>
      </c>
      <c r="B146" t="s">
        <v>5</v>
      </c>
      <c r="C146" t="s">
        <v>87</v>
      </c>
      <c r="D146">
        <v>1</v>
      </c>
      <c r="E146">
        <v>1</v>
      </c>
      <c r="F146">
        <v>20.614000000000001</v>
      </c>
      <c r="G146">
        <v>2.8359999999999994</v>
      </c>
      <c r="H146">
        <v>55</v>
      </c>
      <c r="I146">
        <v>9</v>
      </c>
      <c r="J146">
        <v>16</v>
      </c>
      <c r="K146">
        <v>0</v>
      </c>
      <c r="L146" s="3">
        <v>431.57954792145</v>
      </c>
      <c r="M146" s="8">
        <f t="shared" si="6"/>
        <v>2.8029562451939213E-3</v>
      </c>
      <c r="N146" s="2">
        <v>-20.850573530573357</v>
      </c>
      <c r="O146" s="2">
        <v>0.69671603228678047</v>
      </c>
      <c r="P146" s="4">
        <v>27.94454632605094</v>
      </c>
      <c r="Q146" s="4">
        <v>2.5972149414371635</v>
      </c>
      <c r="R146" s="4">
        <f t="shared" si="8"/>
        <v>10.759427677783142</v>
      </c>
      <c r="S146" s="10">
        <f t="shared" si="12"/>
        <v>1.0030423154806782E-2</v>
      </c>
      <c r="T146" s="9">
        <f t="shared" si="7"/>
        <v>-8.9611541794378511E-4</v>
      </c>
      <c r="W146">
        <v>1</v>
      </c>
    </row>
    <row r="147" spans="1:23" x14ac:dyDescent="0.2">
      <c r="A147" s="1">
        <v>45399</v>
      </c>
      <c r="B147" t="s">
        <v>5</v>
      </c>
      <c r="C147" t="s">
        <v>87</v>
      </c>
      <c r="D147">
        <v>2</v>
      </c>
      <c r="E147">
        <v>1</v>
      </c>
      <c r="F147">
        <v>25.276000000000003</v>
      </c>
      <c r="G147">
        <v>3.1690000000000005</v>
      </c>
      <c r="H147">
        <v>65</v>
      </c>
      <c r="I147">
        <v>9</v>
      </c>
      <c r="J147">
        <v>16</v>
      </c>
      <c r="K147">
        <v>0</v>
      </c>
      <c r="L147" s="3">
        <v>489.41898611027</v>
      </c>
      <c r="M147" s="8">
        <f t="shared" si="6"/>
        <v>3.4879185756610271E-3</v>
      </c>
      <c r="N147" s="2">
        <v>-23.709884712435361</v>
      </c>
      <c r="O147" s="2">
        <v>0.85806450389888289</v>
      </c>
      <c r="P147" s="4">
        <v>24.784685674630165</v>
      </c>
      <c r="Q147" s="4">
        <v>2.6632056992630728</v>
      </c>
      <c r="R147" s="4">
        <f t="shared" si="8"/>
        <v>9.3063354743827169</v>
      </c>
      <c r="S147" s="10">
        <f t="shared" si="12"/>
        <v>1.4072877991877432E-2</v>
      </c>
      <c r="T147" s="9">
        <f t="shared" si="7"/>
        <v>-1.1489180017635943E-3</v>
      </c>
      <c r="W147">
        <v>1</v>
      </c>
    </row>
    <row r="148" spans="1:23" x14ac:dyDescent="0.2">
      <c r="A148" s="1">
        <v>45399</v>
      </c>
      <c r="B148" t="s">
        <v>5</v>
      </c>
      <c r="C148" t="s">
        <v>87</v>
      </c>
      <c r="D148">
        <v>3</v>
      </c>
      <c r="E148">
        <v>1</v>
      </c>
      <c r="F148">
        <v>25.051000000000002</v>
      </c>
      <c r="G148">
        <v>3.3900000000000006</v>
      </c>
      <c r="H148">
        <v>64</v>
      </c>
      <c r="I148">
        <v>8</v>
      </c>
      <c r="J148">
        <v>16</v>
      </c>
      <c r="K148">
        <v>0</v>
      </c>
      <c r="L148" s="3">
        <v>466.45209710435898</v>
      </c>
      <c r="M148" s="8">
        <f t="shared" ref="M148:M211" si="13">(L148/1000/1000/1000)*893.51*(F148/G148)</f>
        <v>3.0798661039440596E-3</v>
      </c>
      <c r="N148" s="2">
        <v>-17.624174104339421</v>
      </c>
      <c r="O148" s="2">
        <v>0.24218624102835265</v>
      </c>
      <c r="P148" s="4">
        <v>27.361127786511506</v>
      </c>
      <c r="Q148" s="4">
        <v>2.7015801884032529</v>
      </c>
      <c r="R148" s="4">
        <f t="shared" si="8"/>
        <v>10.127823672960483</v>
      </c>
      <c r="S148" s="10">
        <f t="shared" si="12"/>
        <v>1.1256356565325398E-2</v>
      </c>
      <c r="T148" s="9">
        <f t="shared" ref="T148:T211" si="14">((N148*G148))/((G148*(P148/100))/12.01*1000*1000)</f>
        <v>-7.7360236260971566E-4</v>
      </c>
      <c r="W148">
        <v>1</v>
      </c>
    </row>
    <row r="149" spans="1:23" x14ac:dyDescent="0.2">
      <c r="A149" s="1">
        <v>45399</v>
      </c>
      <c r="B149" t="s">
        <v>5</v>
      </c>
      <c r="C149" t="s">
        <v>87</v>
      </c>
      <c r="D149">
        <v>4</v>
      </c>
      <c r="E149">
        <v>2</v>
      </c>
      <c r="F149">
        <v>17.231000000000002</v>
      </c>
      <c r="G149">
        <v>1.8900000000000006</v>
      </c>
      <c r="H149">
        <v>57</v>
      </c>
      <c r="I149">
        <v>7</v>
      </c>
      <c r="J149">
        <v>16</v>
      </c>
      <c r="K149">
        <v>47</v>
      </c>
      <c r="L149" s="3">
        <v>691.67742978988497</v>
      </c>
      <c r="M149" s="8">
        <f t="shared" si="13"/>
        <v>5.634452215197816E-3</v>
      </c>
      <c r="N149" s="2">
        <v>46.789412273069139</v>
      </c>
      <c r="O149" s="2">
        <v>2.1386579823688776</v>
      </c>
      <c r="P149" s="4">
        <v>24.803853910634331</v>
      </c>
      <c r="Q149" s="4">
        <v>2.737097560975609</v>
      </c>
      <c r="R149" s="4">
        <f t="shared" ref="R149:R212" si="15">P149/Q149</f>
        <v>9.0621007684480439</v>
      </c>
      <c r="S149" s="10">
        <f t="shared" si="12"/>
        <v>2.2716035320552014E-2</v>
      </c>
      <c r="T149" s="9">
        <f t="shared" si="14"/>
        <v>2.2655384256985785E-3</v>
      </c>
      <c r="W149">
        <v>1</v>
      </c>
    </row>
    <row r="150" spans="1:23" x14ac:dyDescent="0.2">
      <c r="A150" s="1">
        <v>45399</v>
      </c>
      <c r="B150" t="s">
        <v>5</v>
      </c>
      <c r="C150" t="s">
        <v>87</v>
      </c>
      <c r="D150">
        <v>5</v>
      </c>
      <c r="E150">
        <v>2</v>
      </c>
      <c r="F150">
        <v>23.047000000000001</v>
      </c>
      <c r="G150">
        <v>2.7380000000000004</v>
      </c>
      <c r="H150">
        <v>60</v>
      </c>
      <c r="I150">
        <v>10</v>
      </c>
      <c r="J150">
        <v>16</v>
      </c>
      <c r="K150">
        <v>53</v>
      </c>
      <c r="L150" s="3">
        <v>385.85487045705401</v>
      </c>
      <c r="M150" s="8">
        <f t="shared" si="13"/>
        <v>2.9020464666388206E-3</v>
      </c>
      <c r="N150" s="2">
        <v>40.607340750279391</v>
      </c>
      <c r="O150" s="2">
        <v>2.5875219453860154</v>
      </c>
      <c r="P150" s="4">
        <v>25.373341908371689</v>
      </c>
      <c r="Q150" s="4">
        <v>2.5906914972170023</v>
      </c>
      <c r="R150" s="4">
        <f t="shared" si="15"/>
        <v>9.7940422221744594</v>
      </c>
      <c r="S150" s="10">
        <f t="shared" si="12"/>
        <v>1.1437383680552219E-2</v>
      </c>
      <c r="T150" s="9">
        <f t="shared" si="14"/>
        <v>1.9220730330754953E-3</v>
      </c>
      <c r="W150">
        <v>1</v>
      </c>
    </row>
    <row r="151" spans="1:23" x14ac:dyDescent="0.2">
      <c r="A151" s="1">
        <v>45399</v>
      </c>
      <c r="B151" t="s">
        <v>5</v>
      </c>
      <c r="C151" t="s">
        <v>87</v>
      </c>
      <c r="D151">
        <v>6</v>
      </c>
      <c r="E151">
        <v>2</v>
      </c>
      <c r="F151">
        <v>22.003</v>
      </c>
      <c r="G151">
        <v>2.8190000000000008</v>
      </c>
      <c r="H151">
        <v>62</v>
      </c>
      <c r="I151">
        <v>10</v>
      </c>
      <c r="J151">
        <v>16</v>
      </c>
      <c r="K151">
        <v>45</v>
      </c>
      <c r="L151" s="3">
        <v>445.39055830903703</v>
      </c>
      <c r="M151" s="8">
        <f t="shared" si="13"/>
        <v>3.1061844885976694E-3</v>
      </c>
      <c r="N151" s="2">
        <v>35.352719151035558</v>
      </c>
      <c r="O151" s="2">
        <v>1.1694374133008714</v>
      </c>
      <c r="P151" s="4">
        <v>27.190077215822871</v>
      </c>
      <c r="Q151" s="4">
        <v>2.8235447193338903</v>
      </c>
      <c r="R151" s="4">
        <f t="shared" si="15"/>
        <v>9.6297668068233584</v>
      </c>
      <c r="S151" s="10">
        <f t="shared" si="12"/>
        <v>1.1423963469989964E-2</v>
      </c>
      <c r="T151" s="9">
        <f t="shared" si="14"/>
        <v>1.5615481840443443E-3</v>
      </c>
      <c r="W151">
        <v>1</v>
      </c>
    </row>
    <row r="152" spans="1:23" x14ac:dyDescent="0.2">
      <c r="A152" s="1">
        <v>45399</v>
      </c>
      <c r="B152" t="s">
        <v>5</v>
      </c>
      <c r="C152" t="s">
        <v>87</v>
      </c>
      <c r="D152">
        <v>1</v>
      </c>
      <c r="E152">
        <v>3</v>
      </c>
      <c r="F152">
        <v>20.614000000000001</v>
      </c>
      <c r="G152">
        <v>2.8359999999999994</v>
      </c>
      <c r="H152">
        <v>55</v>
      </c>
      <c r="I152">
        <v>9</v>
      </c>
      <c r="J152">
        <v>16</v>
      </c>
      <c r="K152">
        <v>191</v>
      </c>
      <c r="L152" s="3">
        <v>431.57954792145</v>
      </c>
      <c r="M152" s="8">
        <f t="shared" si="13"/>
        <v>2.8029562451939213E-3</v>
      </c>
      <c r="N152" s="2">
        <v>83.521139643291335</v>
      </c>
      <c r="O152" s="2">
        <v>1.9414587018605494</v>
      </c>
      <c r="P152" s="4">
        <v>27.94454632605094</v>
      </c>
      <c r="Q152" s="4">
        <v>2.5972149414371635</v>
      </c>
      <c r="R152" s="4">
        <f t="shared" si="15"/>
        <v>10.759427677783142</v>
      </c>
      <c r="S152" s="10">
        <f t="shared" si="12"/>
        <v>1.0030423154806782E-2</v>
      </c>
      <c r="T152" s="9">
        <f t="shared" si="14"/>
        <v>3.5895694115485152E-3</v>
      </c>
      <c r="W152">
        <v>1</v>
      </c>
    </row>
    <row r="153" spans="1:23" x14ac:dyDescent="0.2">
      <c r="A153" s="1">
        <v>45399</v>
      </c>
      <c r="B153" t="s">
        <v>5</v>
      </c>
      <c r="C153" t="s">
        <v>87</v>
      </c>
      <c r="D153">
        <v>2</v>
      </c>
      <c r="E153">
        <v>3</v>
      </c>
      <c r="F153">
        <v>25.276000000000003</v>
      </c>
      <c r="G153">
        <v>3.1690000000000005</v>
      </c>
      <c r="H153">
        <v>65</v>
      </c>
      <c r="I153">
        <v>9</v>
      </c>
      <c r="J153">
        <v>16</v>
      </c>
      <c r="K153">
        <v>189</v>
      </c>
      <c r="L153" s="3">
        <v>489.41898611027</v>
      </c>
      <c r="M153" s="8">
        <f t="shared" si="13"/>
        <v>3.4879185756610271E-3</v>
      </c>
      <c r="N153" s="2">
        <v>107.05337144807037</v>
      </c>
      <c r="O153" s="2">
        <v>2.7707276188461361</v>
      </c>
      <c r="P153" s="4">
        <v>24.784685674630165</v>
      </c>
      <c r="Q153" s="4">
        <v>2.6632056992630728</v>
      </c>
      <c r="R153" s="4">
        <f t="shared" si="15"/>
        <v>9.3063354743827169</v>
      </c>
      <c r="S153" s="10">
        <f t="shared" si="12"/>
        <v>1.4072877991877432E-2</v>
      </c>
      <c r="T153" s="9">
        <f t="shared" si="14"/>
        <v>5.1875218752820045E-3</v>
      </c>
      <c r="W153">
        <v>1</v>
      </c>
    </row>
    <row r="154" spans="1:23" x14ac:dyDescent="0.2">
      <c r="A154" s="1">
        <v>45399</v>
      </c>
      <c r="B154" t="s">
        <v>5</v>
      </c>
      <c r="C154" t="s">
        <v>87</v>
      </c>
      <c r="D154">
        <v>3</v>
      </c>
      <c r="E154">
        <v>3</v>
      </c>
      <c r="F154">
        <v>25.051000000000002</v>
      </c>
      <c r="G154">
        <v>3.3900000000000006</v>
      </c>
      <c r="H154">
        <v>64</v>
      </c>
      <c r="I154">
        <v>8</v>
      </c>
      <c r="J154">
        <v>16</v>
      </c>
      <c r="K154">
        <v>156</v>
      </c>
      <c r="L154" s="3">
        <v>466.45209710435898</v>
      </c>
      <c r="M154" s="8">
        <f t="shared" si="13"/>
        <v>3.0798661039440596E-3</v>
      </c>
      <c r="N154" s="2">
        <v>85.226676992381812</v>
      </c>
      <c r="O154" s="2">
        <v>1.4357103421279467</v>
      </c>
      <c r="P154" s="4">
        <v>27.361127786511506</v>
      </c>
      <c r="Q154" s="4">
        <v>2.7015801884032529</v>
      </c>
      <c r="R154" s="4">
        <f t="shared" si="15"/>
        <v>10.127823672960483</v>
      </c>
      <c r="S154" s="10">
        <f t="shared" si="12"/>
        <v>1.1256356565325398E-2</v>
      </c>
      <c r="T154" s="9">
        <f t="shared" si="14"/>
        <v>3.7409729550077482E-3</v>
      </c>
      <c r="W154">
        <v>1</v>
      </c>
    </row>
    <row r="155" spans="1:23" x14ac:dyDescent="0.2">
      <c r="A155" s="1">
        <v>45399</v>
      </c>
      <c r="B155" t="s">
        <v>5</v>
      </c>
      <c r="C155" t="s">
        <v>87</v>
      </c>
      <c r="D155">
        <v>4</v>
      </c>
      <c r="E155">
        <v>4</v>
      </c>
      <c r="F155">
        <v>17.231000000000002</v>
      </c>
      <c r="G155">
        <v>1.8900000000000006</v>
      </c>
      <c r="H155">
        <v>57</v>
      </c>
      <c r="I155">
        <v>7</v>
      </c>
      <c r="J155">
        <v>16</v>
      </c>
      <c r="K155">
        <v>244</v>
      </c>
      <c r="L155" s="3">
        <v>691.67742978988497</v>
      </c>
      <c r="M155" s="8">
        <f t="shared" si="13"/>
        <v>5.634452215197816E-3</v>
      </c>
      <c r="N155" s="2">
        <v>130.68476089562523</v>
      </c>
      <c r="O155" s="2">
        <v>4.7986024720998444</v>
      </c>
      <c r="P155" s="4">
        <v>24.803853910634331</v>
      </c>
      <c r="Q155" s="4">
        <v>2.737097560975609</v>
      </c>
      <c r="R155" s="4">
        <f t="shared" si="15"/>
        <v>9.0621007684480439</v>
      </c>
      <c r="S155" s="10">
        <f t="shared" si="12"/>
        <v>2.2716035320552014E-2</v>
      </c>
      <c r="T155" s="9">
        <f t="shared" si="14"/>
        <v>6.3277423904014602E-3</v>
      </c>
      <c r="W155">
        <v>1</v>
      </c>
    </row>
    <row r="156" spans="1:23" x14ac:dyDescent="0.2">
      <c r="A156" s="1">
        <v>45399</v>
      </c>
      <c r="B156" t="s">
        <v>5</v>
      </c>
      <c r="C156" t="s">
        <v>87</v>
      </c>
      <c r="D156">
        <v>5</v>
      </c>
      <c r="E156">
        <v>4</v>
      </c>
      <c r="F156">
        <v>23.047000000000001</v>
      </c>
      <c r="G156">
        <v>2.7380000000000004</v>
      </c>
      <c r="H156">
        <v>60</v>
      </c>
      <c r="I156">
        <v>10</v>
      </c>
      <c r="J156">
        <v>16</v>
      </c>
      <c r="K156">
        <v>247</v>
      </c>
      <c r="L156" s="3">
        <v>385.85487045705401</v>
      </c>
      <c r="M156" s="8">
        <f t="shared" si="13"/>
        <v>2.9020464666388206E-3</v>
      </c>
      <c r="N156" s="2">
        <v>100.59892272759521</v>
      </c>
      <c r="O156" s="2">
        <v>1.9345941865098879</v>
      </c>
      <c r="P156" s="4">
        <v>25.373341908371689</v>
      </c>
      <c r="Q156" s="4">
        <v>2.5906914972170023</v>
      </c>
      <c r="R156" s="4">
        <f t="shared" si="15"/>
        <v>9.7940422221744594</v>
      </c>
      <c r="S156" s="10">
        <f t="shared" si="12"/>
        <v>1.1437383680552219E-2</v>
      </c>
      <c r="T156" s="9">
        <f t="shared" si="14"/>
        <v>4.761663112101867E-3</v>
      </c>
      <c r="W156">
        <v>1</v>
      </c>
    </row>
    <row r="157" spans="1:23" x14ac:dyDescent="0.2">
      <c r="A157" s="1">
        <v>45399</v>
      </c>
      <c r="B157" t="s">
        <v>5</v>
      </c>
      <c r="C157" t="s">
        <v>87</v>
      </c>
      <c r="D157">
        <v>6</v>
      </c>
      <c r="E157">
        <v>4</v>
      </c>
      <c r="F157">
        <v>22.003</v>
      </c>
      <c r="G157">
        <v>2.8190000000000008</v>
      </c>
      <c r="H157">
        <v>62</v>
      </c>
      <c r="I157">
        <v>10</v>
      </c>
      <c r="J157">
        <v>16</v>
      </c>
      <c r="K157">
        <v>217</v>
      </c>
      <c r="L157" s="3">
        <v>445.39055830903703</v>
      </c>
      <c r="M157" s="8">
        <f t="shared" si="13"/>
        <v>3.1061844885976694E-3</v>
      </c>
      <c r="N157" s="2">
        <v>101.34613756574076</v>
      </c>
      <c r="O157" s="2">
        <v>2.9080852058682503</v>
      </c>
      <c r="P157" s="4">
        <v>27.190077215822871</v>
      </c>
      <c r="Q157" s="4">
        <v>2.8235447193338903</v>
      </c>
      <c r="R157" s="4">
        <f t="shared" si="15"/>
        <v>9.6297668068233584</v>
      </c>
      <c r="S157" s="10">
        <f t="shared" si="12"/>
        <v>1.1423963469989964E-2</v>
      </c>
      <c r="T157" s="9">
        <f t="shared" si="14"/>
        <v>4.4765121573697979E-3</v>
      </c>
      <c r="W157">
        <v>1</v>
      </c>
    </row>
    <row r="158" spans="1:23" x14ac:dyDescent="0.2">
      <c r="A158" s="1">
        <v>45399</v>
      </c>
      <c r="B158" t="s">
        <v>5</v>
      </c>
      <c r="C158" t="s">
        <v>87</v>
      </c>
      <c r="D158">
        <v>1</v>
      </c>
      <c r="E158">
        <v>5</v>
      </c>
      <c r="F158">
        <v>20.614000000000001</v>
      </c>
      <c r="G158">
        <v>2.8359999999999994</v>
      </c>
      <c r="H158">
        <v>55</v>
      </c>
      <c r="I158">
        <v>9</v>
      </c>
      <c r="J158">
        <v>16</v>
      </c>
      <c r="K158">
        <v>610</v>
      </c>
      <c r="L158" s="3">
        <v>431.57954792145</v>
      </c>
      <c r="M158" s="8">
        <f t="shared" si="13"/>
        <v>2.8029562451939213E-3</v>
      </c>
      <c r="N158" s="2">
        <v>107.39206673349204</v>
      </c>
      <c r="O158" s="2">
        <v>2.8024278365357378</v>
      </c>
      <c r="P158" s="4">
        <v>27.94454632605094</v>
      </c>
      <c r="Q158" s="4">
        <v>2.5972149414371635</v>
      </c>
      <c r="R158" s="4">
        <f t="shared" si="15"/>
        <v>10.759427677783142</v>
      </c>
      <c r="S158" s="10">
        <f t="shared" si="12"/>
        <v>1.0030423154806782E-2</v>
      </c>
      <c r="T158" s="9">
        <f t="shared" si="14"/>
        <v>4.6154935078221689E-3</v>
      </c>
      <c r="W158">
        <v>1</v>
      </c>
    </row>
    <row r="159" spans="1:23" x14ac:dyDescent="0.2">
      <c r="A159" s="1">
        <v>45399</v>
      </c>
      <c r="B159" t="s">
        <v>5</v>
      </c>
      <c r="C159" t="s">
        <v>87</v>
      </c>
      <c r="D159">
        <v>2</v>
      </c>
      <c r="E159">
        <v>5</v>
      </c>
      <c r="F159">
        <v>25.276000000000003</v>
      </c>
      <c r="G159">
        <v>3.1690000000000005</v>
      </c>
      <c r="H159">
        <v>65</v>
      </c>
      <c r="I159">
        <v>9</v>
      </c>
      <c r="J159">
        <v>16</v>
      </c>
      <c r="K159">
        <v>672</v>
      </c>
      <c r="L159" s="3">
        <v>489.41898611027</v>
      </c>
      <c r="M159" s="8">
        <f t="shared" si="13"/>
        <v>3.4879185756610271E-3</v>
      </c>
      <c r="N159" s="2">
        <v>156.70663207855338</v>
      </c>
      <c r="O159" s="2">
        <v>3.9154952541894321</v>
      </c>
      <c r="P159" s="4">
        <v>24.784685674630165</v>
      </c>
      <c r="Q159" s="4">
        <v>2.6632056992630728</v>
      </c>
      <c r="R159" s="4">
        <f t="shared" si="15"/>
        <v>9.3063354743827169</v>
      </c>
      <c r="S159" s="10">
        <f t="shared" si="12"/>
        <v>1.4072877991877432E-2</v>
      </c>
      <c r="T159" s="9">
        <f t="shared" si="14"/>
        <v>7.5935869269058622E-3</v>
      </c>
      <c r="W159">
        <v>1</v>
      </c>
    </row>
    <row r="160" spans="1:23" x14ac:dyDescent="0.2">
      <c r="A160" s="1">
        <v>45399</v>
      </c>
      <c r="B160" t="s">
        <v>5</v>
      </c>
      <c r="C160" t="s">
        <v>87</v>
      </c>
      <c r="D160">
        <v>3</v>
      </c>
      <c r="E160">
        <v>5</v>
      </c>
      <c r="F160">
        <v>25.051000000000002</v>
      </c>
      <c r="G160">
        <v>3.3900000000000006</v>
      </c>
      <c r="H160">
        <v>64</v>
      </c>
      <c r="I160">
        <v>8</v>
      </c>
      <c r="J160">
        <v>16</v>
      </c>
      <c r="K160">
        <v>530</v>
      </c>
      <c r="L160" s="3">
        <v>466.45209710435898</v>
      </c>
      <c r="M160" s="8">
        <f t="shared" si="13"/>
        <v>3.0798661039440596E-3</v>
      </c>
      <c r="N160" s="2">
        <v>117.39461539637078</v>
      </c>
      <c r="O160" s="2">
        <v>2.2905637973552349</v>
      </c>
      <c r="P160" s="4">
        <v>27.361127786511506</v>
      </c>
      <c r="Q160" s="4">
        <v>2.7015801884032529</v>
      </c>
      <c r="R160" s="4">
        <f t="shared" si="15"/>
        <v>10.127823672960483</v>
      </c>
      <c r="S160" s="10">
        <f t="shared" si="12"/>
        <v>1.1256356565325398E-2</v>
      </c>
      <c r="T160" s="9">
        <f t="shared" si="14"/>
        <v>5.1529649724653178E-3</v>
      </c>
      <c r="W160">
        <v>1</v>
      </c>
    </row>
    <row r="161" spans="1:23" x14ac:dyDescent="0.2">
      <c r="A161" s="1">
        <v>45399</v>
      </c>
      <c r="B161" t="s">
        <v>5</v>
      </c>
      <c r="C161" t="s">
        <v>87</v>
      </c>
      <c r="D161">
        <v>4</v>
      </c>
      <c r="E161">
        <v>6</v>
      </c>
      <c r="F161">
        <v>17.231000000000002</v>
      </c>
      <c r="G161">
        <v>1.8900000000000006</v>
      </c>
      <c r="H161">
        <v>57</v>
      </c>
      <c r="I161">
        <v>7</v>
      </c>
      <c r="J161">
        <v>16</v>
      </c>
      <c r="K161">
        <v>1058</v>
      </c>
      <c r="L161" s="3">
        <v>691.67742978988497</v>
      </c>
      <c r="M161" s="8">
        <f t="shared" si="13"/>
        <v>5.634452215197816E-3</v>
      </c>
      <c r="N161" s="2">
        <v>195.64714942471556</v>
      </c>
      <c r="O161" s="2">
        <v>6.556532057387491</v>
      </c>
      <c r="P161" s="4">
        <v>24.803853910634331</v>
      </c>
      <c r="Q161" s="4">
        <v>2.737097560975609</v>
      </c>
      <c r="R161" s="4">
        <f t="shared" si="15"/>
        <v>9.0621007684480439</v>
      </c>
      <c r="S161" s="10">
        <f t="shared" si="12"/>
        <v>2.2716035320552014E-2</v>
      </c>
      <c r="T161" s="9">
        <f t="shared" si="14"/>
        <v>9.4732144168266554E-3</v>
      </c>
      <c r="W161">
        <v>1</v>
      </c>
    </row>
    <row r="162" spans="1:23" x14ac:dyDescent="0.2">
      <c r="A162" s="1">
        <v>45399</v>
      </c>
      <c r="B162" t="s">
        <v>5</v>
      </c>
      <c r="C162" t="s">
        <v>87</v>
      </c>
      <c r="D162">
        <v>5</v>
      </c>
      <c r="E162">
        <v>6</v>
      </c>
      <c r="F162">
        <v>23.047000000000001</v>
      </c>
      <c r="G162">
        <v>2.7380000000000004</v>
      </c>
      <c r="H162">
        <v>60</v>
      </c>
      <c r="I162">
        <v>10</v>
      </c>
      <c r="J162">
        <v>16</v>
      </c>
      <c r="K162">
        <v>1272</v>
      </c>
      <c r="L162" s="3">
        <v>385.85487045705401</v>
      </c>
      <c r="M162" s="8">
        <f t="shared" si="13"/>
        <v>2.9020464666388206E-3</v>
      </c>
      <c r="N162" s="2">
        <v>148.05739460700119</v>
      </c>
      <c r="O162" s="2">
        <v>3.1128459990255166</v>
      </c>
      <c r="P162" s="4">
        <v>25.373341908371689</v>
      </c>
      <c r="Q162" s="4">
        <v>2.5906914972170023</v>
      </c>
      <c r="R162" s="4">
        <f t="shared" si="15"/>
        <v>9.7940422221744594</v>
      </c>
      <c r="S162" s="10">
        <f t="shared" si="12"/>
        <v>1.1437383680552219E-2</v>
      </c>
      <c r="T162" s="9">
        <f t="shared" si="14"/>
        <v>7.0080217089708409E-3</v>
      </c>
      <c r="W162">
        <v>1</v>
      </c>
    </row>
    <row r="163" spans="1:23" x14ac:dyDescent="0.2">
      <c r="A163" s="1">
        <v>45399</v>
      </c>
      <c r="B163" t="s">
        <v>5</v>
      </c>
      <c r="C163" t="s">
        <v>87</v>
      </c>
      <c r="D163">
        <v>6</v>
      </c>
      <c r="E163">
        <v>6</v>
      </c>
      <c r="F163">
        <v>22.003</v>
      </c>
      <c r="G163">
        <v>2.8190000000000008</v>
      </c>
      <c r="H163">
        <v>62</v>
      </c>
      <c r="I163">
        <v>10</v>
      </c>
      <c r="J163">
        <v>16</v>
      </c>
      <c r="K163">
        <v>1145</v>
      </c>
      <c r="L163" s="3">
        <v>445.39055830903703</v>
      </c>
      <c r="M163" s="8">
        <f t="shared" si="13"/>
        <v>3.1061844885976694E-3</v>
      </c>
      <c r="N163" s="2">
        <v>157.14206962696727</v>
      </c>
      <c r="O163" s="2">
        <v>3.1858888836903918</v>
      </c>
      <c r="P163" s="4">
        <v>27.190077215822871</v>
      </c>
      <c r="Q163" s="4">
        <v>2.8235447193338903</v>
      </c>
      <c r="R163" s="4">
        <f t="shared" si="15"/>
        <v>9.6297668068233584</v>
      </c>
      <c r="S163" s="10">
        <f t="shared" si="12"/>
        <v>1.1423963469989964E-2</v>
      </c>
      <c r="T163" s="9">
        <f t="shared" si="14"/>
        <v>6.9410477993111543E-3</v>
      </c>
      <c r="W163">
        <v>1</v>
      </c>
    </row>
    <row r="164" spans="1:23" x14ac:dyDescent="0.2">
      <c r="A164" s="1">
        <v>45419</v>
      </c>
      <c r="B164" t="s">
        <v>5</v>
      </c>
      <c r="C164" t="s">
        <v>87</v>
      </c>
      <c r="D164">
        <v>1</v>
      </c>
      <c r="E164">
        <v>1</v>
      </c>
      <c r="F164">
        <v>31.827000000000002</v>
      </c>
      <c r="G164">
        <v>3.2699999999999996</v>
      </c>
      <c r="H164">
        <v>47</v>
      </c>
      <c r="I164">
        <v>11</v>
      </c>
      <c r="J164">
        <v>37</v>
      </c>
      <c r="K164">
        <v>0</v>
      </c>
      <c r="L164" s="3">
        <v>413.23134911138902</v>
      </c>
      <c r="M164" s="8">
        <f t="shared" si="13"/>
        <v>3.5936901561253059E-3</v>
      </c>
      <c r="N164" s="3">
        <v>-16.23661705294899</v>
      </c>
      <c r="O164" s="2">
        <v>0.53818593434291162</v>
      </c>
      <c r="P164" s="4">
        <v>25.192383077210145</v>
      </c>
      <c r="Q164" s="4">
        <v>2.3567706223842309</v>
      </c>
      <c r="R164" s="4">
        <f t="shared" si="15"/>
        <v>10.689365709983363</v>
      </c>
      <c r="S164" s="10">
        <f t="shared" si="12"/>
        <v>1.4264986941137283E-2</v>
      </c>
      <c r="T164" s="9">
        <f t="shared" si="14"/>
        <v>-7.7405051442839613E-4</v>
      </c>
      <c r="W164">
        <v>1</v>
      </c>
    </row>
    <row r="165" spans="1:23" x14ac:dyDescent="0.2">
      <c r="A165" s="1">
        <v>45419</v>
      </c>
      <c r="B165" t="s">
        <v>5</v>
      </c>
      <c r="C165" t="s">
        <v>87</v>
      </c>
      <c r="D165">
        <v>2</v>
      </c>
      <c r="E165">
        <v>1</v>
      </c>
      <c r="F165">
        <v>27.363</v>
      </c>
      <c r="G165">
        <v>2.9070000000000009</v>
      </c>
      <c r="H165">
        <v>50</v>
      </c>
      <c r="I165">
        <v>8</v>
      </c>
      <c r="J165">
        <v>37</v>
      </c>
      <c r="K165">
        <v>0</v>
      </c>
      <c r="L165" s="3">
        <v>540.51614406459498</v>
      </c>
      <c r="M165" s="8">
        <f t="shared" si="13"/>
        <v>4.5459721002211219E-3</v>
      </c>
      <c r="N165" s="3">
        <v>-17.8324387020653</v>
      </c>
      <c r="O165" s="2">
        <v>1.0312591640808357</v>
      </c>
      <c r="P165" s="4">
        <v>26.873171600320106</v>
      </c>
      <c r="Q165" s="4">
        <v>2.7415673133450906</v>
      </c>
      <c r="R165" s="4">
        <f t="shared" si="15"/>
        <v>9.8021199295417354</v>
      </c>
      <c r="S165" s="10">
        <f t="shared" si="12"/>
        <v>1.6916395905301224E-2</v>
      </c>
      <c r="T165" s="9">
        <f t="shared" si="14"/>
        <v>-7.9695687579077251E-4</v>
      </c>
      <c r="W165">
        <v>1</v>
      </c>
    </row>
    <row r="166" spans="1:23" x14ac:dyDescent="0.2">
      <c r="A166" s="1">
        <v>45419</v>
      </c>
      <c r="B166" t="s">
        <v>5</v>
      </c>
      <c r="C166" t="s">
        <v>87</v>
      </c>
      <c r="D166">
        <v>3</v>
      </c>
      <c r="E166">
        <v>1</v>
      </c>
      <c r="F166">
        <v>23.693000000000001</v>
      </c>
      <c r="G166">
        <v>2.1379999999999999</v>
      </c>
      <c r="H166">
        <v>50</v>
      </c>
      <c r="I166">
        <v>7</v>
      </c>
      <c r="J166">
        <v>37</v>
      </c>
      <c r="K166">
        <v>0</v>
      </c>
      <c r="L166" s="3">
        <v>457.29650846413699</v>
      </c>
      <c r="M166" s="8">
        <f t="shared" si="13"/>
        <v>4.5280337627037898E-3</v>
      </c>
      <c r="N166" s="3">
        <v>-25.436335635628669</v>
      </c>
      <c r="O166" s="2">
        <v>1.2641040396224263</v>
      </c>
      <c r="P166" s="4">
        <v>22.813961052545224</v>
      </c>
      <c r="Q166" s="4">
        <v>2.3694504198217685</v>
      </c>
      <c r="R166" s="4">
        <f t="shared" si="15"/>
        <v>9.6283766318525892</v>
      </c>
      <c r="S166" s="10">
        <f t="shared" si="12"/>
        <v>1.9847643959217783E-2</v>
      </c>
      <c r="T166" s="9">
        <f t="shared" si="14"/>
        <v>-1.339050199482209E-3</v>
      </c>
      <c r="W166">
        <v>1</v>
      </c>
    </row>
    <row r="167" spans="1:23" x14ac:dyDescent="0.2">
      <c r="A167" s="1">
        <v>45419</v>
      </c>
      <c r="B167" t="s">
        <v>5</v>
      </c>
      <c r="C167" t="s">
        <v>87</v>
      </c>
      <c r="D167">
        <v>4</v>
      </c>
      <c r="E167">
        <v>2</v>
      </c>
      <c r="F167">
        <v>30.977</v>
      </c>
      <c r="G167">
        <v>3.2780000000000005</v>
      </c>
      <c r="H167">
        <v>50</v>
      </c>
      <c r="I167">
        <v>8</v>
      </c>
      <c r="J167">
        <v>37</v>
      </c>
      <c r="K167">
        <v>47</v>
      </c>
      <c r="L167" s="3">
        <v>407.81884671677301</v>
      </c>
      <c r="M167" s="8">
        <f t="shared" si="13"/>
        <v>3.4434764413115407E-3</v>
      </c>
      <c r="N167" s="3">
        <v>28.794665411863306</v>
      </c>
      <c r="O167" s="2">
        <v>0.15687832349183911</v>
      </c>
      <c r="P167" s="4">
        <v>27.53754320791057</v>
      </c>
      <c r="Q167" s="4">
        <v>2.6152844631654624</v>
      </c>
      <c r="R167" s="4">
        <f t="shared" si="15"/>
        <v>10.529463848295855</v>
      </c>
      <c r="S167" s="10">
        <f t="shared" si="12"/>
        <v>1.250466105604639E-2</v>
      </c>
      <c r="T167" s="9">
        <f t="shared" si="14"/>
        <v>1.2558271047837526E-3</v>
      </c>
      <c r="W167">
        <v>1</v>
      </c>
    </row>
    <row r="168" spans="1:23" x14ac:dyDescent="0.2">
      <c r="A168" s="1">
        <v>45419</v>
      </c>
      <c r="B168" t="s">
        <v>5</v>
      </c>
      <c r="C168" t="s">
        <v>87</v>
      </c>
      <c r="D168">
        <v>5</v>
      </c>
      <c r="E168">
        <v>2</v>
      </c>
      <c r="F168">
        <v>25.984000000000002</v>
      </c>
      <c r="G168">
        <v>2.3649999999999993</v>
      </c>
      <c r="H168">
        <v>44</v>
      </c>
      <c r="I168">
        <v>9</v>
      </c>
      <c r="J168">
        <v>37</v>
      </c>
      <c r="K168">
        <v>57</v>
      </c>
      <c r="L168" s="3">
        <v>418.91400284043999</v>
      </c>
      <c r="M168" s="8">
        <f t="shared" si="13"/>
        <v>4.1124360490554573E-3</v>
      </c>
      <c r="N168" s="3">
        <v>39.710860380515221</v>
      </c>
      <c r="O168" s="2">
        <v>1.0904246081372488</v>
      </c>
      <c r="P168" s="4">
        <v>25.995669927012955</v>
      </c>
      <c r="Q168" s="4">
        <v>2.5643804906124625</v>
      </c>
      <c r="R168" s="4">
        <f t="shared" si="15"/>
        <v>10.137212485501436</v>
      </c>
      <c r="S168" s="10">
        <f t="shared" si="12"/>
        <v>1.5819696359439039E-2</v>
      </c>
      <c r="T168" s="9">
        <f t="shared" si="14"/>
        <v>1.8346418250002351E-3</v>
      </c>
      <c r="W168">
        <v>1</v>
      </c>
    </row>
    <row r="169" spans="1:23" x14ac:dyDescent="0.2">
      <c r="A169" s="1">
        <v>45419</v>
      </c>
      <c r="B169" t="s">
        <v>5</v>
      </c>
      <c r="C169" t="s">
        <v>87</v>
      </c>
      <c r="D169">
        <v>6</v>
      </c>
      <c r="E169">
        <v>2</v>
      </c>
      <c r="F169">
        <v>31.492000000000001</v>
      </c>
      <c r="G169">
        <v>3.2240000000000002</v>
      </c>
      <c r="H169">
        <v>54</v>
      </c>
      <c r="I169">
        <v>8</v>
      </c>
      <c r="J169">
        <v>37</v>
      </c>
      <c r="K169">
        <v>46</v>
      </c>
      <c r="L169" s="3">
        <v>310.13491689174401</v>
      </c>
      <c r="M169" s="8">
        <f t="shared" si="13"/>
        <v>2.7067945387560309E-3</v>
      </c>
      <c r="N169" s="3">
        <v>21.740763705349824</v>
      </c>
      <c r="O169" s="2">
        <v>1.1537596188601389</v>
      </c>
      <c r="P169" s="4">
        <v>29.130710120840362</v>
      </c>
      <c r="Q169" s="4">
        <v>2.5100584773475605</v>
      </c>
      <c r="R169" s="4">
        <f t="shared" si="15"/>
        <v>11.605590221795744</v>
      </c>
      <c r="S169" s="10">
        <f t="shared" si="12"/>
        <v>9.2918934263108346E-3</v>
      </c>
      <c r="T169" s="9">
        <f t="shared" si="14"/>
        <v>8.9632752177384607E-4</v>
      </c>
      <c r="W169">
        <v>1</v>
      </c>
    </row>
    <row r="170" spans="1:23" x14ac:dyDescent="0.2">
      <c r="A170" s="1">
        <v>45419</v>
      </c>
      <c r="B170" t="s">
        <v>5</v>
      </c>
      <c r="C170" t="s">
        <v>87</v>
      </c>
      <c r="D170">
        <v>1</v>
      </c>
      <c r="E170">
        <v>3</v>
      </c>
      <c r="F170">
        <v>31.827000000000002</v>
      </c>
      <c r="G170">
        <v>3.2699999999999996</v>
      </c>
      <c r="H170">
        <v>47</v>
      </c>
      <c r="I170">
        <v>11</v>
      </c>
      <c r="J170">
        <v>37</v>
      </c>
      <c r="K170">
        <v>109</v>
      </c>
      <c r="L170" s="3">
        <v>413.23134911138902</v>
      </c>
      <c r="M170" s="8">
        <f t="shared" si="13"/>
        <v>3.5936901561253059E-3</v>
      </c>
      <c r="N170" s="3">
        <v>59.827400070667579</v>
      </c>
      <c r="O170" s="2">
        <v>0.98754169512568402</v>
      </c>
      <c r="P170" s="4">
        <v>25.192383077210145</v>
      </c>
      <c r="Q170" s="4">
        <v>2.3567706223842309</v>
      </c>
      <c r="R170" s="4">
        <f t="shared" si="15"/>
        <v>10.689365709983363</v>
      </c>
      <c r="S170" s="10">
        <f t="shared" si="12"/>
        <v>1.4264986941137283E-2</v>
      </c>
      <c r="T170" s="9">
        <f t="shared" si="14"/>
        <v>2.8521600066439157E-3</v>
      </c>
      <c r="W170">
        <v>1</v>
      </c>
    </row>
    <row r="171" spans="1:23" x14ac:dyDescent="0.2">
      <c r="A171" s="1">
        <v>45419</v>
      </c>
      <c r="B171" t="s">
        <v>5</v>
      </c>
      <c r="C171" t="s">
        <v>87</v>
      </c>
      <c r="D171">
        <v>2</v>
      </c>
      <c r="E171">
        <v>3</v>
      </c>
      <c r="F171">
        <v>27.363</v>
      </c>
      <c r="G171">
        <v>2.9070000000000009</v>
      </c>
      <c r="H171">
        <v>50</v>
      </c>
      <c r="I171">
        <v>8</v>
      </c>
      <c r="J171">
        <v>37</v>
      </c>
      <c r="K171">
        <v>107</v>
      </c>
      <c r="L171" s="3">
        <v>540.51614406459498</v>
      </c>
      <c r="M171" s="8">
        <f t="shared" si="13"/>
        <v>4.5459721002211219E-3</v>
      </c>
      <c r="N171" s="3">
        <v>81.533247579318797</v>
      </c>
      <c r="O171" s="2">
        <v>1.2357601229749182</v>
      </c>
      <c r="P171" s="4">
        <v>26.873171600320106</v>
      </c>
      <c r="Q171" s="4">
        <v>2.7415673133450906</v>
      </c>
      <c r="R171" s="4">
        <f t="shared" si="15"/>
        <v>9.8021199295417354</v>
      </c>
      <c r="S171" s="10">
        <f t="shared" si="12"/>
        <v>1.6916395905301224E-2</v>
      </c>
      <c r="T171" s="9">
        <f t="shared" si="14"/>
        <v>3.6438360086085064E-3</v>
      </c>
      <c r="W171">
        <v>1</v>
      </c>
    </row>
    <row r="172" spans="1:23" x14ac:dyDescent="0.2">
      <c r="A172" s="1">
        <v>45419</v>
      </c>
      <c r="B172" t="s">
        <v>5</v>
      </c>
      <c r="C172" t="s">
        <v>87</v>
      </c>
      <c r="D172">
        <v>3</v>
      </c>
      <c r="E172">
        <v>3</v>
      </c>
      <c r="F172">
        <v>23.693000000000001</v>
      </c>
      <c r="G172">
        <v>2.1379999999999999</v>
      </c>
      <c r="H172">
        <v>50</v>
      </c>
      <c r="I172">
        <v>7</v>
      </c>
      <c r="J172">
        <v>37</v>
      </c>
      <c r="K172">
        <v>83</v>
      </c>
      <c r="L172" s="3">
        <v>457.29650846413699</v>
      </c>
      <c r="M172" s="8">
        <f t="shared" si="13"/>
        <v>4.5280337627037898E-3</v>
      </c>
      <c r="N172" s="3">
        <v>104.89408079764354</v>
      </c>
      <c r="O172" s="2">
        <v>2.2205076462274485</v>
      </c>
      <c r="P172" s="4">
        <v>22.813961052545224</v>
      </c>
      <c r="Q172" s="4">
        <v>2.3694504198217685</v>
      </c>
      <c r="R172" s="4">
        <f t="shared" si="15"/>
        <v>9.6283766318525892</v>
      </c>
      <c r="S172" s="10">
        <f t="shared" si="12"/>
        <v>1.9847643959217783E-2</v>
      </c>
      <c r="T172" s="9">
        <f t="shared" si="14"/>
        <v>5.5219604674443526E-3</v>
      </c>
      <c r="W172">
        <v>1</v>
      </c>
    </row>
    <row r="173" spans="1:23" x14ac:dyDescent="0.2">
      <c r="A173" s="1">
        <v>45419</v>
      </c>
      <c r="B173" t="s">
        <v>5</v>
      </c>
      <c r="C173" t="s">
        <v>87</v>
      </c>
      <c r="D173">
        <v>4</v>
      </c>
      <c r="E173">
        <v>4</v>
      </c>
      <c r="F173">
        <v>30.977</v>
      </c>
      <c r="G173">
        <v>3.2780000000000005</v>
      </c>
      <c r="H173">
        <v>50</v>
      </c>
      <c r="I173">
        <v>8</v>
      </c>
      <c r="J173">
        <v>37</v>
      </c>
      <c r="K173">
        <v>221</v>
      </c>
      <c r="L173" s="3">
        <v>407.81884671677301</v>
      </c>
      <c r="M173" s="8">
        <f t="shared" si="13"/>
        <v>3.4434764413115407E-3</v>
      </c>
      <c r="N173" s="3">
        <v>82.104980107830599</v>
      </c>
      <c r="O173" s="2">
        <v>2.3447931736282999</v>
      </c>
      <c r="P173" s="4">
        <v>27.53754320791057</v>
      </c>
      <c r="Q173" s="4">
        <v>2.6152844631654624</v>
      </c>
      <c r="R173" s="4">
        <f t="shared" si="15"/>
        <v>10.529463848295855</v>
      </c>
      <c r="S173" s="10">
        <f t="shared" si="12"/>
        <v>1.250466105604639E-2</v>
      </c>
      <c r="T173" s="9">
        <f t="shared" si="14"/>
        <v>3.5808597871279193E-3</v>
      </c>
      <c r="W173">
        <v>1</v>
      </c>
    </row>
    <row r="174" spans="1:23" x14ac:dyDescent="0.2">
      <c r="A174" s="1">
        <v>45419</v>
      </c>
      <c r="B174" t="s">
        <v>5</v>
      </c>
      <c r="C174" t="s">
        <v>87</v>
      </c>
      <c r="D174">
        <v>5</v>
      </c>
      <c r="E174">
        <v>4</v>
      </c>
      <c r="F174">
        <v>25.984000000000002</v>
      </c>
      <c r="G174">
        <v>2.3649999999999993</v>
      </c>
      <c r="H174">
        <v>44</v>
      </c>
      <c r="I174">
        <v>9</v>
      </c>
      <c r="J174">
        <v>37</v>
      </c>
      <c r="K174">
        <v>235</v>
      </c>
      <c r="L174" s="3">
        <v>418.91400284043999</v>
      </c>
      <c r="M174" s="8">
        <f t="shared" si="13"/>
        <v>4.1124360490554573E-3</v>
      </c>
      <c r="N174" s="3">
        <v>112.73939005231411</v>
      </c>
      <c r="O174" s="2">
        <v>3.3613000805975553</v>
      </c>
      <c r="P174" s="4">
        <v>25.995669927012955</v>
      </c>
      <c r="Q174" s="4">
        <v>2.5643804906124625</v>
      </c>
      <c r="R174" s="4">
        <f t="shared" si="15"/>
        <v>10.137212485501436</v>
      </c>
      <c r="S174" s="10">
        <f t="shared" si="12"/>
        <v>1.5819696359439039E-2</v>
      </c>
      <c r="T174" s="9">
        <f t="shared" si="14"/>
        <v>5.2085600345360078E-3</v>
      </c>
      <c r="W174">
        <v>1</v>
      </c>
    </row>
    <row r="175" spans="1:23" x14ac:dyDescent="0.2">
      <c r="A175" s="1">
        <v>45419</v>
      </c>
      <c r="B175" t="s">
        <v>5</v>
      </c>
      <c r="C175" t="s">
        <v>87</v>
      </c>
      <c r="D175">
        <v>6</v>
      </c>
      <c r="E175">
        <v>4</v>
      </c>
      <c r="F175">
        <v>31.492000000000001</v>
      </c>
      <c r="G175">
        <v>3.2240000000000002</v>
      </c>
      <c r="H175">
        <v>54</v>
      </c>
      <c r="I175">
        <v>8</v>
      </c>
      <c r="J175">
        <v>37</v>
      </c>
      <c r="K175">
        <v>226</v>
      </c>
      <c r="L175" s="3">
        <v>310.13491689174401</v>
      </c>
      <c r="M175" s="8">
        <f t="shared" si="13"/>
        <v>2.7067945387560309E-3</v>
      </c>
      <c r="N175" s="3">
        <v>76.614213616893991</v>
      </c>
      <c r="O175" s="2">
        <v>2.0293076984206659</v>
      </c>
      <c r="P175" s="4">
        <v>29.130710120840362</v>
      </c>
      <c r="Q175" s="4">
        <v>2.5100584773475605</v>
      </c>
      <c r="R175" s="4">
        <f t="shared" si="15"/>
        <v>11.605590221795744</v>
      </c>
      <c r="S175" s="10">
        <f t="shared" si="12"/>
        <v>9.2918934263108346E-3</v>
      </c>
      <c r="T175" s="9">
        <f t="shared" si="14"/>
        <v>3.158648387636191E-3</v>
      </c>
      <c r="W175">
        <v>1</v>
      </c>
    </row>
    <row r="176" spans="1:23" x14ac:dyDescent="0.2">
      <c r="A176" s="1">
        <v>45419</v>
      </c>
      <c r="B176" t="s">
        <v>5</v>
      </c>
      <c r="C176" t="s">
        <v>87</v>
      </c>
      <c r="D176">
        <v>1</v>
      </c>
      <c r="E176">
        <v>5</v>
      </c>
      <c r="F176">
        <v>31.827000000000002</v>
      </c>
      <c r="G176">
        <v>3.2699999999999996</v>
      </c>
      <c r="H176">
        <v>47</v>
      </c>
      <c r="I176">
        <v>11</v>
      </c>
      <c r="J176">
        <v>37</v>
      </c>
      <c r="K176">
        <v>496</v>
      </c>
      <c r="L176" s="3">
        <v>413.23134911138902</v>
      </c>
      <c r="M176" s="8">
        <f t="shared" si="13"/>
        <v>3.5936901561253059E-3</v>
      </c>
      <c r="N176" s="3">
        <v>120.51191498858708</v>
      </c>
      <c r="O176" s="2">
        <v>0.82887920738983423</v>
      </c>
      <c r="P176" s="4">
        <v>25.192383077210145</v>
      </c>
      <c r="Q176" s="4">
        <v>2.3567706223842309</v>
      </c>
      <c r="R176" s="4">
        <f t="shared" si="15"/>
        <v>10.689365709983363</v>
      </c>
      <c r="S176" s="10">
        <f t="shared" si="12"/>
        <v>1.4264986941137283E-2</v>
      </c>
      <c r="T176" s="9">
        <f t="shared" si="14"/>
        <v>5.7451813692141309E-3</v>
      </c>
      <c r="W176">
        <v>1</v>
      </c>
    </row>
    <row r="177" spans="1:23" x14ac:dyDescent="0.2">
      <c r="A177" s="1">
        <v>45419</v>
      </c>
      <c r="B177" t="s">
        <v>5</v>
      </c>
      <c r="C177" t="s">
        <v>87</v>
      </c>
      <c r="D177">
        <v>2</v>
      </c>
      <c r="E177">
        <v>5</v>
      </c>
      <c r="F177">
        <v>27.363</v>
      </c>
      <c r="G177">
        <v>2.9070000000000009</v>
      </c>
      <c r="H177">
        <v>50</v>
      </c>
      <c r="I177">
        <v>8</v>
      </c>
      <c r="J177">
        <v>37</v>
      </c>
      <c r="K177">
        <v>511</v>
      </c>
      <c r="L177" s="3">
        <v>540.51614406459498</v>
      </c>
      <c r="M177" s="8">
        <f t="shared" si="13"/>
        <v>4.5459721002211219E-3</v>
      </c>
      <c r="N177" s="3">
        <v>130.74291031944034</v>
      </c>
      <c r="O177" s="2">
        <v>2.7726817126129197</v>
      </c>
      <c r="P177" s="4">
        <v>26.873171600320106</v>
      </c>
      <c r="Q177" s="4">
        <v>2.7415673133450906</v>
      </c>
      <c r="R177" s="4">
        <f t="shared" si="15"/>
        <v>9.8021199295417354</v>
      </c>
      <c r="S177" s="10">
        <f t="shared" si="12"/>
        <v>1.6916395905301224E-2</v>
      </c>
      <c r="T177" s="9">
        <f t="shared" si="14"/>
        <v>5.84308535028956E-3</v>
      </c>
      <c r="W177">
        <v>1</v>
      </c>
    </row>
    <row r="178" spans="1:23" x14ac:dyDescent="0.2">
      <c r="A178" s="1">
        <v>45419</v>
      </c>
      <c r="B178" t="s">
        <v>5</v>
      </c>
      <c r="C178" t="s">
        <v>87</v>
      </c>
      <c r="D178">
        <v>3</v>
      </c>
      <c r="E178">
        <v>5</v>
      </c>
      <c r="F178">
        <v>23.693000000000001</v>
      </c>
      <c r="G178">
        <v>2.1379999999999999</v>
      </c>
      <c r="H178">
        <v>50</v>
      </c>
      <c r="I178">
        <v>7</v>
      </c>
      <c r="J178">
        <v>37</v>
      </c>
      <c r="K178">
        <v>365</v>
      </c>
      <c r="L178" s="3">
        <v>457.29650846413699</v>
      </c>
      <c r="M178" s="8">
        <f t="shared" si="13"/>
        <v>4.5280337627037898E-3</v>
      </c>
      <c r="N178" s="3">
        <v>167.92333030211765</v>
      </c>
      <c r="O178" s="2">
        <v>3.9338232333743703</v>
      </c>
      <c r="P178" s="4">
        <v>22.813961052545224</v>
      </c>
      <c r="Q178" s="4">
        <v>2.3694504198217685</v>
      </c>
      <c r="R178" s="4">
        <f t="shared" si="15"/>
        <v>9.6283766318525892</v>
      </c>
      <c r="S178" s="10">
        <f t="shared" si="12"/>
        <v>1.9847643959217783E-2</v>
      </c>
      <c r="T178" s="9">
        <f t="shared" si="14"/>
        <v>8.840022091224857E-3</v>
      </c>
      <c r="W178">
        <v>1</v>
      </c>
    </row>
    <row r="179" spans="1:23" x14ac:dyDescent="0.2">
      <c r="A179" s="1">
        <v>45419</v>
      </c>
      <c r="B179" t="s">
        <v>5</v>
      </c>
      <c r="C179" t="s">
        <v>87</v>
      </c>
      <c r="D179">
        <v>4</v>
      </c>
      <c r="E179">
        <v>6</v>
      </c>
      <c r="F179">
        <v>30.977</v>
      </c>
      <c r="G179">
        <v>3.2780000000000005</v>
      </c>
      <c r="H179">
        <v>50</v>
      </c>
      <c r="I179">
        <v>8</v>
      </c>
      <c r="J179">
        <v>37</v>
      </c>
      <c r="K179">
        <v>1191</v>
      </c>
      <c r="L179" s="3">
        <v>407.81884671677301</v>
      </c>
      <c r="M179" s="8">
        <f t="shared" si="13"/>
        <v>3.4434764413115407E-3</v>
      </c>
      <c r="N179" s="3">
        <v>104.00435781200369</v>
      </c>
      <c r="O179" s="2">
        <v>2.4026242845262336</v>
      </c>
      <c r="P179" s="4">
        <v>27.53754320791057</v>
      </c>
      <c r="Q179" s="4">
        <v>2.6152844631654624</v>
      </c>
      <c r="R179" s="4">
        <f t="shared" si="15"/>
        <v>10.529463848295855</v>
      </c>
      <c r="S179" s="10">
        <f t="shared" si="12"/>
        <v>1.250466105604639E-2</v>
      </c>
      <c r="T179" s="9">
        <f t="shared" si="14"/>
        <v>4.535961425067664E-3</v>
      </c>
      <c r="W179">
        <v>1</v>
      </c>
    </row>
    <row r="180" spans="1:23" x14ac:dyDescent="0.2">
      <c r="A180" s="1">
        <v>45419</v>
      </c>
      <c r="B180" t="s">
        <v>5</v>
      </c>
      <c r="C180" t="s">
        <v>87</v>
      </c>
      <c r="D180">
        <v>5</v>
      </c>
      <c r="E180">
        <v>6</v>
      </c>
      <c r="F180">
        <v>25.984000000000002</v>
      </c>
      <c r="G180">
        <v>2.3649999999999993</v>
      </c>
      <c r="H180">
        <v>44</v>
      </c>
      <c r="I180">
        <v>9</v>
      </c>
      <c r="J180">
        <v>37</v>
      </c>
      <c r="K180">
        <v>1361</v>
      </c>
      <c r="L180" s="3">
        <v>418.91400284043999</v>
      </c>
      <c r="M180" s="8">
        <f t="shared" si="13"/>
        <v>4.1124360490554573E-3</v>
      </c>
      <c r="N180" s="3">
        <v>172.05790880486651</v>
      </c>
      <c r="O180" s="2">
        <v>5.9753342574037731</v>
      </c>
      <c r="P180" s="4">
        <v>25.995669927012955</v>
      </c>
      <c r="Q180" s="4">
        <v>2.5643804906124625</v>
      </c>
      <c r="R180" s="4">
        <f t="shared" si="15"/>
        <v>10.137212485501436</v>
      </c>
      <c r="S180" s="10">
        <f t="shared" si="12"/>
        <v>1.5819696359439039E-2</v>
      </c>
      <c r="T180" s="9">
        <f t="shared" si="14"/>
        <v>7.9490757135639977E-3</v>
      </c>
      <c r="W180">
        <v>1</v>
      </c>
    </row>
    <row r="181" spans="1:23" x14ac:dyDescent="0.2">
      <c r="A181" s="1">
        <v>45419</v>
      </c>
      <c r="B181" t="s">
        <v>5</v>
      </c>
      <c r="C181" t="s">
        <v>87</v>
      </c>
      <c r="D181">
        <v>6</v>
      </c>
      <c r="E181">
        <v>6</v>
      </c>
      <c r="F181">
        <v>31.492000000000001</v>
      </c>
      <c r="G181">
        <v>3.2240000000000002</v>
      </c>
      <c r="H181">
        <v>54</v>
      </c>
      <c r="I181">
        <v>8</v>
      </c>
      <c r="J181">
        <v>37</v>
      </c>
      <c r="K181">
        <v>1153</v>
      </c>
      <c r="L181" s="3">
        <v>310.13491689174401</v>
      </c>
      <c r="M181" s="8">
        <f t="shared" si="13"/>
        <v>2.7067945387560309E-3</v>
      </c>
      <c r="N181" s="3">
        <v>120.08051672697987</v>
      </c>
      <c r="O181" s="2">
        <v>3.2198454398068135</v>
      </c>
      <c r="P181" s="4">
        <v>29.130710120840362</v>
      </c>
      <c r="Q181" s="4">
        <v>2.5100584773475605</v>
      </c>
      <c r="R181" s="4">
        <f t="shared" si="15"/>
        <v>11.605590221795744</v>
      </c>
      <c r="S181" s="10">
        <f t="shared" si="12"/>
        <v>9.2918934263108346E-3</v>
      </c>
      <c r="T181" s="9">
        <f t="shared" si="14"/>
        <v>4.9506757641973494E-3</v>
      </c>
      <c r="W181">
        <v>1</v>
      </c>
    </row>
    <row r="182" spans="1:23" x14ac:dyDescent="0.2">
      <c r="A182" s="1">
        <v>45440</v>
      </c>
      <c r="B182" t="s">
        <v>5</v>
      </c>
      <c r="C182" t="s">
        <v>87</v>
      </c>
      <c r="D182">
        <v>1</v>
      </c>
      <c r="E182">
        <v>1</v>
      </c>
      <c r="F182">
        <v>17.532</v>
      </c>
      <c r="G182">
        <v>3.0879999999999992</v>
      </c>
      <c r="J182">
        <v>58</v>
      </c>
      <c r="K182">
        <v>0</v>
      </c>
      <c r="L182" s="3">
        <v>285.01029578147501</v>
      </c>
      <c r="M182" s="8">
        <f t="shared" si="13"/>
        <v>1.4458196955295113E-3</v>
      </c>
      <c r="N182" s="2">
        <v>-20.057760557136945</v>
      </c>
      <c r="O182" s="2">
        <v>0.84613496843080671</v>
      </c>
      <c r="P182" s="4">
        <v>33.506364368644235</v>
      </c>
      <c r="Q182" s="4">
        <v>3.7279913196505428</v>
      </c>
      <c r="R182" s="4">
        <f t="shared" si="15"/>
        <v>8.9877796099013132</v>
      </c>
      <c r="S182" s="10">
        <f t="shared" si="12"/>
        <v>4.3150599080887782E-3</v>
      </c>
      <c r="T182" s="9">
        <f t="shared" si="14"/>
        <v>-7.1894909767246081E-4</v>
      </c>
      <c r="W182">
        <v>1</v>
      </c>
    </row>
    <row r="183" spans="1:23" x14ac:dyDescent="0.2">
      <c r="A183" s="1">
        <v>45440</v>
      </c>
      <c r="B183" t="s">
        <v>5</v>
      </c>
      <c r="C183" t="s">
        <v>87</v>
      </c>
      <c r="D183">
        <v>2</v>
      </c>
      <c r="E183">
        <v>1</v>
      </c>
      <c r="F183">
        <v>11.898</v>
      </c>
      <c r="G183">
        <v>1.4089999999999998</v>
      </c>
      <c r="J183">
        <v>58</v>
      </c>
      <c r="K183">
        <v>0</v>
      </c>
      <c r="L183" s="3">
        <v>340.23567549973302</v>
      </c>
      <c r="M183" s="8">
        <f t="shared" si="13"/>
        <v>2.5670967602489632E-3</v>
      </c>
      <c r="N183" s="2">
        <v>-21.354326272062636</v>
      </c>
      <c r="O183" s="2">
        <v>3.3104315120643979</v>
      </c>
      <c r="P183" s="4">
        <v>24.102383356963109</v>
      </c>
      <c r="Q183" s="4">
        <v>2.3959934719839304</v>
      </c>
      <c r="R183" s="4">
        <f t="shared" si="15"/>
        <v>10.059452848594724</v>
      </c>
      <c r="S183" s="10">
        <f t="shared" si="12"/>
        <v>1.0650800471594592E-2</v>
      </c>
      <c r="T183" s="9">
        <f t="shared" si="14"/>
        <v>-1.0640667967526129E-3</v>
      </c>
      <c r="W183">
        <v>1</v>
      </c>
    </row>
    <row r="184" spans="1:23" x14ac:dyDescent="0.2">
      <c r="A184" s="1">
        <v>45440</v>
      </c>
      <c r="B184" t="s">
        <v>5</v>
      </c>
      <c r="C184" t="s">
        <v>87</v>
      </c>
      <c r="D184">
        <v>3</v>
      </c>
      <c r="E184">
        <v>1</v>
      </c>
      <c r="F184">
        <v>17.931000000000001</v>
      </c>
      <c r="G184">
        <v>2.0859999999999994</v>
      </c>
      <c r="J184">
        <v>58</v>
      </c>
      <c r="K184">
        <v>0</v>
      </c>
      <c r="L184" s="3">
        <v>377.73576214597199</v>
      </c>
      <c r="M184" s="8">
        <f t="shared" si="13"/>
        <v>2.9012003921635851E-3</v>
      </c>
      <c r="N184" s="2">
        <v>-28.810529721111109</v>
      </c>
      <c r="O184" s="2">
        <v>1.1062782511775644</v>
      </c>
      <c r="P184" s="4">
        <v>23.0827115234835</v>
      </c>
      <c r="Q184" s="4">
        <v>2.2077887834288497</v>
      </c>
      <c r="R184" s="4">
        <f t="shared" si="15"/>
        <v>10.455126729847066</v>
      </c>
      <c r="S184" s="10">
        <f t="shared" si="12"/>
        <v>1.2568715721339803E-2</v>
      </c>
      <c r="T184" s="9">
        <f t="shared" si="14"/>
        <v>-1.4990199985756528E-3</v>
      </c>
      <c r="W184">
        <v>1</v>
      </c>
    </row>
    <row r="185" spans="1:23" x14ac:dyDescent="0.2">
      <c r="A185" s="1">
        <v>45440</v>
      </c>
      <c r="B185" t="s">
        <v>5</v>
      </c>
      <c r="C185" t="s">
        <v>87</v>
      </c>
      <c r="D185">
        <v>4</v>
      </c>
      <c r="E185">
        <v>2</v>
      </c>
      <c r="F185">
        <v>20.451999999999998</v>
      </c>
      <c r="G185">
        <v>3.04</v>
      </c>
      <c r="J185">
        <v>58</v>
      </c>
      <c r="K185">
        <v>52</v>
      </c>
      <c r="L185" s="3">
        <v>410.36518905461901</v>
      </c>
      <c r="M185" s="8">
        <f t="shared" si="13"/>
        <v>2.4667897244330535E-3</v>
      </c>
      <c r="N185" s="2">
        <v>17.159955478662798</v>
      </c>
      <c r="O185" s="2">
        <v>1.677956979393209</v>
      </c>
      <c r="P185" s="4">
        <v>27.864494558068159</v>
      </c>
      <c r="Q185" s="4">
        <v>3.0843818115552279</v>
      </c>
      <c r="R185" s="4">
        <f t="shared" si="15"/>
        <v>9.0340613648016994</v>
      </c>
      <c r="S185" s="10">
        <f t="shared" si="12"/>
        <v>8.8528062810986647E-3</v>
      </c>
      <c r="T185" s="9">
        <f t="shared" si="14"/>
        <v>7.3961888979991056E-4</v>
      </c>
      <c r="W185">
        <v>1</v>
      </c>
    </row>
    <row r="186" spans="1:23" x14ac:dyDescent="0.2">
      <c r="A186" s="1">
        <v>45440</v>
      </c>
      <c r="B186" t="s">
        <v>5</v>
      </c>
      <c r="C186" t="s">
        <v>87</v>
      </c>
      <c r="D186">
        <v>5</v>
      </c>
      <c r="E186">
        <v>2</v>
      </c>
      <c r="F186">
        <v>11.098000000000003</v>
      </c>
      <c r="G186">
        <v>1.2459999999999996</v>
      </c>
      <c r="J186">
        <v>58</v>
      </c>
      <c r="K186">
        <v>62</v>
      </c>
      <c r="L186" s="3">
        <v>332.798569335857</v>
      </c>
      <c r="M186" s="8">
        <f t="shared" si="13"/>
        <v>2.648546158771632E-3</v>
      </c>
      <c r="N186" s="2">
        <v>28.939470701318115</v>
      </c>
      <c r="O186" s="2">
        <v>0.17098234543426577</v>
      </c>
      <c r="P186" s="4">
        <v>22.379051908679347</v>
      </c>
      <c r="Q186" s="4">
        <v>2.1834155878840402</v>
      </c>
      <c r="R186" s="4">
        <f t="shared" si="15"/>
        <v>10.249561298757149</v>
      </c>
      <c r="S186" s="10">
        <f t="shared" si="12"/>
        <v>1.1834934605716862E-2</v>
      </c>
      <c r="T186" s="9">
        <f t="shared" si="14"/>
        <v>1.5530731352744835E-3</v>
      </c>
      <c r="W186">
        <v>1</v>
      </c>
    </row>
    <row r="187" spans="1:23" x14ac:dyDescent="0.2">
      <c r="A187" s="1">
        <v>45440</v>
      </c>
      <c r="B187" t="s">
        <v>5</v>
      </c>
      <c r="C187" t="s">
        <v>87</v>
      </c>
      <c r="D187">
        <v>6</v>
      </c>
      <c r="E187">
        <v>2</v>
      </c>
      <c r="F187">
        <v>11.600999999999999</v>
      </c>
      <c r="G187">
        <v>1.1900000000000004</v>
      </c>
      <c r="J187">
        <v>58</v>
      </c>
      <c r="K187">
        <v>50</v>
      </c>
      <c r="L187" s="3">
        <v>250.504668068017</v>
      </c>
      <c r="M187" s="8">
        <f t="shared" si="13"/>
        <v>2.1820450164917893E-3</v>
      </c>
      <c r="N187" s="2">
        <v>-15.388180457588778</v>
      </c>
      <c r="O187" s="2">
        <v>19.217003256998971</v>
      </c>
      <c r="P187" s="4">
        <v>22.207352113191583</v>
      </c>
      <c r="Q187" s="4">
        <v>2.103103049888019</v>
      </c>
      <c r="R187" s="4">
        <f t="shared" si="15"/>
        <v>10.559326664651087</v>
      </c>
      <c r="S187" s="10">
        <f t="shared" si="12"/>
        <v>9.8257775414639092E-3</v>
      </c>
      <c r="T187" s="9">
        <f t="shared" si="14"/>
        <v>-8.3221109096504769E-4</v>
      </c>
      <c r="W187">
        <v>1</v>
      </c>
    </row>
    <row r="188" spans="1:23" x14ac:dyDescent="0.2">
      <c r="A188" s="1">
        <v>45440</v>
      </c>
      <c r="B188" t="s">
        <v>5</v>
      </c>
      <c r="C188" t="s">
        <v>87</v>
      </c>
      <c r="D188">
        <v>1</v>
      </c>
      <c r="E188">
        <v>3</v>
      </c>
      <c r="F188">
        <v>17.532</v>
      </c>
      <c r="G188">
        <v>3.0879999999999992</v>
      </c>
      <c r="J188">
        <v>58</v>
      </c>
      <c r="K188">
        <v>121</v>
      </c>
      <c r="L188" s="3">
        <v>285.01029578147501</v>
      </c>
      <c r="M188" s="8">
        <f t="shared" si="13"/>
        <v>1.4458196955295113E-3</v>
      </c>
      <c r="N188" s="2">
        <v>49.543813940098801</v>
      </c>
      <c r="O188" s="2">
        <v>2.1878340661293314</v>
      </c>
      <c r="P188" s="4">
        <v>33.506364368644235</v>
      </c>
      <c r="Q188" s="4">
        <v>3.7279913196505428</v>
      </c>
      <c r="R188" s="4">
        <f t="shared" si="15"/>
        <v>8.9877796099013132</v>
      </c>
      <c r="S188" s="10">
        <f t="shared" si="12"/>
        <v>4.3150599080887782E-3</v>
      </c>
      <c r="T188" s="9">
        <f t="shared" si="14"/>
        <v>1.7758453256045182E-3</v>
      </c>
      <c r="W188">
        <v>1</v>
      </c>
    </row>
    <row r="189" spans="1:23" x14ac:dyDescent="0.2">
      <c r="A189" s="1">
        <v>45440</v>
      </c>
      <c r="B189" t="s">
        <v>5</v>
      </c>
      <c r="C189" t="s">
        <v>87</v>
      </c>
      <c r="D189">
        <v>2</v>
      </c>
      <c r="E189">
        <v>3</v>
      </c>
      <c r="F189">
        <v>11.898</v>
      </c>
      <c r="G189">
        <v>1.4089999999999998</v>
      </c>
      <c r="J189">
        <v>58</v>
      </c>
      <c r="K189">
        <v>113</v>
      </c>
      <c r="L189" s="3">
        <v>340.23567549973302</v>
      </c>
      <c r="M189" s="8">
        <f t="shared" si="13"/>
        <v>2.5670967602489632E-3</v>
      </c>
      <c r="N189" s="2">
        <v>62.065751311841211</v>
      </c>
      <c r="O189" s="2">
        <v>2.7661684394544683</v>
      </c>
      <c r="P189" s="4">
        <v>24.102383356963109</v>
      </c>
      <c r="Q189" s="4">
        <v>2.3959934719839304</v>
      </c>
      <c r="R189" s="4">
        <f t="shared" si="15"/>
        <v>10.059452848594724</v>
      </c>
      <c r="S189" s="10">
        <f t="shared" si="12"/>
        <v>1.0650800471594592E-2</v>
      </c>
      <c r="T189" s="9">
        <f t="shared" si="14"/>
        <v>3.0926803470656206E-3</v>
      </c>
      <c r="W189">
        <v>1</v>
      </c>
    </row>
    <row r="190" spans="1:23" x14ac:dyDescent="0.2">
      <c r="A190" s="1">
        <v>45440</v>
      </c>
      <c r="B190" t="s">
        <v>5</v>
      </c>
      <c r="C190" t="s">
        <v>87</v>
      </c>
      <c r="D190">
        <v>3</v>
      </c>
      <c r="E190">
        <v>3</v>
      </c>
      <c r="F190">
        <v>17.931000000000001</v>
      </c>
      <c r="G190">
        <v>2.0859999999999994</v>
      </c>
      <c r="J190">
        <v>58</v>
      </c>
      <c r="K190">
        <v>87</v>
      </c>
      <c r="L190" s="3">
        <v>377.73576214597199</v>
      </c>
      <c r="M190" s="8">
        <f t="shared" si="13"/>
        <v>2.9012003921635851E-3</v>
      </c>
      <c r="N190" s="2">
        <v>89.665899202960759</v>
      </c>
      <c r="O190" s="2">
        <v>2.2950449515995284</v>
      </c>
      <c r="P190" s="4">
        <v>23.0827115234835</v>
      </c>
      <c r="Q190" s="4">
        <v>2.2077887834288497</v>
      </c>
      <c r="R190" s="4">
        <f t="shared" si="15"/>
        <v>10.455126729847066</v>
      </c>
      <c r="S190" s="10">
        <f t="shared" si="12"/>
        <v>1.2568715721339803E-2</v>
      </c>
      <c r="T190" s="9">
        <f t="shared" si="14"/>
        <v>4.6653420605805912E-3</v>
      </c>
      <c r="W190">
        <v>1</v>
      </c>
    </row>
    <row r="191" spans="1:23" x14ac:dyDescent="0.2">
      <c r="A191" s="1">
        <v>45440</v>
      </c>
      <c r="B191" t="s">
        <v>5</v>
      </c>
      <c r="C191" t="s">
        <v>87</v>
      </c>
      <c r="D191">
        <v>4</v>
      </c>
      <c r="E191">
        <v>4</v>
      </c>
      <c r="F191">
        <v>20.451999999999998</v>
      </c>
      <c r="G191">
        <v>3.04</v>
      </c>
      <c r="J191">
        <v>58</v>
      </c>
      <c r="K191">
        <v>300</v>
      </c>
      <c r="L191" s="3">
        <v>410.36518905461901</v>
      </c>
      <c r="M191" s="8">
        <f t="shared" si="13"/>
        <v>2.4667897244330535E-3</v>
      </c>
      <c r="N191" s="2">
        <v>72.38759163111348</v>
      </c>
      <c r="O191" s="2">
        <v>3.9581333024513579</v>
      </c>
      <c r="P191" s="4">
        <v>27.864494558068159</v>
      </c>
      <c r="Q191" s="4">
        <v>3.0843818115552279</v>
      </c>
      <c r="R191" s="4">
        <f t="shared" si="15"/>
        <v>9.0340613648016994</v>
      </c>
      <c r="S191" s="10">
        <f t="shared" si="12"/>
        <v>8.8528062810986647E-3</v>
      </c>
      <c r="T191" s="9">
        <f t="shared" si="14"/>
        <v>3.1200098522438315E-3</v>
      </c>
      <c r="W191">
        <v>1</v>
      </c>
    </row>
    <row r="192" spans="1:23" x14ac:dyDescent="0.2">
      <c r="A192" s="1">
        <v>45440</v>
      </c>
      <c r="B192" t="s">
        <v>5</v>
      </c>
      <c r="C192" t="s">
        <v>87</v>
      </c>
      <c r="D192">
        <v>5</v>
      </c>
      <c r="E192">
        <v>4</v>
      </c>
      <c r="F192">
        <v>11.098000000000003</v>
      </c>
      <c r="G192">
        <v>1.2459999999999996</v>
      </c>
      <c r="J192">
        <v>58</v>
      </c>
      <c r="K192">
        <v>307</v>
      </c>
      <c r="L192" s="3">
        <v>332.798569335857</v>
      </c>
      <c r="M192" s="8">
        <f t="shared" si="13"/>
        <v>2.648546158771632E-3</v>
      </c>
      <c r="N192" s="2">
        <v>97.802202143524767</v>
      </c>
      <c r="O192" s="2">
        <v>3.5688722430295439</v>
      </c>
      <c r="P192" s="4">
        <v>22.379051908679347</v>
      </c>
      <c r="Q192" s="4">
        <v>2.1834155878840402</v>
      </c>
      <c r="R192" s="4">
        <f t="shared" si="15"/>
        <v>10.249561298757149</v>
      </c>
      <c r="S192" s="10">
        <f t="shared" si="12"/>
        <v>1.1834934605716862E-2</v>
      </c>
      <c r="T192" s="9">
        <f t="shared" si="14"/>
        <v>5.2486783288982009E-3</v>
      </c>
      <c r="W192">
        <v>1</v>
      </c>
    </row>
    <row r="193" spans="1:23" x14ac:dyDescent="0.2">
      <c r="A193" s="1">
        <v>45440</v>
      </c>
      <c r="B193" t="s">
        <v>5</v>
      </c>
      <c r="C193" t="s">
        <v>87</v>
      </c>
      <c r="D193">
        <v>6</v>
      </c>
      <c r="E193">
        <v>4</v>
      </c>
      <c r="F193">
        <v>11.600999999999999</v>
      </c>
      <c r="G193">
        <v>1.1900000000000004</v>
      </c>
      <c r="J193">
        <v>58</v>
      </c>
      <c r="K193">
        <v>250</v>
      </c>
      <c r="L193" s="3">
        <v>250.504668068017</v>
      </c>
      <c r="M193" s="8">
        <f t="shared" si="13"/>
        <v>2.1820450164917893E-3</v>
      </c>
      <c r="N193" s="2">
        <v>36.567446961516723</v>
      </c>
      <c r="O193" s="2">
        <v>27.733333333333377</v>
      </c>
      <c r="P193" s="4">
        <v>22.207352113191583</v>
      </c>
      <c r="Q193" s="4">
        <v>2.103103049888019</v>
      </c>
      <c r="R193" s="4">
        <f t="shared" si="15"/>
        <v>10.559326664651087</v>
      </c>
      <c r="S193" s="10">
        <f t="shared" si="12"/>
        <v>9.8257775414639092E-3</v>
      </c>
      <c r="T193" s="9">
        <f t="shared" si="14"/>
        <v>1.9776109991381532E-3</v>
      </c>
      <c r="W193">
        <v>1</v>
      </c>
    </row>
    <row r="194" spans="1:23" x14ac:dyDescent="0.2">
      <c r="A194" s="1">
        <v>45440</v>
      </c>
      <c r="B194" t="s">
        <v>5</v>
      </c>
      <c r="C194" t="s">
        <v>87</v>
      </c>
      <c r="D194">
        <v>1</v>
      </c>
      <c r="E194">
        <v>5</v>
      </c>
      <c r="F194">
        <v>17.532</v>
      </c>
      <c r="G194">
        <v>3.0879999999999992</v>
      </c>
      <c r="J194">
        <v>58</v>
      </c>
      <c r="K194">
        <v>429</v>
      </c>
      <c r="L194" s="3">
        <v>285.01029578147501</v>
      </c>
      <c r="M194" s="8">
        <f t="shared" si="13"/>
        <v>1.4458196955295113E-3</v>
      </c>
      <c r="N194" s="2">
        <v>68.848650440684438</v>
      </c>
      <c r="O194" s="2">
        <v>3.1410372640910422</v>
      </c>
      <c r="P194" s="4">
        <v>33.506364368644235</v>
      </c>
      <c r="Q194" s="4">
        <v>3.7279913196505428</v>
      </c>
      <c r="R194" s="4">
        <f t="shared" si="15"/>
        <v>8.9877796099013132</v>
      </c>
      <c r="S194" s="10">
        <f t="shared" si="12"/>
        <v>4.3150599080887782E-3</v>
      </c>
      <c r="T194" s="9">
        <f t="shared" si="14"/>
        <v>2.4678066611321745E-3</v>
      </c>
      <c r="W194">
        <v>1</v>
      </c>
    </row>
    <row r="195" spans="1:23" x14ac:dyDescent="0.2">
      <c r="A195" s="1">
        <v>45440</v>
      </c>
      <c r="B195" t="s">
        <v>5</v>
      </c>
      <c r="C195" t="s">
        <v>87</v>
      </c>
      <c r="D195">
        <v>2</v>
      </c>
      <c r="E195">
        <v>5</v>
      </c>
      <c r="F195">
        <v>11.898</v>
      </c>
      <c r="G195">
        <v>1.4089999999999998</v>
      </c>
      <c r="J195">
        <v>58</v>
      </c>
      <c r="K195">
        <v>411</v>
      </c>
      <c r="L195" s="3">
        <v>340.23567549973302</v>
      </c>
      <c r="M195" s="8">
        <f t="shared" si="13"/>
        <v>2.5670967602489632E-3</v>
      </c>
      <c r="N195" s="2">
        <v>105.19202454046351</v>
      </c>
      <c r="O195" s="2">
        <v>4.6769587530077343</v>
      </c>
      <c r="P195" s="4">
        <v>24.102383356963109</v>
      </c>
      <c r="Q195" s="4">
        <v>2.3959934719839304</v>
      </c>
      <c r="R195" s="4">
        <f t="shared" si="15"/>
        <v>10.059452848594724</v>
      </c>
      <c r="S195" s="10">
        <f t="shared" si="12"/>
        <v>1.0650800471594592E-2</v>
      </c>
      <c r="T195" s="9">
        <f t="shared" si="14"/>
        <v>5.2416236021986043E-3</v>
      </c>
      <c r="W195">
        <v>1</v>
      </c>
    </row>
    <row r="196" spans="1:23" x14ac:dyDescent="0.2">
      <c r="A196" s="1">
        <v>45440</v>
      </c>
      <c r="B196" t="s">
        <v>5</v>
      </c>
      <c r="C196" t="s">
        <v>87</v>
      </c>
      <c r="D196">
        <v>3</v>
      </c>
      <c r="E196">
        <v>5</v>
      </c>
      <c r="F196">
        <v>17.931000000000001</v>
      </c>
      <c r="G196">
        <v>2.0859999999999994</v>
      </c>
      <c r="J196">
        <v>58</v>
      </c>
      <c r="K196">
        <v>306</v>
      </c>
      <c r="L196" s="3">
        <v>377.73576214597199</v>
      </c>
      <c r="M196" s="8">
        <f t="shared" si="13"/>
        <v>2.9012003921635851E-3</v>
      </c>
      <c r="N196" s="2">
        <v>153.22817153979054</v>
      </c>
      <c r="O196" s="2">
        <v>6.8211176989536551</v>
      </c>
      <c r="P196" s="4">
        <v>23.0827115234835</v>
      </c>
      <c r="Q196" s="4">
        <v>2.2077887834288497</v>
      </c>
      <c r="R196" s="4">
        <f t="shared" si="15"/>
        <v>10.455126729847066</v>
      </c>
      <c r="S196" s="10">
        <f t="shared" si="12"/>
        <v>1.2568715721339803E-2</v>
      </c>
      <c r="T196" s="9">
        <f t="shared" si="14"/>
        <v>7.9725050426621719E-3</v>
      </c>
      <c r="W196">
        <v>1</v>
      </c>
    </row>
    <row r="197" spans="1:23" x14ac:dyDescent="0.2">
      <c r="A197" s="1">
        <v>45440</v>
      </c>
      <c r="B197" t="s">
        <v>5</v>
      </c>
      <c r="C197" t="s">
        <v>87</v>
      </c>
      <c r="D197">
        <v>4</v>
      </c>
      <c r="E197">
        <v>6</v>
      </c>
      <c r="F197">
        <v>20.451999999999998</v>
      </c>
      <c r="G197">
        <v>3.04</v>
      </c>
      <c r="J197">
        <v>58</v>
      </c>
      <c r="K197">
        <v>1203</v>
      </c>
      <c r="L197" s="3">
        <v>410.36518905461901</v>
      </c>
      <c r="M197" s="8">
        <f t="shared" si="13"/>
        <v>2.4667897244330535E-3</v>
      </c>
      <c r="N197" s="2">
        <v>111.92796509893074</v>
      </c>
      <c r="O197" s="2">
        <v>6.2051443944943383</v>
      </c>
      <c r="P197" s="4">
        <v>27.864494558068159</v>
      </c>
      <c r="Q197" s="4">
        <v>3.0843818115552279</v>
      </c>
      <c r="R197" s="4">
        <f t="shared" si="15"/>
        <v>9.0340613648016994</v>
      </c>
      <c r="S197" s="10">
        <f t="shared" si="12"/>
        <v>8.8528062810986647E-3</v>
      </c>
      <c r="T197" s="9">
        <f t="shared" si="14"/>
        <v>4.8242571134272712E-3</v>
      </c>
      <c r="W197">
        <v>1</v>
      </c>
    </row>
    <row r="198" spans="1:23" x14ac:dyDescent="0.2">
      <c r="A198" s="1">
        <v>45440</v>
      </c>
      <c r="B198" t="s">
        <v>5</v>
      </c>
      <c r="C198" t="s">
        <v>87</v>
      </c>
      <c r="D198">
        <v>5</v>
      </c>
      <c r="E198">
        <v>6</v>
      </c>
      <c r="F198">
        <v>11.098000000000003</v>
      </c>
      <c r="G198">
        <v>1.2459999999999996</v>
      </c>
      <c r="J198">
        <v>58</v>
      </c>
      <c r="K198">
        <v>1261</v>
      </c>
      <c r="L198" s="3">
        <v>332.798569335857</v>
      </c>
      <c r="M198" s="8">
        <f t="shared" si="13"/>
        <v>2.648546158771632E-3</v>
      </c>
      <c r="N198" s="2">
        <v>137.34270297161129</v>
      </c>
      <c r="O198" s="2">
        <v>7.2890179792266476</v>
      </c>
      <c r="P198" s="4">
        <v>22.379051908679347</v>
      </c>
      <c r="Q198" s="4">
        <v>2.1834155878840402</v>
      </c>
      <c r="R198" s="4">
        <f t="shared" si="15"/>
        <v>10.249561298757149</v>
      </c>
      <c r="S198" s="10">
        <f t="shared" si="12"/>
        <v>1.1834934605716862E-2</v>
      </c>
      <c r="T198" s="9">
        <f t="shared" si="14"/>
        <v>7.3706690945621565E-3</v>
      </c>
      <c r="W198">
        <v>1</v>
      </c>
    </row>
    <row r="199" spans="1:23" x14ac:dyDescent="0.2">
      <c r="A199" s="1">
        <v>45440</v>
      </c>
      <c r="B199" t="s">
        <v>5</v>
      </c>
      <c r="C199" t="s">
        <v>87</v>
      </c>
      <c r="D199">
        <v>6</v>
      </c>
      <c r="E199">
        <v>6</v>
      </c>
      <c r="F199">
        <v>11.600999999999999</v>
      </c>
      <c r="G199">
        <v>1.1900000000000004</v>
      </c>
      <c r="J199">
        <v>58</v>
      </c>
      <c r="K199">
        <v>1055</v>
      </c>
      <c r="L199" s="3">
        <v>250.504668068017</v>
      </c>
      <c r="M199" s="8">
        <f t="shared" si="13"/>
        <v>2.1820450164917893E-3</v>
      </c>
      <c r="N199" s="2">
        <v>64.855407499886624</v>
      </c>
      <c r="O199" s="2">
        <v>25.517940509537095</v>
      </c>
      <c r="P199" s="4">
        <v>22.207352113191583</v>
      </c>
      <c r="Q199" s="4">
        <v>2.103103049888019</v>
      </c>
      <c r="R199" s="4">
        <f t="shared" si="15"/>
        <v>10.559326664651087</v>
      </c>
      <c r="S199" s="10">
        <f t="shared" si="12"/>
        <v>9.8257775414639092E-3</v>
      </c>
      <c r="T199" s="9">
        <f t="shared" si="14"/>
        <v>3.5074575307469874E-3</v>
      </c>
      <c r="W199">
        <v>1</v>
      </c>
    </row>
    <row r="200" spans="1:23" x14ac:dyDescent="0.2">
      <c r="A200" s="1">
        <v>45459</v>
      </c>
      <c r="B200" t="s">
        <v>5</v>
      </c>
      <c r="C200" t="s">
        <v>87</v>
      </c>
      <c r="D200">
        <v>1</v>
      </c>
      <c r="E200">
        <v>1</v>
      </c>
      <c r="F200">
        <v>7.5470000000000006</v>
      </c>
      <c r="G200">
        <v>0.75300000000000011</v>
      </c>
      <c r="J200">
        <v>77</v>
      </c>
      <c r="K200">
        <v>0</v>
      </c>
      <c r="L200" s="3">
        <v>60.849987433659997</v>
      </c>
      <c r="M200" s="8">
        <f t="shared" si="13"/>
        <v>5.4492820110975892E-4</v>
      </c>
      <c r="N200" s="3">
        <v>-9.1372900348035611</v>
      </c>
      <c r="O200" s="2">
        <v>18.189733318294973</v>
      </c>
      <c r="P200" s="4">
        <v>21.521365162988239</v>
      </c>
      <c r="Q200" s="4">
        <v>1.178501442970568</v>
      </c>
      <c r="R200" s="4">
        <f t="shared" si="15"/>
        <v>18.261636666935939</v>
      </c>
      <c r="S200" s="10">
        <f t="shared" si="12"/>
        <v>2.5320336186057061E-3</v>
      </c>
      <c r="T200" s="9">
        <f t="shared" si="14"/>
        <v>-5.099065625572682E-4</v>
      </c>
      <c r="W200">
        <v>1</v>
      </c>
    </row>
    <row r="201" spans="1:23" x14ac:dyDescent="0.2">
      <c r="A201" s="1">
        <v>45459</v>
      </c>
      <c r="B201" t="s">
        <v>5</v>
      </c>
      <c r="C201" t="s">
        <v>87</v>
      </c>
      <c r="D201">
        <v>2</v>
      </c>
      <c r="E201">
        <v>1</v>
      </c>
      <c r="F201">
        <v>5.9020000000000001</v>
      </c>
      <c r="G201">
        <v>0.59600000000000009</v>
      </c>
      <c r="J201">
        <v>77</v>
      </c>
      <c r="K201">
        <v>0</v>
      </c>
      <c r="L201" s="3">
        <v>149.49244858997901</v>
      </c>
      <c r="M201" s="8">
        <f t="shared" si="13"/>
        <v>1.3227312628511893E-3</v>
      </c>
      <c r="N201" s="3">
        <v>-20.563294502587709</v>
      </c>
      <c r="O201" s="2">
        <v>33.83872085151301</v>
      </c>
      <c r="P201" s="4">
        <v>22.917561154395809</v>
      </c>
      <c r="Q201" s="4">
        <v>1.5710829430852864</v>
      </c>
      <c r="R201" s="4">
        <f t="shared" si="15"/>
        <v>14.587110919421221</v>
      </c>
      <c r="S201" s="10">
        <f t="shared" si="12"/>
        <v>5.7716929560695275E-3</v>
      </c>
      <c r="T201" s="9">
        <f t="shared" si="14"/>
        <v>-1.0776241211369391E-3</v>
      </c>
      <c r="W201">
        <v>1</v>
      </c>
    </row>
    <row r="202" spans="1:23" x14ac:dyDescent="0.2">
      <c r="A202" s="1">
        <v>45459</v>
      </c>
      <c r="B202" t="s">
        <v>5</v>
      </c>
      <c r="C202" t="s">
        <v>87</v>
      </c>
      <c r="D202">
        <v>3</v>
      </c>
      <c r="E202">
        <v>1</v>
      </c>
      <c r="F202">
        <v>14.478</v>
      </c>
      <c r="G202">
        <v>1.7400000000000002</v>
      </c>
      <c r="J202">
        <v>77</v>
      </c>
      <c r="K202">
        <v>0</v>
      </c>
      <c r="L202" s="3">
        <v>252.45357332235</v>
      </c>
      <c r="M202" s="8">
        <f t="shared" si="13"/>
        <v>1.8768962373037839E-3</v>
      </c>
      <c r="N202" s="3">
        <v>-22.13203045207759</v>
      </c>
      <c r="O202" s="2">
        <v>2.2337639945362926</v>
      </c>
      <c r="P202" s="4">
        <v>26.57210256416122</v>
      </c>
      <c r="Q202" s="4">
        <v>2.2833913740524054</v>
      </c>
      <c r="R202" s="4">
        <f t="shared" si="15"/>
        <v>11.637121373986311</v>
      </c>
      <c r="S202" s="10">
        <f t="shared" si="12"/>
        <v>7.0634088242426977E-3</v>
      </c>
      <c r="T202" s="9">
        <f t="shared" si="14"/>
        <v>-1.0003186051522842E-3</v>
      </c>
      <c r="W202">
        <v>1</v>
      </c>
    </row>
    <row r="203" spans="1:23" x14ac:dyDescent="0.2">
      <c r="A203" s="1">
        <v>45459</v>
      </c>
      <c r="B203" t="s">
        <v>5</v>
      </c>
      <c r="C203" t="s">
        <v>87</v>
      </c>
      <c r="D203">
        <v>4</v>
      </c>
      <c r="E203">
        <v>2</v>
      </c>
      <c r="F203">
        <v>13.195</v>
      </c>
      <c r="G203">
        <v>1.5310000000000006</v>
      </c>
      <c r="J203">
        <v>77</v>
      </c>
      <c r="K203">
        <v>38</v>
      </c>
      <c r="L203" s="3">
        <v>292.38292439943802</v>
      </c>
      <c r="M203" s="8">
        <f t="shared" si="13"/>
        <v>2.2515708988660814E-3</v>
      </c>
      <c r="N203" s="3">
        <v>15.013706748504301</v>
      </c>
      <c r="O203" s="2">
        <v>2.0804576956310425</v>
      </c>
      <c r="P203" s="4">
        <v>25.064876903743595</v>
      </c>
      <c r="Q203" s="4">
        <v>2.331299038090294</v>
      </c>
      <c r="R203" s="4">
        <f t="shared" si="15"/>
        <v>10.751463666486874</v>
      </c>
      <c r="S203" s="10">
        <f t="shared" si="12"/>
        <v>8.9829720988168719E-3</v>
      </c>
      <c r="T203" s="9">
        <f t="shared" si="14"/>
        <v>7.1939159622445858E-4</v>
      </c>
      <c r="W203">
        <v>1</v>
      </c>
    </row>
    <row r="204" spans="1:23" x14ac:dyDescent="0.2">
      <c r="A204" s="1">
        <v>45459</v>
      </c>
      <c r="B204" t="s">
        <v>5</v>
      </c>
      <c r="C204" t="s">
        <v>87</v>
      </c>
      <c r="D204">
        <v>5</v>
      </c>
      <c r="E204">
        <v>2</v>
      </c>
      <c r="F204">
        <v>10.058999999999999</v>
      </c>
      <c r="G204">
        <v>1.0710000000000006</v>
      </c>
      <c r="J204">
        <v>77</v>
      </c>
      <c r="K204">
        <v>53</v>
      </c>
      <c r="L204" s="3">
        <v>94.879794909283603</v>
      </c>
      <c r="M204" s="8">
        <f t="shared" si="13"/>
        <v>7.9622991800313116E-4</v>
      </c>
      <c r="N204" s="3">
        <v>3.9723548572605067</v>
      </c>
      <c r="O204" s="2">
        <v>8.1647488210310648</v>
      </c>
      <c r="P204" s="4">
        <v>22.230341225153598</v>
      </c>
      <c r="Q204" s="4">
        <v>1.2812616928550571</v>
      </c>
      <c r="R204" s="4">
        <f t="shared" si="15"/>
        <v>17.350351882929829</v>
      </c>
      <c r="S204" s="10">
        <f t="shared" si="12"/>
        <v>3.5817260290282823E-3</v>
      </c>
      <c r="T204" s="9">
        <f t="shared" si="14"/>
        <v>2.1460751030540716E-4</v>
      </c>
      <c r="W204">
        <v>1</v>
      </c>
    </row>
    <row r="205" spans="1:23" x14ac:dyDescent="0.2">
      <c r="A205" s="1">
        <v>45459</v>
      </c>
      <c r="B205" t="s">
        <v>5</v>
      </c>
      <c r="C205" t="s">
        <v>87</v>
      </c>
      <c r="D205">
        <v>6</v>
      </c>
      <c r="E205">
        <v>2</v>
      </c>
      <c r="F205">
        <v>9.4169999999999998</v>
      </c>
      <c r="G205">
        <v>1.0010000000000003</v>
      </c>
      <c r="J205">
        <v>77</v>
      </c>
      <c r="K205">
        <v>48</v>
      </c>
      <c r="L205" s="3">
        <v>58.5365377584735</v>
      </c>
      <c r="M205" s="8">
        <f t="shared" si="13"/>
        <v>4.9204513497071525E-4</v>
      </c>
      <c r="N205" s="3">
        <v>-11.373359085927522</v>
      </c>
      <c r="O205" s="2">
        <v>10.885629495535134</v>
      </c>
      <c r="P205" s="4">
        <v>21.77461961472136</v>
      </c>
      <c r="Q205" s="4">
        <v>1.1589243183657427</v>
      </c>
      <c r="R205" s="4">
        <f t="shared" si="15"/>
        <v>18.788646738750675</v>
      </c>
      <c r="S205" s="10">
        <f t="shared" si="12"/>
        <v>2.2597186250640812E-3</v>
      </c>
      <c r="T205" s="9">
        <f t="shared" si="14"/>
        <v>-6.2730851348439252E-4</v>
      </c>
      <c r="W205">
        <v>1</v>
      </c>
    </row>
    <row r="206" spans="1:23" x14ac:dyDescent="0.2">
      <c r="A206" s="1">
        <v>45459</v>
      </c>
      <c r="B206" t="s">
        <v>5</v>
      </c>
      <c r="C206" t="s">
        <v>87</v>
      </c>
      <c r="D206">
        <v>1</v>
      </c>
      <c r="E206">
        <v>3</v>
      </c>
      <c r="F206">
        <v>7.5470000000000006</v>
      </c>
      <c r="G206">
        <v>0.75300000000000011</v>
      </c>
      <c r="J206">
        <v>77</v>
      </c>
      <c r="K206">
        <v>170</v>
      </c>
      <c r="L206" s="3">
        <v>60.849987433659997</v>
      </c>
      <c r="M206" s="8">
        <f t="shared" si="13"/>
        <v>5.4492820110975892E-4</v>
      </c>
      <c r="N206" s="3">
        <v>-28.419903516411892</v>
      </c>
      <c r="O206" s="2">
        <v>21.775921768243752</v>
      </c>
      <c r="P206" s="4">
        <v>21.521365162988239</v>
      </c>
      <c r="Q206" s="4">
        <v>1.178501442970568</v>
      </c>
      <c r="R206" s="4">
        <f t="shared" si="15"/>
        <v>18.261636666935939</v>
      </c>
      <c r="S206" s="10">
        <f t="shared" si="12"/>
        <v>2.5320336186057061E-3</v>
      </c>
      <c r="T206" s="9">
        <f t="shared" si="14"/>
        <v>-1.5859730023962575E-3</v>
      </c>
      <c r="W206">
        <v>1</v>
      </c>
    </row>
    <row r="207" spans="1:23" x14ac:dyDescent="0.2">
      <c r="A207" s="1">
        <v>45459</v>
      </c>
      <c r="B207" t="s">
        <v>5</v>
      </c>
      <c r="C207" t="s">
        <v>87</v>
      </c>
      <c r="D207">
        <v>2</v>
      </c>
      <c r="E207">
        <v>3</v>
      </c>
      <c r="F207">
        <v>5.9020000000000001</v>
      </c>
      <c r="G207">
        <v>0.59600000000000009</v>
      </c>
      <c r="J207">
        <v>77</v>
      </c>
      <c r="K207">
        <v>168</v>
      </c>
      <c r="L207" s="3">
        <v>149.49244858997901</v>
      </c>
      <c r="M207" s="8">
        <f t="shared" si="13"/>
        <v>1.3227312628511893E-3</v>
      </c>
      <c r="N207" s="3">
        <v>11.952648942580293</v>
      </c>
      <c r="O207" s="2">
        <v>29.482848521147904</v>
      </c>
      <c r="P207" s="4">
        <v>22.917561154395809</v>
      </c>
      <c r="Q207" s="4">
        <v>1.5710829430852864</v>
      </c>
      <c r="R207" s="4">
        <f t="shared" si="15"/>
        <v>14.587110919421221</v>
      </c>
      <c r="S207" s="10">
        <f t="shared" ref="S207:S217" si="16">M207/(P207/100)</f>
        <v>5.7716929560695275E-3</v>
      </c>
      <c r="T207" s="9">
        <f t="shared" si="14"/>
        <v>6.2638128391272912E-4</v>
      </c>
      <c r="W207">
        <v>1</v>
      </c>
    </row>
    <row r="208" spans="1:23" x14ac:dyDescent="0.2">
      <c r="A208" s="1">
        <v>45459</v>
      </c>
      <c r="B208" t="s">
        <v>5</v>
      </c>
      <c r="C208" t="s">
        <v>87</v>
      </c>
      <c r="D208">
        <v>3</v>
      </c>
      <c r="E208">
        <v>3</v>
      </c>
      <c r="F208">
        <v>14.478</v>
      </c>
      <c r="G208">
        <v>1.7400000000000002</v>
      </c>
      <c r="J208">
        <v>77</v>
      </c>
      <c r="K208">
        <v>138</v>
      </c>
      <c r="L208" s="3">
        <v>252.45357332235</v>
      </c>
      <c r="M208" s="8">
        <f t="shared" si="13"/>
        <v>1.8768962373037839E-3</v>
      </c>
      <c r="N208" s="3">
        <v>73.450062225367233</v>
      </c>
      <c r="O208" s="2">
        <v>1.3621721677235676</v>
      </c>
      <c r="P208" s="4">
        <v>26.57210256416122</v>
      </c>
      <c r="Q208" s="4">
        <v>2.2833913740524054</v>
      </c>
      <c r="R208" s="4">
        <f t="shared" si="15"/>
        <v>11.637121373986311</v>
      </c>
      <c r="S208" s="10">
        <f t="shared" si="16"/>
        <v>7.0634088242426977E-3</v>
      </c>
      <c r="T208" s="9">
        <f t="shared" si="14"/>
        <v>3.3197796267594912E-3</v>
      </c>
      <c r="W208">
        <v>1</v>
      </c>
    </row>
    <row r="209" spans="1:23" x14ac:dyDescent="0.2">
      <c r="A209" s="1">
        <v>45459</v>
      </c>
      <c r="B209" t="s">
        <v>5</v>
      </c>
      <c r="C209" t="s">
        <v>87</v>
      </c>
      <c r="D209">
        <v>4</v>
      </c>
      <c r="E209">
        <v>4</v>
      </c>
      <c r="F209">
        <v>13.195</v>
      </c>
      <c r="G209">
        <v>1.5310000000000006</v>
      </c>
      <c r="J209">
        <v>77</v>
      </c>
      <c r="K209">
        <v>233</v>
      </c>
      <c r="L209" s="3">
        <v>292.38292439943802</v>
      </c>
      <c r="M209" s="8">
        <f t="shared" si="13"/>
        <v>2.2515708988660814E-3</v>
      </c>
      <c r="N209" s="3">
        <v>74.416572096905696</v>
      </c>
      <c r="O209" s="2">
        <v>3.3680936576901273</v>
      </c>
      <c r="P209" s="4">
        <v>25.064876903743595</v>
      </c>
      <c r="Q209" s="4">
        <v>2.331299038090294</v>
      </c>
      <c r="R209" s="4">
        <f t="shared" si="15"/>
        <v>10.751463666486874</v>
      </c>
      <c r="S209" s="10">
        <f t="shared" si="16"/>
        <v>8.9829720988168719E-3</v>
      </c>
      <c r="T209" s="9">
        <f t="shared" si="14"/>
        <v>3.5657188116904395E-3</v>
      </c>
      <c r="W209">
        <v>1</v>
      </c>
    </row>
    <row r="210" spans="1:23" x14ac:dyDescent="0.2">
      <c r="A210" s="1">
        <v>45459</v>
      </c>
      <c r="B210" t="s">
        <v>5</v>
      </c>
      <c r="C210" t="s">
        <v>87</v>
      </c>
      <c r="D210">
        <v>5</v>
      </c>
      <c r="E210">
        <v>4</v>
      </c>
      <c r="F210">
        <v>10.058999999999999</v>
      </c>
      <c r="G210">
        <v>1.0710000000000006</v>
      </c>
      <c r="J210">
        <v>77</v>
      </c>
      <c r="K210">
        <v>293</v>
      </c>
      <c r="L210" s="3">
        <v>94.879794909283603</v>
      </c>
      <c r="M210" s="8">
        <f t="shared" si="13"/>
        <v>7.9622991800313116E-4</v>
      </c>
      <c r="N210" s="3">
        <v>50.154253842249744</v>
      </c>
      <c r="O210" s="2">
        <v>7.6304217075038476</v>
      </c>
      <c r="P210" s="4">
        <v>22.230341225153598</v>
      </c>
      <c r="Q210" s="4">
        <v>1.2812616928550571</v>
      </c>
      <c r="R210" s="4">
        <f t="shared" si="15"/>
        <v>17.350351882929829</v>
      </c>
      <c r="S210" s="10">
        <f t="shared" si="16"/>
        <v>3.5817260290282823E-3</v>
      </c>
      <c r="T210" s="9">
        <f t="shared" si="14"/>
        <v>2.7095966838505308E-3</v>
      </c>
      <c r="W210">
        <v>1</v>
      </c>
    </row>
    <row r="211" spans="1:23" x14ac:dyDescent="0.2">
      <c r="A211" s="1">
        <v>45459</v>
      </c>
      <c r="B211" t="s">
        <v>5</v>
      </c>
      <c r="C211" t="s">
        <v>87</v>
      </c>
      <c r="D211">
        <v>6</v>
      </c>
      <c r="E211">
        <v>4</v>
      </c>
      <c r="F211">
        <v>9.4169999999999998</v>
      </c>
      <c r="G211">
        <v>1.0010000000000003</v>
      </c>
      <c r="J211">
        <v>77</v>
      </c>
      <c r="K211">
        <v>234</v>
      </c>
      <c r="L211" s="3">
        <v>58.5365377584735</v>
      </c>
      <c r="M211" s="8">
        <f t="shared" si="13"/>
        <v>4.9204513497071525E-4</v>
      </c>
      <c r="N211" s="3">
        <v>45.728986095602473</v>
      </c>
      <c r="O211" s="2">
        <v>3.9498764628697742</v>
      </c>
      <c r="P211" s="4">
        <v>21.77461961472136</v>
      </c>
      <c r="Q211" s="4">
        <v>1.1589243183657427</v>
      </c>
      <c r="R211" s="4">
        <f t="shared" si="15"/>
        <v>18.788646738750675</v>
      </c>
      <c r="S211" s="10">
        <f t="shared" si="16"/>
        <v>2.2597186250640812E-3</v>
      </c>
      <c r="T211" s="9">
        <f t="shared" si="14"/>
        <v>2.5222260261064662E-3</v>
      </c>
      <c r="W211">
        <v>1</v>
      </c>
    </row>
    <row r="212" spans="1:23" x14ac:dyDescent="0.2">
      <c r="A212" s="1">
        <v>45459</v>
      </c>
      <c r="B212" t="s">
        <v>5</v>
      </c>
      <c r="C212" t="s">
        <v>87</v>
      </c>
      <c r="D212">
        <v>1</v>
      </c>
      <c r="E212">
        <v>5</v>
      </c>
      <c r="F212">
        <v>7.5470000000000006</v>
      </c>
      <c r="G212">
        <v>0.75300000000000011</v>
      </c>
      <c r="J212">
        <v>77</v>
      </c>
      <c r="K212">
        <v>737</v>
      </c>
      <c r="L212" s="3">
        <v>60.849987433659997</v>
      </c>
      <c r="M212" s="8">
        <f t="shared" ref="M212:M217" si="17">(L212/1000/1000/1000)*893.51*(F212/G212)</f>
        <v>5.4492820110975892E-4</v>
      </c>
      <c r="N212" s="3">
        <v>3.7885098970813407</v>
      </c>
      <c r="O212" s="2">
        <v>27.771108784885712</v>
      </c>
      <c r="P212" s="4">
        <v>21.521365162988239</v>
      </c>
      <c r="Q212" s="4">
        <v>1.178501442970568</v>
      </c>
      <c r="R212" s="4">
        <f t="shared" si="15"/>
        <v>18.261636666935939</v>
      </c>
      <c r="S212" s="10">
        <f t="shared" si="16"/>
        <v>2.5320336186057061E-3</v>
      </c>
      <c r="T212" s="9">
        <f t="shared" ref="T212:T217" si="18">((N212*G212))/((G212*(P212/100))/12.01*1000*1000)</f>
        <v>2.1141783302016713E-4</v>
      </c>
      <c r="W212">
        <v>1</v>
      </c>
    </row>
    <row r="213" spans="1:23" x14ac:dyDescent="0.2">
      <c r="A213" s="1">
        <v>45459</v>
      </c>
      <c r="B213" t="s">
        <v>5</v>
      </c>
      <c r="C213" t="s">
        <v>87</v>
      </c>
      <c r="D213">
        <v>2</v>
      </c>
      <c r="E213">
        <v>5</v>
      </c>
      <c r="F213">
        <v>5.9020000000000001</v>
      </c>
      <c r="G213">
        <v>0.59600000000000009</v>
      </c>
      <c r="J213">
        <v>77</v>
      </c>
      <c r="K213">
        <v>657</v>
      </c>
      <c r="L213" s="3">
        <v>149.49244858997901</v>
      </c>
      <c r="M213" s="8">
        <f t="shared" si="17"/>
        <v>1.3227312628511893E-3</v>
      </c>
      <c r="N213" s="3">
        <v>67.044193052857125</v>
      </c>
      <c r="O213" s="2">
        <v>35.23776968291854</v>
      </c>
      <c r="P213" s="4">
        <v>22.917561154395809</v>
      </c>
      <c r="Q213" s="4">
        <v>1.5710829430852864</v>
      </c>
      <c r="R213" s="4">
        <f t="shared" ref="R213:R217" si="19">P213/Q213</f>
        <v>14.587110919421221</v>
      </c>
      <c r="S213" s="10">
        <f t="shared" si="16"/>
        <v>5.7716929560695275E-3</v>
      </c>
      <c r="T213" s="9">
        <f t="shared" si="18"/>
        <v>3.5134661718154462E-3</v>
      </c>
      <c r="W213">
        <v>1</v>
      </c>
    </row>
    <row r="214" spans="1:23" x14ac:dyDescent="0.2">
      <c r="A214" s="1">
        <v>45459</v>
      </c>
      <c r="B214" t="s">
        <v>5</v>
      </c>
      <c r="C214" t="s">
        <v>87</v>
      </c>
      <c r="D214">
        <v>3</v>
      </c>
      <c r="E214">
        <v>5</v>
      </c>
      <c r="F214">
        <v>14.478</v>
      </c>
      <c r="G214">
        <v>1.7400000000000002</v>
      </c>
      <c r="J214">
        <v>77</v>
      </c>
      <c r="K214">
        <v>495</v>
      </c>
      <c r="L214" s="3">
        <v>252.45357332235</v>
      </c>
      <c r="M214" s="8">
        <f t="shared" si="17"/>
        <v>1.8768962373037839E-3</v>
      </c>
      <c r="N214" s="3">
        <v>116.65541756065349</v>
      </c>
      <c r="O214" s="2">
        <v>2.5857453444231964</v>
      </c>
      <c r="P214" s="4">
        <v>26.57210256416122</v>
      </c>
      <c r="Q214" s="4">
        <v>2.2833913740524054</v>
      </c>
      <c r="R214" s="4">
        <f t="shared" si="19"/>
        <v>11.637121373986311</v>
      </c>
      <c r="S214" s="10">
        <f t="shared" si="16"/>
        <v>7.0634088242426977E-3</v>
      </c>
      <c r="T214" s="9">
        <f t="shared" si="18"/>
        <v>5.2725656975036355E-3</v>
      </c>
      <c r="W214">
        <v>1</v>
      </c>
    </row>
    <row r="215" spans="1:23" x14ac:dyDescent="0.2">
      <c r="A215" s="1">
        <v>45459</v>
      </c>
      <c r="B215" t="s">
        <v>5</v>
      </c>
      <c r="C215" t="s">
        <v>87</v>
      </c>
      <c r="D215">
        <v>4</v>
      </c>
      <c r="E215">
        <v>6</v>
      </c>
      <c r="F215">
        <v>13.195</v>
      </c>
      <c r="G215">
        <v>1.5310000000000006</v>
      </c>
      <c r="J215">
        <v>77</v>
      </c>
      <c r="K215">
        <v>1161</v>
      </c>
      <c r="L215" s="3">
        <v>292.38292439943802</v>
      </c>
      <c r="M215" s="8">
        <f t="shared" si="17"/>
        <v>2.2515708988660814E-3</v>
      </c>
      <c r="N215" s="3">
        <v>110.21165542404682</v>
      </c>
      <c r="O215" s="2">
        <v>3.2729813783201305</v>
      </c>
      <c r="P215" s="4">
        <v>25.064876903743595</v>
      </c>
      <c r="Q215" s="4">
        <v>2.331299038090294</v>
      </c>
      <c r="R215" s="4">
        <f t="shared" si="19"/>
        <v>10.751463666486874</v>
      </c>
      <c r="S215" s="10">
        <f t="shared" si="16"/>
        <v>8.9829720988168719E-3</v>
      </c>
      <c r="T215" s="9">
        <f t="shared" si="18"/>
        <v>5.2808636831769501E-3</v>
      </c>
      <c r="W215">
        <v>1</v>
      </c>
    </row>
    <row r="216" spans="1:23" x14ac:dyDescent="0.2">
      <c r="A216" s="1">
        <v>45459</v>
      </c>
      <c r="B216" t="s">
        <v>5</v>
      </c>
      <c r="C216" t="s">
        <v>87</v>
      </c>
      <c r="D216">
        <v>5</v>
      </c>
      <c r="E216">
        <v>6</v>
      </c>
      <c r="F216">
        <v>10.058999999999999</v>
      </c>
      <c r="G216">
        <v>1.0710000000000006</v>
      </c>
      <c r="J216">
        <v>77</v>
      </c>
      <c r="K216">
        <v>1331</v>
      </c>
      <c r="L216" s="3">
        <v>94.879794909283603</v>
      </c>
      <c r="M216" s="8">
        <f t="shared" si="17"/>
        <v>7.9622991800313116E-4</v>
      </c>
      <c r="N216" s="3">
        <v>51.430102339076988</v>
      </c>
      <c r="O216" s="2">
        <v>7.2704007313852639</v>
      </c>
      <c r="P216" s="4">
        <v>22.230341225153598</v>
      </c>
      <c r="Q216" s="4">
        <v>1.2812616928550571</v>
      </c>
      <c r="R216" s="4">
        <f t="shared" si="19"/>
        <v>17.350351882929829</v>
      </c>
      <c r="S216" s="10">
        <f t="shared" si="16"/>
        <v>3.5817260290282823E-3</v>
      </c>
      <c r="T216" s="9">
        <f t="shared" si="18"/>
        <v>2.7785247326451994E-3</v>
      </c>
      <c r="W216">
        <v>1</v>
      </c>
    </row>
    <row r="217" spans="1:23" x14ac:dyDescent="0.2">
      <c r="A217" s="1">
        <v>45459</v>
      </c>
      <c r="B217" t="s">
        <v>5</v>
      </c>
      <c r="C217" t="s">
        <v>87</v>
      </c>
      <c r="D217">
        <v>6</v>
      </c>
      <c r="E217">
        <v>6</v>
      </c>
      <c r="F217">
        <v>9.4169999999999998</v>
      </c>
      <c r="G217">
        <v>1.0010000000000003</v>
      </c>
      <c r="J217">
        <v>77</v>
      </c>
      <c r="K217">
        <v>1206</v>
      </c>
      <c r="L217" s="3">
        <v>58.5365377584735</v>
      </c>
      <c r="M217" s="8">
        <f t="shared" si="17"/>
        <v>4.9204513497071525E-4</v>
      </c>
      <c r="N217" s="3">
        <v>43.449353741152059</v>
      </c>
      <c r="O217" s="2">
        <v>13.696776758949419</v>
      </c>
      <c r="P217" s="4">
        <v>21.77461961472136</v>
      </c>
      <c r="Q217" s="4">
        <v>1.1589243183657427</v>
      </c>
      <c r="R217" s="4">
        <f t="shared" si="19"/>
        <v>18.788646738750675</v>
      </c>
      <c r="S217" s="10">
        <f t="shared" si="16"/>
        <v>2.2597186250640812E-3</v>
      </c>
      <c r="T217" s="9">
        <f t="shared" si="18"/>
        <v>2.396490720225671E-3</v>
      </c>
      <c r="W217">
        <v>1</v>
      </c>
    </row>
  </sheetData>
  <autoFilter ref="A1:Y145" xr:uid="{49CD9F5B-F78E-4A43-83E2-632B4C6A9F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7C2C-AB29-E841-AEBD-B36DE385F66E}">
  <dimension ref="A1:S33"/>
  <sheetViews>
    <sheetView topLeftCell="C1" workbookViewId="0">
      <selection activeCell="T10" sqref="T10"/>
    </sheetView>
  </sheetViews>
  <sheetFormatPr baseColWidth="10" defaultRowHeight="16" x14ac:dyDescent="0.2"/>
  <cols>
    <col min="2" max="8" width="10.83203125" style="2"/>
    <col min="10" max="15" width="10.83203125" style="2"/>
  </cols>
  <sheetData>
    <row r="1" spans="1:19" x14ac:dyDescent="0.2">
      <c r="A1" t="s">
        <v>61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Q1" s="2" t="s">
        <v>78</v>
      </c>
      <c r="R1" s="2" t="s">
        <v>8</v>
      </c>
      <c r="S1" s="2"/>
    </row>
    <row r="2" spans="1:19" x14ac:dyDescent="0.2">
      <c r="A2">
        <v>0</v>
      </c>
      <c r="B2" s="2">
        <v>0</v>
      </c>
      <c r="C2" s="2">
        <f>B$33</f>
        <v>-20.5</v>
      </c>
      <c r="D2" s="2">
        <f t="shared" ref="D2:H2" si="0">C$33</f>
        <v>-25.946230179071385</v>
      </c>
      <c r="E2" s="2">
        <f t="shared" si="0"/>
        <v>-19.430622751137086</v>
      </c>
      <c r="F2" s="2">
        <f t="shared" si="0"/>
        <v>-14.726313719125031</v>
      </c>
      <c r="G2" s="2">
        <f t="shared" si="0"/>
        <v>-22.20141607551604</v>
      </c>
      <c r="H2" s="2">
        <f t="shared" si="0"/>
        <v>-33.245817939849729</v>
      </c>
      <c r="J2" s="2">
        <f>0.78</f>
        <v>0.78</v>
      </c>
      <c r="K2" s="2">
        <f t="shared" ref="K2:M6" si="1">0.78</f>
        <v>0.78</v>
      </c>
      <c r="L2" s="2">
        <f t="shared" si="1"/>
        <v>0.78</v>
      </c>
      <c r="M2" s="2">
        <f t="shared" si="1"/>
        <v>0.78</v>
      </c>
      <c r="N2" s="2">
        <f>16.4</f>
        <v>16.399999999999999</v>
      </c>
      <c r="O2" s="2">
        <f>25.6</f>
        <v>25.6</v>
      </c>
      <c r="Q2">
        <v>14</v>
      </c>
      <c r="R2" s="2">
        <v>2.923491632625888</v>
      </c>
    </row>
    <row r="3" spans="1:19" x14ac:dyDescent="0.2">
      <c r="A3">
        <v>1</v>
      </c>
      <c r="B3" s="2">
        <v>0</v>
      </c>
      <c r="C3" s="2">
        <f t="shared" ref="C3:C6" si="2">B$33</f>
        <v>-20.5</v>
      </c>
      <c r="D3" s="2">
        <f t="shared" ref="D3:H3" si="3">C$33</f>
        <v>-25.946230179071385</v>
      </c>
      <c r="E3" s="2">
        <f t="shared" si="3"/>
        <v>-19.430622751137086</v>
      </c>
      <c r="F3" s="2">
        <f t="shared" si="3"/>
        <v>-14.726313719125031</v>
      </c>
      <c r="G3" s="2">
        <f t="shared" si="3"/>
        <v>-22.20141607551604</v>
      </c>
      <c r="H3" s="2">
        <f t="shared" si="3"/>
        <v>-33.245817939849729</v>
      </c>
      <c r="J3" s="2">
        <f t="shared" ref="J3:J6" si="4">0.78</f>
        <v>0.78</v>
      </c>
      <c r="K3" s="2">
        <f t="shared" si="1"/>
        <v>0.78</v>
      </c>
      <c r="L3" s="2">
        <f t="shared" si="1"/>
        <v>0.78</v>
      </c>
      <c r="M3" s="2">
        <f t="shared" si="1"/>
        <v>0.78</v>
      </c>
      <c r="N3" s="2">
        <f t="shared" ref="N3:N25" si="5">16.4</f>
        <v>16.399999999999999</v>
      </c>
      <c r="O3" s="2">
        <f t="shared" ref="O3:O25" si="6">25.6</f>
        <v>25.6</v>
      </c>
      <c r="Q3">
        <v>16</v>
      </c>
      <c r="R3" s="2">
        <v>3.0779529462239235</v>
      </c>
    </row>
    <row r="4" spans="1:19" x14ac:dyDescent="0.2">
      <c r="A4">
        <v>2</v>
      </c>
      <c r="B4" s="2">
        <v>0</v>
      </c>
      <c r="C4" s="2">
        <f t="shared" si="2"/>
        <v>-20.5</v>
      </c>
      <c r="D4" s="2">
        <f t="shared" ref="D4:H4" si="7">C$33</f>
        <v>-25.946230179071385</v>
      </c>
      <c r="E4" s="2">
        <f t="shared" si="7"/>
        <v>-19.430622751137086</v>
      </c>
      <c r="F4" s="2">
        <f t="shared" si="7"/>
        <v>-14.726313719125031</v>
      </c>
      <c r="G4" s="2">
        <f t="shared" si="7"/>
        <v>-22.20141607551604</v>
      </c>
      <c r="H4" s="2">
        <f t="shared" si="7"/>
        <v>-33.245817939849729</v>
      </c>
      <c r="J4" s="2">
        <f t="shared" si="4"/>
        <v>0.78</v>
      </c>
      <c r="K4" s="2">
        <f t="shared" si="1"/>
        <v>0.78</v>
      </c>
      <c r="L4" s="2">
        <f t="shared" si="1"/>
        <v>0.78</v>
      </c>
      <c r="M4" s="2">
        <f t="shared" si="1"/>
        <v>0.78</v>
      </c>
      <c r="N4" s="2">
        <f t="shared" si="5"/>
        <v>16.399999999999999</v>
      </c>
      <c r="O4" s="2">
        <f t="shared" si="6"/>
        <v>25.6</v>
      </c>
      <c r="Q4">
        <v>30</v>
      </c>
      <c r="R4" s="2">
        <v>3.354887922579223</v>
      </c>
    </row>
    <row r="5" spans="1:19" x14ac:dyDescent="0.2">
      <c r="A5">
        <v>3</v>
      </c>
      <c r="B5" s="2">
        <v>0</v>
      </c>
      <c r="C5" s="2">
        <f t="shared" si="2"/>
        <v>-20.5</v>
      </c>
      <c r="D5" s="2">
        <f t="shared" ref="D5:H5" si="8">C$33</f>
        <v>-25.946230179071385</v>
      </c>
      <c r="E5" s="2">
        <f t="shared" si="8"/>
        <v>-19.430622751137086</v>
      </c>
      <c r="F5" s="2">
        <f t="shared" si="8"/>
        <v>-14.726313719125031</v>
      </c>
      <c r="G5" s="2">
        <f t="shared" si="8"/>
        <v>-22.20141607551604</v>
      </c>
      <c r="H5" s="2">
        <f t="shared" si="8"/>
        <v>-33.245817939849729</v>
      </c>
      <c r="J5" s="2">
        <f t="shared" si="4"/>
        <v>0.78</v>
      </c>
      <c r="K5" s="2">
        <f t="shared" si="1"/>
        <v>0.78</v>
      </c>
      <c r="L5" s="2">
        <f t="shared" si="1"/>
        <v>0.78</v>
      </c>
      <c r="M5" s="2">
        <f t="shared" si="1"/>
        <v>0.78</v>
      </c>
      <c r="N5" s="2">
        <f t="shared" si="5"/>
        <v>16.399999999999999</v>
      </c>
      <c r="O5" s="2">
        <f t="shared" si="6"/>
        <v>25.6</v>
      </c>
      <c r="Q5">
        <v>43</v>
      </c>
      <c r="R5" s="2">
        <v>3.6606598537414374</v>
      </c>
    </row>
    <row r="6" spans="1:19" x14ac:dyDescent="0.2">
      <c r="A6">
        <v>4</v>
      </c>
      <c r="B6" s="2">
        <v>0</v>
      </c>
      <c r="C6" s="2">
        <f t="shared" si="2"/>
        <v>-20.5</v>
      </c>
      <c r="D6" s="2">
        <f t="shared" ref="D6:H6" si="9">C$33</f>
        <v>-25.946230179071385</v>
      </c>
      <c r="E6" s="2">
        <f t="shared" si="9"/>
        <v>-19.430622751137086</v>
      </c>
      <c r="F6" s="2">
        <f t="shared" si="9"/>
        <v>-14.726313719125031</v>
      </c>
      <c r="G6" s="2">
        <f t="shared" si="9"/>
        <v>-22.20141607551604</v>
      </c>
      <c r="H6" s="2">
        <f t="shared" si="9"/>
        <v>-33.245817939849729</v>
      </c>
      <c r="J6" s="2">
        <f t="shared" si="4"/>
        <v>0.78</v>
      </c>
      <c r="K6" s="2">
        <f t="shared" si="1"/>
        <v>0.78</v>
      </c>
      <c r="L6" s="2">
        <f t="shared" si="1"/>
        <v>0.78</v>
      </c>
      <c r="M6" s="2">
        <f t="shared" si="1"/>
        <v>0.78</v>
      </c>
      <c r="N6" s="2">
        <f t="shared" si="5"/>
        <v>16.399999999999999</v>
      </c>
      <c r="O6" s="2">
        <f t="shared" si="6"/>
        <v>25.6</v>
      </c>
      <c r="Q6">
        <v>64</v>
      </c>
      <c r="R6" s="2">
        <v>103.57367762120813</v>
      </c>
    </row>
    <row r="7" spans="1:19" x14ac:dyDescent="0.2">
      <c r="A7">
        <v>5</v>
      </c>
      <c r="B7" s="2">
        <v>1.7326212121212101E-3</v>
      </c>
      <c r="C7" s="2">
        <f>B$32*TANH((B$31*$B7)/B$32)</f>
        <v>2.4044453716634403E-3</v>
      </c>
      <c r="D7" s="2">
        <f t="shared" ref="D7:H7" si="10">C$32*TANH((C$31*$B7)/C$32)</f>
        <v>2.1233246893327452E-3</v>
      </c>
      <c r="E7" s="2">
        <f t="shared" si="10"/>
        <v>1.8049154259783034E-3</v>
      </c>
      <c r="F7" s="2">
        <f t="shared" si="10"/>
        <v>1.6266545060942409E-3</v>
      </c>
      <c r="G7" s="2">
        <f t="shared" si="10"/>
        <v>6.6834626810755493E-4</v>
      </c>
      <c r="H7" s="2">
        <f t="shared" si="10"/>
        <v>9.5809659399803031E-4</v>
      </c>
      <c r="J7" s="2">
        <f>(C7*0.022)+0.78</f>
        <v>0.78005289779817666</v>
      </c>
      <c r="K7" s="2">
        <f t="shared" ref="K7:M22" si="11">(D7*0.022)+0.78</f>
        <v>0.78004671314316532</v>
      </c>
      <c r="L7" s="2">
        <f t="shared" si="11"/>
        <v>0.78003970813937151</v>
      </c>
      <c r="M7" s="2">
        <f t="shared" si="11"/>
        <v>0.78003578639913407</v>
      </c>
      <c r="N7" s="2">
        <f t="shared" si="5"/>
        <v>16.399999999999999</v>
      </c>
      <c r="O7" s="2">
        <f t="shared" si="6"/>
        <v>25.6</v>
      </c>
      <c r="Q7">
        <v>78</v>
      </c>
      <c r="R7" s="2">
        <v>1110.5105993025147</v>
      </c>
    </row>
    <row r="8" spans="1:19" x14ac:dyDescent="0.2">
      <c r="A8">
        <v>6</v>
      </c>
      <c r="B8" s="2">
        <v>58.0013507575758</v>
      </c>
      <c r="C8" s="2">
        <f t="shared" ref="C8:H22" si="12">B$32*TANH((B$31*$B8)/B$32)</f>
        <v>77.73350983957053</v>
      </c>
      <c r="D8" s="2">
        <f t="shared" si="12"/>
        <v>68.627628928097351</v>
      </c>
      <c r="E8" s="2">
        <f t="shared" si="12"/>
        <v>57.557626759477515</v>
      </c>
      <c r="F8" s="2">
        <f t="shared" si="12"/>
        <v>50.868485278493544</v>
      </c>
      <c r="G8" s="2">
        <f t="shared" si="12"/>
        <v>20.418420219878623</v>
      </c>
      <c r="H8" s="2">
        <f t="shared" si="12"/>
        <v>20.401638870908435</v>
      </c>
      <c r="J8" s="2">
        <f t="shared" ref="J8:J22" si="13">(C8*0.022)+0.78</f>
        <v>2.4901372164705515</v>
      </c>
      <c r="K8" s="2">
        <f t="shared" si="11"/>
        <v>2.2898078364181416</v>
      </c>
      <c r="L8" s="2">
        <f t="shared" si="11"/>
        <v>2.046267788708505</v>
      </c>
      <c r="M8" s="2">
        <f t="shared" si="11"/>
        <v>1.899106676126858</v>
      </c>
      <c r="N8" s="2">
        <f t="shared" si="5"/>
        <v>16.399999999999999</v>
      </c>
      <c r="O8" s="2">
        <f t="shared" si="6"/>
        <v>25.6</v>
      </c>
    </row>
    <row r="9" spans="1:19" x14ac:dyDescent="0.2">
      <c r="A9">
        <v>7</v>
      </c>
      <c r="B9" s="2">
        <v>497.33991934090898</v>
      </c>
      <c r="C9" s="2">
        <f t="shared" si="12"/>
        <v>244.06145532813844</v>
      </c>
      <c r="D9" s="2">
        <f t="shared" si="12"/>
        <v>214.75545931446169</v>
      </c>
      <c r="E9" s="2">
        <f t="shared" si="12"/>
        <v>155.21383582624918</v>
      </c>
      <c r="F9" s="2">
        <f t="shared" si="12"/>
        <v>117.50187096002151</v>
      </c>
      <c r="G9" s="2">
        <f t="shared" si="12"/>
        <v>41.33779883939058</v>
      </c>
      <c r="H9" s="2">
        <f t="shared" si="12"/>
        <v>23.114323100927578</v>
      </c>
      <c r="J9" s="2">
        <f t="shared" si="13"/>
        <v>6.1493520172190452</v>
      </c>
      <c r="K9" s="2">
        <f t="shared" si="11"/>
        <v>5.5046201049181569</v>
      </c>
      <c r="L9" s="2">
        <f t="shared" si="11"/>
        <v>4.1947043881774819</v>
      </c>
      <c r="M9" s="2">
        <f t="shared" si="11"/>
        <v>3.3650411611204731</v>
      </c>
      <c r="N9" s="2">
        <f t="shared" si="5"/>
        <v>16.399999999999999</v>
      </c>
      <c r="O9" s="2">
        <f t="shared" si="6"/>
        <v>25.6</v>
      </c>
    </row>
    <row r="10" spans="1:19" x14ac:dyDescent="0.2">
      <c r="A10">
        <v>8</v>
      </c>
      <c r="B10" s="2">
        <v>830.31322532575803</v>
      </c>
      <c r="C10" s="2">
        <f t="shared" si="12"/>
        <v>245.80479343564926</v>
      </c>
      <c r="D10" s="2">
        <f t="shared" si="12"/>
        <v>216.25795709036004</v>
      </c>
      <c r="E10" s="2">
        <f t="shared" si="12"/>
        <v>155.60792802862602</v>
      </c>
      <c r="F10" s="2">
        <f t="shared" si="12"/>
        <v>117.58504596016716</v>
      </c>
      <c r="G10" s="2">
        <f t="shared" si="12"/>
        <v>41.345494552471244</v>
      </c>
      <c r="H10" s="2">
        <f t="shared" si="12"/>
        <v>23.114323103067253</v>
      </c>
      <c r="J10" s="2">
        <f t="shared" si="13"/>
        <v>6.1877054555842834</v>
      </c>
      <c r="K10" s="2">
        <f t="shared" si="11"/>
        <v>5.5376750559879211</v>
      </c>
      <c r="L10" s="2">
        <f t="shared" si="11"/>
        <v>4.2033744166297726</v>
      </c>
      <c r="M10" s="2">
        <f t="shared" si="11"/>
        <v>3.3668710111236777</v>
      </c>
      <c r="N10" s="2">
        <f t="shared" si="5"/>
        <v>16.399999999999999</v>
      </c>
      <c r="O10" s="2">
        <f t="shared" si="6"/>
        <v>25.6</v>
      </c>
    </row>
    <row r="11" spans="1:19" x14ac:dyDescent="0.2">
      <c r="A11">
        <v>9</v>
      </c>
      <c r="B11" s="2">
        <v>1180.4434761212101</v>
      </c>
      <c r="C11" s="2">
        <f t="shared" si="12"/>
        <v>245.84573974514188</v>
      </c>
      <c r="D11" s="2">
        <f t="shared" si="12"/>
        <v>216.29274950152259</v>
      </c>
      <c r="E11" s="2">
        <f t="shared" si="12"/>
        <v>155.6125102670515</v>
      </c>
      <c r="F11" s="2">
        <f t="shared" si="12"/>
        <v>117.58545471105417</v>
      </c>
      <c r="G11" s="2">
        <f t="shared" si="12"/>
        <v>41.345509976904324</v>
      </c>
      <c r="H11" s="2">
        <f t="shared" si="12"/>
        <v>23.114323103067253</v>
      </c>
      <c r="J11" s="2">
        <f t="shared" si="13"/>
        <v>6.1886062743931216</v>
      </c>
      <c r="K11" s="2">
        <f t="shared" si="11"/>
        <v>5.5384404890334968</v>
      </c>
      <c r="L11" s="2">
        <f t="shared" si="11"/>
        <v>4.2034752258751329</v>
      </c>
      <c r="M11" s="2">
        <f t="shared" si="11"/>
        <v>3.3668800036431916</v>
      </c>
      <c r="N11" s="2">
        <f t="shared" si="5"/>
        <v>16.399999999999999</v>
      </c>
      <c r="O11" s="2">
        <f t="shared" si="6"/>
        <v>25.6</v>
      </c>
    </row>
    <row r="12" spans="1:19" x14ac:dyDescent="0.2">
      <c r="A12">
        <v>10</v>
      </c>
      <c r="B12" s="2">
        <v>1532.8209294015201</v>
      </c>
      <c r="C12" s="2">
        <f t="shared" si="12"/>
        <v>245.84652638785511</v>
      </c>
      <c r="D12" s="2">
        <f t="shared" si="12"/>
        <v>216.29340809738463</v>
      </c>
      <c r="E12" s="2">
        <f t="shared" si="12"/>
        <v>155.61255246798021</v>
      </c>
      <c r="F12" s="2">
        <f t="shared" si="12"/>
        <v>117.58545623626671</v>
      </c>
      <c r="G12" s="2">
        <f t="shared" si="12"/>
        <v>41.345509999337011</v>
      </c>
      <c r="H12" s="2">
        <f t="shared" si="12"/>
        <v>23.114323103067253</v>
      </c>
      <c r="J12" s="2">
        <f t="shared" si="13"/>
        <v>6.1886235805328127</v>
      </c>
      <c r="K12" s="2">
        <f t="shared" si="11"/>
        <v>5.5384549781424619</v>
      </c>
      <c r="L12" s="2">
        <f t="shared" si="11"/>
        <v>4.2034761542955641</v>
      </c>
      <c r="M12" s="2">
        <f t="shared" si="11"/>
        <v>3.3668800371978671</v>
      </c>
      <c r="N12" s="2">
        <f t="shared" si="5"/>
        <v>16.399999999999999</v>
      </c>
      <c r="O12" s="2">
        <f t="shared" si="6"/>
        <v>25.6</v>
      </c>
    </row>
    <row r="13" spans="1:19" x14ac:dyDescent="0.2">
      <c r="A13">
        <v>11</v>
      </c>
      <c r="B13" s="2">
        <v>1816.05253408712</v>
      </c>
      <c r="C13" s="2">
        <f t="shared" si="12"/>
        <v>245.84654078118371</v>
      </c>
      <c r="D13" s="2">
        <f t="shared" si="12"/>
        <v>216.29341997240758</v>
      </c>
      <c r="E13" s="2">
        <f t="shared" si="12"/>
        <v>155.61255283982914</v>
      </c>
      <c r="F13" s="2">
        <f t="shared" si="12"/>
        <v>117.58545624171657</v>
      </c>
      <c r="G13" s="2">
        <f t="shared" si="12"/>
        <v>41.345509999368183</v>
      </c>
      <c r="H13" s="2">
        <f t="shared" si="12"/>
        <v>23.114323103067253</v>
      </c>
      <c r="J13" s="2">
        <f t="shared" si="13"/>
        <v>6.1886238971860417</v>
      </c>
      <c r="K13" s="2">
        <f t="shared" si="11"/>
        <v>5.5384552393929667</v>
      </c>
      <c r="L13" s="2">
        <f t="shared" si="11"/>
        <v>4.2034761624762407</v>
      </c>
      <c r="M13" s="2">
        <f t="shared" si="11"/>
        <v>3.3668800373177641</v>
      </c>
      <c r="N13" s="2">
        <f t="shared" si="5"/>
        <v>16.399999999999999</v>
      </c>
      <c r="O13" s="2">
        <f t="shared" si="6"/>
        <v>25.6</v>
      </c>
    </row>
    <row r="14" spans="1:19" x14ac:dyDescent="0.2">
      <c r="A14">
        <v>12</v>
      </c>
      <c r="B14" s="2">
        <v>1966.79698300379</v>
      </c>
      <c r="C14" s="2">
        <f t="shared" si="12"/>
        <v>245.84654128256184</v>
      </c>
      <c r="D14" s="2">
        <f t="shared" si="12"/>
        <v>216.29342038151364</v>
      </c>
      <c r="E14" s="2">
        <f t="shared" si="12"/>
        <v>155.61255284726718</v>
      </c>
      <c r="F14" s="2">
        <f t="shared" si="12"/>
        <v>117.58545624177098</v>
      </c>
      <c r="G14" s="2">
        <f t="shared" si="12"/>
        <v>41.345509999368332</v>
      </c>
      <c r="H14" s="2">
        <f t="shared" si="12"/>
        <v>23.114323103067253</v>
      </c>
      <c r="J14" s="2">
        <f t="shared" si="13"/>
        <v>6.1886239082163605</v>
      </c>
      <c r="K14" s="2">
        <f t="shared" si="11"/>
        <v>5.5384552483933005</v>
      </c>
      <c r="L14" s="2">
        <f t="shared" si="11"/>
        <v>4.2034761626398778</v>
      </c>
      <c r="M14" s="2">
        <f t="shared" si="11"/>
        <v>3.3668800373189613</v>
      </c>
      <c r="N14" s="2">
        <f t="shared" si="5"/>
        <v>16.399999999999999</v>
      </c>
      <c r="O14" s="2">
        <f t="shared" si="6"/>
        <v>25.6</v>
      </c>
    </row>
    <row r="15" spans="1:19" x14ac:dyDescent="0.2">
      <c r="A15">
        <v>13</v>
      </c>
      <c r="B15" s="2">
        <v>2007.13039982955</v>
      </c>
      <c r="C15" s="2">
        <f t="shared" si="12"/>
        <v>245.84654132346031</v>
      </c>
      <c r="D15" s="2">
        <f t="shared" si="12"/>
        <v>216.29342041472438</v>
      </c>
      <c r="E15" s="2">
        <f t="shared" si="12"/>
        <v>155.61255284774282</v>
      </c>
      <c r="F15" s="2">
        <f t="shared" si="12"/>
        <v>117.58545624177356</v>
      </c>
      <c r="G15" s="2">
        <f t="shared" si="12"/>
        <v>41.345509999368346</v>
      </c>
      <c r="H15" s="2">
        <f t="shared" si="12"/>
        <v>23.114323103067253</v>
      </c>
      <c r="J15" s="2">
        <f t="shared" si="13"/>
        <v>6.188623909116127</v>
      </c>
      <c r="K15" s="2">
        <f t="shared" si="11"/>
        <v>5.5384552491239365</v>
      </c>
      <c r="L15" s="2">
        <f t="shared" si="11"/>
        <v>4.2034761626503414</v>
      </c>
      <c r="M15" s="2">
        <f t="shared" si="11"/>
        <v>3.3668800373190182</v>
      </c>
      <c r="N15" s="2">
        <f t="shared" si="5"/>
        <v>16.399999999999999</v>
      </c>
      <c r="O15" s="2">
        <f t="shared" si="6"/>
        <v>25.6</v>
      </c>
    </row>
    <row r="16" spans="1:19" x14ac:dyDescent="0.2">
      <c r="A16">
        <v>14</v>
      </c>
      <c r="B16" s="2">
        <v>1976.5651084204501</v>
      </c>
      <c r="C16" s="2">
        <f t="shared" si="12"/>
        <v>245.84654129423691</v>
      </c>
      <c r="D16" s="2">
        <f t="shared" si="12"/>
        <v>216.29342039099967</v>
      </c>
      <c r="E16" s="2">
        <f t="shared" si="12"/>
        <v>155.61255284740687</v>
      </c>
      <c r="F16" s="2">
        <f t="shared" si="12"/>
        <v>117.58545624177179</v>
      </c>
      <c r="G16" s="2">
        <f t="shared" si="12"/>
        <v>41.345509999368332</v>
      </c>
      <c r="H16" s="2">
        <f t="shared" si="12"/>
        <v>23.114323103067253</v>
      </c>
      <c r="J16" s="2">
        <f t="shared" si="13"/>
        <v>6.188623908473212</v>
      </c>
      <c r="K16" s="2">
        <f t="shared" si="11"/>
        <v>5.5384552486019931</v>
      </c>
      <c r="L16" s="2">
        <f t="shared" si="11"/>
        <v>4.2034761626429509</v>
      </c>
      <c r="M16" s="2">
        <f t="shared" si="11"/>
        <v>3.3668800373189791</v>
      </c>
      <c r="N16" s="2">
        <f t="shared" si="5"/>
        <v>16.399999999999999</v>
      </c>
      <c r="O16" s="2">
        <f t="shared" si="6"/>
        <v>25.6</v>
      </c>
    </row>
    <row r="17" spans="1:15" x14ac:dyDescent="0.2">
      <c r="A17">
        <v>15</v>
      </c>
      <c r="B17" s="2">
        <v>1885.8986001742401</v>
      </c>
      <c r="C17" s="2">
        <f t="shared" si="12"/>
        <v>245.84654111567298</v>
      </c>
      <c r="D17" s="2">
        <f t="shared" si="12"/>
        <v>216.29342024562183</v>
      </c>
      <c r="E17" s="2">
        <f t="shared" si="12"/>
        <v>155.61255284503994</v>
      </c>
      <c r="F17" s="2">
        <f t="shared" si="12"/>
        <v>117.58545624175677</v>
      </c>
      <c r="G17" s="2">
        <f t="shared" si="12"/>
        <v>41.345509999368304</v>
      </c>
      <c r="H17" s="2">
        <f t="shared" si="12"/>
        <v>23.114323103067253</v>
      </c>
      <c r="J17" s="2">
        <f t="shared" si="13"/>
        <v>6.188623904544805</v>
      </c>
      <c r="K17" s="2">
        <f t="shared" si="11"/>
        <v>5.5384552454036804</v>
      </c>
      <c r="L17" s="2">
        <f t="shared" si="11"/>
        <v>4.2034761625908788</v>
      </c>
      <c r="M17" s="2">
        <f t="shared" si="11"/>
        <v>3.3668800373186487</v>
      </c>
      <c r="N17" s="2">
        <f t="shared" si="5"/>
        <v>16.399999999999999</v>
      </c>
      <c r="O17" s="2">
        <f t="shared" si="6"/>
        <v>25.6</v>
      </c>
    </row>
    <row r="18" spans="1:15" x14ac:dyDescent="0.2">
      <c r="A18">
        <v>16</v>
      </c>
      <c r="B18" s="2">
        <v>1743.9729846136399</v>
      </c>
      <c r="C18" s="2">
        <f t="shared" si="12"/>
        <v>245.8465400108019</v>
      </c>
      <c r="D18" s="2">
        <f t="shared" si="12"/>
        <v>216.29341934125463</v>
      </c>
      <c r="E18" s="2">
        <f t="shared" si="12"/>
        <v>155.6125528258907</v>
      </c>
      <c r="F18" s="2">
        <f t="shared" si="12"/>
        <v>117.58545624158724</v>
      </c>
      <c r="G18" s="2">
        <f t="shared" si="12"/>
        <v>41.345509999367742</v>
      </c>
      <c r="H18" s="2">
        <f t="shared" si="12"/>
        <v>23.114323103067253</v>
      </c>
      <c r="J18" s="2">
        <f t="shared" si="13"/>
        <v>6.1886238802376417</v>
      </c>
      <c r="K18" s="2">
        <f t="shared" si="11"/>
        <v>5.5384552255076018</v>
      </c>
      <c r="L18" s="2">
        <f t="shared" si="11"/>
        <v>4.2034761621695953</v>
      </c>
      <c r="M18" s="2">
        <f t="shared" si="11"/>
        <v>3.3668800373149192</v>
      </c>
      <c r="N18" s="2">
        <f t="shared" si="5"/>
        <v>16.399999999999999</v>
      </c>
      <c r="O18" s="2">
        <f t="shared" si="6"/>
        <v>25.6</v>
      </c>
    </row>
    <row r="19" spans="1:15" x14ac:dyDescent="0.2">
      <c r="A19">
        <v>17</v>
      </c>
      <c r="B19" s="2">
        <v>1524.682611</v>
      </c>
      <c r="C19" s="2">
        <f t="shared" si="12"/>
        <v>245.84652494376039</v>
      </c>
      <c r="D19" s="2">
        <f t="shared" si="12"/>
        <v>216.29340690189181</v>
      </c>
      <c r="E19" s="2">
        <f t="shared" si="12"/>
        <v>155.61255242418568</v>
      </c>
      <c r="F19" s="2">
        <f t="shared" si="12"/>
        <v>117.58545623550211</v>
      </c>
      <c r="G19" s="2">
        <f t="shared" si="12"/>
        <v>41.345509999331881</v>
      </c>
      <c r="H19" s="2">
        <f t="shared" si="12"/>
        <v>23.114323103067253</v>
      </c>
      <c r="J19" s="2">
        <f t="shared" si="13"/>
        <v>6.1886235487627284</v>
      </c>
      <c r="K19" s="2">
        <f t="shared" si="11"/>
        <v>5.5384549518416195</v>
      </c>
      <c r="L19" s="2">
        <f t="shared" si="11"/>
        <v>4.203476153332085</v>
      </c>
      <c r="M19" s="2">
        <f t="shared" si="11"/>
        <v>3.3668800371810459</v>
      </c>
      <c r="N19" s="2">
        <f t="shared" si="5"/>
        <v>16.399999999999999</v>
      </c>
      <c r="O19" s="2">
        <f t="shared" si="6"/>
        <v>25.6</v>
      </c>
    </row>
    <row r="20" spans="1:15" x14ac:dyDescent="0.2">
      <c r="A20">
        <v>18</v>
      </c>
      <c r="B20" s="2">
        <v>1125.67097159848</v>
      </c>
      <c r="C20" s="2">
        <f t="shared" si="12"/>
        <v>245.84505363355677</v>
      </c>
      <c r="D20" s="2">
        <f t="shared" si="12"/>
        <v>216.29217234948547</v>
      </c>
      <c r="E20" s="2">
        <f t="shared" si="12"/>
        <v>155.61246419368527</v>
      </c>
      <c r="F20" s="2">
        <f t="shared" si="12"/>
        <v>117.58545257107649</v>
      </c>
      <c r="G20" s="2">
        <f t="shared" si="12"/>
        <v>41.345509936944865</v>
      </c>
      <c r="H20" s="2">
        <f t="shared" si="12"/>
        <v>23.114323103067253</v>
      </c>
      <c r="J20" s="2">
        <f t="shared" si="13"/>
        <v>6.1885911799382489</v>
      </c>
      <c r="K20" s="2">
        <f t="shared" si="11"/>
        <v>5.5384277916886804</v>
      </c>
      <c r="L20" s="2">
        <f t="shared" si="11"/>
        <v>4.2034742122610762</v>
      </c>
      <c r="M20" s="2">
        <f t="shared" si="11"/>
        <v>3.3668799565636824</v>
      </c>
      <c r="N20" s="2">
        <f t="shared" si="5"/>
        <v>16.399999999999999</v>
      </c>
      <c r="O20" s="2">
        <f t="shared" si="6"/>
        <v>25.6</v>
      </c>
    </row>
    <row r="21" spans="1:15" x14ac:dyDescent="0.2">
      <c r="A21">
        <v>19</v>
      </c>
      <c r="B21" s="2">
        <v>267.90402585057501</v>
      </c>
      <c r="C21" s="2">
        <f t="shared" si="12"/>
        <v>223.0662209138024</v>
      </c>
      <c r="D21" s="2">
        <f t="shared" si="12"/>
        <v>196.46675221876816</v>
      </c>
      <c r="E21" s="2">
        <f t="shared" si="12"/>
        <v>147.22859398339608</v>
      </c>
      <c r="F21" s="2">
        <f t="shared" si="12"/>
        <v>114.36837683490126</v>
      </c>
      <c r="G21" s="2">
        <f t="shared" si="12"/>
        <v>40.791493743781196</v>
      </c>
      <c r="H21" s="2">
        <f t="shared" si="12"/>
        <v>23.114197803139074</v>
      </c>
      <c r="J21" s="2">
        <f t="shared" si="13"/>
        <v>5.6874568601036524</v>
      </c>
      <c r="K21" s="2">
        <f t="shared" si="11"/>
        <v>5.1022685488128996</v>
      </c>
      <c r="L21" s="2">
        <f t="shared" si="11"/>
        <v>4.0190290676347136</v>
      </c>
      <c r="M21" s="2">
        <f t="shared" si="11"/>
        <v>3.2961042903678273</v>
      </c>
      <c r="N21" s="2">
        <f t="shared" si="5"/>
        <v>16.399999999999999</v>
      </c>
      <c r="O21" s="2">
        <f t="shared" si="6"/>
        <v>25.6</v>
      </c>
    </row>
    <row r="22" spans="1:15" x14ac:dyDescent="0.2">
      <c r="A22">
        <v>20</v>
      </c>
      <c r="B22" s="2">
        <v>0.73025706896551701</v>
      </c>
      <c r="C22" s="2">
        <f t="shared" si="12"/>
        <v>1.01340862745815</v>
      </c>
      <c r="D22" s="2">
        <f t="shared" si="12"/>
        <v>0.89492383275989118</v>
      </c>
      <c r="E22" s="2">
        <f t="shared" si="12"/>
        <v>0.7607212354704006</v>
      </c>
      <c r="F22" s="2">
        <f t="shared" si="12"/>
        <v>0.68558694928918851</v>
      </c>
      <c r="G22" s="2">
        <f t="shared" si="12"/>
        <v>0.28168709458059571</v>
      </c>
      <c r="H22" s="2">
        <f t="shared" si="12"/>
        <v>0.40377298492836472</v>
      </c>
      <c r="J22" s="2">
        <f t="shared" si="13"/>
        <v>0.80229498980407932</v>
      </c>
      <c r="K22" s="2">
        <f t="shared" si="11"/>
        <v>0.79968832432071768</v>
      </c>
      <c r="L22" s="2">
        <f t="shared" si="11"/>
        <v>0.79673586718034883</v>
      </c>
      <c r="M22" s="2">
        <f t="shared" si="11"/>
        <v>0.79508291288436217</v>
      </c>
      <c r="N22" s="2">
        <f t="shared" si="5"/>
        <v>16.399999999999999</v>
      </c>
      <c r="O22" s="2">
        <f t="shared" si="6"/>
        <v>25.6</v>
      </c>
    </row>
    <row r="23" spans="1:15" x14ac:dyDescent="0.2">
      <c r="A23">
        <v>21</v>
      </c>
      <c r="B23" s="2">
        <v>0</v>
      </c>
      <c r="C23" s="2">
        <f>B$33</f>
        <v>-20.5</v>
      </c>
      <c r="D23" s="2">
        <f t="shared" ref="D23:H23" si="14">C$33</f>
        <v>-25.946230179071385</v>
      </c>
      <c r="E23" s="2">
        <f t="shared" si="14"/>
        <v>-19.430622751137086</v>
      </c>
      <c r="F23" s="2">
        <f t="shared" si="14"/>
        <v>-14.726313719125031</v>
      </c>
      <c r="G23" s="2">
        <f t="shared" si="14"/>
        <v>-22.20141607551604</v>
      </c>
      <c r="H23" s="2">
        <f t="shared" si="14"/>
        <v>-33.245817939849729</v>
      </c>
      <c r="J23" s="2">
        <f>0.78</f>
        <v>0.78</v>
      </c>
      <c r="K23" s="2">
        <f t="shared" ref="K23:M25" si="15">0.78</f>
        <v>0.78</v>
      </c>
      <c r="L23" s="2">
        <f t="shared" si="15"/>
        <v>0.78</v>
      </c>
      <c r="M23" s="2">
        <f t="shared" si="15"/>
        <v>0.78</v>
      </c>
      <c r="N23" s="2">
        <f t="shared" si="5"/>
        <v>16.399999999999999</v>
      </c>
      <c r="O23" s="2">
        <f t="shared" si="6"/>
        <v>25.6</v>
      </c>
    </row>
    <row r="24" spans="1:15" x14ac:dyDescent="0.2">
      <c r="A24">
        <v>22</v>
      </c>
      <c r="B24" s="2">
        <v>0</v>
      </c>
      <c r="C24" s="2">
        <f t="shared" ref="C24:C25" si="16">B$33</f>
        <v>-20.5</v>
      </c>
      <c r="D24" s="2">
        <f t="shared" ref="D24:H24" si="17">C$33</f>
        <v>-25.946230179071385</v>
      </c>
      <c r="E24" s="2">
        <f t="shared" si="17"/>
        <v>-19.430622751137086</v>
      </c>
      <c r="F24" s="2">
        <f t="shared" si="17"/>
        <v>-14.726313719125031</v>
      </c>
      <c r="G24" s="2">
        <f t="shared" si="17"/>
        <v>-22.20141607551604</v>
      </c>
      <c r="H24" s="2">
        <f t="shared" si="17"/>
        <v>-33.245817939849729</v>
      </c>
      <c r="J24" s="2">
        <f t="shared" ref="J24:J25" si="18">0.78</f>
        <v>0.78</v>
      </c>
      <c r="K24" s="2">
        <f t="shared" si="15"/>
        <v>0.78</v>
      </c>
      <c r="L24" s="2">
        <f t="shared" si="15"/>
        <v>0.78</v>
      </c>
      <c r="M24" s="2">
        <f t="shared" si="15"/>
        <v>0.78</v>
      </c>
      <c r="N24" s="2">
        <f t="shared" si="5"/>
        <v>16.399999999999999</v>
      </c>
      <c r="O24" s="2">
        <f t="shared" si="6"/>
        <v>25.6</v>
      </c>
    </row>
    <row r="25" spans="1:15" x14ac:dyDescent="0.2">
      <c r="A25">
        <v>23</v>
      </c>
      <c r="B25" s="2">
        <v>0</v>
      </c>
      <c r="C25" s="2">
        <f t="shared" si="16"/>
        <v>-20.5</v>
      </c>
      <c r="D25" s="2">
        <f t="shared" ref="D25:H25" si="19">C$33</f>
        <v>-25.946230179071385</v>
      </c>
      <c r="E25" s="2">
        <f t="shared" si="19"/>
        <v>-19.430622751137086</v>
      </c>
      <c r="F25" s="2">
        <f t="shared" si="19"/>
        <v>-14.726313719125031</v>
      </c>
      <c r="G25" s="2">
        <f t="shared" si="19"/>
        <v>-22.20141607551604</v>
      </c>
      <c r="H25" s="2">
        <f t="shared" si="19"/>
        <v>-33.245817939849729</v>
      </c>
      <c r="J25" s="2">
        <f t="shared" si="18"/>
        <v>0.78</v>
      </c>
      <c r="K25" s="2">
        <f t="shared" si="15"/>
        <v>0.78</v>
      </c>
      <c r="L25" s="2">
        <f t="shared" si="15"/>
        <v>0.78</v>
      </c>
      <c r="M25" s="2">
        <f t="shared" si="15"/>
        <v>0.78</v>
      </c>
      <c r="N25" s="2">
        <f t="shared" si="5"/>
        <v>16.399999999999999</v>
      </c>
      <c r="O25" s="2">
        <f t="shared" si="6"/>
        <v>25.6</v>
      </c>
    </row>
    <row r="26" spans="1:15" x14ac:dyDescent="0.2">
      <c r="A26" t="s">
        <v>71</v>
      </c>
      <c r="C26" s="2">
        <f>SUM(C2:C25)</f>
        <v>3086.1448831082225</v>
      </c>
      <c r="D26" s="2">
        <f t="shared" ref="D26:H26" si="20">SUM(D2:D25)</f>
        <v>2652.3672608733723</v>
      </c>
      <c r="E26" s="2">
        <f t="shared" si="20"/>
        <v>1917.0509251456281</v>
      </c>
      <c r="F26" s="2">
        <f t="shared" si="20"/>
        <v>1459.055040088655</v>
      </c>
      <c r="G26" s="2">
        <f t="shared" si="20"/>
        <v>380.01933410096939</v>
      </c>
      <c r="H26" s="2">
        <f t="shared" si="20"/>
        <v>55.32590147143938</v>
      </c>
      <c r="J26" s="2">
        <f>SUM(J2:J25)</f>
        <v>90.223187428380882</v>
      </c>
      <c r="K26" s="2">
        <f t="shared" ref="K26:M26" si="21">SUM(K2:K25)</f>
        <v>81.638616250730735</v>
      </c>
      <c r="L26" s="2">
        <f t="shared" si="21"/>
        <v>64.314909957403941</v>
      </c>
      <c r="M26" s="2">
        <f t="shared" si="21"/>
        <v>53.411042096516425</v>
      </c>
      <c r="N26" s="2">
        <f t="shared" ref="N26" si="22">SUM(N2:N25)</f>
        <v>393.59999999999985</v>
      </c>
      <c r="O26" s="2">
        <f t="shared" ref="O26" si="23">SUM(O2:O25)</f>
        <v>614.4000000000002</v>
      </c>
    </row>
    <row r="27" spans="1:15" x14ac:dyDescent="0.2">
      <c r="A27" t="s">
        <v>8</v>
      </c>
      <c r="J27" s="2">
        <v>2.923491632625888</v>
      </c>
      <c r="K27" s="2">
        <v>3.0779529462239235</v>
      </c>
      <c r="L27" s="2">
        <v>3.354887922579223</v>
      </c>
      <c r="M27" s="2">
        <v>3.6606598537414374</v>
      </c>
      <c r="N27" s="2">
        <v>103.57367762120813</v>
      </c>
      <c r="O27" s="2">
        <v>1110.5105993025147</v>
      </c>
    </row>
    <row r="28" spans="1:15" x14ac:dyDescent="0.2">
      <c r="A28" t="s">
        <v>79</v>
      </c>
      <c r="C28" s="2">
        <f>ABS(SUM(C2:C6,C23:C25))/SUM(C7:C22)</f>
        <v>5.045928901580575E-2</v>
      </c>
      <c r="D28" s="2">
        <f t="shared" ref="D28:H28" si="24">ABS(SUM(D2:D6,D23:D25))/SUM(D7:D22)</f>
        <v>7.2578463793909767E-2</v>
      </c>
      <c r="E28" s="2">
        <f t="shared" si="24"/>
        <v>7.5003758257116693E-2</v>
      </c>
      <c r="F28" s="2">
        <f t="shared" si="24"/>
        <v>7.4711829277283953E-2</v>
      </c>
      <c r="G28" s="2">
        <f t="shared" si="24"/>
        <v>0.31851069261960208</v>
      </c>
      <c r="H28" s="2">
        <f t="shared" si="24"/>
        <v>0.82780204659614554</v>
      </c>
    </row>
    <row r="30" spans="1:15" x14ac:dyDescent="0.2">
      <c r="B30" s="2" t="s">
        <v>62</v>
      </c>
      <c r="C30" s="2" t="s">
        <v>63</v>
      </c>
      <c r="D30" s="2" t="s">
        <v>64</v>
      </c>
      <c r="E30" s="2" t="s">
        <v>65</v>
      </c>
      <c r="F30" s="2" t="s">
        <v>66</v>
      </c>
      <c r="G30" s="2" t="s">
        <v>67</v>
      </c>
    </row>
    <row r="31" spans="1:15" x14ac:dyDescent="0.2">
      <c r="A31" t="s">
        <v>68</v>
      </c>
      <c r="B31" s="2">
        <v>1.387750164270698</v>
      </c>
      <c r="C31" s="2">
        <v>1.2254984958895974</v>
      </c>
      <c r="D31" s="2">
        <v>1.0417253427536677</v>
      </c>
      <c r="E31" s="2">
        <v>0.93884023514091108</v>
      </c>
      <c r="F31" s="2">
        <v>0.38574286375469635</v>
      </c>
      <c r="G31" s="2">
        <v>0.5529752191904459</v>
      </c>
    </row>
    <row r="32" spans="1:15" x14ac:dyDescent="0.2">
      <c r="A32" t="s">
        <v>69</v>
      </c>
      <c r="B32" s="2">
        <v>245.84654139437612</v>
      </c>
      <c r="C32" s="2">
        <v>216.29342047204261</v>
      </c>
      <c r="D32" s="2">
        <v>155.61255284840703</v>
      </c>
      <c r="E32" s="2">
        <v>117.58545624177638</v>
      </c>
      <c r="F32" s="2">
        <v>41.345509999368346</v>
      </c>
      <c r="G32" s="2">
        <v>23.114323103067253</v>
      </c>
    </row>
    <row r="33" spans="1:7" x14ac:dyDescent="0.2">
      <c r="A33" t="s">
        <v>70</v>
      </c>
      <c r="B33" s="2">
        <v>-20.5</v>
      </c>
      <c r="C33" s="2">
        <v>-25.946230179071385</v>
      </c>
      <c r="D33" s="2">
        <v>-19.430622751137086</v>
      </c>
      <c r="E33" s="2">
        <v>-14.726313719125031</v>
      </c>
      <c r="F33" s="2">
        <v>-22.20141607551604</v>
      </c>
      <c r="G33" s="2">
        <v>-33.245817939849729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DOM_composition</vt:lpstr>
      <vt:lpstr>Sugar_mol_per</vt:lpstr>
      <vt:lpstr>NPP_DOC_phys_env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2023-09-12T17:09:26Z</dcterms:created>
  <dcterms:modified xsi:type="dcterms:W3CDTF">2024-09-06T17:51:00Z</dcterms:modified>
</cp:coreProperties>
</file>