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13_ncr:1_{599A4E93-976D-4C90-B284-5FCE24A9A33E}"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E144" i="3"/>
  <c r="E145" i="3" s="1"/>
  <c r="G144" i="3"/>
  <c r="G145" i="3" s="1"/>
  <c r="C144" i="3"/>
  <c r="C145" i="3" s="1"/>
  <c r="C142" i="3"/>
  <c r="C143" i="3" s="1"/>
  <c r="E142" i="3"/>
  <c r="E143" i="3" s="1"/>
  <c r="G142" i="3"/>
  <c r="G143" i="3" s="1"/>
  <c r="E104" i="3"/>
  <c r="E119" i="3" s="1"/>
  <c r="G104" i="3"/>
  <c r="G119" i="3" s="1"/>
  <c r="C104" i="3"/>
  <c r="C119" i="3" s="1"/>
  <c r="C109" i="3"/>
  <c r="F102" i="3"/>
  <c r="D75" i="3"/>
  <c r="E75" i="3"/>
  <c r="F75" i="3"/>
  <c r="G75" i="3"/>
  <c r="H75" i="3"/>
  <c r="C56" i="3"/>
  <c r="C71" i="3" s="1"/>
  <c r="D56" i="3"/>
  <c r="D71" i="3" s="1"/>
  <c r="E56" i="3"/>
  <c r="E71" i="3" s="1"/>
  <c r="F56" i="3"/>
  <c r="F71" i="3" s="1"/>
  <c r="G56" i="3"/>
  <c r="G71" i="3" s="1"/>
  <c r="H56" i="3"/>
  <c r="H71" i="3" s="1"/>
  <c r="C55" i="3" l="1"/>
  <c r="H17" i="3"/>
  <c r="G17" i="3"/>
  <c r="C18" i="3"/>
  <c r="C19" i="3"/>
  <c r="D17" i="3"/>
  <c r="E17" i="3"/>
  <c r="F17" i="3"/>
  <c r="D18" i="3"/>
  <c r="E18" i="3"/>
  <c r="F18" i="3"/>
  <c r="G18" i="3"/>
  <c r="H18" i="3"/>
  <c r="D19" i="3"/>
  <c r="E19" i="3"/>
  <c r="F19" i="3"/>
  <c r="G19" i="3"/>
  <c r="H19" i="3"/>
  <c r="D11" i="3" l="1"/>
  <c r="C140" i="3" s="1"/>
  <c r="H11" i="3"/>
  <c r="F11"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D53" i="3" l="1"/>
  <c r="D42" i="3"/>
  <c r="G53" i="3"/>
  <c r="G42" i="3"/>
  <c r="F53" i="3"/>
  <c r="E140" i="3"/>
  <c r="F42" i="3"/>
  <c r="E53" i="3"/>
  <c r="E42" i="3"/>
  <c r="H53" i="3"/>
  <c r="G140" i="3"/>
  <c r="H42" i="3"/>
  <c r="G35" i="3"/>
  <c r="F35" i="3"/>
  <c r="D35" i="3"/>
  <c r="H9" i="3"/>
  <c r="H35" i="3"/>
  <c r="E35" i="3"/>
  <c r="G9" i="3"/>
  <c r="E9" i="3"/>
  <c r="D9" i="3"/>
  <c r="H168" i="4"/>
  <c r="H170" i="4"/>
  <c r="H166" i="4"/>
  <c r="F9" i="3"/>
  <c r="G10" i="3"/>
  <c r="E10" i="3"/>
  <c r="G141" i="3" l="1"/>
  <c r="E141" i="3"/>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<sst xmlns="http://schemas.openxmlformats.org/spreadsheetml/2006/main" count="1031" uniqueCount="500">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</sst>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0">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201"/>
      <c r="B1" s="202"/>
      <c r="C1" s="202"/>
      <c r="D1" s="202"/>
      <c r="E1" s="202"/>
      <c r="F1" s="202"/>
      <c r="G1" s="202"/>
      <c r="H1" s="203"/>
      <c r="I1"/>
      <c r="J1"/>
      <c r="K1"/>
      <c r="L1"/>
      <c r="M1"/>
    </row>
    <row r="2" spans="1:13" ht="20.399999999999999" customHeight="1" x14ac:dyDescent="0.25">
      <c r="A2" s="204" t="s">
        <v>8</v>
      </c>
      <c r="B2" s="205"/>
      <c r="C2" s="205"/>
      <c r="D2" s="205"/>
      <c r="E2" s="205"/>
      <c r="F2" s="205"/>
      <c r="G2" s="205"/>
      <c r="H2" s="206"/>
      <c r="I2"/>
      <c r="J2"/>
      <c r="K2"/>
      <c r="L2"/>
      <c r="M2"/>
    </row>
    <row r="3" spans="1:13" ht="21" customHeight="1" thickBot="1" x14ac:dyDescent="0.3">
      <c r="A3" s="207"/>
      <c r="B3" s="208"/>
      <c r="C3" s="208"/>
      <c r="D3" s="208"/>
      <c r="E3" s="208"/>
      <c r="F3" s="208"/>
      <c r="G3" s="208"/>
      <c r="H3" s="209"/>
      <c r="I3"/>
      <c r="J3"/>
      <c r="K3"/>
      <c r="L3"/>
      <c r="M3"/>
    </row>
    <row r="4" spans="1:13" ht="15.6" customHeight="1" thickBot="1" x14ac:dyDescent="0.3">
      <c r="A4" s="210" t="s">
        <v>0</v>
      </c>
      <c r="B4" s="212" t="s">
        <v>1</v>
      </c>
      <c r="C4" s="212" t="s">
        <v>2</v>
      </c>
      <c r="D4" s="177" t="s">
        <v>3</v>
      </c>
      <c r="E4" s="178"/>
      <c r="F4" s="178"/>
      <c r="G4" s="178"/>
      <c r="H4" s="179"/>
      <c r="I4"/>
      <c r="J4"/>
      <c r="K4"/>
      <c r="L4"/>
      <c r="M4"/>
    </row>
    <row r="5" spans="1:13" ht="15.6" customHeight="1" thickBot="1" x14ac:dyDescent="0.3">
      <c r="A5" s="211"/>
      <c r="B5" s="213"/>
      <c r="C5" s="213"/>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74" t="s">
        <v>10</v>
      </c>
      <c r="B7" s="183" t="s">
        <v>11</v>
      </c>
      <c r="C7" s="184"/>
      <c r="D7" s="184"/>
      <c r="E7" s="184"/>
      <c r="F7" s="184"/>
      <c r="G7" s="184"/>
      <c r="H7" s="185"/>
      <c r="I7"/>
      <c r="J7"/>
      <c r="K7"/>
      <c r="L7"/>
      <c r="M7"/>
    </row>
    <row r="8" spans="1:13" ht="16.2" customHeight="1" thickBot="1" x14ac:dyDescent="0.3">
      <c r="A8" s="175"/>
      <c r="B8" s="45" t="s">
        <v>12</v>
      </c>
      <c r="C8" s="46" t="s">
        <v>13</v>
      </c>
      <c r="D8" s="47">
        <v>3</v>
      </c>
      <c r="E8" s="7"/>
      <c r="F8" s="7"/>
      <c r="G8" s="8">
        <v>6</v>
      </c>
      <c r="H8" s="7">
        <v>7</v>
      </c>
      <c r="I8"/>
      <c r="J8"/>
      <c r="K8"/>
      <c r="L8"/>
      <c r="M8"/>
    </row>
    <row r="9" spans="1:13" ht="15.6" customHeight="1" thickBot="1" x14ac:dyDescent="0.3">
      <c r="A9" s="175"/>
      <c r="B9" s="183" t="s">
        <v>14</v>
      </c>
      <c r="C9" s="184"/>
      <c r="D9" s="184"/>
      <c r="E9" s="184"/>
      <c r="F9" s="184"/>
      <c r="G9" s="184"/>
      <c r="H9" s="185"/>
      <c r="I9"/>
      <c r="J9"/>
      <c r="K9"/>
      <c r="L9"/>
      <c r="M9"/>
    </row>
    <row r="10" spans="1:13" ht="31.8" customHeight="1" thickBot="1" x14ac:dyDescent="0.3">
      <c r="A10" s="175"/>
      <c r="B10" s="45" t="s">
        <v>15</v>
      </c>
      <c r="C10" s="46" t="s">
        <v>16</v>
      </c>
      <c r="D10" s="47" t="s">
        <v>17</v>
      </c>
      <c r="E10" s="7"/>
      <c r="F10" s="7"/>
      <c r="G10" s="8">
        <v>14</v>
      </c>
      <c r="H10" s="7">
        <v>14</v>
      </c>
      <c r="I10"/>
      <c r="J10"/>
      <c r="K10"/>
      <c r="L10"/>
      <c r="M10"/>
    </row>
    <row r="11" spans="1:13" ht="15.6" customHeight="1" thickBot="1" x14ac:dyDescent="0.3">
      <c r="A11" s="175"/>
      <c r="B11" s="183" t="s">
        <v>18</v>
      </c>
      <c r="C11" s="184"/>
      <c r="D11" s="184"/>
      <c r="E11" s="184"/>
      <c r="F11" s="184"/>
      <c r="G11" s="184"/>
      <c r="H11" s="185"/>
      <c r="I11"/>
      <c r="J11"/>
      <c r="K11"/>
      <c r="L11"/>
      <c r="M11"/>
    </row>
    <row r="12" spans="1:13" ht="31.8" customHeight="1" thickBot="1" x14ac:dyDescent="0.3">
      <c r="A12" s="175"/>
      <c r="B12" s="45" t="s">
        <v>19</v>
      </c>
      <c r="C12" s="46" t="s">
        <v>20</v>
      </c>
      <c r="D12" s="47" t="s">
        <v>17</v>
      </c>
      <c r="E12" s="11"/>
      <c r="F12" s="11"/>
      <c r="G12" s="48">
        <v>96</v>
      </c>
      <c r="H12" s="11">
        <v>96.3</v>
      </c>
      <c r="I12"/>
      <c r="J12"/>
      <c r="K12"/>
      <c r="L12"/>
      <c r="M12"/>
    </row>
    <row r="13" spans="1:13" ht="16.2" customHeight="1" thickBot="1" x14ac:dyDescent="0.3">
      <c r="A13" s="175"/>
      <c r="B13" s="45" t="s">
        <v>21</v>
      </c>
      <c r="C13" s="46" t="s">
        <v>6</v>
      </c>
      <c r="D13" s="47" t="s">
        <v>17</v>
      </c>
      <c r="E13" s="7"/>
      <c r="F13" s="7"/>
      <c r="G13" s="8">
        <v>80</v>
      </c>
      <c r="H13" s="7">
        <v>80</v>
      </c>
      <c r="I13"/>
      <c r="J13"/>
      <c r="K13"/>
      <c r="L13"/>
      <c r="M13"/>
    </row>
    <row r="14" spans="1:13" ht="16.2" customHeight="1" thickBot="1" x14ac:dyDescent="0.3">
      <c r="A14" s="175"/>
      <c r="B14" s="45" t="s">
        <v>22</v>
      </c>
      <c r="C14" s="46" t="s">
        <v>16</v>
      </c>
      <c r="D14" s="47" t="s">
        <v>17</v>
      </c>
      <c r="E14" s="7"/>
      <c r="F14" s="7"/>
      <c r="G14" s="8">
        <v>14</v>
      </c>
      <c r="H14" s="49"/>
      <c r="I14"/>
      <c r="J14"/>
      <c r="K14"/>
      <c r="L14"/>
      <c r="M14"/>
    </row>
    <row r="15" spans="1:13" ht="16.2" customHeight="1" thickBot="1" x14ac:dyDescent="0.3">
      <c r="A15" s="175"/>
      <c r="B15" s="45" t="s">
        <v>23</v>
      </c>
      <c r="C15" s="46" t="s">
        <v>16</v>
      </c>
      <c r="D15" s="47" t="s">
        <v>17</v>
      </c>
      <c r="E15" s="7"/>
      <c r="F15" s="7"/>
      <c r="G15" s="8">
        <v>4</v>
      </c>
      <c r="H15" s="7">
        <v>4</v>
      </c>
      <c r="I15"/>
      <c r="J15"/>
      <c r="K15"/>
      <c r="L15"/>
      <c r="M15"/>
    </row>
    <row r="16" spans="1:13" ht="15.6" customHeight="1" thickBot="1" x14ac:dyDescent="0.3">
      <c r="A16" s="175"/>
      <c r="B16" s="183" t="s">
        <v>24</v>
      </c>
      <c r="C16" s="184"/>
      <c r="D16" s="184"/>
      <c r="E16" s="184"/>
      <c r="F16" s="184"/>
      <c r="G16" s="184"/>
      <c r="H16" s="185"/>
      <c r="I16"/>
      <c r="J16"/>
      <c r="K16"/>
      <c r="L16"/>
      <c r="M16"/>
    </row>
    <row r="17" spans="1:13" ht="16.2" customHeight="1" thickBot="1" x14ac:dyDescent="0.3">
      <c r="A17" s="175"/>
      <c r="B17" s="45" t="s">
        <v>25</v>
      </c>
      <c r="C17" s="46" t="s">
        <v>13</v>
      </c>
      <c r="D17" s="47" t="s">
        <v>17</v>
      </c>
      <c r="E17" s="7"/>
      <c r="F17" s="7"/>
      <c r="G17" s="8">
        <v>3</v>
      </c>
      <c r="H17" s="7">
        <v>3</v>
      </c>
      <c r="I17"/>
      <c r="J17"/>
      <c r="K17"/>
      <c r="L17"/>
      <c r="M17"/>
    </row>
    <row r="18" spans="1:13" ht="15.6" customHeight="1" thickBot="1" x14ac:dyDescent="0.3">
      <c r="A18" s="175"/>
      <c r="B18" s="183" t="s">
        <v>26</v>
      </c>
      <c r="C18" s="184"/>
      <c r="D18" s="184"/>
      <c r="E18" s="184"/>
      <c r="F18" s="184"/>
      <c r="G18" s="184"/>
      <c r="H18" s="185"/>
      <c r="I18"/>
      <c r="J18"/>
      <c r="K18"/>
      <c r="L18"/>
      <c r="M18"/>
    </row>
    <row r="19" spans="1:13" ht="16.2" customHeight="1" thickBot="1" x14ac:dyDescent="0.3">
      <c r="A19" s="175"/>
      <c r="B19" s="45" t="s">
        <v>27</v>
      </c>
      <c r="C19" s="46" t="s">
        <v>13</v>
      </c>
      <c r="D19" s="47" t="s">
        <v>17</v>
      </c>
      <c r="E19" s="7"/>
      <c r="F19" s="7"/>
      <c r="G19" s="7">
        <v>4</v>
      </c>
      <c r="H19" s="8">
        <v>4</v>
      </c>
      <c r="I19"/>
      <c r="J19"/>
      <c r="K19"/>
      <c r="L19"/>
      <c r="M19"/>
    </row>
    <row r="20" spans="1:13" ht="16.2" customHeight="1" thickBot="1" x14ac:dyDescent="0.3">
      <c r="A20" s="175"/>
      <c r="B20" s="45" t="s">
        <v>28</v>
      </c>
      <c r="C20" s="46" t="s">
        <v>13</v>
      </c>
      <c r="D20" s="47" t="s">
        <v>17</v>
      </c>
      <c r="E20" s="7"/>
      <c r="F20" s="7"/>
      <c r="G20" s="7">
        <v>4</v>
      </c>
      <c r="H20" s="8">
        <v>4</v>
      </c>
      <c r="I20"/>
      <c r="J20"/>
      <c r="K20"/>
      <c r="L20"/>
      <c r="M20"/>
    </row>
    <row r="21" spans="1:13" ht="15.6" customHeight="1" thickBot="1" x14ac:dyDescent="0.3">
      <c r="A21" s="175"/>
      <c r="B21" s="183" t="s">
        <v>29</v>
      </c>
      <c r="C21" s="184"/>
      <c r="D21" s="184"/>
      <c r="E21" s="184"/>
      <c r="F21" s="184"/>
      <c r="G21" s="184"/>
      <c r="H21" s="185"/>
      <c r="I21"/>
      <c r="J21"/>
      <c r="K21"/>
      <c r="L21"/>
      <c r="M21"/>
    </row>
    <row r="22" spans="1:13" ht="16.2" customHeight="1" thickBot="1" x14ac:dyDescent="0.3">
      <c r="A22" s="175"/>
      <c r="B22" s="50" t="s">
        <v>30</v>
      </c>
      <c r="C22" s="51" t="s">
        <v>31</v>
      </c>
      <c r="D22" s="52" t="s">
        <v>17</v>
      </c>
      <c r="E22" s="53"/>
      <c r="F22" s="53"/>
      <c r="G22" s="32"/>
      <c r="H22" s="54">
        <f>SUM(H23:H25)</f>
        <v>6</v>
      </c>
      <c r="I22" s="55"/>
      <c r="J22"/>
      <c r="K22"/>
      <c r="L22"/>
      <c r="M22"/>
    </row>
    <row r="23" spans="1:13" ht="16.2" customHeight="1" thickBot="1" x14ac:dyDescent="0.3">
      <c r="A23" s="175"/>
      <c r="B23" s="45" t="s">
        <v>32</v>
      </c>
      <c r="C23" s="46" t="s">
        <v>31</v>
      </c>
      <c r="D23" s="47" t="s">
        <v>17</v>
      </c>
      <c r="E23" s="29"/>
      <c r="F23" s="29"/>
      <c r="G23" s="13"/>
      <c r="H23" s="13">
        <v>1</v>
      </c>
      <c r="I23"/>
      <c r="J23"/>
      <c r="K23"/>
      <c r="L23"/>
      <c r="M23"/>
    </row>
    <row r="24" spans="1:13" ht="16.2" customHeight="1" thickBot="1" x14ac:dyDescent="0.3">
      <c r="A24" s="175"/>
      <c r="B24" s="45" t="s">
        <v>33</v>
      </c>
      <c r="C24" s="46" t="s">
        <v>31</v>
      </c>
      <c r="D24" s="47" t="s">
        <v>17</v>
      </c>
      <c r="E24" s="29"/>
      <c r="F24" s="29"/>
      <c r="G24" s="13"/>
      <c r="H24" s="13">
        <v>2</v>
      </c>
      <c r="I24"/>
      <c r="J24"/>
      <c r="K24"/>
      <c r="L24"/>
      <c r="M24"/>
    </row>
    <row r="25" spans="1:13" ht="16.2" customHeight="1" thickBot="1" x14ac:dyDescent="0.3">
      <c r="A25" s="175"/>
      <c r="B25" s="45" t="s">
        <v>34</v>
      </c>
      <c r="C25" s="46" t="s">
        <v>31</v>
      </c>
      <c r="D25" s="47" t="s">
        <v>17</v>
      </c>
      <c r="E25" s="29"/>
      <c r="F25" s="29"/>
      <c r="G25" s="13"/>
      <c r="H25" s="13">
        <v>3</v>
      </c>
      <c r="I25"/>
      <c r="J25"/>
      <c r="K25"/>
      <c r="L25"/>
      <c r="M25"/>
    </row>
    <row r="26" spans="1:13" ht="16.2" customHeight="1" thickBot="1" x14ac:dyDescent="0.3">
      <c r="A26" s="175"/>
      <c r="B26" s="50" t="s">
        <v>35</v>
      </c>
      <c r="C26" s="51" t="s">
        <v>31</v>
      </c>
      <c r="D26" s="56" t="s">
        <v>17</v>
      </c>
      <c r="E26" s="32"/>
      <c r="F26" s="32"/>
      <c r="G26" s="32"/>
      <c r="H26" s="54">
        <f>SUM(H27:H29)</f>
        <v>9</v>
      </c>
      <c r="I26"/>
      <c r="J26"/>
      <c r="K26"/>
      <c r="L26"/>
      <c r="M26"/>
    </row>
    <row r="27" spans="1:13" ht="16.2" customHeight="1" thickBot="1" x14ac:dyDescent="0.3">
      <c r="A27" s="175"/>
      <c r="B27" s="45" t="s">
        <v>36</v>
      </c>
      <c r="C27" s="46" t="s">
        <v>31</v>
      </c>
      <c r="D27" s="47" t="s">
        <v>17</v>
      </c>
      <c r="E27" s="13"/>
      <c r="F27" s="13"/>
      <c r="G27" s="13"/>
      <c r="H27" s="13">
        <v>2</v>
      </c>
      <c r="I27"/>
      <c r="J27"/>
      <c r="K27"/>
      <c r="L27"/>
      <c r="M27"/>
    </row>
    <row r="28" spans="1:13" ht="16.2" customHeight="1" thickBot="1" x14ac:dyDescent="0.3">
      <c r="A28" s="175"/>
      <c r="B28" s="45" t="s">
        <v>37</v>
      </c>
      <c r="C28" s="46" t="s">
        <v>31</v>
      </c>
      <c r="D28" s="47" t="s">
        <v>17</v>
      </c>
      <c r="E28" s="13"/>
      <c r="F28" s="13"/>
      <c r="G28" s="13"/>
      <c r="H28" s="13">
        <v>3</v>
      </c>
      <c r="I28"/>
      <c r="J28"/>
      <c r="K28"/>
      <c r="L28"/>
      <c r="M28"/>
    </row>
    <row r="29" spans="1:13" ht="16.2" customHeight="1" thickBot="1" x14ac:dyDescent="0.3">
      <c r="A29" s="175"/>
      <c r="B29" s="45" t="s">
        <v>38</v>
      </c>
      <c r="C29" s="46" t="s">
        <v>31</v>
      </c>
      <c r="D29" s="47" t="s">
        <v>17</v>
      </c>
      <c r="E29" s="29"/>
      <c r="F29" s="13"/>
      <c r="G29" s="13"/>
      <c r="H29" s="13">
        <v>4</v>
      </c>
      <c r="I29"/>
      <c r="J29"/>
      <c r="K29"/>
      <c r="L29"/>
      <c r="M29"/>
    </row>
    <row r="30" spans="1:13" ht="16.2" customHeight="1" thickBot="1" x14ac:dyDescent="0.3">
      <c r="A30" s="175"/>
      <c r="B30" s="50" t="s">
        <v>39</v>
      </c>
      <c r="C30" s="51" t="s">
        <v>31</v>
      </c>
      <c r="D30" s="56" t="s">
        <v>17</v>
      </c>
      <c r="E30" s="57"/>
      <c r="F30" s="32"/>
      <c r="G30" s="32"/>
      <c r="H30" s="54">
        <f>SUM(H31:H33)</f>
        <v>18</v>
      </c>
      <c r="I30"/>
      <c r="J30"/>
      <c r="K30"/>
      <c r="L30"/>
      <c r="M30"/>
    </row>
    <row r="31" spans="1:13" ht="16.2" customHeight="1" thickBot="1" x14ac:dyDescent="0.3">
      <c r="A31" s="175"/>
      <c r="B31" s="45" t="s">
        <v>40</v>
      </c>
      <c r="C31" s="46" t="s">
        <v>31</v>
      </c>
      <c r="D31" s="47" t="s">
        <v>17</v>
      </c>
      <c r="E31" s="13"/>
      <c r="F31" s="13"/>
      <c r="G31" s="13"/>
      <c r="H31" s="13">
        <v>5</v>
      </c>
      <c r="I31"/>
      <c r="J31"/>
      <c r="K31"/>
      <c r="L31"/>
      <c r="M31"/>
    </row>
    <row r="32" spans="1:13" ht="16.2" customHeight="1" thickBot="1" x14ac:dyDescent="0.3">
      <c r="A32" s="175"/>
      <c r="B32" s="45" t="s">
        <v>41</v>
      </c>
      <c r="C32" s="46" t="s">
        <v>31</v>
      </c>
      <c r="D32" s="47" t="s">
        <v>17</v>
      </c>
      <c r="E32" s="13"/>
      <c r="F32" s="13"/>
      <c r="G32" s="13"/>
      <c r="H32" s="13">
        <v>6</v>
      </c>
      <c r="I32"/>
      <c r="J32"/>
      <c r="K32"/>
      <c r="L32"/>
      <c r="M32"/>
    </row>
    <row r="33" spans="1:13" ht="16.2" customHeight="1" thickBot="1" x14ac:dyDescent="0.3">
      <c r="A33" s="175"/>
      <c r="B33" s="45" t="s">
        <v>42</v>
      </c>
      <c r="C33" s="46" t="s">
        <v>31</v>
      </c>
      <c r="D33" s="47" t="s">
        <v>17</v>
      </c>
      <c r="E33" s="13"/>
      <c r="F33" s="13"/>
      <c r="G33" s="13"/>
      <c r="H33" s="13">
        <v>7</v>
      </c>
      <c r="I33"/>
      <c r="J33"/>
      <c r="K33"/>
      <c r="L33"/>
      <c r="M33"/>
    </row>
    <row r="34" spans="1:13" ht="16.2" customHeight="1" thickBot="1" x14ac:dyDescent="0.3">
      <c r="A34" s="175"/>
      <c r="B34" s="50" t="s">
        <v>43</v>
      </c>
      <c r="C34" s="51" t="s">
        <v>31</v>
      </c>
      <c r="D34" s="56" t="s">
        <v>17</v>
      </c>
      <c r="E34" s="32"/>
      <c r="F34" s="32"/>
      <c r="G34" s="32"/>
      <c r="H34" s="54">
        <f>SUM(H35:H37)</f>
        <v>27</v>
      </c>
      <c r="I34"/>
      <c r="J34"/>
      <c r="K34"/>
      <c r="L34"/>
      <c r="M34"/>
    </row>
    <row r="35" spans="1:13" ht="16.2" customHeight="1" thickBot="1" x14ac:dyDescent="0.3">
      <c r="A35" s="175"/>
      <c r="B35" s="45" t="s">
        <v>44</v>
      </c>
      <c r="C35" s="46" t="s">
        <v>31</v>
      </c>
      <c r="D35" s="47" t="s">
        <v>17</v>
      </c>
      <c r="E35" s="13"/>
      <c r="F35" s="13"/>
      <c r="G35" s="13"/>
      <c r="H35" s="13">
        <v>8</v>
      </c>
      <c r="I35"/>
      <c r="J35"/>
      <c r="K35"/>
      <c r="L35"/>
      <c r="M35"/>
    </row>
    <row r="36" spans="1:13" ht="16.2" customHeight="1" thickBot="1" x14ac:dyDescent="0.3">
      <c r="A36" s="175"/>
      <c r="B36" s="45" t="s">
        <v>45</v>
      </c>
      <c r="C36" s="46" t="s">
        <v>31</v>
      </c>
      <c r="D36" s="47" t="s">
        <v>17</v>
      </c>
      <c r="E36" s="13"/>
      <c r="F36" s="13"/>
      <c r="G36" s="13"/>
      <c r="H36" s="13">
        <v>9</v>
      </c>
      <c r="I36"/>
      <c r="J36"/>
      <c r="K36"/>
      <c r="L36"/>
      <c r="M36"/>
    </row>
    <row r="37" spans="1:13" ht="16.2" customHeight="1" thickBot="1" x14ac:dyDescent="0.3">
      <c r="A37" s="175"/>
      <c r="B37" s="45" t="s">
        <v>46</v>
      </c>
      <c r="C37" s="46" t="s">
        <v>31</v>
      </c>
      <c r="D37" s="47" t="s">
        <v>17</v>
      </c>
      <c r="E37" s="13"/>
      <c r="F37" s="13"/>
      <c r="G37" s="13"/>
      <c r="H37" s="13">
        <v>10</v>
      </c>
      <c r="I37"/>
      <c r="J37"/>
      <c r="K37"/>
      <c r="L37"/>
      <c r="M37"/>
    </row>
    <row r="38" spans="1:13" ht="15.6" customHeight="1" thickBot="1" x14ac:dyDescent="0.3">
      <c r="A38" s="175"/>
      <c r="B38" s="183" t="s">
        <v>47</v>
      </c>
      <c r="C38" s="184"/>
      <c r="D38" s="184"/>
      <c r="E38" s="184"/>
      <c r="F38" s="184"/>
      <c r="G38" s="184"/>
      <c r="H38" s="185"/>
      <c r="I38"/>
      <c r="J38"/>
      <c r="K38"/>
      <c r="L38"/>
      <c r="M38"/>
    </row>
    <row r="39" spans="1:13" ht="16.2" customHeight="1" thickBot="1" x14ac:dyDescent="0.3">
      <c r="A39" s="175"/>
      <c r="B39" s="45" t="s">
        <v>48</v>
      </c>
      <c r="C39" s="46" t="s">
        <v>31</v>
      </c>
      <c r="D39" s="47" t="s">
        <v>17</v>
      </c>
      <c r="E39" s="29"/>
      <c r="F39" s="29"/>
      <c r="G39" s="29"/>
      <c r="H39" s="29">
        <v>50</v>
      </c>
      <c r="I39"/>
      <c r="J39"/>
      <c r="K39"/>
      <c r="L39"/>
      <c r="M39"/>
    </row>
    <row r="40" spans="1:13" ht="16.2" customHeight="1" thickBot="1" x14ac:dyDescent="0.3">
      <c r="A40" s="175"/>
      <c r="B40" s="45" t="s">
        <v>49</v>
      </c>
      <c r="C40" s="46" t="s">
        <v>31</v>
      </c>
      <c r="D40" s="58" t="s">
        <v>17</v>
      </c>
      <c r="E40" s="59"/>
      <c r="F40" s="59"/>
      <c r="G40" s="60"/>
      <c r="H40" s="29">
        <v>60</v>
      </c>
      <c r="I40" s="61"/>
      <c r="J40"/>
      <c r="K40"/>
      <c r="L40"/>
      <c r="M40"/>
    </row>
    <row r="41" spans="1:13" ht="16.2" customHeight="1" thickBot="1" x14ac:dyDescent="0.3">
      <c r="A41" s="175"/>
      <c r="B41" s="45" t="s">
        <v>50</v>
      </c>
      <c r="C41" s="46" t="s">
        <v>51</v>
      </c>
      <c r="D41" s="58" t="s">
        <v>17</v>
      </c>
      <c r="E41" s="62"/>
      <c r="F41" s="62"/>
      <c r="G41" s="63"/>
      <c r="H41" s="29">
        <v>15</v>
      </c>
      <c r="I41"/>
      <c r="J41"/>
      <c r="K41"/>
      <c r="L41"/>
      <c r="M41"/>
    </row>
    <row r="42" spans="1:13" ht="16.2" customHeight="1" thickBot="1" x14ac:dyDescent="0.3">
      <c r="A42" s="175"/>
      <c r="B42" s="45" t="s">
        <v>52</v>
      </c>
      <c r="C42" s="46" t="s">
        <v>51</v>
      </c>
      <c r="D42" s="58" t="s">
        <v>17</v>
      </c>
      <c r="E42" s="62"/>
      <c r="F42" s="62"/>
      <c r="G42" s="63"/>
      <c r="H42" s="29">
        <v>12</v>
      </c>
      <c r="I42"/>
      <c r="J42"/>
      <c r="K42"/>
      <c r="L42"/>
      <c r="M42"/>
    </row>
    <row r="43" spans="1:13" ht="15.6" customHeight="1" thickBot="1" x14ac:dyDescent="0.3">
      <c r="A43" s="175"/>
      <c r="B43" s="183" t="s">
        <v>53</v>
      </c>
      <c r="C43" s="184"/>
      <c r="D43" s="184"/>
      <c r="E43" s="184"/>
      <c r="F43" s="184"/>
      <c r="G43" s="184"/>
      <c r="H43" s="185"/>
      <c r="I43"/>
      <c r="J43"/>
      <c r="K43"/>
      <c r="L43"/>
      <c r="M43"/>
    </row>
    <row r="44" spans="1:13" ht="31.8" customHeight="1" thickBot="1" x14ac:dyDescent="0.3">
      <c r="A44" s="176"/>
      <c r="B44" s="45" t="s">
        <v>54</v>
      </c>
      <c r="C44" s="46" t="s">
        <v>55</v>
      </c>
      <c r="D44" s="47"/>
      <c r="E44" s="7"/>
      <c r="F44" s="7"/>
      <c r="G44" s="8"/>
      <c r="H44" s="19">
        <f>(60000*71.25)/H23</f>
        <v>4275000</v>
      </c>
      <c r="I44"/>
      <c r="J44"/>
      <c r="K44"/>
      <c r="L44"/>
      <c r="M44"/>
    </row>
    <row r="45" spans="1:13" ht="15.6" customHeight="1" thickBot="1" x14ac:dyDescent="0.3">
      <c r="A45" s="180" t="s">
        <v>56</v>
      </c>
      <c r="B45" s="181"/>
      <c r="C45" s="181"/>
      <c r="D45" s="181"/>
      <c r="E45" s="181"/>
      <c r="F45" s="181"/>
      <c r="G45" s="181"/>
      <c r="H45" s="182"/>
      <c r="I45"/>
      <c r="J45"/>
      <c r="K45"/>
      <c r="L45"/>
      <c r="M45"/>
    </row>
    <row r="46" spans="1:13" ht="15.6" customHeight="1" thickBot="1" x14ac:dyDescent="0.3">
      <c r="A46" s="174" t="s">
        <v>57</v>
      </c>
      <c r="B46" s="183" t="s">
        <v>58</v>
      </c>
      <c r="C46" s="184"/>
      <c r="D46" s="184"/>
      <c r="E46" s="184"/>
      <c r="F46" s="184"/>
      <c r="G46" s="184"/>
      <c r="H46" s="185"/>
      <c r="I46"/>
      <c r="J46"/>
      <c r="K46"/>
      <c r="L46"/>
      <c r="M46"/>
    </row>
    <row r="47" spans="1:13" ht="16.2" customHeight="1" thickBot="1" x14ac:dyDescent="0.3">
      <c r="A47" s="175"/>
      <c r="B47" s="199" t="s">
        <v>59</v>
      </c>
      <c r="C47" s="25" t="s">
        <v>60</v>
      </c>
      <c r="D47" s="8"/>
      <c r="E47" s="8"/>
      <c r="F47" s="33"/>
      <c r="G47" s="8">
        <v>21</v>
      </c>
      <c r="H47" s="8">
        <v>26</v>
      </c>
      <c r="I47"/>
      <c r="J47"/>
      <c r="K47"/>
      <c r="L47"/>
      <c r="M47"/>
    </row>
    <row r="48" spans="1:13" ht="31.8" customHeight="1" thickBot="1" x14ac:dyDescent="0.3">
      <c r="A48" s="175"/>
      <c r="B48" s="200"/>
      <c r="C48" s="25" t="s">
        <v>61</v>
      </c>
      <c r="D48" s="8"/>
      <c r="E48" s="8"/>
      <c r="F48" s="33"/>
      <c r="G48" s="8">
        <v>100</v>
      </c>
      <c r="H48" s="8">
        <v>100</v>
      </c>
      <c r="I48"/>
      <c r="J48"/>
      <c r="K48"/>
      <c r="L48"/>
      <c r="M48"/>
    </row>
    <row r="49" spans="1:13" ht="16.2" customHeight="1" thickBot="1" x14ac:dyDescent="0.3">
      <c r="A49" s="175"/>
      <c r="B49" s="196" t="s">
        <v>62</v>
      </c>
      <c r="C49" s="197"/>
      <c r="D49" s="197"/>
      <c r="E49" s="197"/>
      <c r="F49" s="197"/>
      <c r="G49" s="197"/>
      <c r="H49" s="198"/>
      <c r="I49"/>
      <c r="J49"/>
      <c r="K49"/>
      <c r="L49"/>
      <c r="M49"/>
    </row>
    <row r="50" spans="1:13" ht="16.2" customHeight="1" thickBot="1" x14ac:dyDescent="0.3">
      <c r="A50" s="175"/>
      <c r="B50" s="186" t="s">
        <v>63</v>
      </c>
      <c r="C50" s="25" t="s">
        <v>60</v>
      </c>
      <c r="D50" s="8">
        <v>8</v>
      </c>
      <c r="E50" s="8">
        <v>9</v>
      </c>
      <c r="F50" s="33">
        <v>10</v>
      </c>
      <c r="G50" s="8">
        <v>10</v>
      </c>
      <c r="H50" s="8">
        <v>13</v>
      </c>
      <c r="I50"/>
      <c r="J50"/>
      <c r="K50"/>
      <c r="L50"/>
      <c r="M50"/>
    </row>
    <row r="51" spans="1:13" ht="31.8" customHeight="1" thickBot="1" x14ac:dyDescent="0.3">
      <c r="A51" s="175"/>
      <c r="B51" s="187"/>
      <c r="C51" s="25" t="s">
        <v>61</v>
      </c>
      <c r="D51" s="8"/>
      <c r="E51" s="8"/>
      <c r="F51" s="33"/>
      <c r="G51" s="8">
        <v>100</v>
      </c>
      <c r="H51" s="8">
        <v>100</v>
      </c>
      <c r="I51"/>
      <c r="J51"/>
      <c r="K51"/>
      <c r="L51"/>
      <c r="M51"/>
    </row>
    <row r="52" spans="1:13" ht="16.2" customHeight="1" thickBot="1" x14ac:dyDescent="0.3">
      <c r="A52" s="175"/>
      <c r="B52" s="186" t="s">
        <v>64</v>
      </c>
      <c r="C52" s="25" t="s">
        <v>60</v>
      </c>
      <c r="D52" s="8"/>
      <c r="E52" s="8"/>
      <c r="F52" s="33"/>
      <c r="G52" s="8">
        <v>11</v>
      </c>
      <c r="H52" s="8">
        <v>12</v>
      </c>
      <c r="I52"/>
      <c r="J52"/>
      <c r="K52"/>
      <c r="L52"/>
      <c r="M52"/>
    </row>
    <row r="53" spans="1:13" ht="31.8" customHeight="1" thickBot="1" x14ac:dyDescent="0.3">
      <c r="A53" s="175"/>
      <c r="B53" s="187"/>
      <c r="C53" s="25" t="s">
        <v>61</v>
      </c>
      <c r="D53" s="8"/>
      <c r="E53" s="8"/>
      <c r="F53" s="33"/>
      <c r="G53" s="8">
        <v>100</v>
      </c>
      <c r="H53" s="8">
        <v>100</v>
      </c>
      <c r="I53"/>
      <c r="J53"/>
      <c r="K53"/>
      <c r="L53"/>
      <c r="M53"/>
    </row>
    <row r="54" spans="1:13" ht="16.2" customHeight="1" thickBot="1" x14ac:dyDescent="0.3">
      <c r="A54" s="175"/>
      <c r="B54" s="186" t="s">
        <v>65</v>
      </c>
      <c r="C54" s="25" t="s">
        <v>60</v>
      </c>
      <c r="D54" s="8">
        <v>0</v>
      </c>
      <c r="E54" s="8"/>
      <c r="F54" s="33"/>
      <c r="G54" s="8">
        <v>0</v>
      </c>
      <c r="H54" s="8">
        <v>1</v>
      </c>
      <c r="I54"/>
      <c r="J54"/>
      <c r="K54"/>
      <c r="L54"/>
      <c r="M54"/>
    </row>
    <row r="55" spans="1:13" ht="31.8" customHeight="1" thickBot="1" x14ac:dyDescent="0.3">
      <c r="A55" s="175"/>
      <c r="B55" s="187"/>
      <c r="C55" s="25" t="s">
        <v>61</v>
      </c>
      <c r="D55" s="8">
        <v>0</v>
      </c>
      <c r="E55" s="8"/>
      <c r="F55" s="8"/>
      <c r="G55" s="8">
        <v>0</v>
      </c>
      <c r="H55" s="8">
        <v>100</v>
      </c>
      <c r="I55"/>
      <c r="J55"/>
      <c r="K55"/>
      <c r="L55"/>
      <c r="M55"/>
    </row>
    <row r="56" spans="1:13" ht="16.2" customHeight="1" thickBot="1" x14ac:dyDescent="0.3">
      <c r="A56" s="175"/>
      <c r="B56" s="199" t="s">
        <v>66</v>
      </c>
      <c r="C56" s="25" t="s">
        <v>60</v>
      </c>
      <c r="D56" s="13">
        <v>5489</v>
      </c>
      <c r="E56" s="13"/>
      <c r="F56" s="28"/>
      <c r="G56" s="13">
        <v>6241</v>
      </c>
      <c r="H56" s="13">
        <v>6427</v>
      </c>
      <c r="I56"/>
      <c r="J56"/>
      <c r="K56"/>
      <c r="L56"/>
      <c r="M56"/>
    </row>
    <row r="57" spans="1:13" ht="16.2" customHeight="1" thickBot="1" x14ac:dyDescent="0.3">
      <c r="A57" s="175"/>
      <c r="B57" s="200"/>
      <c r="C57" s="25" t="s">
        <v>6</v>
      </c>
      <c r="D57" s="8">
        <v>100</v>
      </c>
      <c r="E57" s="8"/>
      <c r="F57" s="33"/>
      <c r="G57" s="8">
        <v>100</v>
      </c>
      <c r="H57" s="8">
        <v>100</v>
      </c>
      <c r="I57"/>
      <c r="J57"/>
      <c r="K57"/>
      <c r="L57"/>
      <c r="M57"/>
    </row>
    <row r="58" spans="1:13" ht="16.2" customHeight="1" thickBot="1" x14ac:dyDescent="0.3">
      <c r="A58" s="175"/>
      <c r="B58" s="196" t="s">
        <v>67</v>
      </c>
      <c r="C58" s="197"/>
      <c r="D58" s="197"/>
      <c r="E58" s="197"/>
      <c r="F58" s="197"/>
      <c r="G58" s="197"/>
      <c r="H58" s="198"/>
      <c r="I58"/>
      <c r="J58"/>
      <c r="K58"/>
      <c r="L58"/>
      <c r="M58"/>
    </row>
    <row r="59" spans="1:13" ht="16.2" customHeight="1" thickBot="1" x14ac:dyDescent="0.3">
      <c r="A59" s="175"/>
      <c r="B59" s="186" t="s">
        <v>68</v>
      </c>
      <c r="C59" s="25" t="s">
        <v>60</v>
      </c>
      <c r="D59" s="8"/>
      <c r="E59" s="8">
        <v>10</v>
      </c>
      <c r="F59" s="33">
        <v>25</v>
      </c>
      <c r="G59" s="8">
        <v>25</v>
      </c>
      <c r="H59" s="8">
        <v>26</v>
      </c>
      <c r="I59"/>
      <c r="J59"/>
      <c r="K59"/>
      <c r="L59"/>
      <c r="M59"/>
    </row>
    <row r="60" spans="1:13" ht="16.2" customHeight="1" thickBot="1" x14ac:dyDescent="0.3">
      <c r="A60" s="175"/>
      <c r="B60" s="187"/>
      <c r="C60" s="12" t="s">
        <v>69</v>
      </c>
      <c r="D60" s="9"/>
      <c r="E60" s="9"/>
      <c r="F60" s="9"/>
      <c r="G60" s="9">
        <v>100</v>
      </c>
      <c r="H60" s="9">
        <v>100</v>
      </c>
      <c r="I60"/>
      <c r="J60"/>
      <c r="K60"/>
      <c r="L60"/>
      <c r="M60"/>
    </row>
    <row r="61" spans="1:13" ht="16.2" customHeight="1" thickBot="1" x14ac:dyDescent="0.3">
      <c r="A61" s="175"/>
      <c r="B61" s="186" t="s">
        <v>70</v>
      </c>
      <c r="C61" s="25" t="s">
        <v>60</v>
      </c>
      <c r="D61" s="8"/>
      <c r="E61" s="8"/>
      <c r="F61" s="33"/>
      <c r="G61" s="8">
        <v>97</v>
      </c>
      <c r="H61" s="8">
        <v>558</v>
      </c>
      <c r="I61"/>
      <c r="J61"/>
      <c r="K61"/>
      <c r="L61"/>
      <c r="M61"/>
    </row>
    <row r="62" spans="1:13" ht="16.2" customHeight="1" thickBot="1" x14ac:dyDescent="0.3">
      <c r="A62" s="175"/>
      <c r="B62" s="187"/>
      <c r="C62" s="12" t="s">
        <v>69</v>
      </c>
      <c r="D62" s="9"/>
      <c r="E62" s="9"/>
      <c r="F62" s="9"/>
      <c r="G62" s="9">
        <v>100</v>
      </c>
      <c r="H62" s="9">
        <v>100</v>
      </c>
      <c r="I62"/>
      <c r="J62"/>
      <c r="K62"/>
      <c r="L62"/>
      <c r="M62"/>
    </row>
    <row r="63" spans="1:13" ht="16.2" customHeight="1" thickBot="1" x14ac:dyDescent="0.3">
      <c r="A63" s="175"/>
      <c r="B63" s="186" t="s">
        <v>71</v>
      </c>
      <c r="C63" s="25" t="s">
        <v>60</v>
      </c>
      <c r="D63" s="13"/>
      <c r="E63" s="13"/>
      <c r="F63" s="28"/>
      <c r="G63" s="13">
        <v>6119</v>
      </c>
      <c r="H63" s="8">
        <v>5843</v>
      </c>
      <c r="I63"/>
      <c r="J63"/>
      <c r="K63"/>
      <c r="L63"/>
      <c r="M63"/>
    </row>
    <row r="64" spans="1:13" ht="16.2" customHeight="1" thickBot="1" x14ac:dyDescent="0.3">
      <c r="A64" s="175"/>
      <c r="B64" s="187"/>
      <c r="C64" s="12" t="s">
        <v>69</v>
      </c>
      <c r="D64" s="9"/>
      <c r="E64" s="9"/>
      <c r="F64" s="9"/>
      <c r="G64" s="9">
        <v>100</v>
      </c>
      <c r="H64" s="9">
        <v>100</v>
      </c>
      <c r="I64"/>
      <c r="J64"/>
      <c r="K64"/>
      <c r="L64"/>
      <c r="M64"/>
    </row>
    <row r="65" spans="1:13" ht="16.2" customHeight="1" thickBot="1" x14ac:dyDescent="0.3">
      <c r="A65" s="175"/>
      <c r="B65" s="196" t="s">
        <v>72</v>
      </c>
      <c r="C65" s="197"/>
      <c r="D65" s="197"/>
      <c r="E65" s="197"/>
      <c r="F65" s="197"/>
      <c r="G65" s="197"/>
      <c r="H65" s="198"/>
      <c r="I65"/>
      <c r="J65"/>
      <c r="K65"/>
      <c r="L65"/>
      <c r="M65"/>
    </row>
    <row r="66" spans="1:13" ht="16.2" customHeight="1" thickBot="1" x14ac:dyDescent="0.3">
      <c r="A66" s="175"/>
      <c r="B66" s="186" t="s">
        <v>63</v>
      </c>
      <c r="C66" s="25" t="s">
        <v>60</v>
      </c>
      <c r="D66" s="13"/>
      <c r="E66" s="13"/>
      <c r="F66" s="28"/>
      <c r="G66" s="13">
        <v>5534</v>
      </c>
      <c r="H66" s="9">
        <v>5767</v>
      </c>
      <c r="I66"/>
      <c r="J66"/>
      <c r="K66"/>
      <c r="L66"/>
      <c r="M66"/>
    </row>
    <row r="67" spans="1:13" ht="16.2" customHeight="1" thickBot="1" x14ac:dyDescent="0.3">
      <c r="A67" s="175"/>
      <c r="B67" s="187"/>
      <c r="C67" s="25" t="s">
        <v>69</v>
      </c>
      <c r="D67" s="8"/>
      <c r="E67" s="8"/>
      <c r="F67" s="33"/>
      <c r="G67" s="8">
        <v>100</v>
      </c>
      <c r="H67" s="8">
        <v>100</v>
      </c>
      <c r="I67"/>
      <c r="J67"/>
      <c r="K67"/>
      <c r="L67"/>
      <c r="M67"/>
    </row>
    <row r="68" spans="1:13" ht="16.2" customHeight="1" thickBot="1" x14ac:dyDescent="0.3">
      <c r="A68" s="175"/>
      <c r="B68" s="186" t="s">
        <v>64</v>
      </c>
      <c r="C68" s="25" t="s">
        <v>60</v>
      </c>
      <c r="D68" s="8"/>
      <c r="E68" s="8"/>
      <c r="F68" s="33"/>
      <c r="G68" s="8">
        <v>673</v>
      </c>
      <c r="H68" s="8">
        <v>647</v>
      </c>
      <c r="I68"/>
      <c r="J68"/>
      <c r="K68"/>
      <c r="L68"/>
      <c r="M68"/>
    </row>
    <row r="69" spans="1:13" ht="16.2" customHeight="1" thickBot="1" x14ac:dyDescent="0.3">
      <c r="A69" s="175"/>
      <c r="B69" s="187"/>
      <c r="C69" s="25" t="s">
        <v>69</v>
      </c>
      <c r="D69" s="8"/>
      <c r="E69" s="8"/>
      <c r="F69" s="33"/>
      <c r="G69" s="8">
        <v>100</v>
      </c>
      <c r="H69" s="8">
        <v>100</v>
      </c>
      <c r="I69"/>
      <c r="J69"/>
      <c r="K69"/>
      <c r="L69"/>
      <c r="M69"/>
    </row>
    <row r="70" spans="1:13" ht="16.2" customHeight="1" thickBot="1" x14ac:dyDescent="0.3">
      <c r="A70" s="175"/>
      <c r="B70" s="186" t="s">
        <v>65</v>
      </c>
      <c r="C70" s="25" t="s">
        <v>60</v>
      </c>
      <c r="D70" s="8"/>
      <c r="E70" s="8"/>
      <c r="F70" s="33"/>
      <c r="G70" s="8">
        <v>34</v>
      </c>
      <c r="H70" s="8">
        <v>13</v>
      </c>
      <c r="I70"/>
      <c r="J70"/>
      <c r="K70"/>
      <c r="L70"/>
      <c r="M70"/>
    </row>
    <row r="71" spans="1:13" ht="16.2" customHeight="1" thickBot="1" x14ac:dyDescent="0.3">
      <c r="A71" s="175"/>
      <c r="B71" s="187"/>
      <c r="C71" s="25" t="s">
        <v>69</v>
      </c>
      <c r="D71" s="8"/>
      <c r="E71" s="8"/>
      <c r="F71" s="33"/>
      <c r="G71" s="8">
        <v>100</v>
      </c>
      <c r="H71" s="8">
        <v>100</v>
      </c>
      <c r="I71"/>
      <c r="J71"/>
      <c r="K71"/>
      <c r="L71"/>
      <c r="M71"/>
    </row>
    <row r="72" spans="1:13" ht="16.2" customHeight="1" thickBot="1" x14ac:dyDescent="0.3">
      <c r="A72" s="175"/>
      <c r="B72" s="199" t="s">
        <v>73</v>
      </c>
      <c r="C72" s="25" t="s">
        <v>60</v>
      </c>
      <c r="D72" s="8"/>
      <c r="E72" s="8"/>
      <c r="F72" s="33"/>
      <c r="G72" s="8">
        <v>374</v>
      </c>
      <c r="H72" s="8">
        <v>374</v>
      </c>
      <c r="I72"/>
      <c r="J72"/>
      <c r="K72"/>
      <c r="L72"/>
      <c r="M72"/>
    </row>
    <row r="73" spans="1:13" ht="16.2" customHeight="1" thickBot="1" x14ac:dyDescent="0.3">
      <c r="A73" s="175"/>
      <c r="B73" s="200"/>
      <c r="C73" s="25" t="s">
        <v>6</v>
      </c>
      <c r="D73" s="8"/>
      <c r="E73" s="8"/>
      <c r="F73" s="33"/>
      <c r="G73" s="8">
        <v>100</v>
      </c>
      <c r="H73" s="8">
        <v>100</v>
      </c>
      <c r="I73"/>
      <c r="J73"/>
      <c r="K73"/>
      <c r="L73"/>
      <c r="M73"/>
    </row>
    <row r="74" spans="1:13" ht="16.2" customHeight="1" thickBot="1" x14ac:dyDescent="0.3">
      <c r="A74" s="175"/>
      <c r="B74" s="196" t="s">
        <v>74</v>
      </c>
      <c r="C74" s="197"/>
      <c r="D74" s="197"/>
      <c r="E74" s="197"/>
      <c r="F74" s="197"/>
      <c r="G74" s="197"/>
      <c r="H74" s="198"/>
      <c r="I74"/>
      <c r="J74"/>
      <c r="K74"/>
      <c r="L74"/>
      <c r="M74"/>
    </row>
    <row r="75" spans="1:13" ht="16.2" customHeight="1" thickBot="1" x14ac:dyDescent="0.3">
      <c r="A75" s="175"/>
      <c r="B75" s="186" t="s">
        <v>75</v>
      </c>
      <c r="C75" s="25" t="s">
        <v>60</v>
      </c>
      <c r="D75" s="8"/>
      <c r="E75" s="8"/>
      <c r="F75" s="33"/>
      <c r="G75" s="8">
        <v>351</v>
      </c>
      <c r="H75" s="8">
        <v>374</v>
      </c>
      <c r="I75"/>
      <c r="J75"/>
      <c r="K75"/>
      <c r="L75"/>
      <c r="M75"/>
    </row>
    <row r="76" spans="1:13" ht="16.2" customHeight="1" thickBot="1" x14ac:dyDescent="0.3">
      <c r="A76" s="175"/>
      <c r="B76" s="187"/>
      <c r="C76" s="25" t="s">
        <v>76</v>
      </c>
      <c r="D76" s="8"/>
      <c r="E76" s="8"/>
      <c r="F76" s="33"/>
      <c r="G76" s="8">
        <v>93.9</v>
      </c>
      <c r="H76" s="8">
        <v>100</v>
      </c>
      <c r="I76"/>
      <c r="J76"/>
      <c r="K76"/>
      <c r="L76"/>
      <c r="M76"/>
    </row>
    <row r="77" spans="1:13" ht="16.2" customHeight="1" thickBot="1" x14ac:dyDescent="0.3">
      <c r="A77" s="175"/>
      <c r="B77" s="186" t="s">
        <v>77</v>
      </c>
      <c r="C77" s="25" t="s">
        <v>60</v>
      </c>
      <c r="D77" s="8"/>
      <c r="E77" s="8"/>
      <c r="F77" s="33"/>
      <c r="G77" s="8">
        <v>17</v>
      </c>
      <c r="H77" s="8">
        <v>17</v>
      </c>
      <c r="I77"/>
      <c r="J77"/>
      <c r="K77"/>
      <c r="L77"/>
      <c r="M77"/>
    </row>
    <row r="78" spans="1:13" ht="16.2" customHeight="1" thickBot="1" x14ac:dyDescent="0.3">
      <c r="A78" s="175"/>
      <c r="B78" s="187"/>
      <c r="C78" s="25" t="s">
        <v>76</v>
      </c>
      <c r="D78" s="8"/>
      <c r="E78" s="8"/>
      <c r="F78" s="33"/>
      <c r="G78" s="8">
        <v>4.5</v>
      </c>
      <c r="H78" s="20">
        <f>15/20</f>
        <v>0.75</v>
      </c>
      <c r="I78"/>
      <c r="J78"/>
      <c r="K78"/>
      <c r="L78"/>
      <c r="M78"/>
    </row>
    <row r="79" spans="1:13" ht="16.2" customHeight="1" thickBot="1" x14ac:dyDescent="0.3">
      <c r="A79" s="175"/>
      <c r="B79" s="186" t="s">
        <v>78</v>
      </c>
      <c r="C79" s="25" t="s">
        <v>60</v>
      </c>
      <c r="D79" s="8"/>
      <c r="E79" s="8"/>
      <c r="F79" s="33"/>
      <c r="G79" s="8">
        <v>6</v>
      </c>
      <c r="H79" s="8">
        <v>6</v>
      </c>
      <c r="I79"/>
      <c r="J79"/>
      <c r="K79"/>
      <c r="L79"/>
      <c r="M79"/>
    </row>
    <row r="80" spans="1:13" ht="16.2" customHeight="1" thickBot="1" x14ac:dyDescent="0.3">
      <c r="A80" s="175"/>
      <c r="B80" s="187"/>
      <c r="C80" s="25" t="s">
        <v>76</v>
      </c>
      <c r="D80" s="8"/>
      <c r="E80" s="8"/>
      <c r="F80" s="33"/>
      <c r="G80" s="8">
        <v>1.6</v>
      </c>
      <c r="H80" s="8">
        <v>1.6</v>
      </c>
      <c r="I80"/>
      <c r="J80"/>
      <c r="K80"/>
      <c r="L80"/>
      <c r="M80"/>
    </row>
    <row r="81" spans="1:13" ht="16.2" customHeight="1" thickBot="1" x14ac:dyDescent="0.3">
      <c r="A81" s="175"/>
      <c r="B81" s="196" t="s">
        <v>79</v>
      </c>
      <c r="C81" s="197"/>
      <c r="D81" s="197"/>
      <c r="E81" s="197"/>
      <c r="F81" s="197"/>
      <c r="G81" s="197"/>
      <c r="H81" s="198"/>
      <c r="I81"/>
      <c r="J81"/>
      <c r="K81"/>
      <c r="L81"/>
      <c r="M81"/>
    </row>
    <row r="82" spans="1:13" ht="16.2" customHeight="1" thickBot="1" x14ac:dyDescent="0.3">
      <c r="A82" s="175"/>
      <c r="B82" s="186" t="s">
        <v>63</v>
      </c>
      <c r="C82" s="25" t="s">
        <v>60</v>
      </c>
      <c r="D82" s="8" t="s">
        <v>17</v>
      </c>
      <c r="E82" s="8"/>
      <c r="F82" s="33"/>
      <c r="G82" s="8">
        <v>80</v>
      </c>
      <c r="H82" s="9">
        <v>80</v>
      </c>
      <c r="I82"/>
      <c r="J82"/>
      <c r="K82"/>
      <c r="L82"/>
      <c r="M82"/>
    </row>
    <row r="83" spans="1:13" ht="16.2" customHeight="1" thickBot="1" x14ac:dyDescent="0.3">
      <c r="A83" s="175"/>
      <c r="B83" s="187"/>
      <c r="C83" s="31" t="s">
        <v>76</v>
      </c>
      <c r="D83" s="67"/>
      <c r="E83" s="67"/>
      <c r="F83" s="67"/>
      <c r="G83" s="68">
        <f>G82/G$75*100</f>
        <v>22.792022792022792</v>
      </c>
      <c r="H83" s="69">
        <f>H82/H$75*100</f>
        <v>21.390374331550802</v>
      </c>
      <c r="I83"/>
      <c r="J83"/>
      <c r="K83"/>
      <c r="L83"/>
      <c r="M83"/>
    </row>
    <row r="84" spans="1:13" ht="16.2" customHeight="1" thickBot="1" x14ac:dyDescent="0.3">
      <c r="A84" s="175"/>
      <c r="B84" s="186" t="s">
        <v>64</v>
      </c>
      <c r="C84" s="25" t="s">
        <v>60</v>
      </c>
      <c r="D84" s="8"/>
      <c r="E84" s="8"/>
      <c r="F84" s="33"/>
      <c r="G84" s="8">
        <v>172</v>
      </c>
      <c r="H84" s="9">
        <v>172</v>
      </c>
      <c r="I84"/>
      <c r="J84"/>
      <c r="K84"/>
      <c r="L84"/>
      <c r="M84"/>
    </row>
    <row r="85" spans="1:13" ht="16.2" customHeight="1" thickBot="1" x14ac:dyDescent="0.3">
      <c r="A85" s="175"/>
      <c r="B85" s="187"/>
      <c r="C85" s="31" t="s">
        <v>76</v>
      </c>
      <c r="D85" s="67"/>
      <c r="E85" s="67"/>
      <c r="F85" s="67"/>
      <c r="G85" s="68">
        <f>G84/G$75*100</f>
        <v>49.002849002849004</v>
      </c>
      <c r="H85" s="69">
        <f>H84/H$75*100</f>
        <v>45.989304812834227</v>
      </c>
      <c r="I85"/>
      <c r="J85"/>
      <c r="K85"/>
      <c r="L85"/>
      <c r="M85"/>
    </row>
    <row r="86" spans="1:13" ht="16.2" customHeight="1" thickBot="1" x14ac:dyDescent="0.3">
      <c r="A86" s="175"/>
      <c r="B86" s="186" t="s">
        <v>65</v>
      </c>
      <c r="C86" s="25" t="s">
        <v>60</v>
      </c>
      <c r="D86" s="8"/>
      <c r="E86" s="8"/>
      <c r="F86" s="33"/>
      <c r="G86" s="8">
        <v>122</v>
      </c>
      <c r="H86" s="9">
        <v>122</v>
      </c>
      <c r="I86"/>
      <c r="J86"/>
      <c r="K86"/>
      <c r="L86"/>
      <c r="M86"/>
    </row>
    <row r="87" spans="1:13" ht="16.2" customHeight="1" thickBot="1" x14ac:dyDescent="0.3">
      <c r="A87" s="175"/>
      <c r="B87" s="187"/>
      <c r="C87" s="31" t="s">
        <v>76</v>
      </c>
      <c r="D87" s="67"/>
      <c r="E87" s="67"/>
      <c r="F87" s="67"/>
      <c r="G87" s="68">
        <f>G86/G$75*100</f>
        <v>34.757834757834758</v>
      </c>
      <c r="H87" s="69">
        <f>H86/H$75*100</f>
        <v>32.620320855614978</v>
      </c>
      <c r="I87"/>
      <c r="J87"/>
      <c r="K87"/>
      <c r="L87"/>
      <c r="M87"/>
    </row>
    <row r="88" spans="1:13" ht="16.2" customHeight="1" thickBot="1" x14ac:dyDescent="0.3">
      <c r="A88" s="175"/>
      <c r="B88" s="199" t="s">
        <v>80</v>
      </c>
      <c r="C88" s="25" t="s">
        <v>60</v>
      </c>
      <c r="D88" s="8"/>
      <c r="E88" s="8"/>
      <c r="F88" s="33"/>
      <c r="G88" s="8">
        <v>20</v>
      </c>
      <c r="H88" s="9">
        <v>20</v>
      </c>
      <c r="I88"/>
      <c r="J88"/>
      <c r="K88"/>
      <c r="L88"/>
      <c r="M88"/>
    </row>
    <row r="89" spans="1:13" ht="16.2" customHeight="1" thickBot="1" x14ac:dyDescent="0.3">
      <c r="A89" s="175"/>
      <c r="B89" s="200"/>
      <c r="C89" s="25" t="s">
        <v>6</v>
      </c>
      <c r="D89" s="8"/>
      <c r="E89" s="8"/>
      <c r="F89" s="33"/>
      <c r="G89" s="8">
        <v>100</v>
      </c>
      <c r="H89" s="8">
        <v>100</v>
      </c>
      <c r="I89"/>
      <c r="J89"/>
      <c r="K89"/>
      <c r="L89"/>
      <c r="M89"/>
    </row>
    <row r="90" spans="1:13" ht="16.2" customHeight="1" thickBot="1" x14ac:dyDescent="0.3">
      <c r="A90" s="175"/>
      <c r="B90" s="196" t="s">
        <v>81</v>
      </c>
      <c r="C90" s="197"/>
      <c r="D90" s="197"/>
      <c r="E90" s="197"/>
      <c r="F90" s="197"/>
      <c r="G90" s="197"/>
      <c r="H90" s="198"/>
      <c r="I90"/>
      <c r="J90"/>
      <c r="K90"/>
      <c r="L90"/>
      <c r="M90"/>
    </row>
    <row r="91" spans="1:13" ht="16.2" customHeight="1" thickBot="1" x14ac:dyDescent="0.3">
      <c r="A91" s="175"/>
      <c r="B91" s="186" t="s">
        <v>63</v>
      </c>
      <c r="C91" s="25" t="s">
        <v>60</v>
      </c>
      <c r="D91" s="8"/>
      <c r="E91" s="8"/>
      <c r="F91" s="33"/>
      <c r="G91" s="8">
        <v>11</v>
      </c>
      <c r="H91" s="8">
        <v>13</v>
      </c>
      <c r="I91"/>
      <c r="J91"/>
      <c r="K91"/>
      <c r="L91"/>
      <c r="M91"/>
    </row>
    <row r="92" spans="1:13" ht="31.8" customHeight="1" thickBot="1" x14ac:dyDescent="0.3">
      <c r="A92" s="175"/>
      <c r="B92" s="187"/>
      <c r="C92" s="25" t="s">
        <v>61</v>
      </c>
      <c r="D92" s="8"/>
      <c r="E92" s="8"/>
      <c r="F92" s="33"/>
      <c r="G92" s="8">
        <v>100</v>
      </c>
      <c r="H92" s="8">
        <v>100</v>
      </c>
      <c r="I92"/>
      <c r="J92"/>
      <c r="K92"/>
      <c r="L92"/>
      <c r="M92"/>
    </row>
    <row r="93" spans="1:13" ht="16.2" customHeight="1" thickBot="1" x14ac:dyDescent="0.3">
      <c r="A93" s="175"/>
      <c r="B93" s="186" t="s">
        <v>64</v>
      </c>
      <c r="C93" s="25" t="s">
        <v>60</v>
      </c>
      <c r="D93" s="8"/>
      <c r="E93" s="8"/>
      <c r="F93" s="33"/>
      <c r="G93" s="8">
        <v>14</v>
      </c>
      <c r="H93" s="8">
        <v>12</v>
      </c>
      <c r="I93"/>
      <c r="J93"/>
      <c r="K93"/>
      <c r="L93"/>
      <c r="M93"/>
    </row>
    <row r="94" spans="1:13" ht="31.8" customHeight="1" thickBot="1" x14ac:dyDescent="0.3">
      <c r="A94" s="175"/>
      <c r="B94" s="187"/>
      <c r="C94" s="25" t="s">
        <v>61</v>
      </c>
      <c r="D94" s="8"/>
      <c r="E94" s="8"/>
      <c r="F94" s="33"/>
      <c r="G94" s="8">
        <v>100</v>
      </c>
      <c r="H94" s="8">
        <v>100</v>
      </c>
      <c r="I94"/>
      <c r="J94"/>
      <c r="K94"/>
      <c r="L94"/>
      <c r="M94"/>
    </row>
    <row r="95" spans="1:13" ht="16.2" customHeight="1" thickBot="1" x14ac:dyDescent="0.3">
      <c r="A95" s="175"/>
      <c r="B95" s="186" t="s">
        <v>65</v>
      </c>
      <c r="C95" s="25" t="s">
        <v>60</v>
      </c>
      <c r="D95" s="8"/>
      <c r="E95" s="8"/>
      <c r="F95" s="33"/>
      <c r="G95" s="8">
        <v>0</v>
      </c>
      <c r="H95" s="8">
        <v>1</v>
      </c>
      <c r="I95"/>
      <c r="J95"/>
      <c r="K95"/>
      <c r="L95"/>
      <c r="M95"/>
    </row>
    <row r="96" spans="1:13" ht="31.8" customHeight="1" thickBot="1" x14ac:dyDescent="0.3">
      <c r="A96" s="175"/>
      <c r="B96" s="187"/>
      <c r="C96" s="25" t="s">
        <v>61</v>
      </c>
      <c r="D96" s="8"/>
      <c r="E96" s="8"/>
      <c r="F96" s="33"/>
      <c r="G96" s="8">
        <v>0</v>
      </c>
      <c r="H96" s="8">
        <v>199</v>
      </c>
      <c r="I96"/>
      <c r="J96"/>
      <c r="K96"/>
      <c r="L96"/>
      <c r="M96"/>
    </row>
    <row r="97" spans="1:13" ht="16.2" customHeight="1" thickBot="1" x14ac:dyDescent="0.3">
      <c r="A97" s="175"/>
      <c r="B97" s="199" t="s">
        <v>82</v>
      </c>
      <c r="C97" s="25" t="s">
        <v>60</v>
      </c>
      <c r="D97" s="8">
        <v>813</v>
      </c>
      <c r="E97" s="8"/>
      <c r="F97" s="33"/>
      <c r="G97" s="8">
        <v>471</v>
      </c>
      <c r="H97" s="70"/>
      <c r="I97"/>
      <c r="J97"/>
      <c r="K97"/>
      <c r="L97"/>
      <c r="M97"/>
    </row>
    <row r="98" spans="1:13" ht="16.2" customHeight="1" thickBot="1" x14ac:dyDescent="0.3">
      <c r="A98" s="175"/>
      <c r="B98" s="200"/>
      <c r="C98" s="25" t="s">
        <v>6</v>
      </c>
      <c r="D98" s="8">
        <v>14.8</v>
      </c>
      <c r="E98" s="8"/>
      <c r="F98" s="33"/>
      <c r="G98" s="8">
        <v>13.45</v>
      </c>
      <c r="H98" s="70"/>
      <c r="I98"/>
      <c r="J98"/>
      <c r="K98"/>
      <c r="L98"/>
      <c r="M98"/>
    </row>
    <row r="99" spans="1:13" ht="16.2" customHeight="1" thickBot="1" x14ac:dyDescent="0.3">
      <c r="A99" s="175"/>
      <c r="B99" s="196" t="s">
        <v>83</v>
      </c>
      <c r="C99" s="197"/>
      <c r="D99" s="197"/>
      <c r="E99" s="197"/>
      <c r="F99" s="197"/>
      <c r="G99" s="197"/>
      <c r="H99" s="198"/>
      <c r="I99"/>
      <c r="J99"/>
      <c r="K99"/>
      <c r="L99"/>
      <c r="M99"/>
    </row>
    <row r="100" spans="1:13" ht="16.2" customHeight="1" thickBot="1" x14ac:dyDescent="0.3">
      <c r="A100" s="175"/>
      <c r="B100" s="186" t="s">
        <v>68</v>
      </c>
      <c r="C100" s="25" t="s">
        <v>60</v>
      </c>
      <c r="D100" s="33"/>
      <c r="E100" s="33"/>
      <c r="F100" s="33"/>
      <c r="G100" s="33">
        <v>25</v>
      </c>
      <c r="H100" s="8">
        <v>26</v>
      </c>
      <c r="I100"/>
      <c r="J100"/>
      <c r="K100"/>
      <c r="L100"/>
      <c r="M100"/>
    </row>
    <row r="101" spans="1:13" ht="16.2" customHeight="1" thickBot="1" x14ac:dyDescent="0.3">
      <c r="A101" s="175"/>
      <c r="B101" s="187"/>
      <c r="C101" s="25" t="s">
        <v>84</v>
      </c>
      <c r="D101" s="71"/>
      <c r="E101" s="71"/>
      <c r="F101" s="33"/>
      <c r="G101" s="33">
        <v>100</v>
      </c>
      <c r="H101" s="8">
        <v>100</v>
      </c>
      <c r="I101"/>
      <c r="J101"/>
      <c r="K101"/>
      <c r="L101"/>
      <c r="M101"/>
    </row>
    <row r="102" spans="1:13" ht="16.2" customHeight="1" thickBot="1" x14ac:dyDescent="0.3">
      <c r="A102" s="175"/>
      <c r="B102" s="186" t="s">
        <v>70</v>
      </c>
      <c r="C102" s="25" t="s">
        <v>60</v>
      </c>
      <c r="D102" s="33"/>
      <c r="E102" s="33"/>
      <c r="F102" s="33"/>
      <c r="G102" s="33">
        <v>102</v>
      </c>
      <c r="H102" s="8">
        <v>298</v>
      </c>
      <c r="I102"/>
      <c r="J102"/>
      <c r="K102"/>
      <c r="L102"/>
      <c r="M102"/>
    </row>
    <row r="103" spans="1:13" ht="16.2" customHeight="1" thickBot="1" x14ac:dyDescent="0.3">
      <c r="A103" s="175"/>
      <c r="B103" s="187"/>
      <c r="C103" s="25" t="s">
        <v>85</v>
      </c>
      <c r="D103" s="71"/>
      <c r="E103" s="71"/>
      <c r="F103" s="71"/>
      <c r="G103" s="33">
        <v>30</v>
      </c>
      <c r="H103" s="8">
        <v>83</v>
      </c>
      <c r="I103"/>
      <c r="J103"/>
      <c r="K103"/>
      <c r="L103"/>
      <c r="M103"/>
    </row>
    <row r="104" spans="1:13" ht="16.2" customHeight="1" thickBot="1" x14ac:dyDescent="0.3">
      <c r="A104" s="175"/>
      <c r="B104" s="186" t="s">
        <v>71</v>
      </c>
      <c r="C104" s="25" t="s">
        <v>60</v>
      </c>
      <c r="D104" s="33"/>
      <c r="E104" s="33"/>
      <c r="F104" s="33"/>
      <c r="G104" s="33">
        <v>344</v>
      </c>
      <c r="H104" s="9">
        <v>1288</v>
      </c>
      <c r="I104"/>
      <c r="J104"/>
      <c r="K104"/>
      <c r="L104"/>
      <c r="M104"/>
    </row>
    <row r="105" spans="1:13" ht="31.8" customHeight="1" thickBot="1" x14ac:dyDescent="0.3">
      <c r="A105" s="175"/>
      <c r="B105" s="187"/>
      <c r="C105" s="25" t="s">
        <v>86</v>
      </c>
      <c r="D105" s="33"/>
      <c r="E105" s="33"/>
      <c r="F105" s="33"/>
      <c r="G105" s="33">
        <v>9.8000000000000007</v>
      </c>
      <c r="H105" s="8">
        <v>25</v>
      </c>
      <c r="I105"/>
      <c r="J105"/>
      <c r="K105"/>
      <c r="L105"/>
      <c r="M105"/>
    </row>
    <row r="106" spans="1:13" ht="16.2" customHeight="1" thickBot="1" x14ac:dyDescent="0.3">
      <c r="A106" s="175"/>
      <c r="B106" s="196" t="s">
        <v>87</v>
      </c>
      <c r="C106" s="197"/>
      <c r="D106" s="197"/>
      <c r="E106" s="197"/>
      <c r="F106" s="197"/>
      <c r="G106" s="197"/>
      <c r="H106" s="198"/>
      <c r="I106"/>
      <c r="J106"/>
      <c r="K106"/>
      <c r="L106"/>
      <c r="M106"/>
    </row>
    <row r="107" spans="1:13" ht="16.2" customHeight="1" thickBot="1" x14ac:dyDescent="0.3">
      <c r="A107" s="175"/>
      <c r="B107" s="186" t="s">
        <v>63</v>
      </c>
      <c r="C107" s="25" t="s">
        <v>60</v>
      </c>
      <c r="D107" s="33"/>
      <c r="E107" s="33"/>
      <c r="F107" s="33"/>
      <c r="G107" s="33">
        <v>303</v>
      </c>
      <c r="H107" s="8">
        <v>603</v>
      </c>
      <c r="I107"/>
      <c r="J107"/>
      <c r="K107"/>
      <c r="L107"/>
      <c r="M107"/>
    </row>
    <row r="108" spans="1:13" ht="16.2" customHeight="1" thickBot="1" x14ac:dyDescent="0.3">
      <c r="A108" s="175"/>
      <c r="B108" s="187"/>
      <c r="C108" s="25" t="s">
        <v>88</v>
      </c>
      <c r="D108" s="33"/>
      <c r="E108" s="33"/>
      <c r="F108" s="33"/>
      <c r="G108" s="33">
        <v>9.6</v>
      </c>
      <c r="H108" s="34"/>
      <c r="I108"/>
      <c r="J108"/>
      <c r="K108"/>
      <c r="L108"/>
      <c r="M108"/>
    </row>
    <row r="109" spans="1:13" ht="16.2" customHeight="1" thickBot="1" x14ac:dyDescent="0.3">
      <c r="A109" s="175"/>
      <c r="B109" s="186" t="s">
        <v>64</v>
      </c>
      <c r="C109" s="25" t="s">
        <v>60</v>
      </c>
      <c r="D109" s="33"/>
      <c r="E109" s="33"/>
      <c r="F109" s="33"/>
      <c r="G109" s="33">
        <v>41</v>
      </c>
      <c r="H109" s="8">
        <v>218</v>
      </c>
      <c r="I109"/>
      <c r="J109"/>
      <c r="K109"/>
      <c r="L109"/>
      <c r="M109"/>
    </row>
    <row r="110" spans="1:13" ht="16.2" customHeight="1" thickBot="1" x14ac:dyDescent="0.3">
      <c r="A110" s="175"/>
      <c r="B110" s="187"/>
      <c r="C110" s="25" t="s">
        <v>89</v>
      </c>
      <c r="D110" s="33"/>
      <c r="E110" s="33"/>
      <c r="F110" s="33"/>
      <c r="G110" s="33">
        <v>11.71</v>
      </c>
      <c r="H110" s="34"/>
      <c r="I110"/>
      <c r="J110"/>
      <c r="K110"/>
      <c r="L110"/>
      <c r="M110"/>
    </row>
    <row r="111" spans="1:13" ht="16.2" customHeight="1" thickBot="1" x14ac:dyDescent="0.3">
      <c r="A111" s="175"/>
      <c r="B111" s="186" t="s">
        <v>65</v>
      </c>
      <c r="C111" s="25" t="s">
        <v>60</v>
      </c>
      <c r="D111" s="33"/>
      <c r="E111" s="33"/>
      <c r="F111" s="33"/>
      <c r="G111" s="33">
        <v>0</v>
      </c>
      <c r="H111" s="8">
        <v>0</v>
      </c>
      <c r="I111"/>
      <c r="J111"/>
      <c r="K111"/>
      <c r="L111"/>
      <c r="M111"/>
    </row>
    <row r="112" spans="1:13" ht="31.8" customHeight="1" thickBot="1" x14ac:dyDescent="0.3">
      <c r="A112" s="175"/>
      <c r="B112" s="187"/>
      <c r="C112" s="25" t="s">
        <v>90</v>
      </c>
      <c r="D112" s="33"/>
      <c r="E112" s="33"/>
      <c r="F112" s="33"/>
      <c r="G112" s="33">
        <v>0</v>
      </c>
      <c r="H112" s="8">
        <v>0</v>
      </c>
      <c r="I112"/>
      <c r="J112"/>
      <c r="K112"/>
      <c r="L112"/>
      <c r="M112"/>
    </row>
    <row r="113" spans="1:13" ht="15.6" customHeight="1" thickBot="1" x14ac:dyDescent="0.3">
      <c r="A113" s="175"/>
      <c r="B113" s="183" t="s">
        <v>91</v>
      </c>
      <c r="C113" s="184"/>
      <c r="D113" s="184"/>
      <c r="E113" s="184"/>
      <c r="F113" s="184"/>
      <c r="G113" s="184"/>
      <c r="H113" s="185"/>
      <c r="I113"/>
      <c r="J113"/>
      <c r="K113"/>
      <c r="L113"/>
      <c r="M113"/>
    </row>
    <row r="114" spans="1:13" ht="16.2" customHeight="1" thickBot="1" x14ac:dyDescent="0.3">
      <c r="A114" s="175"/>
      <c r="B114" s="196" t="s">
        <v>92</v>
      </c>
      <c r="C114" s="197"/>
      <c r="D114" s="197"/>
      <c r="E114" s="197"/>
      <c r="F114" s="197"/>
      <c r="G114" s="197"/>
      <c r="H114" s="198"/>
      <c r="I114"/>
      <c r="J114"/>
      <c r="K114"/>
      <c r="L114"/>
      <c r="M114"/>
    </row>
    <row r="115" spans="1:13" ht="16.2" customHeight="1" thickBot="1" x14ac:dyDescent="0.3">
      <c r="A115" s="175"/>
      <c r="B115" s="72" t="s">
        <v>93</v>
      </c>
      <c r="C115" s="38" t="s">
        <v>94</v>
      </c>
      <c r="D115" s="33" t="s">
        <v>17</v>
      </c>
      <c r="E115" s="33"/>
      <c r="F115" s="33"/>
      <c r="G115" s="33">
        <v>100</v>
      </c>
      <c r="H115" s="8">
        <v>100</v>
      </c>
      <c r="I115"/>
      <c r="J115"/>
      <c r="K115"/>
      <c r="L115"/>
      <c r="M115"/>
    </row>
    <row r="116" spans="1:13" ht="47.4" customHeight="1" thickBot="1" x14ac:dyDescent="0.3">
      <c r="A116" s="175"/>
      <c r="B116" s="72" t="s">
        <v>75</v>
      </c>
      <c r="C116" s="12" t="s">
        <v>95</v>
      </c>
      <c r="D116" s="33"/>
      <c r="E116" s="33"/>
      <c r="F116" s="33"/>
      <c r="G116" s="33">
        <v>100</v>
      </c>
      <c r="H116" s="8">
        <v>100</v>
      </c>
      <c r="I116"/>
      <c r="J116"/>
      <c r="K116"/>
      <c r="L116"/>
      <c r="M116"/>
    </row>
    <row r="117" spans="1:13" ht="16.2" customHeight="1" thickBot="1" x14ac:dyDescent="0.3">
      <c r="A117" s="175"/>
      <c r="B117" s="72" t="s">
        <v>77</v>
      </c>
      <c r="C117" s="12" t="s">
        <v>96</v>
      </c>
      <c r="D117" s="33"/>
      <c r="E117" s="33"/>
      <c r="F117" s="33"/>
      <c r="G117" s="33">
        <v>82</v>
      </c>
      <c r="H117" s="8">
        <v>79</v>
      </c>
      <c r="I117"/>
      <c r="J117"/>
      <c r="K117"/>
      <c r="L117"/>
      <c r="M117"/>
    </row>
    <row r="118" spans="1:13" ht="16.2" customHeight="1" thickBot="1" x14ac:dyDescent="0.3">
      <c r="A118" s="175"/>
      <c r="B118" s="72" t="s">
        <v>78</v>
      </c>
      <c r="C118" s="12" t="s">
        <v>97</v>
      </c>
      <c r="D118" s="33"/>
      <c r="E118" s="33"/>
      <c r="F118" s="33"/>
      <c r="G118" s="33">
        <v>85</v>
      </c>
      <c r="H118" s="8">
        <v>75</v>
      </c>
      <c r="I118"/>
      <c r="J118"/>
      <c r="K118"/>
      <c r="L118"/>
      <c r="M118"/>
    </row>
    <row r="119" spans="1:13" ht="16.2" customHeight="1" thickBot="1" x14ac:dyDescent="0.3">
      <c r="A119" s="175"/>
      <c r="B119" s="196" t="s">
        <v>98</v>
      </c>
      <c r="C119" s="197"/>
      <c r="D119" s="197"/>
      <c r="E119" s="197"/>
      <c r="F119" s="197"/>
      <c r="G119" s="197"/>
      <c r="H119" s="198"/>
      <c r="I119"/>
      <c r="J119"/>
      <c r="K119"/>
      <c r="L119"/>
      <c r="M119"/>
    </row>
    <row r="120" spans="1:13" ht="16.2" customHeight="1" thickBot="1" x14ac:dyDescent="0.3">
      <c r="A120" s="175"/>
      <c r="B120" s="72" t="s">
        <v>93</v>
      </c>
      <c r="C120" s="25" t="s">
        <v>94</v>
      </c>
      <c r="D120" s="33"/>
      <c r="E120" s="33"/>
      <c r="F120" s="33"/>
      <c r="G120" s="33">
        <v>100</v>
      </c>
      <c r="H120" s="8">
        <v>100</v>
      </c>
      <c r="I120"/>
      <c r="J120"/>
      <c r="K120"/>
      <c r="L120"/>
      <c r="M120"/>
    </row>
    <row r="121" spans="1:13" ht="47.4" customHeight="1" thickBot="1" x14ac:dyDescent="0.3">
      <c r="A121" s="175"/>
      <c r="B121" s="72" t="s">
        <v>75</v>
      </c>
      <c r="C121" s="25" t="s">
        <v>95</v>
      </c>
      <c r="D121" s="33"/>
      <c r="E121" s="33"/>
      <c r="F121" s="33"/>
      <c r="G121" s="33">
        <v>100</v>
      </c>
      <c r="H121" s="8">
        <v>100</v>
      </c>
      <c r="I121"/>
      <c r="J121"/>
      <c r="K121"/>
      <c r="L121"/>
      <c r="M121"/>
    </row>
    <row r="122" spans="1:13" ht="16.2" customHeight="1" thickBot="1" x14ac:dyDescent="0.3">
      <c r="A122" s="175"/>
      <c r="B122" s="72" t="s">
        <v>77</v>
      </c>
      <c r="C122" s="25" t="s">
        <v>96</v>
      </c>
      <c r="D122" s="33" t="s">
        <v>17</v>
      </c>
      <c r="E122" s="33"/>
      <c r="F122" s="33"/>
      <c r="G122" s="33">
        <v>82</v>
      </c>
      <c r="H122" s="8">
        <v>79</v>
      </c>
      <c r="I122"/>
      <c r="J122"/>
      <c r="K122"/>
      <c r="L122"/>
      <c r="M122"/>
    </row>
    <row r="123" spans="1:13" ht="16.2" customHeight="1" thickBot="1" x14ac:dyDescent="0.3">
      <c r="A123" s="175"/>
      <c r="B123" s="72" t="s">
        <v>78</v>
      </c>
      <c r="C123" s="25" t="s">
        <v>97</v>
      </c>
      <c r="D123" s="33" t="s">
        <v>17</v>
      </c>
      <c r="E123" s="33"/>
      <c r="F123" s="33"/>
      <c r="G123" s="33">
        <v>85</v>
      </c>
      <c r="H123" s="8">
        <v>75</v>
      </c>
      <c r="I123"/>
      <c r="J123"/>
      <c r="K123"/>
      <c r="L123"/>
      <c r="M123"/>
    </row>
    <row r="124" spans="1:13" ht="16.2" customHeight="1" thickBot="1" x14ac:dyDescent="0.3">
      <c r="A124" s="175"/>
      <c r="B124" s="196" t="s">
        <v>99</v>
      </c>
      <c r="C124" s="197"/>
      <c r="D124" s="197"/>
      <c r="E124" s="197"/>
      <c r="F124" s="197"/>
      <c r="G124" s="197"/>
      <c r="H124" s="198"/>
      <c r="I124"/>
      <c r="J124"/>
      <c r="K124"/>
      <c r="L124"/>
      <c r="M124"/>
    </row>
    <row r="125" spans="1:13" ht="16.2" customHeight="1" thickBot="1" x14ac:dyDescent="0.3">
      <c r="A125" s="175"/>
      <c r="B125" s="72" t="s">
        <v>93</v>
      </c>
      <c r="C125" s="25" t="s">
        <v>94</v>
      </c>
      <c r="D125" s="33"/>
      <c r="E125" s="33"/>
      <c r="F125" s="33"/>
      <c r="G125" s="33">
        <v>100</v>
      </c>
      <c r="H125" s="8">
        <v>100</v>
      </c>
      <c r="I125"/>
      <c r="J125"/>
      <c r="K125"/>
      <c r="L125"/>
      <c r="M125"/>
    </row>
    <row r="126" spans="1:13" ht="47.4" customHeight="1" thickBot="1" x14ac:dyDescent="0.3">
      <c r="A126" s="175"/>
      <c r="B126" s="72" t="s">
        <v>75</v>
      </c>
      <c r="C126" s="25" t="s">
        <v>95</v>
      </c>
      <c r="D126" s="33"/>
      <c r="E126" s="33"/>
      <c r="F126" s="33"/>
      <c r="G126" s="33">
        <v>100</v>
      </c>
      <c r="H126" s="8">
        <v>50</v>
      </c>
      <c r="I126"/>
      <c r="J126"/>
      <c r="K126"/>
      <c r="L126"/>
      <c r="M126"/>
    </row>
    <row r="127" spans="1:13" ht="16.2" customHeight="1" thickBot="1" x14ac:dyDescent="0.3">
      <c r="A127" s="175"/>
      <c r="B127" s="72" t="s">
        <v>77</v>
      </c>
      <c r="C127" s="25" t="s">
        <v>96</v>
      </c>
      <c r="D127" s="33"/>
      <c r="E127" s="33"/>
      <c r="F127" s="33"/>
      <c r="G127" s="33">
        <v>60</v>
      </c>
      <c r="H127" s="8">
        <v>85</v>
      </c>
      <c r="I127"/>
      <c r="J127"/>
      <c r="K127"/>
      <c r="L127"/>
      <c r="M127"/>
    </row>
    <row r="128" spans="1:13" ht="16.2" customHeight="1" thickBot="1" x14ac:dyDescent="0.3">
      <c r="A128" s="176"/>
      <c r="B128" s="72" t="s">
        <v>78</v>
      </c>
      <c r="C128" s="25" t="s">
        <v>97</v>
      </c>
      <c r="D128" s="33"/>
      <c r="E128" s="33"/>
      <c r="F128" s="33"/>
      <c r="G128" s="33" t="s">
        <v>17</v>
      </c>
      <c r="H128" s="70" t="s">
        <v>17</v>
      </c>
      <c r="I128"/>
      <c r="J128"/>
      <c r="K128"/>
      <c r="L128"/>
      <c r="M128"/>
    </row>
    <row r="129" spans="1:13" ht="15.6" customHeight="1" thickBot="1" x14ac:dyDescent="0.3">
      <c r="A129" s="190" t="s">
        <v>100</v>
      </c>
      <c r="B129" s="183" t="s">
        <v>101</v>
      </c>
      <c r="C129" s="184"/>
      <c r="D129" s="184"/>
      <c r="E129" s="184"/>
      <c r="F129" s="184"/>
      <c r="G129" s="184"/>
      <c r="H129" s="185"/>
      <c r="I129"/>
      <c r="J129"/>
      <c r="K129"/>
      <c r="L129"/>
      <c r="M129"/>
    </row>
    <row r="130" spans="1:13" ht="16.2" customHeight="1" thickBot="1" x14ac:dyDescent="0.3">
      <c r="A130" s="191"/>
      <c r="B130" s="199" t="s">
        <v>102</v>
      </c>
      <c r="C130" s="25" t="s">
        <v>103</v>
      </c>
      <c r="D130" s="33">
        <v>0</v>
      </c>
      <c r="E130" s="33"/>
      <c r="F130" s="33"/>
      <c r="G130" s="33">
        <v>0</v>
      </c>
      <c r="H130" s="8">
        <v>0</v>
      </c>
      <c r="I130"/>
      <c r="J130"/>
      <c r="K130"/>
      <c r="L130"/>
      <c r="M130"/>
    </row>
    <row r="131" spans="1:13" ht="16.2" customHeight="1" thickBot="1" x14ac:dyDescent="0.3">
      <c r="A131" s="191"/>
      <c r="B131" s="200"/>
      <c r="C131" s="25" t="s">
        <v>104</v>
      </c>
      <c r="D131" s="33"/>
      <c r="E131" s="33"/>
      <c r="F131" s="33"/>
      <c r="G131" s="33">
        <v>0</v>
      </c>
      <c r="H131" s="8">
        <v>0</v>
      </c>
      <c r="I131"/>
      <c r="J131"/>
      <c r="K131"/>
      <c r="L131"/>
      <c r="M131"/>
    </row>
    <row r="132" spans="1:13" ht="16.2" customHeight="1" thickBot="1" x14ac:dyDescent="0.3">
      <c r="A132" s="192"/>
      <c r="B132" s="27" t="s">
        <v>105</v>
      </c>
      <c r="C132" s="25" t="s">
        <v>104</v>
      </c>
      <c r="D132" s="33"/>
      <c r="E132" s="33"/>
      <c r="F132" s="33"/>
      <c r="G132" s="33">
        <v>0</v>
      </c>
      <c r="H132" s="8">
        <v>0</v>
      </c>
      <c r="I132"/>
      <c r="J132"/>
      <c r="K132"/>
      <c r="L132"/>
      <c r="M132"/>
    </row>
    <row r="133" spans="1:13" ht="15.6" customHeight="1" thickBot="1" x14ac:dyDescent="0.3">
      <c r="A133" s="190" t="s">
        <v>106</v>
      </c>
      <c r="B133" s="183" t="s">
        <v>107</v>
      </c>
      <c r="C133" s="184"/>
      <c r="D133" s="184"/>
      <c r="E133" s="184"/>
      <c r="F133" s="184"/>
      <c r="G133" s="184"/>
      <c r="H133" s="185"/>
      <c r="I133"/>
      <c r="J133"/>
      <c r="K133"/>
      <c r="L133"/>
      <c r="M133"/>
    </row>
    <row r="134" spans="1:13" ht="16.2" customHeight="1" thickBot="1" x14ac:dyDescent="0.3">
      <c r="A134" s="191"/>
      <c r="B134" s="27" t="s">
        <v>108</v>
      </c>
      <c r="C134" s="31" t="s">
        <v>109</v>
      </c>
      <c r="D134" s="67"/>
      <c r="E134" s="67"/>
      <c r="F134" s="67"/>
      <c r="G134" s="67">
        <f>SUM(G135:G138)</f>
        <v>10</v>
      </c>
      <c r="H134" s="73">
        <f>SUM(H135:H138)</f>
        <v>5</v>
      </c>
      <c r="I134"/>
      <c r="J134"/>
      <c r="K134"/>
      <c r="L134"/>
      <c r="M134"/>
    </row>
    <row r="135" spans="1:13" ht="16.2" customHeight="1" thickBot="1" x14ac:dyDescent="0.3">
      <c r="A135" s="191"/>
      <c r="B135" s="72" t="s">
        <v>110</v>
      </c>
      <c r="C135" s="25" t="s">
        <v>109</v>
      </c>
      <c r="D135" s="74"/>
      <c r="E135" s="8"/>
      <c r="F135" s="33"/>
      <c r="G135" s="8">
        <v>5</v>
      </c>
      <c r="H135" s="8">
        <v>1</v>
      </c>
      <c r="I135"/>
      <c r="J135"/>
      <c r="K135"/>
      <c r="L135"/>
      <c r="M135"/>
    </row>
    <row r="136" spans="1:13" ht="16.2" customHeight="1" thickBot="1" x14ac:dyDescent="0.3">
      <c r="A136" s="191"/>
      <c r="B136" s="72" t="s">
        <v>111</v>
      </c>
      <c r="C136" s="25" t="s">
        <v>109</v>
      </c>
      <c r="D136" s="8"/>
      <c r="E136" s="8"/>
      <c r="F136" s="33"/>
      <c r="G136" s="8">
        <v>2</v>
      </c>
      <c r="H136" s="8">
        <v>1</v>
      </c>
      <c r="I136"/>
      <c r="J136"/>
      <c r="K136"/>
      <c r="L136"/>
      <c r="M136"/>
    </row>
    <row r="137" spans="1:13" ht="16.2" customHeight="1" thickBot="1" x14ac:dyDescent="0.3">
      <c r="A137" s="191"/>
      <c r="B137" s="72" t="s">
        <v>112</v>
      </c>
      <c r="C137" s="25" t="s">
        <v>109</v>
      </c>
      <c r="D137" s="8"/>
      <c r="E137" s="8"/>
      <c r="F137" s="33"/>
      <c r="G137" s="8">
        <v>3</v>
      </c>
      <c r="H137" s="8">
        <v>3</v>
      </c>
      <c r="I137"/>
      <c r="J137"/>
      <c r="K137"/>
      <c r="L137"/>
      <c r="M137"/>
    </row>
    <row r="138" spans="1:13" ht="16.2" customHeight="1" thickBot="1" x14ac:dyDescent="0.3">
      <c r="A138" s="191"/>
      <c r="B138" s="72" t="s">
        <v>113</v>
      </c>
      <c r="C138" s="25" t="s">
        <v>109</v>
      </c>
      <c r="D138" s="8"/>
      <c r="E138" s="8"/>
      <c r="F138" s="33"/>
      <c r="G138" s="8">
        <v>0</v>
      </c>
      <c r="H138" s="8">
        <v>0</v>
      </c>
      <c r="I138"/>
      <c r="J138"/>
      <c r="K138"/>
      <c r="L138"/>
      <c r="M138"/>
    </row>
    <row r="139" spans="1:13" ht="16.2" customHeight="1" thickBot="1" x14ac:dyDescent="0.3">
      <c r="A139" s="191"/>
      <c r="B139" s="27" t="s">
        <v>114</v>
      </c>
      <c r="C139" s="25" t="s">
        <v>109</v>
      </c>
      <c r="D139" s="67"/>
      <c r="E139" s="67"/>
      <c r="F139" s="67"/>
      <c r="G139" s="67">
        <f>SUM(G140:G143)</f>
        <v>3</v>
      </c>
      <c r="H139" s="73">
        <f>SUM(H140:H143)</f>
        <v>5</v>
      </c>
      <c r="I139"/>
      <c r="J139"/>
      <c r="K139"/>
      <c r="L139"/>
      <c r="M139"/>
    </row>
    <row r="140" spans="1:13" ht="16.2" customHeight="1" thickBot="1" x14ac:dyDescent="0.3">
      <c r="A140" s="191"/>
      <c r="B140" s="72" t="s">
        <v>110</v>
      </c>
      <c r="C140" s="25" t="s">
        <v>109</v>
      </c>
      <c r="D140" s="8"/>
      <c r="E140" s="8"/>
      <c r="F140" s="33"/>
      <c r="G140" s="8">
        <v>3</v>
      </c>
      <c r="H140" s="8">
        <v>1</v>
      </c>
      <c r="I140"/>
      <c r="J140"/>
      <c r="K140"/>
      <c r="L140"/>
      <c r="M140"/>
    </row>
    <row r="141" spans="1:13" ht="16.2" customHeight="1" thickBot="1" x14ac:dyDescent="0.3">
      <c r="A141" s="191"/>
      <c r="B141" s="72" t="s">
        <v>111</v>
      </c>
      <c r="C141" s="25" t="s">
        <v>109</v>
      </c>
      <c r="D141" s="8"/>
      <c r="E141" s="8"/>
      <c r="F141" s="33"/>
      <c r="G141" s="8">
        <v>0</v>
      </c>
      <c r="H141" s="8">
        <v>1</v>
      </c>
      <c r="I141"/>
      <c r="J141"/>
      <c r="K141"/>
      <c r="L141"/>
      <c r="M141"/>
    </row>
    <row r="142" spans="1:13" ht="16.2" customHeight="1" thickBot="1" x14ac:dyDescent="0.3">
      <c r="A142" s="191"/>
      <c r="B142" s="72" t="s">
        <v>112</v>
      </c>
      <c r="C142" s="25" t="s">
        <v>109</v>
      </c>
      <c r="D142" s="8"/>
      <c r="E142" s="8"/>
      <c r="F142" s="33"/>
      <c r="G142" s="8">
        <v>0</v>
      </c>
      <c r="H142" s="8">
        <v>3</v>
      </c>
      <c r="I142"/>
      <c r="J142"/>
      <c r="K142"/>
      <c r="L142"/>
      <c r="M142"/>
    </row>
    <row r="143" spans="1:13" ht="16.2" customHeight="1" thickBot="1" x14ac:dyDescent="0.3">
      <c r="A143" s="191"/>
      <c r="B143" s="72" t="s">
        <v>115</v>
      </c>
      <c r="C143" s="25" t="s">
        <v>109</v>
      </c>
      <c r="D143" s="8"/>
      <c r="E143" s="8"/>
      <c r="F143" s="33"/>
      <c r="G143" s="8">
        <v>0</v>
      </c>
      <c r="H143" s="8">
        <v>0</v>
      </c>
      <c r="I143"/>
      <c r="J143"/>
      <c r="K143"/>
      <c r="L143"/>
      <c r="M143"/>
    </row>
    <row r="144" spans="1:13" ht="16.2" customHeight="1" thickBot="1" x14ac:dyDescent="0.3">
      <c r="A144" s="191"/>
      <c r="B144" s="27" t="s">
        <v>116</v>
      </c>
      <c r="C144" s="25" t="s">
        <v>109</v>
      </c>
      <c r="D144" s="67"/>
      <c r="E144" s="67"/>
      <c r="F144" s="67"/>
      <c r="G144" s="67">
        <f>SUM(G145:G148)</f>
        <v>5</v>
      </c>
      <c r="H144" s="73">
        <f>SUM(H145:H148)</f>
        <v>4</v>
      </c>
      <c r="I144"/>
      <c r="J144"/>
      <c r="K144"/>
      <c r="L144"/>
      <c r="M144"/>
    </row>
    <row r="145" spans="1:13" ht="16.2" customHeight="1" thickBot="1" x14ac:dyDescent="0.3">
      <c r="A145" s="191"/>
      <c r="B145" s="72" t="s">
        <v>110</v>
      </c>
      <c r="C145" s="25" t="s">
        <v>109</v>
      </c>
      <c r="D145" s="8"/>
      <c r="E145" s="8"/>
      <c r="F145" s="33"/>
      <c r="G145" s="8">
        <v>2</v>
      </c>
      <c r="H145" s="8">
        <v>1</v>
      </c>
      <c r="I145"/>
      <c r="J145"/>
      <c r="K145"/>
      <c r="L145"/>
      <c r="M145"/>
    </row>
    <row r="146" spans="1:13" ht="16.2" customHeight="1" thickBot="1" x14ac:dyDescent="0.3">
      <c r="A146" s="191"/>
      <c r="B146" s="72" t="s">
        <v>111</v>
      </c>
      <c r="C146" s="25" t="s">
        <v>109</v>
      </c>
      <c r="D146" s="8"/>
      <c r="E146" s="8"/>
      <c r="F146" s="33"/>
      <c r="G146" s="8">
        <v>0</v>
      </c>
      <c r="H146" s="8">
        <v>0</v>
      </c>
      <c r="I146"/>
      <c r="J146"/>
      <c r="K146"/>
      <c r="L146"/>
      <c r="M146"/>
    </row>
    <row r="147" spans="1:13" ht="16.2" customHeight="1" thickBot="1" x14ac:dyDescent="0.3">
      <c r="A147" s="191"/>
      <c r="B147" s="72" t="s">
        <v>112</v>
      </c>
      <c r="C147" s="25" t="s">
        <v>109</v>
      </c>
      <c r="D147" s="8"/>
      <c r="E147" s="8"/>
      <c r="F147" s="33"/>
      <c r="G147" s="8">
        <v>3</v>
      </c>
      <c r="H147" s="8">
        <v>3</v>
      </c>
      <c r="I147"/>
      <c r="J147"/>
      <c r="K147"/>
      <c r="L147"/>
      <c r="M147"/>
    </row>
    <row r="148" spans="1:13" ht="16.2" customHeight="1" thickBot="1" x14ac:dyDescent="0.3">
      <c r="A148" s="192"/>
      <c r="B148" s="72" t="s">
        <v>115</v>
      </c>
      <c r="C148" s="25" t="s">
        <v>109</v>
      </c>
      <c r="D148" s="8"/>
      <c r="E148" s="8"/>
      <c r="F148" s="33"/>
      <c r="G148" s="8">
        <v>0</v>
      </c>
      <c r="H148" s="8">
        <v>0</v>
      </c>
      <c r="I148"/>
      <c r="J148"/>
      <c r="K148"/>
      <c r="L148"/>
      <c r="M148"/>
    </row>
    <row r="149" spans="1:13" ht="15.6" customHeight="1" thickBot="1" x14ac:dyDescent="0.3">
      <c r="A149" s="190" t="s">
        <v>117</v>
      </c>
      <c r="B149" s="183" t="s">
        <v>118</v>
      </c>
      <c r="C149" s="184"/>
      <c r="D149" s="184"/>
      <c r="E149" s="184"/>
      <c r="F149" s="184"/>
      <c r="G149" s="184"/>
      <c r="H149" s="185"/>
      <c r="I149"/>
      <c r="J149"/>
      <c r="K149"/>
      <c r="L149"/>
      <c r="M149"/>
    </row>
    <row r="150" spans="1:13" ht="16.2" customHeight="1" thickBot="1" x14ac:dyDescent="0.3">
      <c r="A150" s="191"/>
      <c r="B150" s="45" t="s">
        <v>119</v>
      </c>
      <c r="C150" s="25" t="s">
        <v>109</v>
      </c>
      <c r="D150" s="8"/>
      <c r="E150" s="8"/>
      <c r="F150" s="33"/>
      <c r="G150" s="8">
        <v>0</v>
      </c>
      <c r="H150" s="8">
        <v>0</v>
      </c>
      <c r="I150"/>
      <c r="J150"/>
      <c r="K150"/>
      <c r="L150"/>
      <c r="M150"/>
    </row>
    <row r="151" spans="1:13" ht="16.2" customHeight="1" thickBot="1" x14ac:dyDescent="0.3">
      <c r="A151" s="191"/>
      <c r="B151" s="45" t="s">
        <v>120</v>
      </c>
      <c r="C151" s="25" t="s">
        <v>31</v>
      </c>
      <c r="D151" s="8"/>
      <c r="E151" s="8"/>
      <c r="F151" s="33"/>
      <c r="G151" s="8">
        <v>0</v>
      </c>
      <c r="H151" s="8">
        <v>0</v>
      </c>
      <c r="I151"/>
      <c r="J151"/>
      <c r="K151"/>
      <c r="L151"/>
      <c r="M151"/>
    </row>
    <row r="152" spans="1:13" ht="16.2" customHeight="1" thickBot="1" x14ac:dyDescent="0.3">
      <c r="A152" s="191"/>
      <c r="B152" s="193" t="s">
        <v>121</v>
      </c>
      <c r="C152" s="194"/>
      <c r="D152" s="194"/>
      <c r="E152" s="194"/>
      <c r="F152" s="194"/>
      <c r="G152" s="194"/>
      <c r="H152" s="195"/>
      <c r="I152"/>
      <c r="J152"/>
      <c r="K152"/>
      <c r="L152"/>
      <c r="M152"/>
    </row>
    <row r="153" spans="1:13" ht="16.2" customHeight="1" thickBot="1" x14ac:dyDescent="0.3">
      <c r="A153" s="191"/>
      <c r="B153" s="75" t="s">
        <v>122</v>
      </c>
      <c r="C153" s="25" t="s">
        <v>109</v>
      </c>
      <c r="D153" s="8"/>
      <c r="E153" s="8"/>
      <c r="F153" s="33"/>
      <c r="G153" s="8">
        <v>0</v>
      </c>
      <c r="H153" s="8">
        <v>0</v>
      </c>
      <c r="I153"/>
      <c r="J153"/>
      <c r="K153"/>
      <c r="L153"/>
      <c r="M153"/>
    </row>
    <row r="154" spans="1:13" ht="16.2" customHeight="1" thickBot="1" x14ac:dyDescent="0.3">
      <c r="A154" s="191"/>
      <c r="B154" s="75" t="s">
        <v>123</v>
      </c>
      <c r="C154" s="25" t="s">
        <v>31</v>
      </c>
      <c r="D154" s="8"/>
      <c r="E154" s="8"/>
      <c r="F154" s="33"/>
      <c r="G154" s="8">
        <v>0</v>
      </c>
      <c r="H154" s="8">
        <v>0</v>
      </c>
      <c r="I154"/>
      <c r="J154"/>
      <c r="K154"/>
      <c r="L154"/>
      <c r="M154"/>
    </row>
    <row r="155" spans="1:13" ht="16.2" customHeight="1" thickBot="1" x14ac:dyDescent="0.3">
      <c r="A155" s="191"/>
      <c r="B155" s="193" t="s">
        <v>124</v>
      </c>
      <c r="C155" s="194"/>
      <c r="D155" s="194"/>
      <c r="E155" s="194"/>
      <c r="F155" s="194"/>
      <c r="G155" s="194"/>
      <c r="H155" s="195"/>
      <c r="I155"/>
      <c r="J155"/>
      <c r="K155"/>
      <c r="L155"/>
      <c r="M155"/>
    </row>
    <row r="156" spans="1:13" ht="16.2" customHeight="1" thickBot="1" x14ac:dyDescent="0.3">
      <c r="A156" s="191"/>
      <c r="B156" s="75" t="s">
        <v>122</v>
      </c>
      <c r="C156" s="25" t="s">
        <v>109</v>
      </c>
      <c r="D156" s="8"/>
      <c r="E156" s="8"/>
      <c r="F156" s="33"/>
      <c r="G156" s="8">
        <v>0</v>
      </c>
      <c r="H156" s="8">
        <v>0</v>
      </c>
      <c r="I156"/>
      <c r="J156"/>
      <c r="K156"/>
      <c r="L156"/>
      <c r="M156"/>
    </row>
    <row r="157" spans="1:13" ht="16.2" customHeight="1" thickBot="1" x14ac:dyDescent="0.3">
      <c r="A157" s="191"/>
      <c r="B157" s="193" t="s">
        <v>125</v>
      </c>
      <c r="C157" s="194"/>
      <c r="D157" s="194"/>
      <c r="E157" s="194"/>
      <c r="F157" s="194"/>
      <c r="G157" s="194"/>
      <c r="H157" s="195"/>
      <c r="I157"/>
      <c r="J157"/>
      <c r="K157"/>
      <c r="L157"/>
      <c r="M157"/>
    </row>
    <row r="158" spans="1:13" ht="16.2" customHeight="1" thickBot="1" x14ac:dyDescent="0.3">
      <c r="A158" s="192"/>
      <c r="B158" s="75" t="s">
        <v>122</v>
      </c>
      <c r="C158" s="25" t="s">
        <v>109</v>
      </c>
      <c r="D158" s="8"/>
      <c r="E158" s="8"/>
      <c r="F158" s="33"/>
      <c r="G158" s="8">
        <v>0</v>
      </c>
      <c r="H158" s="8">
        <v>0</v>
      </c>
      <c r="I158"/>
      <c r="J158"/>
      <c r="K158"/>
      <c r="L158"/>
      <c r="M158"/>
    </row>
    <row r="159" spans="1:13" ht="16.2" customHeight="1" thickBot="1" x14ac:dyDescent="0.3">
      <c r="A159" s="30"/>
      <c r="B159" s="183" t="s">
        <v>126</v>
      </c>
      <c r="C159" s="184"/>
      <c r="D159" s="184"/>
      <c r="E159" s="184"/>
      <c r="F159" s="184"/>
      <c r="G159" s="184"/>
      <c r="H159" s="185"/>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80" t="s">
        <v>132</v>
      </c>
      <c r="B162" s="181"/>
      <c r="C162" s="181"/>
      <c r="D162" s="181"/>
      <c r="E162" s="181"/>
      <c r="F162" s="181"/>
      <c r="G162" s="181"/>
      <c r="H162" s="182"/>
      <c r="I162"/>
      <c r="J162"/>
      <c r="K162"/>
      <c r="L162"/>
      <c r="M162"/>
    </row>
    <row r="163" spans="1:13" ht="15.6" customHeight="1" thickBot="1" x14ac:dyDescent="0.3">
      <c r="A163" s="174" t="s">
        <v>10</v>
      </c>
      <c r="B163" s="180" t="s">
        <v>133</v>
      </c>
      <c r="C163" s="181"/>
      <c r="D163" s="181"/>
      <c r="E163" s="181"/>
      <c r="F163" s="181"/>
      <c r="G163" s="181"/>
      <c r="H163" s="182"/>
      <c r="I163"/>
      <c r="J163"/>
      <c r="K163"/>
      <c r="L163"/>
      <c r="M163"/>
    </row>
    <row r="164" spans="1:13" ht="16.2" customHeight="1" thickBot="1" x14ac:dyDescent="0.3">
      <c r="A164" s="175"/>
      <c r="B164" s="24" t="s">
        <v>134</v>
      </c>
      <c r="C164" s="25" t="s">
        <v>4</v>
      </c>
      <c r="D164" s="8"/>
      <c r="E164" s="7"/>
      <c r="F164" s="79"/>
      <c r="G164" s="7"/>
      <c r="H164" s="19">
        <f>H165+H167+H169</f>
        <v>197.60509071999996</v>
      </c>
      <c r="I164"/>
      <c r="J164"/>
      <c r="K164"/>
      <c r="L164"/>
      <c r="M164"/>
    </row>
    <row r="165" spans="1:13" ht="16.2" customHeight="1" thickBot="1" x14ac:dyDescent="0.3">
      <c r="A165" s="175"/>
      <c r="B165" s="186" t="s">
        <v>135</v>
      </c>
      <c r="C165" s="25" t="s">
        <v>4</v>
      </c>
      <c r="D165" s="8"/>
      <c r="E165" s="7"/>
      <c r="F165" s="7"/>
      <c r="G165" s="7"/>
      <c r="H165" s="19">
        <f>33209043.8/10^6</f>
        <v>33.209043800000003</v>
      </c>
      <c r="I165"/>
      <c r="J165"/>
      <c r="K165"/>
      <c r="L165"/>
      <c r="M165"/>
    </row>
    <row r="166" spans="1:13" ht="16.2" customHeight="1" thickBot="1" x14ac:dyDescent="0.3">
      <c r="A166" s="175"/>
      <c r="B166" s="187"/>
      <c r="C166" s="25" t="s">
        <v>136</v>
      </c>
      <c r="D166" s="8"/>
      <c r="E166" s="7"/>
      <c r="F166" s="7"/>
      <c r="G166" s="8"/>
      <c r="H166" s="19">
        <f>H165/$H$164*100</f>
        <v>16.805763292331445</v>
      </c>
      <c r="I166"/>
      <c r="J166"/>
      <c r="K166"/>
      <c r="L166"/>
      <c r="M166"/>
    </row>
    <row r="167" spans="1:13" ht="16.2" customHeight="1" thickBot="1" x14ac:dyDescent="0.3">
      <c r="A167" s="175"/>
      <c r="B167" s="186" t="s">
        <v>5</v>
      </c>
      <c r="C167" s="25" t="s">
        <v>4</v>
      </c>
      <c r="D167" s="8"/>
      <c r="E167" s="8"/>
      <c r="F167" s="8"/>
      <c r="G167" s="7"/>
      <c r="H167" s="19">
        <f>164108009.54/10^6</f>
        <v>164.10800953999998</v>
      </c>
      <c r="I167"/>
      <c r="J167"/>
      <c r="K167"/>
      <c r="L167"/>
      <c r="M167"/>
    </row>
    <row r="168" spans="1:13" ht="16.2" customHeight="1" thickBot="1" x14ac:dyDescent="0.3">
      <c r="A168" s="175"/>
      <c r="B168" s="187"/>
      <c r="C168" s="25" t="s">
        <v>136</v>
      </c>
      <c r="D168" s="8"/>
      <c r="E168" s="8"/>
      <c r="F168" s="8"/>
      <c r="G168" s="8"/>
      <c r="H168" s="19">
        <f>H167/$H$164*100</f>
        <v>83.048472558096051</v>
      </c>
      <c r="I168"/>
      <c r="J168"/>
      <c r="K168"/>
      <c r="L168"/>
      <c r="M168"/>
    </row>
    <row r="169" spans="1:13" ht="16.2" customHeight="1" thickBot="1" x14ac:dyDescent="0.3">
      <c r="A169" s="175"/>
      <c r="B169" s="186" t="s">
        <v>137</v>
      </c>
      <c r="C169" s="25" t="s">
        <v>4</v>
      </c>
      <c r="D169" s="8"/>
      <c r="E169" s="7"/>
      <c r="F169" s="7"/>
      <c r="G169" s="7"/>
      <c r="H169" s="19">
        <f>288037.38/10^6</f>
        <v>0.28803738000000001</v>
      </c>
      <c r="I169"/>
      <c r="J169"/>
      <c r="K169"/>
      <c r="L169"/>
      <c r="M169"/>
    </row>
    <row r="170" spans="1:13" ht="16.2" customHeight="1" thickBot="1" x14ac:dyDescent="0.3">
      <c r="A170" s="175"/>
      <c r="B170" s="187"/>
      <c r="C170" s="25" t="s">
        <v>136</v>
      </c>
      <c r="D170" s="8"/>
      <c r="E170" s="7"/>
      <c r="F170" s="7"/>
      <c r="G170" s="8"/>
      <c r="H170" s="19">
        <f>H169/$H$164*100</f>
        <v>0.14576414957251263</v>
      </c>
      <c r="I170"/>
      <c r="J170"/>
      <c r="K170"/>
      <c r="L170"/>
      <c r="M170"/>
    </row>
    <row r="171" spans="1:13" ht="15.6" customHeight="1" thickBot="1" x14ac:dyDescent="0.3">
      <c r="A171" s="175"/>
      <c r="B171" s="183" t="s">
        <v>138</v>
      </c>
      <c r="C171" s="184"/>
      <c r="D171" s="184"/>
      <c r="E171" s="184"/>
      <c r="F171" s="184"/>
      <c r="G171" s="184"/>
      <c r="H171" s="185"/>
      <c r="I171"/>
      <c r="J171"/>
      <c r="K171"/>
      <c r="L171"/>
      <c r="M171"/>
    </row>
    <row r="172" spans="1:13" ht="16.2" customHeight="1" thickBot="1" x14ac:dyDescent="0.3">
      <c r="A172" s="175"/>
      <c r="B172" s="27" t="s">
        <v>139</v>
      </c>
      <c r="C172" s="25" t="s">
        <v>4</v>
      </c>
      <c r="D172" s="8"/>
      <c r="E172" s="7"/>
      <c r="F172" s="7"/>
      <c r="G172" s="7"/>
      <c r="H172" s="7">
        <v>43.76</v>
      </c>
      <c r="I172"/>
      <c r="J172"/>
      <c r="K172"/>
      <c r="L172"/>
      <c r="M172"/>
    </row>
    <row r="173" spans="1:13" ht="16.2" customHeight="1" thickBot="1" x14ac:dyDescent="0.3">
      <c r="A173" s="175"/>
      <c r="B173" s="188" t="s">
        <v>140</v>
      </c>
      <c r="C173" s="25" t="s">
        <v>4</v>
      </c>
      <c r="D173" s="8"/>
      <c r="E173" s="7"/>
      <c r="F173" s="7"/>
      <c r="G173" s="7"/>
      <c r="H173" s="19">
        <f>(H174*(80400/(20*8)))/1000000</f>
        <v>16.242307499999999</v>
      </c>
      <c r="I173" s="61"/>
      <c r="J173"/>
      <c r="K173"/>
      <c r="L173" s="61"/>
      <c r="M173" s="61"/>
    </row>
    <row r="174" spans="1:13" ht="16.2" customHeight="1" thickBot="1" x14ac:dyDescent="0.3">
      <c r="A174" s="175"/>
      <c r="B174" s="189"/>
      <c r="C174" s="25" t="s">
        <v>141</v>
      </c>
      <c r="D174" s="13"/>
      <c r="E174" s="29"/>
      <c r="F174" s="29"/>
      <c r="G174" s="13"/>
      <c r="H174" s="13">
        <v>32323</v>
      </c>
      <c r="I174"/>
      <c r="J174"/>
      <c r="K174"/>
      <c r="L174"/>
      <c r="M174"/>
    </row>
    <row r="175" spans="1:13" ht="16.2" customHeight="1" thickBot="1" x14ac:dyDescent="0.3">
      <c r="A175" s="175"/>
      <c r="B175" s="24" t="s">
        <v>142</v>
      </c>
      <c r="C175" s="25" t="s">
        <v>4</v>
      </c>
      <c r="D175" s="8"/>
      <c r="E175" s="8"/>
      <c r="F175" s="8"/>
      <c r="G175" s="7"/>
      <c r="H175" s="7">
        <v>180.97</v>
      </c>
      <c r="I175"/>
      <c r="J175"/>
      <c r="K175"/>
      <c r="L175"/>
      <c r="M175"/>
    </row>
    <row r="176" spans="1:13" ht="16.2" customHeight="1" thickBot="1" x14ac:dyDescent="0.3">
      <c r="A176" s="176"/>
      <c r="B176" s="24" t="s">
        <v>143</v>
      </c>
      <c r="C176" s="25" t="s">
        <v>4</v>
      </c>
      <c r="D176" s="8"/>
      <c r="E176" s="8"/>
      <c r="F176" s="8"/>
      <c r="G176" s="8"/>
      <c r="H176" s="7">
        <v>14.89</v>
      </c>
      <c r="I176"/>
      <c r="J176"/>
      <c r="K176" s="61"/>
      <c r="L176"/>
      <c r="M176" s="61"/>
    </row>
    <row r="177" spans="1:13" ht="15.6" customHeight="1" thickBot="1" x14ac:dyDescent="0.3">
      <c r="A177" s="174" t="s">
        <v>144</v>
      </c>
      <c r="B177" s="180" t="s">
        <v>145</v>
      </c>
      <c r="C177" s="181"/>
      <c r="D177" s="181"/>
      <c r="E177" s="181"/>
      <c r="F177" s="181"/>
      <c r="G177" s="181"/>
      <c r="H177" s="182"/>
      <c r="I177"/>
      <c r="J177"/>
      <c r="K177"/>
      <c r="L177"/>
      <c r="M177"/>
    </row>
    <row r="178" spans="1:13" ht="31.8" customHeight="1" thickBot="1" x14ac:dyDescent="0.3">
      <c r="A178" s="175"/>
      <c r="B178" s="27" t="s">
        <v>146</v>
      </c>
      <c r="C178" s="25" t="s">
        <v>6</v>
      </c>
      <c r="D178" s="8">
        <v>100</v>
      </c>
      <c r="E178" s="8"/>
      <c r="F178" s="8"/>
      <c r="G178" s="8">
        <v>100</v>
      </c>
      <c r="H178" s="8">
        <v>100</v>
      </c>
      <c r="I178"/>
      <c r="J178"/>
      <c r="K178" s="80"/>
      <c r="L178" s="81"/>
      <c r="M178" s="80"/>
    </row>
    <row r="179" spans="1:13" ht="16.2" customHeight="1" thickBot="1" x14ac:dyDescent="0.3">
      <c r="A179" s="175"/>
      <c r="B179" s="24" t="s">
        <v>147</v>
      </c>
      <c r="C179" s="25" t="s">
        <v>6</v>
      </c>
      <c r="D179" s="8" t="s">
        <v>17</v>
      </c>
      <c r="E179" s="8"/>
      <c r="F179" s="82"/>
      <c r="G179" s="82">
        <v>86.2</v>
      </c>
      <c r="H179" s="8">
        <v>89.24</v>
      </c>
      <c r="I179"/>
      <c r="J179"/>
      <c r="K179" s="61"/>
      <c r="L179"/>
      <c r="M179" s="61"/>
    </row>
    <row r="180" spans="1:13" ht="16.2" customHeight="1" thickBot="1" x14ac:dyDescent="0.3">
      <c r="A180" s="175"/>
      <c r="B180" s="24" t="s">
        <v>148</v>
      </c>
      <c r="C180" s="25" t="s">
        <v>6</v>
      </c>
      <c r="D180" s="8" t="s">
        <v>17</v>
      </c>
      <c r="E180" s="8"/>
      <c r="F180" s="8"/>
      <c r="G180" s="8" t="s">
        <v>149</v>
      </c>
      <c r="H180" s="8" t="s">
        <v>149</v>
      </c>
      <c r="I180"/>
      <c r="J180"/>
      <c r="K180"/>
      <c r="L180"/>
      <c r="M180"/>
    </row>
    <row r="181" spans="1:13" ht="16.2" customHeight="1" thickBot="1" x14ac:dyDescent="0.3">
      <c r="A181" s="176"/>
      <c r="B181" s="24" t="s">
        <v>150</v>
      </c>
      <c r="C181" s="25" t="s">
        <v>6</v>
      </c>
      <c r="D181" s="8" t="s">
        <v>17</v>
      </c>
      <c r="E181" s="8"/>
      <c r="F181" s="8"/>
      <c r="G181" s="8" t="s">
        <v>149</v>
      </c>
      <c r="H181" s="8" t="s">
        <v>149</v>
      </c>
      <c r="I181"/>
      <c r="J181"/>
      <c r="K181"/>
      <c r="L181"/>
      <c r="M181"/>
    </row>
    <row r="182" spans="1:13" ht="15.6" customHeight="1" thickBot="1" x14ac:dyDescent="0.3">
      <c r="A182" s="180" t="s">
        <v>151</v>
      </c>
      <c r="B182" s="181"/>
      <c r="C182" s="181"/>
      <c r="D182" s="181"/>
      <c r="E182" s="181"/>
      <c r="F182" s="181"/>
      <c r="G182" s="181"/>
      <c r="H182" s="182"/>
      <c r="I182"/>
      <c r="J182"/>
      <c r="K182"/>
      <c r="L182"/>
      <c r="M182"/>
    </row>
    <row r="183" spans="1:13" ht="15.6" customHeight="1" thickBot="1" x14ac:dyDescent="0.3">
      <c r="A183" s="174" t="s">
        <v>10</v>
      </c>
      <c r="B183" s="180" t="s">
        <v>152</v>
      </c>
      <c r="C183" s="181"/>
      <c r="D183" s="181"/>
      <c r="E183" s="181"/>
      <c r="F183" s="181"/>
      <c r="G183" s="181"/>
      <c r="H183" s="182"/>
      <c r="I183"/>
      <c r="J183"/>
      <c r="K183"/>
      <c r="L183"/>
      <c r="M183"/>
    </row>
    <row r="184" spans="1:13" ht="18" customHeight="1" thickBot="1" x14ac:dyDescent="0.3">
      <c r="A184" s="176"/>
      <c r="B184" s="24" t="s">
        <v>153</v>
      </c>
      <c r="C184" s="25" t="s">
        <v>154</v>
      </c>
      <c r="D184" s="63"/>
      <c r="E184" s="63"/>
      <c r="F184" s="63"/>
      <c r="G184" s="63">
        <v>100</v>
      </c>
      <c r="H184" s="63">
        <v>100</v>
      </c>
      <c r="I184"/>
      <c r="J184"/>
      <c r="K184"/>
      <c r="L184"/>
      <c r="M184"/>
    </row>
    <row r="185" spans="1:13" ht="15.6" customHeight="1" thickBot="1" x14ac:dyDescent="0.3">
      <c r="A185" s="180" t="s">
        <v>155</v>
      </c>
      <c r="B185" s="181"/>
      <c r="C185" s="181"/>
      <c r="D185" s="181"/>
      <c r="E185" s="181"/>
      <c r="F185" s="181"/>
      <c r="G185" s="181"/>
      <c r="H185" s="182"/>
      <c r="I185"/>
      <c r="J185"/>
      <c r="K185"/>
      <c r="L185"/>
      <c r="M185"/>
    </row>
    <row r="186" spans="1:13" ht="16.2" customHeight="1" thickBot="1" x14ac:dyDescent="0.3">
      <c r="A186" s="174" t="s">
        <v>10</v>
      </c>
      <c r="B186" s="24" t="s">
        <v>156</v>
      </c>
      <c r="C186" s="25" t="s">
        <v>6</v>
      </c>
      <c r="D186" s="8">
        <v>84.6</v>
      </c>
      <c r="E186" s="8"/>
      <c r="F186" s="8"/>
      <c r="G186" s="8">
        <v>89.1</v>
      </c>
      <c r="H186" s="7">
        <v>92</v>
      </c>
      <c r="I186"/>
      <c r="J186"/>
      <c r="K186"/>
      <c r="L186"/>
      <c r="M186"/>
    </row>
    <row r="187" spans="1:13" ht="16.2" customHeight="1" thickBot="1" x14ac:dyDescent="0.3">
      <c r="A187" s="175"/>
      <c r="B187" s="24" t="s">
        <v>157</v>
      </c>
      <c r="C187" s="25" t="s">
        <v>158</v>
      </c>
      <c r="D187" s="8">
        <v>100</v>
      </c>
      <c r="E187" s="8"/>
      <c r="F187" s="8"/>
      <c r="G187" s="8">
        <v>100</v>
      </c>
      <c r="H187" s="8">
        <v>100</v>
      </c>
      <c r="I187"/>
      <c r="J187"/>
      <c r="K187"/>
      <c r="L187"/>
      <c r="M187"/>
    </row>
    <row r="188" spans="1:13" ht="16.2" customHeight="1" thickBot="1" x14ac:dyDescent="0.3">
      <c r="A188" s="175"/>
      <c r="B188" s="24" t="s">
        <v>159</v>
      </c>
      <c r="C188" s="25" t="s">
        <v>6</v>
      </c>
      <c r="D188" s="8" t="s">
        <v>17</v>
      </c>
      <c r="E188" s="8"/>
      <c r="F188" s="8"/>
      <c r="G188" s="8">
        <v>88.6</v>
      </c>
      <c r="H188" s="8">
        <v>90</v>
      </c>
      <c r="I188"/>
      <c r="J188"/>
      <c r="K188"/>
      <c r="L188"/>
      <c r="M188"/>
    </row>
    <row r="189" spans="1:13" ht="16.2" customHeight="1" thickBot="1" x14ac:dyDescent="0.3">
      <c r="A189" s="175"/>
      <c r="B189" s="24" t="s">
        <v>160</v>
      </c>
      <c r="C189" s="25" t="s">
        <v>161</v>
      </c>
      <c r="D189" s="8" t="s">
        <v>17</v>
      </c>
      <c r="E189" s="8"/>
      <c r="F189" s="8"/>
      <c r="G189" s="8" t="s">
        <v>17</v>
      </c>
      <c r="H189" s="8">
        <v>100</v>
      </c>
      <c r="I189"/>
      <c r="J189"/>
      <c r="K189"/>
      <c r="L189"/>
      <c r="M189"/>
    </row>
    <row r="190" spans="1:13" ht="16.2" customHeight="1" thickBot="1" x14ac:dyDescent="0.3">
      <c r="A190" s="176"/>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23"/>
      <c r="B1" s="224"/>
      <c r="C1" s="224"/>
      <c r="D1" s="224"/>
      <c r="E1" s="224"/>
      <c r="F1" s="224"/>
      <c r="G1" s="224"/>
      <c r="H1" s="225"/>
    </row>
    <row r="2" spans="1:8" ht="20.399999999999999" customHeight="1" x14ac:dyDescent="0.25">
      <c r="A2" s="226" t="s">
        <v>164</v>
      </c>
      <c r="B2" s="227"/>
      <c r="C2" s="227"/>
      <c r="D2" s="227"/>
      <c r="E2" s="227"/>
      <c r="F2" s="227"/>
      <c r="G2" s="227"/>
      <c r="H2" s="228"/>
    </row>
    <row r="3" spans="1:8" ht="18" customHeight="1" thickBot="1" x14ac:dyDescent="0.3">
      <c r="A3" s="229"/>
      <c r="B3" s="230"/>
      <c r="C3" s="230"/>
      <c r="D3" s="230"/>
      <c r="E3" s="230"/>
      <c r="F3" s="230"/>
      <c r="G3" s="230"/>
      <c r="H3" s="231"/>
    </row>
    <row r="4" spans="1:8" ht="15" customHeight="1" thickBot="1" x14ac:dyDescent="0.3">
      <c r="A4" s="212" t="s">
        <v>0</v>
      </c>
      <c r="B4" s="210" t="s">
        <v>1</v>
      </c>
      <c r="C4" s="210" t="s">
        <v>2</v>
      </c>
      <c r="D4" s="177" t="s">
        <v>3</v>
      </c>
      <c r="E4" s="178"/>
      <c r="F4" s="178"/>
      <c r="G4" s="178"/>
      <c r="H4" s="179"/>
    </row>
    <row r="5" spans="1:8" ht="15.6" customHeight="1" thickBot="1" x14ac:dyDescent="0.3">
      <c r="A5" s="213"/>
      <c r="B5" s="211"/>
      <c r="C5" s="211"/>
      <c r="D5" s="22">
        <v>2014</v>
      </c>
      <c r="E5" s="23">
        <v>2015</v>
      </c>
      <c r="F5" s="23">
        <v>2016</v>
      </c>
      <c r="G5" s="23">
        <v>2017</v>
      </c>
      <c r="H5" s="23">
        <v>2018</v>
      </c>
    </row>
    <row r="6" spans="1:8" ht="15.6" customHeight="1" thickBot="1" x14ac:dyDescent="0.3">
      <c r="A6" s="174" t="s">
        <v>165</v>
      </c>
      <c r="B6" s="84" t="s">
        <v>166</v>
      </c>
      <c r="C6" s="85"/>
      <c r="D6" s="85"/>
      <c r="E6" s="85"/>
      <c r="F6" s="85"/>
      <c r="G6" s="85"/>
      <c r="H6" s="86"/>
    </row>
    <row r="7" spans="1:8" ht="16.2" customHeight="1" thickBot="1" x14ac:dyDescent="0.3">
      <c r="A7" s="175"/>
      <c r="B7" s="27" t="s">
        <v>167</v>
      </c>
      <c r="C7" s="38" t="s">
        <v>168</v>
      </c>
      <c r="D7" s="77">
        <v>19.170000000000002</v>
      </c>
      <c r="E7" s="77">
        <v>21.46</v>
      </c>
      <c r="F7" s="87">
        <v>19.68</v>
      </c>
      <c r="G7" s="77">
        <v>22.46</v>
      </c>
      <c r="H7" s="39"/>
    </row>
    <row r="8" spans="1:8" ht="16.2" customHeight="1" thickBot="1" x14ac:dyDescent="0.3">
      <c r="A8" s="175"/>
      <c r="B8" s="27" t="s">
        <v>169</v>
      </c>
      <c r="C8" s="12" t="s">
        <v>168</v>
      </c>
      <c r="D8" s="8">
        <v>18.78</v>
      </c>
      <c r="E8" s="8">
        <v>21.07</v>
      </c>
      <c r="F8" s="33">
        <v>19.27</v>
      </c>
      <c r="G8" s="8">
        <v>22.04</v>
      </c>
      <c r="H8" s="40"/>
    </row>
    <row r="9" spans="1:8" ht="16.2" customHeight="1" thickBot="1" x14ac:dyDescent="0.3">
      <c r="A9" s="176"/>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190" t="s">
        <v>173</v>
      </c>
      <c r="B11" s="217" t="s">
        <v>174</v>
      </c>
      <c r="C11" s="218"/>
      <c r="D11" s="218"/>
      <c r="E11" s="218"/>
      <c r="F11" s="218"/>
      <c r="G11" s="218"/>
      <c r="H11" s="219"/>
    </row>
    <row r="12" spans="1:8" ht="16.2" customHeight="1" thickBot="1" x14ac:dyDescent="0.3">
      <c r="A12" s="191"/>
      <c r="B12" s="27" t="s">
        <v>175</v>
      </c>
      <c r="C12" s="12" t="s">
        <v>176</v>
      </c>
      <c r="D12" s="13">
        <v>35930829</v>
      </c>
      <c r="E12" s="13">
        <v>32015137</v>
      </c>
      <c r="F12" s="28">
        <v>33323759</v>
      </c>
      <c r="G12" s="13">
        <v>36150620</v>
      </c>
      <c r="H12" s="40"/>
    </row>
    <row r="13" spans="1:8" ht="16.2" customHeight="1" thickBot="1" x14ac:dyDescent="0.3">
      <c r="A13" s="191"/>
      <c r="B13" s="75" t="s">
        <v>177</v>
      </c>
      <c r="C13" s="12" t="s">
        <v>176</v>
      </c>
      <c r="D13" s="13">
        <v>9094839</v>
      </c>
      <c r="E13" s="13">
        <v>8998411</v>
      </c>
      <c r="F13" s="28">
        <v>9860065</v>
      </c>
      <c r="G13" s="13">
        <v>11029603</v>
      </c>
      <c r="H13" s="40"/>
    </row>
    <row r="14" spans="1:8" ht="16.2" customHeight="1" thickBot="1" x14ac:dyDescent="0.3">
      <c r="A14" s="191"/>
      <c r="B14" s="75" t="s">
        <v>178</v>
      </c>
      <c r="C14" s="12" t="s">
        <v>176</v>
      </c>
      <c r="D14" s="13">
        <v>314224</v>
      </c>
      <c r="E14" s="13">
        <v>776387</v>
      </c>
      <c r="F14" s="28">
        <v>800503</v>
      </c>
      <c r="G14" s="13">
        <v>589773</v>
      </c>
      <c r="H14" s="40"/>
    </row>
    <row r="15" spans="1:8" ht="16.2" customHeight="1" thickBot="1" x14ac:dyDescent="0.3">
      <c r="A15" s="191"/>
      <c r="B15" s="75" t="s">
        <v>179</v>
      </c>
      <c r="C15" s="12" t="s">
        <v>176</v>
      </c>
      <c r="D15" s="8">
        <v>0</v>
      </c>
      <c r="E15" s="8">
        <v>140</v>
      </c>
      <c r="F15" s="33">
        <v>329</v>
      </c>
      <c r="G15" s="8">
        <v>225</v>
      </c>
      <c r="H15" s="40"/>
    </row>
    <row r="16" spans="1:8" ht="16.2" customHeight="1" thickBot="1" x14ac:dyDescent="0.3">
      <c r="A16" s="191"/>
      <c r="B16" s="75" t="s">
        <v>180</v>
      </c>
      <c r="C16" s="12" t="s">
        <v>176</v>
      </c>
      <c r="D16" s="13">
        <v>179509</v>
      </c>
      <c r="E16" s="13">
        <v>93822</v>
      </c>
      <c r="F16" s="28">
        <v>46463</v>
      </c>
      <c r="G16" s="13">
        <v>3941</v>
      </c>
      <c r="H16" s="40"/>
    </row>
    <row r="17" spans="1:8" ht="16.2" customHeight="1" thickBot="1" x14ac:dyDescent="0.3">
      <c r="A17" s="191"/>
      <c r="B17" s="75" t="s">
        <v>181</v>
      </c>
      <c r="C17" s="12" t="s">
        <v>176</v>
      </c>
      <c r="D17" s="13">
        <v>4250</v>
      </c>
      <c r="E17" s="13">
        <v>5225</v>
      </c>
      <c r="F17" s="28">
        <v>5225</v>
      </c>
      <c r="G17" s="13">
        <v>5594</v>
      </c>
      <c r="H17" s="40"/>
    </row>
    <row r="18" spans="1:8" ht="16.2" customHeight="1" thickBot="1" x14ac:dyDescent="0.3">
      <c r="A18" s="191"/>
      <c r="B18" s="75" t="s">
        <v>182</v>
      </c>
      <c r="C18" s="12" t="s">
        <v>176</v>
      </c>
      <c r="D18" s="8">
        <v>683</v>
      </c>
      <c r="E18" s="8">
        <v>463</v>
      </c>
      <c r="F18" s="33">
        <v>463</v>
      </c>
      <c r="G18" s="13">
        <v>2540</v>
      </c>
      <c r="H18" s="40"/>
    </row>
    <row r="19" spans="1:8" ht="16.2" customHeight="1" thickBot="1" x14ac:dyDescent="0.3">
      <c r="A19" s="191"/>
      <c r="B19" s="75" t="s">
        <v>183</v>
      </c>
      <c r="C19" s="12" t="s">
        <v>176</v>
      </c>
      <c r="D19" s="13">
        <v>39422</v>
      </c>
      <c r="E19" s="13">
        <v>290839</v>
      </c>
      <c r="F19" s="28">
        <v>279836</v>
      </c>
      <c r="G19" s="13">
        <v>164327</v>
      </c>
      <c r="H19" s="40"/>
    </row>
    <row r="20" spans="1:8" ht="16.2" customHeight="1" thickBot="1" x14ac:dyDescent="0.3">
      <c r="A20" s="191"/>
      <c r="B20" s="75" t="s">
        <v>184</v>
      </c>
      <c r="C20" s="12" t="s">
        <v>176</v>
      </c>
      <c r="D20" s="13">
        <v>19485344</v>
      </c>
      <c r="E20" s="13">
        <v>17927883</v>
      </c>
      <c r="F20" s="28">
        <v>18243470</v>
      </c>
      <c r="G20" s="13">
        <v>19309773</v>
      </c>
      <c r="H20" s="40"/>
    </row>
    <row r="21" spans="1:8" ht="16.2" customHeight="1" thickBot="1" x14ac:dyDescent="0.3">
      <c r="A21" s="191"/>
      <c r="B21" s="75" t="s">
        <v>185</v>
      </c>
      <c r="C21" s="12" t="s">
        <v>176</v>
      </c>
      <c r="D21" s="13">
        <v>2370919</v>
      </c>
      <c r="E21" s="13">
        <v>1430090</v>
      </c>
      <c r="F21" s="28">
        <v>1933071</v>
      </c>
      <c r="G21" s="13">
        <v>2268162</v>
      </c>
      <c r="H21" s="40"/>
    </row>
    <row r="22" spans="1:8" ht="16.2" customHeight="1" thickBot="1" x14ac:dyDescent="0.3">
      <c r="A22" s="191"/>
      <c r="B22" s="75" t="s">
        <v>186</v>
      </c>
      <c r="C22" s="12" t="s">
        <v>176</v>
      </c>
      <c r="D22" s="13">
        <v>5969426</v>
      </c>
      <c r="E22" s="13">
        <v>4277202</v>
      </c>
      <c r="F22" s="28">
        <v>7060698</v>
      </c>
      <c r="G22" s="13">
        <v>7800262</v>
      </c>
      <c r="H22" s="40"/>
    </row>
    <row r="23" spans="1:8" ht="16.2" customHeight="1" thickBot="1" x14ac:dyDescent="0.3">
      <c r="A23" s="191"/>
      <c r="B23" s="75" t="s">
        <v>187</v>
      </c>
      <c r="C23" s="12" t="s">
        <v>176</v>
      </c>
      <c r="D23" s="8" t="s">
        <v>17</v>
      </c>
      <c r="E23" s="8" t="s">
        <v>17</v>
      </c>
      <c r="F23" s="8" t="s">
        <v>17</v>
      </c>
      <c r="G23" s="8" t="s">
        <v>17</v>
      </c>
      <c r="H23" s="40"/>
    </row>
    <row r="24" spans="1:8" ht="16.2" customHeight="1" thickBot="1" x14ac:dyDescent="0.3">
      <c r="A24" s="191"/>
      <c r="B24" s="75" t="s">
        <v>188</v>
      </c>
      <c r="C24" s="12" t="s">
        <v>176</v>
      </c>
      <c r="D24" s="8" t="s">
        <v>17</v>
      </c>
      <c r="E24" s="8" t="s">
        <v>17</v>
      </c>
      <c r="F24" s="8" t="s">
        <v>17</v>
      </c>
      <c r="G24" s="8" t="s">
        <v>17</v>
      </c>
      <c r="H24" s="40"/>
    </row>
    <row r="25" spans="1:8" ht="16.2" customHeight="1" thickBot="1" x14ac:dyDescent="0.3">
      <c r="A25" s="191"/>
      <c r="B25" s="75" t="s">
        <v>189</v>
      </c>
      <c r="C25" s="12" t="s">
        <v>176</v>
      </c>
      <c r="D25" s="13">
        <v>29118272</v>
      </c>
      <c r="E25" s="13">
        <v>28093170</v>
      </c>
      <c r="F25" s="28">
        <v>29236355</v>
      </c>
      <c r="G25" s="13">
        <v>31105777</v>
      </c>
      <c r="H25" s="40"/>
    </row>
    <row r="26" spans="1:8" ht="16.2" customHeight="1" thickBot="1" x14ac:dyDescent="0.3">
      <c r="A26" s="191"/>
      <c r="B26" s="75" t="s">
        <v>190</v>
      </c>
      <c r="C26" s="12" t="s">
        <v>176</v>
      </c>
      <c r="D26" s="13">
        <v>8340345</v>
      </c>
      <c r="E26" s="13">
        <v>5707292</v>
      </c>
      <c r="F26" s="28">
        <v>8993769</v>
      </c>
      <c r="G26" s="13">
        <v>10068423</v>
      </c>
      <c r="H26" s="40"/>
    </row>
    <row r="27" spans="1:8" ht="16.2" customHeight="1" thickBot="1" x14ac:dyDescent="0.3">
      <c r="A27" s="191"/>
      <c r="B27" s="75" t="s">
        <v>191</v>
      </c>
      <c r="C27" s="12" t="s">
        <v>176</v>
      </c>
      <c r="D27" s="13">
        <v>2370919</v>
      </c>
      <c r="E27" s="13">
        <v>1430090</v>
      </c>
      <c r="F27" s="28">
        <v>1933071</v>
      </c>
      <c r="G27" s="13">
        <v>2268162</v>
      </c>
      <c r="H27" s="40"/>
    </row>
    <row r="28" spans="1:8" ht="31.8" customHeight="1" thickBot="1" x14ac:dyDescent="0.3">
      <c r="A28" s="191"/>
      <c r="B28" s="75" t="s">
        <v>192</v>
      </c>
      <c r="C28" s="12" t="s">
        <v>176</v>
      </c>
      <c r="D28" s="13">
        <v>5969426</v>
      </c>
      <c r="E28" s="13">
        <v>4277202</v>
      </c>
      <c r="F28" s="28">
        <v>7060698</v>
      </c>
      <c r="G28" s="13">
        <v>7800262</v>
      </c>
      <c r="H28" s="40"/>
    </row>
    <row r="29" spans="1:8" ht="16.2" customHeight="1" thickBot="1" x14ac:dyDescent="0.3">
      <c r="A29" s="191"/>
      <c r="B29" s="27" t="s">
        <v>193</v>
      </c>
      <c r="C29" s="12" t="s">
        <v>176</v>
      </c>
      <c r="D29" s="13">
        <v>1527788</v>
      </c>
      <c r="E29" s="13">
        <v>1785325</v>
      </c>
      <c r="F29" s="28">
        <v>4906364</v>
      </c>
      <c r="G29" s="13">
        <v>5023580</v>
      </c>
      <c r="H29" s="40"/>
    </row>
    <row r="30" spans="1:8" ht="16.2" customHeight="1" thickBot="1" x14ac:dyDescent="0.3">
      <c r="A30" s="191"/>
      <c r="B30" s="88" t="s">
        <v>194</v>
      </c>
      <c r="C30" s="12" t="s">
        <v>176</v>
      </c>
      <c r="D30" s="13">
        <v>1025761</v>
      </c>
      <c r="E30" s="13">
        <v>1366941</v>
      </c>
      <c r="F30" s="28">
        <v>1870397</v>
      </c>
      <c r="G30" s="13">
        <v>2041649</v>
      </c>
      <c r="H30" s="40"/>
    </row>
    <row r="31" spans="1:8" ht="16.2" customHeight="1" thickBot="1" x14ac:dyDescent="0.3">
      <c r="A31" s="191"/>
      <c r="B31" s="88" t="s">
        <v>195</v>
      </c>
      <c r="C31" s="12" t="s">
        <v>176</v>
      </c>
      <c r="D31" s="13">
        <v>502027</v>
      </c>
      <c r="E31" s="13">
        <v>418384</v>
      </c>
      <c r="F31" s="28">
        <v>3035968</v>
      </c>
      <c r="G31" s="13">
        <v>2981931</v>
      </c>
      <c r="H31" s="40"/>
    </row>
    <row r="32" spans="1:8" ht="16.2" customHeight="1" thickBot="1" x14ac:dyDescent="0.3">
      <c r="A32" s="191"/>
      <c r="B32" s="88" t="s">
        <v>196</v>
      </c>
      <c r="C32" s="12" t="s">
        <v>176</v>
      </c>
      <c r="D32" s="8" t="s">
        <v>17</v>
      </c>
      <c r="E32" s="8" t="s">
        <v>17</v>
      </c>
      <c r="F32" s="33" t="s">
        <v>17</v>
      </c>
      <c r="G32" s="8" t="s">
        <v>17</v>
      </c>
      <c r="H32" s="40"/>
    </row>
    <row r="33" spans="1:8" ht="16.2" customHeight="1" thickBot="1" x14ac:dyDescent="0.3">
      <c r="A33" s="191"/>
      <c r="B33" s="88" t="s">
        <v>197</v>
      </c>
      <c r="C33" s="12" t="s">
        <v>176</v>
      </c>
      <c r="D33" s="8" t="s">
        <v>17</v>
      </c>
      <c r="E33" s="8" t="s">
        <v>17</v>
      </c>
      <c r="F33" s="33" t="s">
        <v>17</v>
      </c>
      <c r="G33" s="8" t="s">
        <v>17</v>
      </c>
      <c r="H33" s="40"/>
    </row>
    <row r="34" spans="1:8" ht="31.8" customHeight="1" thickBot="1" x14ac:dyDescent="0.3">
      <c r="A34" s="191"/>
      <c r="B34" s="45" t="s">
        <v>198</v>
      </c>
      <c r="C34" s="12" t="s">
        <v>176</v>
      </c>
      <c r="D34" s="7">
        <v>7.0000000000000007E-2</v>
      </c>
      <c r="E34" s="7">
        <v>7.0000000000000007E-2</v>
      </c>
      <c r="F34" s="79">
        <v>16.399999999999999</v>
      </c>
      <c r="G34" s="7">
        <v>43.58</v>
      </c>
      <c r="H34" s="89"/>
    </row>
    <row r="35" spans="1:8" ht="16.2" customHeight="1" thickBot="1" x14ac:dyDescent="0.3">
      <c r="A35" s="191"/>
      <c r="B35" s="45" t="s">
        <v>199</v>
      </c>
      <c r="C35" s="12" t="s">
        <v>176</v>
      </c>
      <c r="D35" s="7">
        <v>0.03</v>
      </c>
      <c r="E35" s="7">
        <v>0.03</v>
      </c>
      <c r="F35" s="79">
        <v>16.36</v>
      </c>
      <c r="G35" s="7">
        <v>43.54</v>
      </c>
      <c r="H35" s="89"/>
    </row>
    <row r="36" spans="1:8" ht="16.2" customHeight="1" thickBot="1" x14ac:dyDescent="0.3">
      <c r="A36" s="191"/>
      <c r="B36" s="45" t="s">
        <v>200</v>
      </c>
      <c r="C36" s="12" t="s">
        <v>176</v>
      </c>
      <c r="D36" s="7">
        <v>0.04</v>
      </c>
      <c r="E36" s="7">
        <v>0.04</v>
      </c>
      <c r="F36" s="79">
        <v>0.04</v>
      </c>
      <c r="G36" s="7">
        <v>0.04</v>
      </c>
      <c r="H36" s="89"/>
    </row>
    <row r="37" spans="1:8" ht="16.2" customHeight="1" thickBot="1" x14ac:dyDescent="0.3">
      <c r="A37" s="191"/>
      <c r="B37" s="27" t="s">
        <v>201</v>
      </c>
      <c r="C37" s="12" t="s">
        <v>176</v>
      </c>
      <c r="D37" s="29">
        <v>35930829</v>
      </c>
      <c r="E37" s="29">
        <v>32015137</v>
      </c>
      <c r="F37" s="90">
        <v>33323759</v>
      </c>
      <c r="G37" s="29">
        <v>36150620</v>
      </c>
      <c r="H37" s="89"/>
    </row>
    <row r="38" spans="1:8" ht="16.2" customHeight="1" thickBot="1" x14ac:dyDescent="0.3">
      <c r="A38" s="191"/>
      <c r="B38" s="27" t="s">
        <v>202</v>
      </c>
      <c r="C38" s="12" t="s">
        <v>4</v>
      </c>
      <c r="D38" s="91">
        <v>34331</v>
      </c>
      <c r="E38" s="91">
        <v>33137</v>
      </c>
      <c r="F38" s="92">
        <v>34669</v>
      </c>
      <c r="G38" s="91">
        <v>34915</v>
      </c>
      <c r="H38" s="89"/>
    </row>
    <row r="39" spans="1:8" ht="16.2" customHeight="1" thickBot="1" x14ac:dyDescent="0.3">
      <c r="A39" s="191"/>
      <c r="B39" s="27" t="s">
        <v>203</v>
      </c>
      <c r="C39" s="12" t="s">
        <v>204</v>
      </c>
      <c r="D39" s="7">
        <v>100</v>
      </c>
      <c r="E39" s="7">
        <v>100</v>
      </c>
      <c r="F39" s="79">
        <v>100</v>
      </c>
      <c r="G39" s="8">
        <v>100</v>
      </c>
      <c r="H39" s="40"/>
    </row>
    <row r="40" spans="1:8" ht="16.2" customHeight="1" thickBot="1" x14ac:dyDescent="0.3">
      <c r="A40" s="192"/>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190" t="s">
        <v>211</v>
      </c>
      <c r="B43" s="27" t="s">
        <v>212</v>
      </c>
      <c r="C43" s="12" t="s">
        <v>176</v>
      </c>
      <c r="D43" s="29">
        <v>284003</v>
      </c>
      <c r="E43" s="29">
        <v>475138</v>
      </c>
      <c r="F43" s="90">
        <v>301414</v>
      </c>
      <c r="G43" s="29">
        <v>387756</v>
      </c>
      <c r="H43" s="40"/>
    </row>
    <row r="44" spans="1:8" ht="16.2" customHeight="1" thickBot="1" x14ac:dyDescent="0.3">
      <c r="A44" s="191"/>
      <c r="B44" s="88" t="s">
        <v>213</v>
      </c>
      <c r="C44" s="12" t="s">
        <v>176</v>
      </c>
      <c r="D44" s="29">
        <v>82191</v>
      </c>
      <c r="E44" s="29">
        <v>199870</v>
      </c>
      <c r="F44" s="90">
        <v>167570</v>
      </c>
      <c r="G44" s="29">
        <v>208068</v>
      </c>
      <c r="H44" s="40"/>
    </row>
    <row r="45" spans="1:8" ht="31.8" customHeight="1" thickBot="1" x14ac:dyDescent="0.3">
      <c r="A45" s="191"/>
      <c r="B45" s="27" t="s">
        <v>214</v>
      </c>
      <c r="C45" s="12" t="s">
        <v>176</v>
      </c>
      <c r="D45" s="29">
        <v>201813</v>
      </c>
      <c r="E45" s="29">
        <v>275268</v>
      </c>
      <c r="F45" s="90">
        <v>133844</v>
      </c>
      <c r="G45" s="29">
        <v>179687</v>
      </c>
      <c r="H45" s="40"/>
    </row>
    <row r="46" spans="1:8" ht="16.2" customHeight="1" thickBot="1" x14ac:dyDescent="0.3">
      <c r="A46" s="191"/>
      <c r="B46" s="88" t="s">
        <v>215</v>
      </c>
      <c r="C46" s="12" t="s">
        <v>176</v>
      </c>
      <c r="D46" s="29">
        <v>59195</v>
      </c>
      <c r="E46" s="29">
        <v>77177</v>
      </c>
      <c r="F46" s="90">
        <v>51590</v>
      </c>
      <c r="G46" s="29">
        <v>28536</v>
      </c>
      <c r="H46" s="40"/>
    </row>
    <row r="47" spans="1:8" ht="16.2" customHeight="1" thickBot="1" x14ac:dyDescent="0.3">
      <c r="A47" s="192"/>
      <c r="B47" s="88" t="s">
        <v>216</v>
      </c>
      <c r="C47" s="12" t="s">
        <v>176</v>
      </c>
      <c r="D47" s="29">
        <v>142618</v>
      </c>
      <c r="E47" s="29">
        <v>198091</v>
      </c>
      <c r="F47" s="90">
        <v>82253</v>
      </c>
      <c r="G47" s="29">
        <v>151151</v>
      </c>
      <c r="H47" s="40"/>
    </row>
    <row r="48" spans="1:8" ht="15.6" customHeight="1" thickBot="1" x14ac:dyDescent="0.3">
      <c r="A48" s="190" t="s">
        <v>217</v>
      </c>
      <c r="B48" s="217" t="s">
        <v>218</v>
      </c>
      <c r="C48" s="218"/>
      <c r="D48" s="218"/>
      <c r="E48" s="218"/>
      <c r="F48" s="218"/>
      <c r="G48" s="218"/>
      <c r="H48" s="219"/>
    </row>
    <row r="49" spans="1:8" ht="31.8" customHeight="1" thickBot="1" x14ac:dyDescent="0.3">
      <c r="A49" s="191"/>
      <c r="B49" s="27" t="s">
        <v>219</v>
      </c>
      <c r="C49" s="12" t="s">
        <v>220</v>
      </c>
      <c r="D49" s="62">
        <v>5.57</v>
      </c>
      <c r="E49" s="62">
        <v>5.42</v>
      </c>
      <c r="F49" s="93">
        <v>5.55</v>
      </c>
      <c r="G49" s="62">
        <v>5.89</v>
      </c>
      <c r="H49" s="89"/>
    </row>
    <row r="50" spans="1:8" ht="16.2" customHeight="1" thickBot="1" x14ac:dyDescent="0.3">
      <c r="A50" s="191"/>
      <c r="B50" s="27" t="s">
        <v>203</v>
      </c>
      <c r="C50" s="12" t="s">
        <v>204</v>
      </c>
      <c r="D50" s="63">
        <v>100</v>
      </c>
      <c r="E50" s="63">
        <v>100</v>
      </c>
      <c r="F50" s="93">
        <v>100</v>
      </c>
      <c r="G50" s="63">
        <v>100</v>
      </c>
      <c r="H50" s="40"/>
    </row>
    <row r="51" spans="1:8" ht="31.8" customHeight="1" thickBot="1" x14ac:dyDescent="0.3">
      <c r="A51" s="191"/>
      <c r="B51" s="27" t="s">
        <v>221</v>
      </c>
      <c r="C51" s="12" t="s">
        <v>222</v>
      </c>
      <c r="D51" s="94"/>
      <c r="E51" s="94"/>
      <c r="F51" s="95"/>
      <c r="G51" s="63">
        <v>5.91</v>
      </c>
      <c r="H51" s="40"/>
    </row>
    <row r="52" spans="1:8" ht="33.6" customHeight="1" thickBot="1" x14ac:dyDescent="0.3">
      <c r="A52" s="191"/>
      <c r="B52" s="27" t="s">
        <v>223</v>
      </c>
      <c r="C52" s="12" t="s">
        <v>224</v>
      </c>
      <c r="D52" s="62">
        <v>1.83</v>
      </c>
      <c r="E52" s="62">
        <v>1.78</v>
      </c>
      <c r="F52" s="93">
        <v>1.88</v>
      </c>
      <c r="G52" s="62">
        <v>1.9</v>
      </c>
      <c r="H52" s="89"/>
    </row>
    <row r="53" spans="1:8" ht="16.2" customHeight="1" thickBot="1" x14ac:dyDescent="0.3">
      <c r="A53" s="191"/>
      <c r="B53" s="27" t="s">
        <v>203</v>
      </c>
      <c r="C53" s="12" t="s">
        <v>204</v>
      </c>
      <c r="D53" s="63">
        <v>100</v>
      </c>
      <c r="E53" s="63">
        <v>100</v>
      </c>
      <c r="F53" s="93">
        <v>100</v>
      </c>
      <c r="G53" s="63">
        <v>100</v>
      </c>
      <c r="H53" s="40"/>
    </row>
    <row r="54" spans="1:8" ht="31.8" customHeight="1" thickBot="1" x14ac:dyDescent="0.3">
      <c r="A54" s="192"/>
      <c r="B54" s="27" t="s">
        <v>225</v>
      </c>
      <c r="C54" s="12" t="s">
        <v>226</v>
      </c>
      <c r="D54" s="94"/>
      <c r="E54" s="94"/>
      <c r="F54" s="95"/>
      <c r="G54" s="63">
        <v>1.99</v>
      </c>
      <c r="H54" s="40"/>
    </row>
    <row r="55" spans="1:8" ht="31.8" customHeight="1" thickBot="1" x14ac:dyDescent="0.3">
      <c r="A55" s="190" t="s">
        <v>227</v>
      </c>
      <c r="B55" s="27" t="s">
        <v>228</v>
      </c>
      <c r="C55" s="12" t="s">
        <v>229</v>
      </c>
      <c r="D55" s="63">
        <v>1.82</v>
      </c>
      <c r="E55" s="63">
        <v>1.77</v>
      </c>
      <c r="F55" s="96">
        <v>1.87</v>
      </c>
      <c r="G55" s="63">
        <v>1.89</v>
      </c>
      <c r="H55" s="40"/>
    </row>
    <row r="56" spans="1:8" ht="31.8" customHeight="1" thickBot="1" x14ac:dyDescent="0.3">
      <c r="A56" s="192"/>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190" t="s">
        <v>10</v>
      </c>
      <c r="B60" s="27" t="s">
        <v>241</v>
      </c>
      <c r="C60" s="12" t="s">
        <v>242</v>
      </c>
      <c r="D60" s="60">
        <v>78000</v>
      </c>
      <c r="E60" s="60">
        <v>78000</v>
      </c>
      <c r="F60" s="97">
        <v>78000</v>
      </c>
      <c r="G60" s="60">
        <v>78000</v>
      </c>
      <c r="H60" s="40"/>
    </row>
    <row r="61" spans="1:8" ht="27.75" customHeight="1" thickBot="1" x14ac:dyDescent="0.3">
      <c r="A61" s="191"/>
      <c r="B61" s="64" t="s">
        <v>243</v>
      </c>
      <c r="C61" s="64" t="s">
        <v>244</v>
      </c>
      <c r="D61" s="60">
        <v>78000</v>
      </c>
      <c r="E61" s="60">
        <v>78000</v>
      </c>
      <c r="F61" s="97">
        <v>78000</v>
      </c>
      <c r="G61" s="60">
        <v>78000</v>
      </c>
      <c r="H61" s="98"/>
    </row>
    <row r="62" spans="1:8" ht="15.6" customHeight="1" thickBot="1" x14ac:dyDescent="0.3">
      <c r="A62" s="190" t="s">
        <v>245</v>
      </c>
      <c r="B62" s="217" t="s">
        <v>246</v>
      </c>
      <c r="C62" s="218"/>
      <c r="D62" s="218"/>
      <c r="E62" s="218"/>
      <c r="F62" s="218"/>
      <c r="G62" s="218"/>
      <c r="H62" s="219"/>
    </row>
    <row r="63" spans="1:8" ht="16.2" customHeight="1" thickBot="1" x14ac:dyDescent="0.3">
      <c r="A63" s="191"/>
      <c r="B63" s="27" t="s">
        <v>247</v>
      </c>
      <c r="C63" s="12" t="s">
        <v>248</v>
      </c>
      <c r="D63" s="13">
        <v>1595</v>
      </c>
      <c r="E63" s="13">
        <v>1543</v>
      </c>
      <c r="F63" s="28">
        <v>1413</v>
      </c>
      <c r="G63" s="13">
        <v>1130</v>
      </c>
      <c r="H63" s="40"/>
    </row>
    <row r="64" spans="1:8" ht="16.2" customHeight="1" thickBot="1" x14ac:dyDescent="0.3">
      <c r="A64" s="191"/>
      <c r="B64" s="27" t="s">
        <v>203</v>
      </c>
      <c r="C64" s="12" t="s">
        <v>204</v>
      </c>
      <c r="D64" s="8">
        <v>100</v>
      </c>
      <c r="E64" s="8">
        <v>100</v>
      </c>
      <c r="F64" s="33">
        <v>100</v>
      </c>
      <c r="G64" s="8">
        <v>100</v>
      </c>
      <c r="H64" s="40"/>
    </row>
    <row r="65" spans="1:8" ht="16.2" customHeight="1" thickBot="1" x14ac:dyDescent="0.3">
      <c r="A65" s="191"/>
      <c r="B65" s="27" t="s">
        <v>249</v>
      </c>
      <c r="C65" s="12" t="s">
        <v>248</v>
      </c>
      <c r="D65" s="99"/>
      <c r="E65" s="99"/>
      <c r="F65" s="99"/>
      <c r="G65" s="13">
        <v>1413</v>
      </c>
      <c r="H65" s="40"/>
    </row>
    <row r="66" spans="1:8" ht="47.4" customHeight="1" thickBot="1" x14ac:dyDescent="0.3">
      <c r="A66" s="191"/>
      <c r="B66" s="27" t="s">
        <v>250</v>
      </c>
      <c r="C66" s="12" t="s">
        <v>251</v>
      </c>
      <c r="D66" s="8">
        <v>71.040000000000006</v>
      </c>
      <c r="E66" s="8">
        <v>67.87</v>
      </c>
      <c r="F66" s="33">
        <v>96.6</v>
      </c>
      <c r="G66" s="8">
        <v>49.22</v>
      </c>
      <c r="H66" s="40"/>
    </row>
    <row r="67" spans="1:8" ht="16.2" customHeight="1" thickBot="1" x14ac:dyDescent="0.3">
      <c r="A67" s="191"/>
      <c r="B67" s="27" t="s">
        <v>252</v>
      </c>
      <c r="C67" s="12" t="s">
        <v>253</v>
      </c>
      <c r="D67" s="13">
        <v>3613</v>
      </c>
      <c r="E67" s="13">
        <v>3606</v>
      </c>
      <c r="F67" s="28">
        <v>3632</v>
      </c>
      <c r="G67" s="13">
        <v>3361</v>
      </c>
      <c r="H67" s="40"/>
    </row>
    <row r="68" spans="1:8" ht="16.2" customHeight="1" thickBot="1" x14ac:dyDescent="0.3">
      <c r="A68" s="191"/>
      <c r="B68" s="27" t="s">
        <v>203</v>
      </c>
      <c r="C68" s="12" t="s">
        <v>204</v>
      </c>
      <c r="D68" s="8">
        <v>100</v>
      </c>
      <c r="E68" s="8">
        <v>100</v>
      </c>
      <c r="F68" s="33">
        <v>100</v>
      </c>
      <c r="G68" s="8">
        <v>100</v>
      </c>
      <c r="H68" s="40"/>
    </row>
    <row r="69" spans="1:8" ht="16.2" customHeight="1" thickBot="1" x14ac:dyDescent="0.3">
      <c r="A69" s="191"/>
      <c r="B69" s="27" t="s">
        <v>254</v>
      </c>
      <c r="C69" s="12" t="s">
        <v>255</v>
      </c>
      <c r="D69" s="99"/>
      <c r="E69" s="99"/>
      <c r="F69" s="99"/>
      <c r="G69" s="8">
        <v>3.617</v>
      </c>
      <c r="H69" s="40"/>
    </row>
    <row r="70" spans="1:8" ht="47.4" customHeight="1" thickBot="1" x14ac:dyDescent="0.3">
      <c r="A70" s="191"/>
      <c r="B70" s="27" t="s">
        <v>256</v>
      </c>
      <c r="C70" s="12" t="s">
        <v>257</v>
      </c>
      <c r="D70" s="8">
        <v>161.91999999999999</v>
      </c>
      <c r="E70" s="8">
        <v>158.61000000000001</v>
      </c>
      <c r="F70" s="33">
        <v>175.66</v>
      </c>
      <c r="G70" s="8">
        <v>146.41</v>
      </c>
      <c r="H70" s="40"/>
    </row>
    <row r="71" spans="1:8" ht="16.2" customHeight="1" thickBot="1" x14ac:dyDescent="0.3">
      <c r="A71" s="191"/>
      <c r="B71" s="27" t="s">
        <v>258</v>
      </c>
      <c r="C71" s="12" t="s">
        <v>259</v>
      </c>
      <c r="D71" s="8">
        <v>968</v>
      </c>
      <c r="E71" s="8">
        <v>913</v>
      </c>
      <c r="F71" s="28">
        <v>1515</v>
      </c>
      <c r="G71" s="8">
        <v>408</v>
      </c>
      <c r="H71" s="40"/>
    </row>
    <row r="72" spans="1:8" ht="16.2" customHeight="1" thickBot="1" x14ac:dyDescent="0.3">
      <c r="A72" s="191"/>
      <c r="B72" s="27" t="s">
        <v>203</v>
      </c>
      <c r="C72" s="12" t="s">
        <v>204</v>
      </c>
      <c r="D72" s="8">
        <v>100</v>
      </c>
      <c r="E72" s="8">
        <v>100</v>
      </c>
      <c r="F72" s="33">
        <v>100</v>
      </c>
      <c r="G72" s="8">
        <v>100</v>
      </c>
      <c r="H72" s="40"/>
    </row>
    <row r="73" spans="1:8" ht="16.2" customHeight="1" thickBot="1" x14ac:dyDescent="0.3">
      <c r="A73" s="191"/>
      <c r="B73" s="27" t="s">
        <v>260</v>
      </c>
      <c r="C73" s="12" t="s">
        <v>259</v>
      </c>
      <c r="D73" s="99"/>
      <c r="E73" s="99"/>
      <c r="F73" s="99"/>
      <c r="G73" s="8">
        <v>941</v>
      </c>
      <c r="H73" s="40"/>
    </row>
    <row r="74" spans="1:8" ht="47.4" customHeight="1" thickBot="1" x14ac:dyDescent="0.3">
      <c r="A74" s="191"/>
      <c r="B74" s="27" t="s">
        <v>261</v>
      </c>
      <c r="C74" s="12" t="s">
        <v>262</v>
      </c>
      <c r="D74" s="8">
        <v>43.11</v>
      </c>
      <c r="E74" s="8">
        <v>40.159999999999997</v>
      </c>
      <c r="F74" s="33">
        <v>73.3</v>
      </c>
      <c r="G74" s="8">
        <v>17.79</v>
      </c>
      <c r="H74" s="40"/>
    </row>
    <row r="75" spans="1:8" ht="16.2" customHeight="1" thickBot="1" x14ac:dyDescent="0.3">
      <c r="A75" s="191"/>
      <c r="B75" s="27" t="s">
        <v>263</v>
      </c>
      <c r="C75" s="12" t="s">
        <v>264</v>
      </c>
      <c r="D75" s="8">
        <v>24</v>
      </c>
      <c r="E75" s="8">
        <v>3</v>
      </c>
      <c r="F75" s="33">
        <v>70</v>
      </c>
      <c r="G75" s="8">
        <v>25</v>
      </c>
      <c r="H75" s="40"/>
    </row>
    <row r="76" spans="1:8" ht="31.8" customHeight="1" thickBot="1" x14ac:dyDescent="0.3">
      <c r="A76" s="192"/>
      <c r="B76" s="27" t="s">
        <v>265</v>
      </c>
      <c r="C76" s="12" t="s">
        <v>266</v>
      </c>
      <c r="D76" s="8">
        <v>1.25</v>
      </c>
      <c r="E76" s="8">
        <v>0.14000000000000001</v>
      </c>
      <c r="F76" s="33">
        <v>4.0599999999999996</v>
      </c>
      <c r="G76" s="8">
        <v>1.08</v>
      </c>
      <c r="H76" s="40"/>
    </row>
    <row r="77" spans="1:8" ht="15" customHeight="1" x14ac:dyDescent="0.25">
      <c r="A77" s="174" t="s">
        <v>267</v>
      </c>
      <c r="B77" s="220" t="s">
        <v>268</v>
      </c>
      <c r="C77" s="221"/>
      <c r="D77" s="221"/>
      <c r="E77" s="221"/>
      <c r="F77" s="221"/>
      <c r="G77" s="221"/>
      <c r="H77" s="222"/>
    </row>
    <row r="78" spans="1:8" ht="18" customHeight="1" thickBot="1" x14ac:dyDescent="0.3">
      <c r="A78" s="175"/>
      <c r="B78" s="27" t="s">
        <v>269</v>
      </c>
      <c r="C78" s="12" t="s">
        <v>270</v>
      </c>
      <c r="D78" s="8">
        <v>38.61</v>
      </c>
      <c r="E78" s="8">
        <v>35.57</v>
      </c>
      <c r="F78" s="33">
        <v>41.98</v>
      </c>
      <c r="G78" s="8">
        <v>42.04</v>
      </c>
      <c r="H78" s="40"/>
    </row>
    <row r="79" spans="1:8" ht="18" customHeight="1" thickBot="1" x14ac:dyDescent="0.3">
      <c r="A79" s="175"/>
      <c r="B79" s="75" t="s">
        <v>271</v>
      </c>
      <c r="C79" s="12" t="s">
        <v>272</v>
      </c>
      <c r="D79" s="7">
        <v>13.15</v>
      </c>
      <c r="E79" s="7">
        <v>13.74</v>
      </c>
      <c r="F79" s="79">
        <v>13.33</v>
      </c>
      <c r="G79" s="8">
        <v>13.72</v>
      </c>
      <c r="H79" s="40"/>
    </row>
    <row r="80" spans="1:8" ht="18" customHeight="1" thickBot="1" x14ac:dyDescent="0.3">
      <c r="A80" s="175"/>
      <c r="B80" s="75" t="s">
        <v>273</v>
      </c>
      <c r="C80" s="12" t="s">
        <v>274</v>
      </c>
      <c r="D80" s="7">
        <v>5.52</v>
      </c>
      <c r="E80" s="7">
        <v>8.14</v>
      </c>
      <c r="F80" s="79">
        <v>9.73</v>
      </c>
      <c r="G80" s="8">
        <v>7.97</v>
      </c>
      <c r="H80" s="40"/>
    </row>
    <row r="81" spans="1:8" ht="18" customHeight="1" thickBot="1" x14ac:dyDescent="0.3">
      <c r="A81" s="175"/>
      <c r="B81" s="75" t="s">
        <v>275</v>
      </c>
      <c r="C81" s="12" t="s">
        <v>276</v>
      </c>
      <c r="D81" s="7">
        <v>0</v>
      </c>
      <c r="E81" s="7">
        <v>0</v>
      </c>
      <c r="F81" s="79">
        <v>0</v>
      </c>
      <c r="G81" s="8">
        <v>0</v>
      </c>
      <c r="H81" s="40"/>
    </row>
    <row r="82" spans="1:8" ht="18" customHeight="1" thickBot="1" x14ac:dyDescent="0.3">
      <c r="A82" s="175"/>
      <c r="B82" s="75" t="s">
        <v>277</v>
      </c>
      <c r="C82" s="12" t="s">
        <v>278</v>
      </c>
      <c r="D82" s="7">
        <v>19.93</v>
      </c>
      <c r="E82" s="7">
        <v>18.57</v>
      </c>
      <c r="F82" s="79">
        <v>18.920000000000002</v>
      </c>
      <c r="G82" s="8">
        <v>20.36</v>
      </c>
      <c r="H82" s="40"/>
    </row>
    <row r="83" spans="1:8" ht="18" customHeight="1" thickBot="1" x14ac:dyDescent="0.3">
      <c r="A83" s="175"/>
      <c r="B83" s="75" t="s">
        <v>279</v>
      </c>
      <c r="C83" s="12" t="s">
        <v>280</v>
      </c>
      <c r="D83" s="7">
        <v>0</v>
      </c>
      <c r="E83" s="7">
        <v>0</v>
      </c>
      <c r="F83" s="79">
        <v>0</v>
      </c>
      <c r="G83" s="8">
        <v>0</v>
      </c>
      <c r="H83" s="40"/>
    </row>
    <row r="84" spans="1:8" ht="18" customHeight="1" thickBot="1" x14ac:dyDescent="0.3">
      <c r="A84" s="175"/>
      <c r="B84" s="75" t="s">
        <v>281</v>
      </c>
      <c r="C84" s="12" t="s">
        <v>282</v>
      </c>
      <c r="D84" s="7">
        <v>0</v>
      </c>
      <c r="E84" s="7">
        <v>0</v>
      </c>
      <c r="F84" s="79">
        <v>0</v>
      </c>
      <c r="G84" s="8">
        <v>0</v>
      </c>
      <c r="H84" s="40"/>
    </row>
    <row r="85" spans="1:8" ht="18" customHeight="1" thickBot="1" x14ac:dyDescent="0.3">
      <c r="A85" s="175"/>
      <c r="B85" s="75" t="s">
        <v>283</v>
      </c>
      <c r="C85" s="12" t="s">
        <v>284</v>
      </c>
      <c r="D85" s="7">
        <v>0</v>
      </c>
      <c r="E85" s="7">
        <v>0</v>
      </c>
      <c r="F85" s="79">
        <v>0</v>
      </c>
      <c r="G85" s="8">
        <v>0</v>
      </c>
      <c r="H85" s="40"/>
    </row>
    <row r="86" spans="1:8" ht="31.8" customHeight="1" thickBot="1" x14ac:dyDescent="0.3">
      <c r="A86" s="175"/>
      <c r="B86" s="75" t="s">
        <v>285</v>
      </c>
      <c r="C86" s="12" t="s">
        <v>286</v>
      </c>
      <c r="D86" s="7">
        <v>0</v>
      </c>
      <c r="E86" s="7">
        <v>0</v>
      </c>
      <c r="F86" s="79">
        <v>0</v>
      </c>
      <c r="G86" s="8">
        <v>0</v>
      </c>
      <c r="H86" s="40"/>
    </row>
    <row r="87" spans="1:8" ht="33.6" customHeight="1" thickBot="1" x14ac:dyDescent="0.3">
      <c r="A87" s="176"/>
      <c r="B87" s="27" t="s">
        <v>287</v>
      </c>
      <c r="C87" s="12" t="s">
        <v>288</v>
      </c>
      <c r="D87" s="7">
        <v>1.72</v>
      </c>
      <c r="E87" s="7">
        <v>1.78</v>
      </c>
      <c r="F87" s="7">
        <v>2.0299999999999998</v>
      </c>
      <c r="G87" s="8">
        <v>1.83</v>
      </c>
      <c r="H87" s="40"/>
    </row>
    <row r="88" spans="1:8" ht="18" customHeight="1" thickBot="1" x14ac:dyDescent="0.3">
      <c r="A88" s="190" t="s">
        <v>289</v>
      </c>
      <c r="B88" s="100" t="s">
        <v>290</v>
      </c>
      <c r="C88" s="12" t="s">
        <v>291</v>
      </c>
      <c r="D88" s="8">
        <v>33.08</v>
      </c>
      <c r="E88" s="8">
        <v>32.31</v>
      </c>
      <c r="F88" s="33">
        <v>32.25</v>
      </c>
      <c r="G88" s="8">
        <v>34.08</v>
      </c>
      <c r="H88" s="40"/>
    </row>
    <row r="89" spans="1:8" ht="31.8" customHeight="1" thickBot="1" x14ac:dyDescent="0.3">
      <c r="A89" s="191"/>
      <c r="B89" s="101" t="s">
        <v>203</v>
      </c>
      <c r="C89" s="12" t="s">
        <v>292</v>
      </c>
      <c r="D89" s="8">
        <v>100</v>
      </c>
      <c r="E89" s="8">
        <v>100</v>
      </c>
      <c r="F89" s="33">
        <v>100</v>
      </c>
      <c r="G89" s="8">
        <v>100</v>
      </c>
      <c r="H89" s="40"/>
    </row>
    <row r="90" spans="1:8" ht="18" customHeight="1" thickBot="1" x14ac:dyDescent="0.3">
      <c r="A90" s="191"/>
      <c r="B90" s="101" t="s">
        <v>293</v>
      </c>
      <c r="C90" s="12" t="s">
        <v>294</v>
      </c>
      <c r="D90" s="71"/>
      <c r="E90" s="71"/>
      <c r="F90" s="71"/>
      <c r="G90" s="8">
        <v>34.799999999999997</v>
      </c>
      <c r="H90" s="40"/>
    </row>
    <row r="91" spans="1:8" ht="31.8" customHeight="1" thickBot="1" x14ac:dyDescent="0.3">
      <c r="A91" s="191"/>
      <c r="B91" s="199" t="s">
        <v>295</v>
      </c>
      <c r="C91" s="12" t="s">
        <v>296</v>
      </c>
      <c r="D91" s="7">
        <v>6.31</v>
      </c>
      <c r="E91" s="7">
        <v>7.13</v>
      </c>
      <c r="F91" s="79">
        <v>5.91</v>
      </c>
      <c r="G91" s="8">
        <v>18.3</v>
      </c>
      <c r="H91" s="40"/>
    </row>
    <row r="92" spans="1:8" ht="18" customHeight="1" thickBot="1" x14ac:dyDescent="0.3">
      <c r="A92" s="192"/>
      <c r="B92" s="200"/>
      <c r="C92" s="12" t="s">
        <v>297</v>
      </c>
      <c r="D92" s="8">
        <v>2.4300000000000002</v>
      </c>
      <c r="E92" s="8">
        <v>2.88</v>
      </c>
      <c r="F92" s="33">
        <v>2.48</v>
      </c>
      <c r="G92" s="8">
        <v>7.69</v>
      </c>
      <c r="H92" s="40"/>
    </row>
    <row r="93" spans="1:8" ht="15.6" customHeight="1" thickBot="1" x14ac:dyDescent="0.3">
      <c r="A93" s="174" t="s">
        <v>298</v>
      </c>
      <c r="B93" s="217" t="s">
        <v>299</v>
      </c>
      <c r="C93" s="218"/>
      <c r="D93" s="218"/>
      <c r="E93" s="218"/>
      <c r="F93" s="218"/>
      <c r="G93" s="218"/>
      <c r="H93" s="219"/>
    </row>
    <row r="94" spans="1:8" ht="18" customHeight="1" thickBot="1" x14ac:dyDescent="0.3">
      <c r="A94" s="175"/>
      <c r="B94" s="27" t="s">
        <v>300</v>
      </c>
      <c r="C94" s="38" t="s">
        <v>301</v>
      </c>
      <c r="D94" s="77">
        <v>4.92</v>
      </c>
      <c r="E94" s="77">
        <v>4.6500000000000004</v>
      </c>
      <c r="F94" s="87">
        <v>4.53</v>
      </c>
      <c r="G94" s="77">
        <v>4.88</v>
      </c>
      <c r="H94" s="39"/>
    </row>
    <row r="95" spans="1:8" ht="16.2" customHeight="1" thickBot="1" x14ac:dyDescent="0.3">
      <c r="A95" s="175"/>
      <c r="B95" s="75" t="s">
        <v>302</v>
      </c>
      <c r="C95" s="12" t="s">
        <v>264</v>
      </c>
      <c r="D95" s="8">
        <v>11</v>
      </c>
      <c r="E95" s="8">
        <v>10</v>
      </c>
      <c r="F95" s="33">
        <v>10</v>
      </c>
      <c r="G95" s="8">
        <v>11.22</v>
      </c>
      <c r="H95" s="40"/>
    </row>
    <row r="96" spans="1:8" ht="16.2" customHeight="1" thickBot="1" x14ac:dyDescent="0.3">
      <c r="A96" s="175"/>
      <c r="B96" s="75" t="s">
        <v>303</v>
      </c>
      <c r="C96" s="12" t="s">
        <v>264</v>
      </c>
      <c r="D96" s="8">
        <v>237</v>
      </c>
      <c r="E96" s="8">
        <v>227</v>
      </c>
      <c r="F96" s="33">
        <v>216</v>
      </c>
      <c r="G96" s="8">
        <v>200.19</v>
      </c>
      <c r="H96" s="40"/>
    </row>
    <row r="97" spans="1:8" ht="16.2" customHeight="1" thickBot="1" x14ac:dyDescent="0.3">
      <c r="A97" s="175"/>
      <c r="B97" s="88" t="s">
        <v>304</v>
      </c>
      <c r="C97" s="12" t="s">
        <v>264</v>
      </c>
      <c r="D97" s="8">
        <v>40</v>
      </c>
      <c r="E97" s="8">
        <v>37</v>
      </c>
      <c r="F97" s="33">
        <v>38</v>
      </c>
      <c r="G97" s="8">
        <v>32.299999999999997</v>
      </c>
      <c r="H97" s="40"/>
    </row>
    <row r="98" spans="1:8" ht="16.2" customHeight="1" thickBot="1" x14ac:dyDescent="0.3">
      <c r="A98" s="175"/>
      <c r="B98" s="88" t="s">
        <v>305</v>
      </c>
      <c r="C98" s="12" t="s">
        <v>264</v>
      </c>
      <c r="D98" s="8">
        <v>2</v>
      </c>
      <c r="E98" s="8">
        <v>2</v>
      </c>
      <c r="F98" s="33">
        <v>2</v>
      </c>
      <c r="G98" s="8">
        <v>3.28</v>
      </c>
      <c r="H98" s="40"/>
    </row>
    <row r="99" spans="1:8" ht="18" customHeight="1" thickBot="1" x14ac:dyDescent="0.3">
      <c r="A99" s="175"/>
      <c r="B99" s="27" t="s">
        <v>306</v>
      </c>
      <c r="C99" s="12" t="s">
        <v>307</v>
      </c>
      <c r="D99" s="8">
        <v>3.59</v>
      </c>
      <c r="E99" s="8">
        <v>2.8</v>
      </c>
      <c r="F99" s="33">
        <v>3.5</v>
      </c>
      <c r="G99" s="8">
        <v>2.04</v>
      </c>
      <c r="H99" s="40"/>
    </row>
    <row r="100" spans="1:8" ht="16.2" customHeight="1" thickBot="1" x14ac:dyDescent="0.3">
      <c r="A100" s="175"/>
      <c r="B100" s="75" t="s">
        <v>302</v>
      </c>
      <c r="C100" s="12" t="s">
        <v>264</v>
      </c>
      <c r="D100" s="8">
        <v>61</v>
      </c>
      <c r="E100" s="8">
        <v>44</v>
      </c>
      <c r="F100" s="33">
        <v>39.68</v>
      </c>
      <c r="G100" s="8">
        <v>53.67</v>
      </c>
      <c r="H100" s="40"/>
    </row>
    <row r="101" spans="1:8" ht="16.2" customHeight="1" thickBot="1" x14ac:dyDescent="0.3">
      <c r="A101" s="175"/>
      <c r="B101" s="75" t="s">
        <v>303</v>
      </c>
      <c r="C101" s="12" t="s">
        <v>264</v>
      </c>
      <c r="D101" s="8">
        <v>251</v>
      </c>
      <c r="E101" s="8">
        <v>168</v>
      </c>
      <c r="F101" s="33">
        <v>229.19</v>
      </c>
      <c r="G101" s="8">
        <v>177.67</v>
      </c>
      <c r="H101" s="40"/>
    </row>
    <row r="102" spans="1:8" ht="16.2" customHeight="1" thickBot="1" x14ac:dyDescent="0.3">
      <c r="A102" s="175"/>
      <c r="B102" s="75" t="s">
        <v>304</v>
      </c>
      <c r="C102" s="12" t="s">
        <v>264</v>
      </c>
      <c r="D102" s="8">
        <v>45</v>
      </c>
      <c r="E102" s="8">
        <v>29</v>
      </c>
      <c r="F102" s="33">
        <v>56.49</v>
      </c>
      <c r="G102" s="8">
        <v>28.64</v>
      </c>
      <c r="H102" s="40"/>
    </row>
    <row r="103" spans="1:8" ht="16.2" customHeight="1" thickBot="1" x14ac:dyDescent="0.3">
      <c r="A103" s="176"/>
      <c r="B103" s="75" t="s">
        <v>305</v>
      </c>
      <c r="C103" s="12" t="s">
        <v>264</v>
      </c>
      <c r="D103" s="8">
        <v>13</v>
      </c>
      <c r="E103" s="8">
        <v>12</v>
      </c>
      <c r="F103" s="33">
        <v>8.23</v>
      </c>
      <c r="G103" s="8">
        <v>14.62</v>
      </c>
      <c r="H103" s="40"/>
    </row>
    <row r="104" spans="1:8" ht="31.8" customHeight="1" thickBot="1" x14ac:dyDescent="0.3">
      <c r="A104" s="190" t="s">
        <v>10</v>
      </c>
      <c r="B104" s="27" t="s">
        <v>285</v>
      </c>
      <c r="C104" s="12" t="s">
        <v>308</v>
      </c>
      <c r="D104" s="8">
        <v>3.03</v>
      </c>
      <c r="E104" s="8">
        <v>4.9800000000000004</v>
      </c>
      <c r="F104" s="33">
        <v>6.14</v>
      </c>
      <c r="G104" s="8">
        <v>4.93</v>
      </c>
      <c r="H104" s="40"/>
    </row>
    <row r="105" spans="1:8" ht="16.2" customHeight="1" thickBot="1" x14ac:dyDescent="0.3">
      <c r="A105" s="191"/>
      <c r="B105" s="27" t="s">
        <v>309</v>
      </c>
      <c r="C105" s="12" t="s">
        <v>264</v>
      </c>
      <c r="D105" s="8">
        <v>488</v>
      </c>
      <c r="E105" s="8">
        <v>395</v>
      </c>
      <c r="F105" s="33">
        <v>446</v>
      </c>
      <c r="G105" s="8">
        <v>378</v>
      </c>
      <c r="H105" s="40"/>
    </row>
    <row r="106" spans="1:8" ht="16.2" customHeight="1" thickBot="1" x14ac:dyDescent="0.3">
      <c r="A106" s="191"/>
      <c r="B106" s="27" t="s">
        <v>203</v>
      </c>
      <c r="C106" s="12" t="s">
        <v>204</v>
      </c>
      <c r="D106" s="8">
        <v>100</v>
      </c>
      <c r="E106" s="8">
        <v>100</v>
      </c>
      <c r="F106" s="33">
        <v>100</v>
      </c>
      <c r="G106" s="8">
        <v>100</v>
      </c>
      <c r="H106" s="40"/>
    </row>
    <row r="107" spans="1:8" ht="16.2" customHeight="1" thickBot="1" x14ac:dyDescent="0.3">
      <c r="A107" s="192"/>
      <c r="B107" s="27" t="s">
        <v>310</v>
      </c>
      <c r="C107" s="12" t="s">
        <v>311</v>
      </c>
      <c r="D107" s="99"/>
      <c r="E107" s="99"/>
      <c r="F107" s="99"/>
      <c r="G107" s="7">
        <v>443</v>
      </c>
      <c r="H107" s="40"/>
    </row>
    <row r="108" spans="1:8" ht="15.6" customHeight="1" thickBot="1" x14ac:dyDescent="0.3">
      <c r="A108" s="102"/>
      <c r="B108" s="220" t="s">
        <v>312</v>
      </c>
      <c r="C108" s="221"/>
      <c r="D108" s="221"/>
      <c r="E108" s="221"/>
      <c r="F108" s="221"/>
      <c r="G108" s="221"/>
      <c r="H108" s="222"/>
    </row>
    <row r="109" spans="1:8" ht="16.2" customHeight="1" thickBot="1" x14ac:dyDescent="0.3">
      <c r="A109" s="190" t="s">
        <v>10</v>
      </c>
      <c r="B109" s="27" t="s">
        <v>313</v>
      </c>
      <c r="C109" s="12" t="s">
        <v>264</v>
      </c>
      <c r="D109" s="13">
        <v>2384</v>
      </c>
      <c r="E109" s="13">
        <v>3070</v>
      </c>
      <c r="F109" s="28">
        <v>2264</v>
      </c>
      <c r="G109" s="13">
        <v>2244</v>
      </c>
      <c r="H109" s="40"/>
    </row>
    <row r="110" spans="1:8" ht="16.2" customHeight="1" thickBot="1" x14ac:dyDescent="0.3">
      <c r="A110" s="191"/>
      <c r="B110" s="27" t="s">
        <v>157</v>
      </c>
      <c r="C110" s="12" t="s">
        <v>204</v>
      </c>
      <c r="D110" s="8">
        <v>100</v>
      </c>
      <c r="E110" s="8">
        <v>100</v>
      </c>
      <c r="F110" s="33">
        <v>100</v>
      </c>
      <c r="G110" s="8">
        <v>100</v>
      </c>
      <c r="H110" s="40"/>
    </row>
    <row r="111" spans="1:8" ht="16.2" customHeight="1" thickBot="1" x14ac:dyDescent="0.3">
      <c r="A111" s="192"/>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74" t="s">
        <v>330</v>
      </c>
      <c r="B133" s="217" t="s">
        <v>331</v>
      </c>
      <c r="C133" s="218"/>
      <c r="D133" s="218"/>
      <c r="E133" s="218"/>
      <c r="F133" s="218"/>
      <c r="G133" s="218"/>
      <c r="H133" s="219"/>
    </row>
    <row r="134" spans="1:8" ht="16.2" customHeight="1" thickBot="1" x14ac:dyDescent="0.3">
      <c r="A134" s="175"/>
      <c r="B134" s="199" t="s">
        <v>332</v>
      </c>
      <c r="C134" s="38" t="s">
        <v>109</v>
      </c>
      <c r="D134" s="77">
        <v>0</v>
      </c>
      <c r="E134" s="77">
        <v>0</v>
      </c>
      <c r="F134" s="87">
        <v>2</v>
      </c>
      <c r="G134" s="77">
        <v>4</v>
      </c>
      <c r="H134" s="39"/>
    </row>
    <row r="135" spans="1:8" ht="18" customHeight="1" thickBot="1" x14ac:dyDescent="0.3">
      <c r="A135" s="175"/>
      <c r="B135" s="200"/>
      <c r="C135" s="12" t="s">
        <v>333</v>
      </c>
      <c r="D135" s="8">
        <v>0</v>
      </c>
      <c r="E135" s="8">
        <v>0</v>
      </c>
      <c r="F135" s="33">
        <v>0.06</v>
      </c>
      <c r="G135" s="8">
        <v>0.15</v>
      </c>
      <c r="H135" s="40"/>
    </row>
    <row r="136" spans="1:8" ht="16.2" customHeight="1" thickBot="1" x14ac:dyDescent="0.3">
      <c r="A136" s="175"/>
      <c r="B136" s="199" t="s">
        <v>334</v>
      </c>
      <c r="C136" s="12" t="s">
        <v>109</v>
      </c>
      <c r="D136" s="8">
        <v>0</v>
      </c>
      <c r="E136" s="8">
        <v>0</v>
      </c>
      <c r="F136" s="33">
        <v>0</v>
      </c>
      <c r="G136" s="8">
        <v>0</v>
      </c>
      <c r="H136" s="40"/>
    </row>
    <row r="137" spans="1:8" ht="18" customHeight="1" thickBot="1" x14ac:dyDescent="0.3">
      <c r="A137" s="175"/>
      <c r="B137" s="200"/>
      <c r="C137" s="12" t="s">
        <v>335</v>
      </c>
      <c r="D137" s="8">
        <v>0</v>
      </c>
      <c r="E137" s="8">
        <v>0</v>
      </c>
      <c r="F137" s="33">
        <v>0</v>
      </c>
      <c r="G137" s="8">
        <v>0</v>
      </c>
      <c r="H137" s="40"/>
    </row>
    <row r="138" spans="1:8" ht="16.2" customHeight="1" thickBot="1" x14ac:dyDescent="0.3">
      <c r="A138" s="175"/>
      <c r="B138" s="199" t="s">
        <v>336</v>
      </c>
      <c r="C138" s="12" t="s">
        <v>109</v>
      </c>
      <c r="D138" s="8">
        <v>0</v>
      </c>
      <c r="E138" s="8">
        <v>0</v>
      </c>
      <c r="F138" s="33">
        <v>0</v>
      </c>
      <c r="G138" s="8">
        <v>1E-3</v>
      </c>
      <c r="H138" s="40"/>
    </row>
    <row r="139" spans="1:8" ht="18" customHeight="1" thickBot="1" x14ac:dyDescent="0.3">
      <c r="A139" s="175"/>
      <c r="B139" s="200"/>
      <c r="C139" s="12" t="s">
        <v>337</v>
      </c>
      <c r="D139" s="8">
        <v>0</v>
      </c>
      <c r="E139" s="8">
        <v>0</v>
      </c>
      <c r="F139" s="33">
        <v>0</v>
      </c>
      <c r="G139" s="8">
        <v>0</v>
      </c>
      <c r="H139" s="40"/>
    </row>
    <row r="140" spans="1:8" ht="16.2" customHeight="1" thickBot="1" x14ac:dyDescent="0.3">
      <c r="A140" s="175"/>
      <c r="B140" s="199" t="s">
        <v>338</v>
      </c>
      <c r="C140" s="12" t="s">
        <v>109</v>
      </c>
      <c r="D140" s="8">
        <v>0</v>
      </c>
      <c r="E140" s="8">
        <v>0</v>
      </c>
      <c r="F140" s="33">
        <v>18</v>
      </c>
      <c r="G140" s="8">
        <v>6</v>
      </c>
      <c r="H140" s="40"/>
    </row>
    <row r="141" spans="1:8" ht="18" customHeight="1" thickBot="1" x14ac:dyDescent="0.3">
      <c r="A141" s="176"/>
      <c r="B141" s="200"/>
      <c r="C141" s="12" t="s">
        <v>339</v>
      </c>
      <c r="D141" s="8">
        <v>0</v>
      </c>
      <c r="E141" s="8">
        <v>0</v>
      </c>
      <c r="F141" s="33">
        <v>0.8</v>
      </c>
      <c r="G141" s="8">
        <v>0</v>
      </c>
      <c r="H141" s="40"/>
    </row>
    <row r="142" spans="1:8" ht="15.6" customHeight="1" thickBot="1" x14ac:dyDescent="0.3">
      <c r="A142" s="199" t="s">
        <v>340</v>
      </c>
      <c r="B142" s="217" t="s">
        <v>341</v>
      </c>
      <c r="C142" s="218"/>
      <c r="D142" s="218"/>
      <c r="E142" s="218"/>
      <c r="F142" s="218"/>
      <c r="G142" s="218"/>
      <c r="H142" s="219"/>
    </row>
    <row r="143" spans="1:8" ht="18" customHeight="1" thickBot="1" x14ac:dyDescent="0.3">
      <c r="A143" s="200"/>
      <c r="B143" s="27" t="s">
        <v>342</v>
      </c>
      <c r="C143" s="38" t="s">
        <v>343</v>
      </c>
      <c r="D143" s="77">
        <v>35.020000000000003</v>
      </c>
      <c r="E143" s="77">
        <v>18.579999999999998</v>
      </c>
      <c r="F143" s="87">
        <v>45.28</v>
      </c>
      <c r="G143" s="77">
        <v>77.89</v>
      </c>
      <c r="H143" s="40"/>
    </row>
    <row r="144" spans="1:8" ht="15.6" customHeight="1" thickBot="1" x14ac:dyDescent="0.3">
      <c r="A144" s="214" t="s">
        <v>344</v>
      </c>
      <c r="B144" s="215"/>
      <c r="C144" s="215"/>
      <c r="D144" s="215"/>
      <c r="E144" s="215"/>
      <c r="F144" s="215"/>
      <c r="G144" s="215"/>
      <c r="H144" s="216"/>
    </row>
    <row r="145" spans="1:8" ht="15.75" customHeight="1" thickBot="1" x14ac:dyDescent="0.3">
      <c r="A145" s="190"/>
      <c r="B145" s="217" t="s">
        <v>345</v>
      </c>
      <c r="C145" s="218"/>
      <c r="D145" s="218"/>
      <c r="E145" s="218"/>
      <c r="F145" s="218"/>
      <c r="G145" s="218"/>
      <c r="H145" s="219"/>
    </row>
    <row r="146" spans="1:8" ht="31.8" customHeight="1" thickBot="1" x14ac:dyDescent="0.3">
      <c r="A146" s="192"/>
      <c r="B146" s="27" t="s">
        <v>346</v>
      </c>
      <c r="C146" s="12" t="s">
        <v>154</v>
      </c>
      <c r="D146" s="77">
        <v>100</v>
      </c>
      <c r="E146" s="77">
        <v>100</v>
      </c>
      <c r="F146" s="87">
        <v>100</v>
      </c>
      <c r="G146" s="77">
        <v>100</v>
      </c>
      <c r="H146" s="40"/>
    </row>
    <row r="147" spans="1:8" ht="15.6" customHeight="1" thickBot="1" x14ac:dyDescent="0.3">
      <c r="A147" s="214" t="s">
        <v>347</v>
      </c>
      <c r="B147" s="215"/>
      <c r="C147" s="215"/>
      <c r="D147" s="215"/>
      <c r="E147" s="215"/>
      <c r="F147" s="215"/>
      <c r="G147" s="215"/>
      <c r="H147" s="216"/>
    </row>
    <row r="148" spans="1:8" ht="15.6" customHeight="1" thickBot="1" x14ac:dyDescent="0.3">
      <c r="A148" s="190" t="s">
        <v>10</v>
      </c>
      <c r="B148" s="217" t="s">
        <v>348</v>
      </c>
      <c r="C148" s="218"/>
      <c r="D148" s="218"/>
      <c r="E148" s="218"/>
      <c r="F148" s="218"/>
      <c r="G148" s="218"/>
      <c r="H148" s="219"/>
    </row>
    <row r="149" spans="1:8" ht="16.2" customHeight="1" thickBot="1" x14ac:dyDescent="0.3">
      <c r="A149" s="192"/>
      <c r="B149" s="27" t="s">
        <v>349</v>
      </c>
      <c r="C149" s="38" t="s">
        <v>264</v>
      </c>
      <c r="D149" s="36">
        <v>22451871</v>
      </c>
      <c r="E149" s="36">
        <v>22734826</v>
      </c>
      <c r="F149" s="105">
        <v>20673974</v>
      </c>
      <c r="G149" s="36">
        <v>22955526</v>
      </c>
      <c r="H149" s="40"/>
    </row>
    <row r="150" spans="1:8" ht="15.6" customHeight="1" thickBot="1" x14ac:dyDescent="0.3">
      <c r="A150" s="214" t="s">
        <v>350</v>
      </c>
      <c r="B150" s="215"/>
      <c r="C150" s="215"/>
      <c r="D150" s="215"/>
      <c r="E150" s="215"/>
      <c r="F150" s="215"/>
      <c r="G150" s="215"/>
      <c r="H150" s="216"/>
    </row>
    <row r="151" spans="1:8" ht="15.6" customHeight="1" thickBot="1" x14ac:dyDescent="0.3">
      <c r="A151" s="190" t="s">
        <v>10</v>
      </c>
      <c r="B151" s="217" t="s">
        <v>351</v>
      </c>
      <c r="C151" s="218"/>
      <c r="D151" s="218"/>
      <c r="E151" s="218"/>
      <c r="F151" s="218"/>
      <c r="G151" s="218"/>
      <c r="H151" s="219"/>
    </row>
    <row r="152" spans="1:8" ht="31.8" customHeight="1" thickBot="1" x14ac:dyDescent="0.3">
      <c r="A152" s="192"/>
      <c r="B152" s="27" t="s">
        <v>352</v>
      </c>
      <c r="C152" s="38" t="s">
        <v>353</v>
      </c>
      <c r="D152" s="77" t="s">
        <v>17</v>
      </c>
      <c r="E152" s="77">
        <v>1</v>
      </c>
      <c r="F152" s="87">
        <v>3</v>
      </c>
      <c r="G152" s="77">
        <v>4</v>
      </c>
      <c r="H152" s="40"/>
    </row>
    <row r="153" spans="1:8" ht="15.6" customHeight="1" thickBot="1" x14ac:dyDescent="0.3">
      <c r="A153" s="214" t="s">
        <v>354</v>
      </c>
      <c r="B153" s="215"/>
      <c r="C153" s="215"/>
      <c r="D153" s="215"/>
      <c r="E153" s="215"/>
      <c r="F153" s="215"/>
      <c r="G153" s="215"/>
      <c r="H153" s="216"/>
    </row>
    <row r="154" spans="1:8" ht="15.6" customHeight="1" thickBot="1" x14ac:dyDescent="0.3">
      <c r="A154" s="190" t="s">
        <v>10</v>
      </c>
      <c r="B154" s="217" t="s">
        <v>355</v>
      </c>
      <c r="C154" s="218"/>
      <c r="D154" s="218"/>
      <c r="E154" s="218"/>
      <c r="F154" s="218"/>
      <c r="G154" s="218"/>
      <c r="H154" s="219"/>
    </row>
    <row r="155" spans="1:8" ht="47.4" customHeight="1" thickBot="1" x14ac:dyDescent="0.3">
      <c r="A155" s="191"/>
      <c r="B155" s="27" t="s">
        <v>356</v>
      </c>
      <c r="C155" s="38" t="s">
        <v>357</v>
      </c>
      <c r="D155" s="77" t="s">
        <v>17</v>
      </c>
      <c r="E155" s="77">
        <v>89</v>
      </c>
      <c r="F155" s="87">
        <v>84.83</v>
      </c>
      <c r="G155" s="77">
        <v>86.24</v>
      </c>
      <c r="H155" s="39"/>
    </row>
    <row r="156" spans="1:8" ht="47.4" customHeight="1" thickBot="1" x14ac:dyDescent="0.3">
      <c r="A156" s="191"/>
      <c r="B156" s="27" t="s">
        <v>358</v>
      </c>
      <c r="C156" s="12" t="s">
        <v>357</v>
      </c>
      <c r="D156" s="106" t="s">
        <v>17</v>
      </c>
      <c r="E156" s="106">
        <v>1.08</v>
      </c>
      <c r="F156" s="107">
        <v>1.95</v>
      </c>
      <c r="G156" s="33">
        <v>97.51</v>
      </c>
      <c r="H156" s="40"/>
    </row>
    <row r="157" spans="1:8" ht="15.6" customHeight="1" thickBot="1" x14ac:dyDescent="0.3">
      <c r="A157" s="191"/>
      <c r="B157" s="217" t="s">
        <v>359</v>
      </c>
      <c r="C157" s="218"/>
      <c r="D157" s="218"/>
      <c r="E157" s="218"/>
      <c r="F157" s="218"/>
      <c r="G157" s="218"/>
      <c r="H157" s="219"/>
    </row>
    <row r="158" spans="1:8" ht="16.2" customHeight="1" thickBot="1" x14ac:dyDescent="0.3">
      <c r="A158" s="191"/>
      <c r="B158" s="27" t="s">
        <v>360</v>
      </c>
      <c r="C158" s="38" t="s">
        <v>4</v>
      </c>
      <c r="D158" s="77" t="s">
        <v>17</v>
      </c>
      <c r="E158" s="77">
        <v>593</v>
      </c>
      <c r="F158" s="87">
        <v>225</v>
      </c>
      <c r="G158" s="77">
        <v>816</v>
      </c>
      <c r="H158" s="39"/>
    </row>
    <row r="159" spans="1:8" ht="16.2" customHeight="1" thickBot="1" x14ac:dyDescent="0.3">
      <c r="A159" s="192"/>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125" activePane="bottomLeft" state="frozenSplit"/>
      <selection activeCell="K149" sqref="K149 K149"/>
      <selection pane="bottomLeft" activeCell="J138" sqref="J138"/>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64" t="s">
        <v>375</v>
      </c>
      <c r="B3" s="264"/>
      <c r="C3" s="264"/>
      <c r="D3" s="264"/>
      <c r="E3" s="264"/>
      <c r="F3" s="264"/>
      <c r="G3" s="264"/>
      <c r="H3" s="264"/>
      <c r="I3"/>
      <c r="J3"/>
      <c r="K3"/>
    </row>
    <row r="4" spans="1:11" ht="15.6" customHeight="1" thickBot="1" x14ac:dyDescent="0.3">
      <c r="A4" s="212" t="s">
        <v>1</v>
      </c>
      <c r="B4" s="212" t="s">
        <v>2</v>
      </c>
      <c r="C4" s="266" t="s">
        <v>3</v>
      </c>
      <c r="D4" s="267"/>
      <c r="E4" s="267"/>
      <c r="F4" s="267"/>
      <c r="G4" s="267"/>
      <c r="H4" s="267"/>
      <c r="I4"/>
      <c r="J4"/>
      <c r="K4"/>
    </row>
    <row r="5" spans="1:11" ht="15.6" customHeight="1" thickBot="1" x14ac:dyDescent="0.3">
      <c r="A5" s="265"/>
      <c r="B5" s="265"/>
      <c r="C5" s="177">
        <v>1</v>
      </c>
      <c r="D5" s="179"/>
      <c r="E5" s="177">
        <v>2</v>
      </c>
      <c r="F5" s="179"/>
      <c r="G5" s="177">
        <v>3</v>
      </c>
      <c r="H5" s="179"/>
      <c r="I5"/>
      <c r="J5"/>
      <c r="K5"/>
    </row>
    <row r="6" spans="1:11" ht="15.6" customHeight="1" thickBot="1" x14ac:dyDescent="0.3">
      <c r="A6" s="213"/>
      <c r="B6" s="213"/>
      <c r="C6" s="23" t="s">
        <v>376</v>
      </c>
      <c r="D6" s="23" t="s">
        <v>377</v>
      </c>
      <c r="E6" s="23" t="s">
        <v>376</v>
      </c>
      <c r="F6" s="23" t="s">
        <v>377</v>
      </c>
      <c r="G6" s="23" t="s">
        <v>376</v>
      </c>
      <c r="H6" s="23" t="s">
        <v>377</v>
      </c>
      <c r="I6"/>
      <c r="J6"/>
      <c r="K6"/>
    </row>
    <row r="7" spans="1:11" ht="15.6" customHeight="1" thickBot="1" x14ac:dyDescent="0.3">
      <c r="A7" s="234" t="s">
        <v>378</v>
      </c>
      <c r="B7" s="235"/>
      <c r="C7" s="235"/>
      <c r="D7" s="235"/>
      <c r="E7" s="235"/>
      <c r="F7" s="235"/>
      <c r="G7" s="235"/>
      <c r="H7" s="235"/>
      <c r="I7"/>
      <c r="J7"/>
      <c r="K7"/>
    </row>
    <row r="8" spans="1:11" ht="16.2" customHeight="1" thickBot="1" x14ac:dyDescent="0.3">
      <c r="A8" s="260" t="s">
        <v>379</v>
      </c>
      <c r="B8" s="12" t="s">
        <v>60</v>
      </c>
      <c r="C8" s="262">
        <f>SUM(C9:D9)</f>
        <v>2608</v>
      </c>
      <c r="D8" s="263"/>
      <c r="E8" s="262">
        <f>SUM(E9:F9)</f>
        <v>2608</v>
      </c>
      <c r="F8" s="263"/>
      <c r="G8" s="262">
        <f>SUM(G9:H9)</f>
        <v>2608</v>
      </c>
      <c r="H8" s="263"/>
      <c r="I8"/>
      <c r="J8"/>
      <c r="K8"/>
    </row>
    <row r="9" spans="1:11" ht="16.2" customHeight="1" thickBot="1" x14ac:dyDescent="0.3">
      <c r="A9" s="261"/>
      <c r="B9" s="12" t="s">
        <v>60</v>
      </c>
      <c r="C9" s="111">
        <f t="shared" ref="C9:H9" si="0">SUM(C11,C13,C15)</f>
        <v>1304</v>
      </c>
      <c r="D9" s="111">
        <f>SUM(D11,D13,D15)</f>
        <v>1304</v>
      </c>
      <c r="E9" s="111">
        <f t="shared" si="0"/>
        <v>1304</v>
      </c>
      <c r="F9" s="111">
        <f t="shared" si="0"/>
        <v>1304</v>
      </c>
      <c r="G9" s="111">
        <f t="shared" si="0"/>
        <v>1304</v>
      </c>
      <c r="H9" s="111">
        <f t="shared" si="0"/>
        <v>1304</v>
      </c>
      <c r="I9"/>
      <c r="J9"/>
      <c r="K9"/>
    </row>
    <row r="10" spans="1:11" ht="16.2" customHeight="1" thickBot="1" x14ac:dyDescent="0.3">
      <c r="A10" s="260" t="s">
        <v>380</v>
      </c>
      <c r="B10" s="12" t="s">
        <v>60</v>
      </c>
      <c r="C10" s="262">
        <f>SUM(C11:D11)</f>
        <v>2142</v>
      </c>
      <c r="D10" s="263"/>
      <c r="E10" s="262">
        <f>SUM(E11:F11)</f>
        <v>2142</v>
      </c>
      <c r="F10" s="263"/>
      <c r="G10" s="262">
        <f>SUM(G11:H11)</f>
        <v>2142</v>
      </c>
      <c r="H10" s="263"/>
      <c r="I10"/>
      <c r="J10"/>
      <c r="K10"/>
    </row>
    <row r="11" spans="1:11" ht="16.2" customHeight="1" thickBot="1" x14ac:dyDescent="0.3">
      <c r="A11" s="261"/>
      <c r="B11" s="12" t="s">
        <v>60</v>
      </c>
      <c r="C11" s="111">
        <f t="shared" ref="C11:H11" si="1">SUM(C17:C19)</f>
        <v>1071</v>
      </c>
      <c r="D11" s="111">
        <f t="shared" si="1"/>
        <v>1071</v>
      </c>
      <c r="E11" s="111">
        <f t="shared" si="1"/>
        <v>1071</v>
      </c>
      <c r="F11" s="111">
        <f t="shared" si="1"/>
        <v>1071</v>
      </c>
      <c r="G11" s="111">
        <f t="shared" si="1"/>
        <v>1071</v>
      </c>
      <c r="H11" s="111">
        <f t="shared" si="1"/>
        <v>1071</v>
      </c>
      <c r="I11"/>
      <c r="J11"/>
      <c r="K11"/>
    </row>
    <row r="12" spans="1:11" ht="16.2" customHeight="1" thickBot="1" x14ac:dyDescent="0.3">
      <c r="A12" s="260" t="s">
        <v>381</v>
      </c>
      <c r="B12" s="12" t="s">
        <v>60</v>
      </c>
      <c r="C12" s="262">
        <f>SUM(C13:D13)</f>
        <v>244</v>
      </c>
      <c r="D12" s="263"/>
      <c r="E12" s="262">
        <f>SUM(E13:F13)</f>
        <v>244</v>
      </c>
      <c r="F12" s="263"/>
      <c r="G12" s="262">
        <f>SUM(G13:H13)</f>
        <v>244</v>
      </c>
      <c r="H12" s="263"/>
      <c r="I12"/>
      <c r="J12"/>
      <c r="K12"/>
    </row>
    <row r="13" spans="1:11" ht="16.2" customHeight="1" thickBot="1" x14ac:dyDescent="0.3">
      <c r="A13" s="261"/>
      <c r="B13" s="12" t="s">
        <v>60</v>
      </c>
      <c r="C13" s="3">
        <v>122</v>
      </c>
      <c r="D13" s="3">
        <v>122</v>
      </c>
      <c r="E13" s="3">
        <v>122</v>
      </c>
      <c r="F13" s="3">
        <v>122</v>
      </c>
      <c r="G13" s="3">
        <v>122</v>
      </c>
      <c r="H13" s="3">
        <v>122</v>
      </c>
      <c r="I13"/>
      <c r="J13"/>
      <c r="K13"/>
    </row>
    <row r="14" spans="1:11" ht="16.2" customHeight="1" thickBot="1" x14ac:dyDescent="0.3">
      <c r="A14" s="260" t="s">
        <v>382</v>
      </c>
      <c r="B14" s="12" t="s">
        <v>60</v>
      </c>
      <c r="C14" s="262">
        <f>SUM(C15:D15)</f>
        <v>222</v>
      </c>
      <c r="D14" s="263"/>
      <c r="E14" s="262">
        <f>SUM(E15:F15)</f>
        <v>222</v>
      </c>
      <c r="F14" s="263"/>
      <c r="G14" s="262">
        <f>SUM(G15:H15)</f>
        <v>222</v>
      </c>
      <c r="H14" s="263"/>
      <c r="I14"/>
      <c r="J14"/>
      <c r="K14"/>
    </row>
    <row r="15" spans="1:11" ht="16.2" customHeight="1" thickBot="1" x14ac:dyDescent="0.3">
      <c r="A15" s="261"/>
      <c r="B15" s="12" t="s">
        <v>60</v>
      </c>
      <c r="C15" s="3">
        <v>111</v>
      </c>
      <c r="D15" s="3">
        <v>111</v>
      </c>
      <c r="E15" s="3">
        <v>111</v>
      </c>
      <c r="F15" s="3">
        <v>111</v>
      </c>
      <c r="G15" s="3">
        <v>111</v>
      </c>
      <c r="H15" s="3">
        <v>111</v>
      </c>
      <c r="I15"/>
      <c r="J15"/>
      <c r="K15"/>
    </row>
    <row r="16" spans="1:11" ht="15.6" customHeight="1" thickBot="1" x14ac:dyDescent="0.3">
      <c r="A16" s="234" t="s">
        <v>383</v>
      </c>
      <c r="B16" s="235"/>
      <c r="C16" s="235"/>
      <c r="D16" s="235"/>
      <c r="E16" s="235"/>
      <c r="F16" s="235"/>
      <c r="G16" s="235"/>
      <c r="H16" s="235"/>
      <c r="I16"/>
      <c r="J16"/>
      <c r="K16"/>
    </row>
    <row r="17" spans="1:11" ht="16.2" customHeight="1" thickBot="1" x14ac:dyDescent="0.3">
      <c r="A17" s="112" t="s">
        <v>63</v>
      </c>
      <c r="B17" s="38" t="s">
        <v>60</v>
      </c>
      <c r="C17" s="171">
        <f>SUM(C22,C26,C30)</f>
        <v>357</v>
      </c>
      <c r="D17" s="171">
        <f>SUM(D22,D26,D30,)</f>
        <v>357</v>
      </c>
      <c r="E17" s="171">
        <f>SUM(E22,E26,E30,)</f>
        <v>357</v>
      </c>
      <c r="F17" s="171">
        <f>SUM(F22,F26,F30,)</f>
        <v>357</v>
      </c>
      <c r="G17" s="171">
        <f>SUM(G22,G26,G30)</f>
        <v>357</v>
      </c>
      <c r="H17" s="171">
        <f>SUM(H22,H26,H30,)</f>
        <v>357</v>
      </c>
      <c r="I17"/>
      <c r="J17"/>
      <c r="K17"/>
    </row>
    <row r="18" spans="1:11" ht="16.2" customHeight="1" thickBot="1" x14ac:dyDescent="0.3">
      <c r="A18" s="65" t="s">
        <v>64</v>
      </c>
      <c r="B18" s="12" t="s">
        <v>60</v>
      </c>
      <c r="C18" s="171">
        <f>SUM(C23,C27,C31)</f>
        <v>357</v>
      </c>
      <c r="D18" s="171">
        <f t="shared" ref="D18:F19" si="2">SUM(D23,D27,D31)</f>
        <v>357</v>
      </c>
      <c r="E18" s="171">
        <f t="shared" si="2"/>
        <v>357</v>
      </c>
      <c r="F18" s="171">
        <f t="shared" si="2"/>
        <v>357</v>
      </c>
      <c r="G18" s="171">
        <f>SUM(G23,G27,G31)</f>
        <v>357</v>
      </c>
      <c r="H18" s="171">
        <f>SUM(H23,H27,H31)</f>
        <v>357</v>
      </c>
      <c r="I18"/>
      <c r="J18"/>
      <c r="K18"/>
    </row>
    <row r="19" spans="1:11" ht="16.2" customHeight="1" thickBot="1" x14ac:dyDescent="0.3">
      <c r="A19" s="65" t="s">
        <v>65</v>
      </c>
      <c r="B19" s="12" t="s">
        <v>60</v>
      </c>
      <c r="C19" s="171">
        <f>SUM(C24,C28,C32)</f>
        <v>357</v>
      </c>
      <c r="D19" s="171">
        <f t="shared" si="2"/>
        <v>357</v>
      </c>
      <c r="E19" s="171">
        <f t="shared" si="2"/>
        <v>357</v>
      </c>
      <c r="F19" s="171">
        <f t="shared" si="2"/>
        <v>357</v>
      </c>
      <c r="G19" s="171">
        <f>SUM(G24,G28,G32)</f>
        <v>357</v>
      </c>
      <c r="H19" s="171">
        <f>SUM(H24,H28,H32)</f>
        <v>357</v>
      </c>
      <c r="I19"/>
      <c r="J19"/>
      <c r="K19"/>
    </row>
    <row r="20" spans="1:11" ht="15.6" customHeight="1" thickBot="1" x14ac:dyDescent="0.3">
      <c r="A20" s="234" t="s">
        <v>384</v>
      </c>
      <c r="B20" s="235"/>
      <c r="C20" s="235"/>
      <c r="D20" s="235"/>
      <c r="E20" s="235"/>
      <c r="F20" s="235"/>
      <c r="G20" s="235"/>
      <c r="H20" s="236"/>
      <c r="I20"/>
      <c r="J20"/>
      <c r="K20"/>
    </row>
    <row r="21" spans="1:11" ht="18" customHeight="1" thickBot="1" x14ac:dyDescent="0.3">
      <c r="A21" s="66" t="s">
        <v>385</v>
      </c>
      <c r="B21" s="12" t="s">
        <v>60</v>
      </c>
      <c r="C21" s="111">
        <f t="shared" ref="C21:H21" si="3">SUM(C22:C24)</f>
        <v>369</v>
      </c>
      <c r="D21" s="111">
        <f t="shared" si="3"/>
        <v>369</v>
      </c>
      <c r="E21" s="111">
        <f t="shared" si="3"/>
        <v>369</v>
      </c>
      <c r="F21" s="111">
        <f t="shared" si="3"/>
        <v>369</v>
      </c>
      <c r="G21" s="111">
        <f t="shared" si="3"/>
        <v>369</v>
      </c>
      <c r="H21" s="111">
        <f t="shared" si="3"/>
        <v>369</v>
      </c>
      <c r="I21"/>
      <c r="J21"/>
      <c r="K21"/>
    </row>
    <row r="22" spans="1:11" ht="16.2" customHeight="1" thickBot="1" x14ac:dyDescent="0.3">
      <c r="A22" s="113" t="s">
        <v>63</v>
      </c>
      <c r="B22" s="12" t="s">
        <v>60</v>
      </c>
      <c r="C22" s="3">
        <v>123</v>
      </c>
      <c r="D22" s="3">
        <v>123</v>
      </c>
      <c r="E22" s="3">
        <v>123</v>
      </c>
      <c r="F22" s="3">
        <v>123</v>
      </c>
      <c r="G22" s="3">
        <v>123</v>
      </c>
      <c r="H22" s="3">
        <v>123</v>
      </c>
      <c r="I22"/>
      <c r="J22"/>
      <c r="K22"/>
    </row>
    <row r="23" spans="1:11" ht="16.2" customHeight="1" thickBot="1" x14ac:dyDescent="0.3">
      <c r="A23" s="113" t="s">
        <v>64</v>
      </c>
      <c r="B23" s="12" t="s">
        <v>60</v>
      </c>
      <c r="C23" s="3">
        <v>123</v>
      </c>
      <c r="D23" s="3">
        <v>123</v>
      </c>
      <c r="E23" s="3">
        <v>123</v>
      </c>
      <c r="F23" s="3">
        <v>123</v>
      </c>
      <c r="G23" s="3">
        <v>123</v>
      </c>
      <c r="H23" s="3">
        <v>123</v>
      </c>
      <c r="I23"/>
      <c r="J23"/>
      <c r="K23"/>
    </row>
    <row r="24" spans="1:11" ht="16.2" customHeight="1" thickBot="1" x14ac:dyDescent="0.3">
      <c r="A24" s="113" t="s">
        <v>65</v>
      </c>
      <c r="B24" s="12" t="s">
        <v>60</v>
      </c>
      <c r="C24" s="3">
        <v>123</v>
      </c>
      <c r="D24" s="3">
        <v>123</v>
      </c>
      <c r="E24" s="3">
        <v>123</v>
      </c>
      <c r="F24" s="3">
        <v>123</v>
      </c>
      <c r="G24" s="3">
        <v>123</v>
      </c>
      <c r="H24" s="3">
        <v>123</v>
      </c>
      <c r="I24"/>
      <c r="J24"/>
      <c r="K24"/>
    </row>
    <row r="25" spans="1:11" ht="18" customHeight="1" thickBot="1" x14ac:dyDescent="0.3">
      <c r="A25" s="66" t="s">
        <v>386</v>
      </c>
      <c r="B25" s="12" t="s">
        <v>60</v>
      </c>
      <c r="C25" s="111">
        <f t="shared" ref="C25:H25" si="4">SUM(C26:C28)</f>
        <v>369</v>
      </c>
      <c r="D25" s="111">
        <f t="shared" si="4"/>
        <v>369</v>
      </c>
      <c r="E25" s="111">
        <f t="shared" si="4"/>
        <v>369</v>
      </c>
      <c r="F25" s="111">
        <f t="shared" si="4"/>
        <v>369</v>
      </c>
      <c r="G25" s="111">
        <f t="shared" si="4"/>
        <v>369</v>
      </c>
      <c r="H25" s="111">
        <f t="shared" si="4"/>
        <v>369</v>
      </c>
      <c r="I25"/>
      <c r="J25"/>
      <c r="K25"/>
    </row>
    <row r="26" spans="1:11" ht="16.2" customHeight="1" thickBot="1" x14ac:dyDescent="0.3">
      <c r="A26" s="113" t="s">
        <v>63</v>
      </c>
      <c r="B26" s="12" t="s">
        <v>60</v>
      </c>
      <c r="C26" s="3">
        <v>123</v>
      </c>
      <c r="D26" s="3">
        <v>123</v>
      </c>
      <c r="E26" s="3">
        <v>123</v>
      </c>
      <c r="F26" s="3">
        <v>123</v>
      </c>
      <c r="G26" s="3">
        <v>123</v>
      </c>
      <c r="H26" s="3">
        <v>123</v>
      </c>
      <c r="I26"/>
      <c r="J26"/>
      <c r="K26"/>
    </row>
    <row r="27" spans="1:11" ht="16.2" customHeight="1" thickBot="1" x14ac:dyDescent="0.3">
      <c r="A27" s="113" t="s">
        <v>64</v>
      </c>
      <c r="B27" s="12" t="s">
        <v>60</v>
      </c>
      <c r="C27" s="3">
        <v>123</v>
      </c>
      <c r="D27" s="3">
        <v>123</v>
      </c>
      <c r="E27" s="3">
        <v>123</v>
      </c>
      <c r="F27" s="3">
        <v>123</v>
      </c>
      <c r="G27" s="3">
        <v>123</v>
      </c>
      <c r="H27" s="3">
        <v>123</v>
      </c>
      <c r="I27"/>
      <c r="J27"/>
      <c r="K27"/>
    </row>
    <row r="28" spans="1:11" ht="16.2" customHeight="1" thickBot="1" x14ac:dyDescent="0.3">
      <c r="A28" s="113" t="s">
        <v>65</v>
      </c>
      <c r="B28" s="12" t="s">
        <v>60</v>
      </c>
      <c r="C28" s="3">
        <v>123</v>
      </c>
      <c r="D28" s="3">
        <v>123</v>
      </c>
      <c r="E28" s="3">
        <v>123</v>
      </c>
      <c r="F28" s="3">
        <v>123</v>
      </c>
      <c r="G28" s="3">
        <v>123</v>
      </c>
      <c r="H28" s="3">
        <v>123</v>
      </c>
      <c r="I28"/>
      <c r="J28"/>
      <c r="K28"/>
    </row>
    <row r="29" spans="1:11" ht="18" customHeight="1" thickBot="1" x14ac:dyDescent="0.3">
      <c r="A29" s="66" t="s">
        <v>387</v>
      </c>
      <c r="B29" s="12" t="s">
        <v>60</v>
      </c>
      <c r="C29" s="111">
        <f t="shared" ref="C29:H29" si="5">SUM(C30:C32)</f>
        <v>333</v>
      </c>
      <c r="D29" s="111">
        <f t="shared" si="5"/>
        <v>333</v>
      </c>
      <c r="E29" s="111">
        <f t="shared" si="5"/>
        <v>333</v>
      </c>
      <c r="F29" s="111">
        <f t="shared" si="5"/>
        <v>333</v>
      </c>
      <c r="G29" s="111">
        <f t="shared" si="5"/>
        <v>333</v>
      </c>
      <c r="H29" s="111">
        <f t="shared" si="5"/>
        <v>333</v>
      </c>
      <c r="I29"/>
      <c r="J29"/>
      <c r="K29"/>
    </row>
    <row r="30" spans="1:11" ht="16.2" customHeight="1" thickBot="1" x14ac:dyDescent="0.3">
      <c r="A30" s="113" t="s">
        <v>63</v>
      </c>
      <c r="B30" s="12" t="s">
        <v>60</v>
      </c>
      <c r="C30" s="3">
        <v>111</v>
      </c>
      <c r="D30" s="3">
        <v>111</v>
      </c>
      <c r="E30" s="3">
        <v>111</v>
      </c>
      <c r="F30" s="3">
        <v>111</v>
      </c>
      <c r="G30" s="3">
        <v>111</v>
      </c>
      <c r="H30" s="3">
        <v>111</v>
      </c>
      <c r="I30"/>
      <c r="J30"/>
      <c r="K30"/>
    </row>
    <row r="31" spans="1:11" ht="16.2" customHeight="1" thickBot="1" x14ac:dyDescent="0.3">
      <c r="A31" s="113" t="s">
        <v>64</v>
      </c>
      <c r="B31" s="12" t="s">
        <v>60</v>
      </c>
      <c r="C31" s="3">
        <v>111</v>
      </c>
      <c r="D31" s="3">
        <v>111</v>
      </c>
      <c r="E31" s="3">
        <v>111</v>
      </c>
      <c r="F31" s="3">
        <v>111</v>
      </c>
      <c r="G31" s="3">
        <v>111</v>
      </c>
      <c r="H31" s="3">
        <v>111</v>
      </c>
      <c r="I31"/>
      <c r="J31"/>
      <c r="K31"/>
    </row>
    <row r="32" spans="1:11" ht="16.2" customHeight="1" thickBot="1" x14ac:dyDescent="0.3">
      <c r="A32" s="113" t="s">
        <v>65</v>
      </c>
      <c r="B32" s="12" t="s">
        <v>60</v>
      </c>
      <c r="C32" s="3">
        <v>111</v>
      </c>
      <c r="D32" s="3">
        <v>111</v>
      </c>
      <c r="E32" s="3">
        <v>111</v>
      </c>
      <c r="F32" s="3">
        <v>111</v>
      </c>
      <c r="G32" s="3">
        <v>111</v>
      </c>
      <c r="H32" s="3">
        <v>111</v>
      </c>
      <c r="I32"/>
      <c r="J32"/>
      <c r="K32"/>
    </row>
    <row r="33" spans="1:11" ht="15.6" customHeight="1" thickBot="1" x14ac:dyDescent="0.3">
      <c r="A33" s="234" t="s">
        <v>388</v>
      </c>
      <c r="B33" s="235"/>
      <c r="C33" s="235"/>
      <c r="D33" s="235"/>
      <c r="E33" s="235"/>
      <c r="F33" s="235"/>
      <c r="G33" s="235"/>
      <c r="H33" s="236"/>
      <c r="I33"/>
      <c r="J33"/>
      <c r="K33"/>
    </row>
    <row r="34" spans="1:11" ht="16.2" customHeight="1" thickBot="1" x14ac:dyDescent="0.3">
      <c r="A34" s="65" t="s">
        <v>389</v>
      </c>
      <c r="B34" s="12" t="s">
        <v>60</v>
      </c>
      <c r="C34" s="3">
        <v>123</v>
      </c>
      <c r="D34" s="3">
        <v>123</v>
      </c>
      <c r="E34" s="3">
        <v>123</v>
      </c>
      <c r="F34" s="3">
        <v>123</v>
      </c>
      <c r="G34" s="3">
        <v>123</v>
      </c>
      <c r="H34" s="3">
        <v>123</v>
      </c>
      <c r="I34"/>
      <c r="J34"/>
      <c r="K34"/>
    </row>
    <row r="35" spans="1:11" ht="16.2" customHeight="1" thickBot="1" x14ac:dyDescent="0.3">
      <c r="A35" s="65" t="s">
        <v>390</v>
      </c>
      <c r="B35" s="12" t="s">
        <v>60</v>
      </c>
      <c r="C35" s="171">
        <f t="shared" ref="C35:H35" si="6">SUM(C11-C34)</f>
        <v>948</v>
      </c>
      <c r="D35" s="171">
        <f t="shared" si="6"/>
        <v>948</v>
      </c>
      <c r="E35" s="171">
        <f t="shared" si="6"/>
        <v>948</v>
      </c>
      <c r="F35" s="171">
        <f t="shared" si="6"/>
        <v>948</v>
      </c>
      <c r="G35" s="171">
        <f t="shared" si="6"/>
        <v>948</v>
      </c>
      <c r="H35" s="171">
        <f t="shared" si="6"/>
        <v>948</v>
      </c>
      <c r="I35"/>
      <c r="J35"/>
      <c r="K35"/>
    </row>
    <row r="36" spans="1:11" ht="15.6" customHeight="1" thickBot="1" x14ac:dyDescent="0.3">
      <c r="A36" s="234" t="s">
        <v>391</v>
      </c>
      <c r="B36" s="235"/>
      <c r="C36" s="235"/>
      <c r="D36" s="235"/>
      <c r="E36" s="235"/>
      <c r="F36" s="235"/>
      <c r="G36" s="235"/>
      <c r="H36" s="236"/>
      <c r="I36"/>
      <c r="J36"/>
      <c r="K36"/>
    </row>
    <row r="37" spans="1:11" ht="16.2" customHeight="1" thickBot="1" x14ac:dyDescent="0.3">
      <c r="A37" s="199" t="s">
        <v>392</v>
      </c>
      <c r="B37" s="31" t="s">
        <v>6</v>
      </c>
      <c r="C37" s="6">
        <f t="shared" ref="C37:H37" si="7">C38/$C$10*100</f>
        <v>5.742296918767507</v>
      </c>
      <c r="D37" s="6">
        <f t="shared" si="7"/>
        <v>5.742296918767507</v>
      </c>
      <c r="E37" s="6">
        <f t="shared" si="7"/>
        <v>5.742296918767507</v>
      </c>
      <c r="F37" s="6">
        <f t="shared" si="7"/>
        <v>5.742296918767507</v>
      </c>
      <c r="G37" s="6">
        <f t="shared" si="7"/>
        <v>5.742296918767507</v>
      </c>
      <c r="H37" s="6">
        <f t="shared" si="7"/>
        <v>5.742296918767507</v>
      </c>
      <c r="I37"/>
      <c r="J37"/>
      <c r="K37"/>
    </row>
    <row r="38" spans="1:11" ht="16.2" customHeight="1" thickBot="1" x14ac:dyDescent="0.3">
      <c r="A38" s="200"/>
      <c r="B38" s="12" t="s">
        <v>60</v>
      </c>
      <c r="C38" s="3">
        <v>123</v>
      </c>
      <c r="D38" s="3">
        <v>123</v>
      </c>
      <c r="E38" s="3">
        <v>123</v>
      </c>
      <c r="F38" s="3">
        <v>123</v>
      </c>
      <c r="G38" s="3">
        <v>123</v>
      </c>
      <c r="H38" s="3">
        <v>123</v>
      </c>
      <c r="I38"/>
      <c r="J38"/>
      <c r="K38"/>
    </row>
    <row r="39" spans="1:11" ht="16.2" customHeight="1" thickBot="1" x14ac:dyDescent="0.3">
      <c r="A39" s="199" t="s">
        <v>393</v>
      </c>
      <c r="B39" s="31" t="s">
        <v>6</v>
      </c>
      <c r="C39" s="6">
        <f>C40/$C$10*100</f>
        <v>5.1820728291316529</v>
      </c>
      <c r="D39" s="6">
        <f t="shared" ref="D39:H39" si="8">D40/$C$10*100</f>
        <v>5.1820728291316529</v>
      </c>
      <c r="E39" s="6">
        <f t="shared" si="8"/>
        <v>5.1820728291316529</v>
      </c>
      <c r="F39" s="6">
        <f t="shared" si="8"/>
        <v>5.1820728291316529</v>
      </c>
      <c r="G39" s="6">
        <f t="shared" si="8"/>
        <v>5.1820728291316529</v>
      </c>
      <c r="H39" s="6">
        <f t="shared" si="8"/>
        <v>5.1820728291316529</v>
      </c>
      <c r="I39"/>
      <c r="J39"/>
      <c r="K39"/>
    </row>
    <row r="40" spans="1:11" ht="16.2" customHeight="1" thickBot="1" x14ac:dyDescent="0.3">
      <c r="A40" s="200"/>
      <c r="B40" s="12" t="s">
        <v>60</v>
      </c>
      <c r="C40" s="3">
        <v>111</v>
      </c>
      <c r="D40" s="3">
        <v>111</v>
      </c>
      <c r="E40" s="3">
        <v>111</v>
      </c>
      <c r="F40" s="3">
        <v>111</v>
      </c>
      <c r="G40" s="3">
        <v>111</v>
      </c>
      <c r="H40" s="3">
        <v>111</v>
      </c>
      <c r="I40"/>
      <c r="J40"/>
      <c r="K40"/>
    </row>
    <row r="41" spans="1:11" ht="16.2" customHeight="1" thickBot="1" x14ac:dyDescent="0.3">
      <c r="A41" s="199" t="s">
        <v>394</v>
      </c>
      <c r="B41" s="31" t="s">
        <v>6</v>
      </c>
      <c r="C41" s="6">
        <f t="shared" ref="C41:H41" si="9">C42/$C$10*100</f>
        <v>39.075630252100844</v>
      </c>
      <c r="D41" s="6">
        <f t="shared" si="9"/>
        <v>39.075630252100844</v>
      </c>
      <c r="E41" s="6">
        <f t="shared" si="9"/>
        <v>39.075630252100844</v>
      </c>
      <c r="F41" s="6">
        <f t="shared" si="9"/>
        <v>39.075630252100844</v>
      </c>
      <c r="G41" s="6">
        <f t="shared" si="9"/>
        <v>39.075630252100844</v>
      </c>
      <c r="H41" s="6">
        <f t="shared" si="9"/>
        <v>39.075630252100844</v>
      </c>
      <c r="I41"/>
      <c r="J41"/>
      <c r="K41"/>
    </row>
    <row r="42" spans="1:11" ht="16.2" customHeight="1" thickBot="1" x14ac:dyDescent="0.3">
      <c r="A42" s="200"/>
      <c r="B42" s="12" t="s">
        <v>60</v>
      </c>
      <c r="C42" s="171">
        <f>(C11-C38-C40)</f>
        <v>837</v>
      </c>
      <c r="D42" s="171">
        <f t="shared" ref="D42:H42" si="10">(D11-D38-D40)</f>
        <v>837</v>
      </c>
      <c r="E42" s="171">
        <f t="shared" si="10"/>
        <v>837</v>
      </c>
      <c r="F42" s="171">
        <f t="shared" si="10"/>
        <v>837</v>
      </c>
      <c r="G42" s="171">
        <f t="shared" si="10"/>
        <v>837</v>
      </c>
      <c r="H42" s="171">
        <f t="shared" si="10"/>
        <v>837</v>
      </c>
      <c r="I42"/>
      <c r="J42"/>
      <c r="K42"/>
    </row>
    <row r="43" spans="1:11" ht="15.6" customHeight="1" thickBot="1" x14ac:dyDescent="0.3">
      <c r="A43" s="234" t="s">
        <v>395</v>
      </c>
      <c r="B43" s="235"/>
      <c r="C43" s="235"/>
      <c r="D43" s="235"/>
      <c r="E43" s="235"/>
      <c r="F43" s="235"/>
      <c r="G43" s="235"/>
      <c r="H43" s="236"/>
      <c r="I43"/>
      <c r="J43"/>
      <c r="K43"/>
    </row>
    <row r="44" spans="1:11" ht="16.2" customHeight="1" thickBot="1" x14ac:dyDescent="0.3">
      <c r="A44" s="199" t="s">
        <v>396</v>
      </c>
      <c r="B44" s="31" t="s">
        <v>6</v>
      </c>
      <c r="C44" s="6">
        <f t="shared" ref="C44:H44" si="11">C45/$C$10*100</f>
        <v>5.742296918767507</v>
      </c>
      <c r="D44" s="6">
        <f t="shared" si="11"/>
        <v>5.742296918767507</v>
      </c>
      <c r="E44" s="6">
        <f t="shared" si="11"/>
        <v>5.742296918767507</v>
      </c>
      <c r="F44" s="6">
        <f t="shared" si="11"/>
        <v>5.742296918767507</v>
      </c>
      <c r="G44" s="6">
        <f t="shared" si="11"/>
        <v>5.742296918767507</v>
      </c>
      <c r="H44" s="6">
        <f t="shared" si="11"/>
        <v>5.742296918767507</v>
      </c>
      <c r="I44"/>
      <c r="J44"/>
      <c r="K44"/>
    </row>
    <row r="45" spans="1:11" ht="16.2" customHeight="1" thickBot="1" x14ac:dyDescent="0.3">
      <c r="A45" s="200"/>
      <c r="B45" s="12" t="s">
        <v>60</v>
      </c>
      <c r="C45" s="3">
        <v>123</v>
      </c>
      <c r="D45" s="3">
        <v>123</v>
      </c>
      <c r="E45" s="3">
        <v>123</v>
      </c>
      <c r="F45" s="3">
        <v>123</v>
      </c>
      <c r="G45" s="3">
        <v>123</v>
      </c>
      <c r="H45" s="3">
        <v>123</v>
      </c>
      <c r="I45"/>
      <c r="J45"/>
      <c r="K45"/>
    </row>
    <row r="46" spans="1:11" ht="16.2" customHeight="1" thickBot="1" x14ac:dyDescent="0.3">
      <c r="A46" s="199" t="s">
        <v>397</v>
      </c>
      <c r="B46" s="31" t="s">
        <v>6</v>
      </c>
      <c r="C46" s="6">
        <f t="shared" ref="C46:H46" si="12">C47/$C$10*100</f>
        <v>5.1820728291316529</v>
      </c>
      <c r="D46" s="6">
        <f t="shared" si="12"/>
        <v>5.1820728291316529</v>
      </c>
      <c r="E46" s="6">
        <f t="shared" si="12"/>
        <v>5.1820728291316529</v>
      </c>
      <c r="F46" s="6">
        <f t="shared" si="12"/>
        <v>5.1820728291316529</v>
      </c>
      <c r="G46" s="6">
        <f t="shared" si="12"/>
        <v>5.1820728291316529</v>
      </c>
      <c r="H46" s="6">
        <f t="shared" si="12"/>
        <v>5.1820728291316529</v>
      </c>
      <c r="I46"/>
      <c r="J46"/>
      <c r="K46"/>
    </row>
    <row r="47" spans="1:11" ht="16.2" customHeight="1" thickBot="1" x14ac:dyDescent="0.3">
      <c r="A47" s="200"/>
      <c r="B47" s="12" t="s">
        <v>60</v>
      </c>
      <c r="C47" s="3">
        <v>111</v>
      </c>
      <c r="D47" s="3">
        <v>111</v>
      </c>
      <c r="E47" s="3">
        <v>111</v>
      </c>
      <c r="F47" s="3">
        <v>111</v>
      </c>
      <c r="G47" s="3">
        <v>111</v>
      </c>
      <c r="H47" s="3">
        <v>111</v>
      </c>
      <c r="I47"/>
      <c r="J47"/>
      <c r="K47"/>
    </row>
    <row r="48" spans="1:11" ht="16.2" customHeight="1" thickBot="1" x14ac:dyDescent="0.3">
      <c r="A48" s="199" t="s">
        <v>398</v>
      </c>
      <c r="B48" s="31" t="s">
        <v>6</v>
      </c>
      <c r="C48" s="6">
        <f t="shared" ref="C48:H48" si="13">C49/$C$10*100</f>
        <v>0.51353874883286643</v>
      </c>
      <c r="D48" s="6">
        <f t="shared" si="13"/>
        <v>0.51353874883286643</v>
      </c>
      <c r="E48" s="6">
        <f t="shared" si="13"/>
        <v>0.51353874883286643</v>
      </c>
      <c r="F48" s="6">
        <f t="shared" si="13"/>
        <v>0.51353874883286643</v>
      </c>
      <c r="G48" s="6">
        <f t="shared" si="13"/>
        <v>0.51353874883286643</v>
      </c>
      <c r="H48" s="6">
        <f t="shared" si="13"/>
        <v>0.51353874883286643</v>
      </c>
      <c r="I48"/>
      <c r="J48"/>
      <c r="K48"/>
    </row>
    <row r="49" spans="1:11" ht="16.2" customHeight="1" thickBot="1" x14ac:dyDescent="0.3">
      <c r="A49" s="200"/>
      <c r="B49" s="12" t="s">
        <v>60</v>
      </c>
      <c r="C49" s="3">
        <v>11</v>
      </c>
      <c r="D49" s="3">
        <v>11</v>
      </c>
      <c r="E49" s="3">
        <v>11</v>
      </c>
      <c r="F49" s="3">
        <v>11</v>
      </c>
      <c r="G49" s="3">
        <v>11</v>
      </c>
      <c r="H49" s="3">
        <v>11</v>
      </c>
      <c r="I49"/>
      <c r="J49"/>
      <c r="K49"/>
    </row>
    <row r="50" spans="1:11" ht="16.2" customHeight="1" thickBot="1" x14ac:dyDescent="0.3">
      <c r="A50" s="199" t="s">
        <v>399</v>
      </c>
      <c r="B50" s="31" t="s">
        <v>6</v>
      </c>
      <c r="C50" s="6">
        <f t="shared" ref="C50:H50" si="14">C51/$C$10*100</f>
        <v>5.2287581699346406</v>
      </c>
      <c r="D50" s="6">
        <f t="shared" si="14"/>
        <v>5.2287581699346406</v>
      </c>
      <c r="E50" s="6">
        <f t="shared" si="14"/>
        <v>5.2287581699346406</v>
      </c>
      <c r="F50" s="6">
        <f t="shared" si="14"/>
        <v>5.2287581699346406</v>
      </c>
      <c r="G50" s="6">
        <f t="shared" si="14"/>
        <v>5.2287581699346406</v>
      </c>
      <c r="H50" s="6">
        <f t="shared" si="14"/>
        <v>5.2287581699346406</v>
      </c>
      <c r="I50"/>
      <c r="J50"/>
      <c r="K50"/>
    </row>
    <row r="51" spans="1:11" ht="16.2" customHeight="1" thickBot="1" x14ac:dyDescent="0.3">
      <c r="A51" s="200"/>
      <c r="B51" s="12" t="s">
        <v>60</v>
      </c>
      <c r="C51" s="3">
        <v>112</v>
      </c>
      <c r="D51" s="3">
        <v>112</v>
      </c>
      <c r="E51" s="3">
        <v>112</v>
      </c>
      <c r="F51" s="3">
        <v>112</v>
      </c>
      <c r="G51" s="3">
        <v>112</v>
      </c>
      <c r="H51" s="3">
        <v>112</v>
      </c>
      <c r="I51"/>
      <c r="J51"/>
      <c r="K51"/>
    </row>
    <row r="52" spans="1:11" ht="16.2" customHeight="1" thickBot="1" x14ac:dyDescent="0.3">
      <c r="A52" s="199" t="s">
        <v>400</v>
      </c>
      <c r="B52" s="31" t="s">
        <v>6</v>
      </c>
      <c r="C52" s="5">
        <f t="shared" ref="C52:H52" si="15">C53/$C$10*100</f>
        <v>33.333333333333329</v>
      </c>
      <c r="D52" s="5">
        <f t="shared" si="15"/>
        <v>33.333333333333329</v>
      </c>
      <c r="E52" s="5">
        <f t="shared" si="15"/>
        <v>33.333333333333329</v>
      </c>
      <c r="F52" s="5">
        <f t="shared" si="15"/>
        <v>33.333333333333329</v>
      </c>
      <c r="G52" s="5">
        <f t="shared" si="15"/>
        <v>33.333333333333329</v>
      </c>
      <c r="H52" s="5">
        <f t="shared" si="15"/>
        <v>33.333333333333329</v>
      </c>
      <c r="I52"/>
      <c r="J52"/>
      <c r="K52"/>
    </row>
    <row r="53" spans="1:11" ht="16.2" customHeight="1" thickBot="1" x14ac:dyDescent="0.3">
      <c r="A53" s="200"/>
      <c r="B53" s="12" t="s">
        <v>60</v>
      </c>
      <c r="C53" s="171">
        <f>(C11-(C45+C47+C49+C51))</f>
        <v>714</v>
      </c>
      <c r="D53" s="171">
        <f>(D11-(D45+D47+D49+D51))</f>
        <v>714</v>
      </c>
      <c r="E53" s="171">
        <f t="shared" ref="E53:H53" si="16">(E11-(E45+E47+E49+E51))</f>
        <v>714</v>
      </c>
      <c r="F53" s="171">
        <f t="shared" si="16"/>
        <v>714</v>
      </c>
      <c r="G53" s="171">
        <f t="shared" si="16"/>
        <v>714</v>
      </c>
      <c r="H53" s="171">
        <f t="shared" si="16"/>
        <v>714</v>
      </c>
      <c r="I53"/>
      <c r="J53"/>
      <c r="K53"/>
    </row>
    <row r="54" spans="1:11" ht="15.6" customHeight="1" thickBot="1" x14ac:dyDescent="0.3">
      <c r="A54" s="234" t="s">
        <v>401</v>
      </c>
      <c r="B54" s="235"/>
      <c r="C54" s="235"/>
      <c r="D54" s="235"/>
      <c r="E54" s="235"/>
      <c r="F54" s="235"/>
      <c r="G54" s="235"/>
      <c r="H54" s="236"/>
      <c r="I54"/>
      <c r="J54"/>
      <c r="K54"/>
    </row>
    <row r="55" spans="1:11" ht="16.2" customHeight="1" thickBot="1" x14ac:dyDescent="0.3">
      <c r="A55" s="199" t="s">
        <v>402</v>
      </c>
      <c r="B55" s="190" t="s">
        <v>60</v>
      </c>
      <c r="C55" s="232">
        <f>SUM(C56:D56)</f>
        <v>910</v>
      </c>
      <c r="D55" s="233"/>
      <c r="E55" s="232">
        <f>SUM(E56:F56)</f>
        <v>910</v>
      </c>
      <c r="F55" s="233"/>
      <c r="G55" s="232">
        <f>SUM(G56:H56)</f>
        <v>910</v>
      </c>
      <c r="H55" s="233"/>
      <c r="I55"/>
      <c r="J55"/>
      <c r="K55"/>
    </row>
    <row r="56" spans="1:11" ht="16.2" customHeight="1" thickBot="1" x14ac:dyDescent="0.3">
      <c r="A56" s="200"/>
      <c r="B56" s="192"/>
      <c r="C56" s="171">
        <f>SUM(C60,C62,C64)</f>
        <v>455</v>
      </c>
      <c r="D56" s="171">
        <f t="shared" ref="D56:H56" si="17">SUM(D60,D62,D64)</f>
        <v>455</v>
      </c>
      <c r="E56" s="171">
        <f t="shared" si="17"/>
        <v>455</v>
      </c>
      <c r="F56" s="171">
        <f t="shared" si="17"/>
        <v>455</v>
      </c>
      <c r="G56" s="171">
        <f t="shared" si="17"/>
        <v>455</v>
      </c>
      <c r="H56" s="171">
        <f t="shared" si="17"/>
        <v>455</v>
      </c>
      <c r="I56"/>
      <c r="J56"/>
      <c r="K56"/>
    </row>
    <row r="57" spans="1:11" ht="16.2" customHeight="1" thickBot="1" x14ac:dyDescent="0.3">
      <c r="A57" s="199" t="s">
        <v>403</v>
      </c>
      <c r="B57" s="237" t="s">
        <v>94</v>
      </c>
      <c r="C57" s="239">
        <f>C55/C10*100</f>
        <v>42.483660130718953</v>
      </c>
      <c r="D57" s="240"/>
      <c r="E57" s="239">
        <f>E55/E10*100</f>
        <v>42.483660130718953</v>
      </c>
      <c r="F57" s="240"/>
      <c r="G57" s="239">
        <f>G55/G10*100</f>
        <v>42.483660130718953</v>
      </c>
      <c r="H57" s="240"/>
      <c r="I57"/>
      <c r="J57"/>
      <c r="K57"/>
    </row>
    <row r="58" spans="1:11" ht="16.2" customHeight="1" thickBot="1" x14ac:dyDescent="0.3">
      <c r="A58" s="200"/>
      <c r="B58" s="238"/>
      <c r="C58" s="6">
        <f>(C56/$C$10)*100</f>
        <v>21.241830065359476</v>
      </c>
      <c r="D58" s="6">
        <f t="shared" ref="D58:H58" si="18">(D56/$C$10)*100</f>
        <v>21.241830065359476</v>
      </c>
      <c r="E58" s="6">
        <f t="shared" si="18"/>
        <v>21.241830065359476</v>
      </c>
      <c r="F58" s="6">
        <f t="shared" si="18"/>
        <v>21.241830065359476</v>
      </c>
      <c r="G58" s="6">
        <f t="shared" si="18"/>
        <v>21.241830065359476</v>
      </c>
      <c r="H58" s="6">
        <f t="shared" si="18"/>
        <v>21.241830065359476</v>
      </c>
      <c r="I58"/>
      <c r="J58"/>
      <c r="K58"/>
    </row>
    <row r="59" spans="1:11" ht="15.6" customHeight="1" thickBot="1" x14ac:dyDescent="0.3">
      <c r="A59" s="234" t="s">
        <v>404</v>
      </c>
      <c r="B59" s="235"/>
      <c r="C59" s="235"/>
      <c r="D59" s="235"/>
      <c r="E59" s="235"/>
      <c r="F59" s="235"/>
      <c r="G59" s="235"/>
      <c r="H59" s="236"/>
      <c r="I59"/>
      <c r="J59"/>
      <c r="K59"/>
    </row>
    <row r="60" spans="1:11" ht="16.2" customHeight="1" thickBot="1" x14ac:dyDescent="0.3">
      <c r="A60" s="199" t="s">
        <v>63</v>
      </c>
      <c r="B60" s="12" t="s">
        <v>60</v>
      </c>
      <c r="C60" s="3">
        <v>122</v>
      </c>
      <c r="D60" s="3">
        <v>122</v>
      </c>
      <c r="E60" s="3">
        <v>122</v>
      </c>
      <c r="F60" s="3">
        <v>122</v>
      </c>
      <c r="G60" s="3">
        <v>122</v>
      </c>
      <c r="H60" s="3">
        <v>122</v>
      </c>
      <c r="I60"/>
      <c r="J60"/>
      <c r="K60"/>
    </row>
    <row r="61" spans="1:11" ht="16.2" customHeight="1" thickBot="1" x14ac:dyDescent="0.3">
      <c r="A61" s="200"/>
      <c r="B61" s="31" t="s">
        <v>94</v>
      </c>
      <c r="C61" s="6">
        <f t="shared" ref="C61:H61" si="19">C60/$C$10*100</f>
        <v>5.6956115779645193</v>
      </c>
      <c r="D61" s="6">
        <f t="shared" si="19"/>
        <v>5.6956115779645193</v>
      </c>
      <c r="E61" s="6">
        <f t="shared" si="19"/>
        <v>5.6956115779645193</v>
      </c>
      <c r="F61" s="6">
        <f t="shared" si="19"/>
        <v>5.6956115779645193</v>
      </c>
      <c r="G61" s="6">
        <f t="shared" si="19"/>
        <v>5.6956115779645193</v>
      </c>
      <c r="H61" s="6">
        <f t="shared" si="19"/>
        <v>5.6956115779645193</v>
      </c>
      <c r="I61"/>
      <c r="J61"/>
      <c r="K61"/>
    </row>
    <row r="62" spans="1:11" ht="16.2" customHeight="1" thickBot="1" x14ac:dyDescent="0.3">
      <c r="A62" s="199" t="s">
        <v>64</v>
      </c>
      <c r="B62" s="12" t="s">
        <v>60</v>
      </c>
      <c r="C62" s="3">
        <v>222</v>
      </c>
      <c r="D62" s="3">
        <v>222</v>
      </c>
      <c r="E62" s="3">
        <v>222</v>
      </c>
      <c r="F62" s="3">
        <v>222</v>
      </c>
      <c r="G62" s="3">
        <v>222</v>
      </c>
      <c r="H62" s="3">
        <v>222</v>
      </c>
      <c r="I62"/>
      <c r="J62"/>
      <c r="K62"/>
    </row>
    <row r="63" spans="1:11" ht="16.2" customHeight="1" thickBot="1" x14ac:dyDescent="0.3">
      <c r="A63" s="200"/>
      <c r="B63" s="31" t="s">
        <v>94</v>
      </c>
      <c r="C63" s="6">
        <f t="shared" ref="C63:H63" si="20">C62/$C$10*100</f>
        <v>10.364145658263306</v>
      </c>
      <c r="D63" s="6">
        <f t="shared" si="20"/>
        <v>10.364145658263306</v>
      </c>
      <c r="E63" s="6">
        <f t="shared" si="20"/>
        <v>10.364145658263306</v>
      </c>
      <c r="F63" s="6">
        <f t="shared" si="20"/>
        <v>10.364145658263306</v>
      </c>
      <c r="G63" s="6">
        <f t="shared" si="20"/>
        <v>10.364145658263306</v>
      </c>
      <c r="H63" s="6">
        <f t="shared" si="20"/>
        <v>10.364145658263306</v>
      </c>
      <c r="I63"/>
      <c r="J63"/>
      <c r="K63"/>
    </row>
    <row r="64" spans="1:11" ht="16.2" customHeight="1" thickBot="1" x14ac:dyDescent="0.3">
      <c r="A64" s="199" t="s">
        <v>65</v>
      </c>
      <c r="B64" s="12" t="s">
        <v>60</v>
      </c>
      <c r="C64" s="3">
        <v>111</v>
      </c>
      <c r="D64" s="3">
        <v>111</v>
      </c>
      <c r="E64" s="3">
        <v>111</v>
      </c>
      <c r="F64" s="3">
        <v>111</v>
      </c>
      <c r="G64" s="3">
        <v>111</v>
      </c>
      <c r="H64" s="3">
        <v>111</v>
      </c>
      <c r="I64"/>
      <c r="J64"/>
      <c r="K64"/>
    </row>
    <row r="65" spans="1:11" ht="16.2" customHeight="1" thickBot="1" x14ac:dyDescent="0.3">
      <c r="A65" s="200"/>
      <c r="B65" s="31" t="s">
        <v>94</v>
      </c>
      <c r="C65" s="6">
        <f t="shared" ref="C65:H65" si="21">C64/$C$10*100</f>
        <v>5.1820728291316529</v>
      </c>
      <c r="D65" s="6">
        <f t="shared" si="21"/>
        <v>5.1820728291316529</v>
      </c>
      <c r="E65" s="6">
        <f t="shared" si="21"/>
        <v>5.1820728291316529</v>
      </c>
      <c r="F65" s="6">
        <f t="shared" si="21"/>
        <v>5.1820728291316529</v>
      </c>
      <c r="G65" s="6">
        <f t="shared" si="21"/>
        <v>5.1820728291316529</v>
      </c>
      <c r="H65" s="6">
        <f t="shared" si="21"/>
        <v>5.1820728291316529</v>
      </c>
      <c r="I65"/>
      <c r="J65"/>
      <c r="K65"/>
    </row>
    <row r="66" spans="1:11" ht="15.6" customHeight="1" thickBot="1" x14ac:dyDescent="0.3">
      <c r="A66" s="234" t="s">
        <v>405</v>
      </c>
      <c r="B66" s="235"/>
      <c r="C66" s="235"/>
      <c r="D66" s="235"/>
      <c r="E66" s="235"/>
      <c r="F66" s="235"/>
      <c r="G66" s="235"/>
      <c r="H66" s="236"/>
      <c r="I66"/>
      <c r="J66"/>
      <c r="K66"/>
    </row>
    <row r="67" spans="1:11" ht="16.2" customHeight="1" thickBot="1" x14ac:dyDescent="0.3">
      <c r="A67" s="199" t="s">
        <v>392</v>
      </c>
      <c r="B67" s="12" t="s">
        <v>60</v>
      </c>
      <c r="C67" s="3">
        <v>211</v>
      </c>
      <c r="D67" s="3">
        <v>211</v>
      </c>
      <c r="E67" s="3">
        <v>211</v>
      </c>
      <c r="F67" s="3">
        <v>211</v>
      </c>
      <c r="G67" s="3">
        <v>211</v>
      </c>
      <c r="H67" s="3">
        <v>211</v>
      </c>
      <c r="I67"/>
      <c r="J67"/>
      <c r="K67"/>
    </row>
    <row r="68" spans="1:11" ht="16.2" customHeight="1" thickBot="1" x14ac:dyDescent="0.3">
      <c r="A68" s="200"/>
      <c r="B68" s="31" t="s">
        <v>94</v>
      </c>
      <c r="C68" s="6">
        <f t="shared" ref="C68:H68" si="22">C67/$C$10*100</f>
        <v>9.8506069094304394</v>
      </c>
      <c r="D68" s="6">
        <f t="shared" si="22"/>
        <v>9.8506069094304394</v>
      </c>
      <c r="E68" s="6">
        <f t="shared" si="22"/>
        <v>9.8506069094304394</v>
      </c>
      <c r="F68" s="6">
        <f t="shared" si="22"/>
        <v>9.8506069094304394</v>
      </c>
      <c r="G68" s="6">
        <f t="shared" si="22"/>
        <v>9.8506069094304394</v>
      </c>
      <c r="H68" s="6">
        <f t="shared" si="22"/>
        <v>9.8506069094304394</v>
      </c>
      <c r="I68"/>
      <c r="J68"/>
      <c r="K68"/>
    </row>
    <row r="69" spans="1:11" ht="16.2" customHeight="1" thickBot="1" x14ac:dyDescent="0.3">
      <c r="A69" s="199" t="s">
        <v>393</v>
      </c>
      <c r="B69" s="12" t="s">
        <v>60</v>
      </c>
      <c r="C69" s="3">
        <v>111</v>
      </c>
      <c r="D69" s="3">
        <v>111</v>
      </c>
      <c r="E69" s="3">
        <v>111</v>
      </c>
      <c r="F69" s="3">
        <v>111</v>
      </c>
      <c r="G69" s="3">
        <v>111</v>
      </c>
      <c r="H69" s="3">
        <v>111</v>
      </c>
      <c r="I69"/>
      <c r="J69"/>
      <c r="K69"/>
    </row>
    <row r="70" spans="1:11" ht="16.2" customHeight="1" thickBot="1" x14ac:dyDescent="0.3">
      <c r="A70" s="200"/>
      <c r="B70" s="31" t="s">
        <v>94</v>
      </c>
      <c r="C70" s="6">
        <f t="shared" ref="C70:H70" si="23">C69/$C$10*100</f>
        <v>5.1820728291316529</v>
      </c>
      <c r="D70" s="6">
        <f t="shared" si="23"/>
        <v>5.1820728291316529</v>
      </c>
      <c r="E70" s="6">
        <f t="shared" si="23"/>
        <v>5.1820728291316529</v>
      </c>
      <c r="F70" s="6">
        <f t="shared" si="23"/>
        <v>5.1820728291316529</v>
      </c>
      <c r="G70" s="6">
        <f t="shared" si="23"/>
        <v>5.1820728291316529</v>
      </c>
      <c r="H70" s="6">
        <f t="shared" si="23"/>
        <v>5.1820728291316529</v>
      </c>
      <c r="I70"/>
      <c r="J70"/>
      <c r="K70"/>
    </row>
    <row r="71" spans="1:11" ht="16.2" customHeight="1" thickBot="1" x14ac:dyDescent="0.3">
      <c r="A71" s="199" t="s">
        <v>394</v>
      </c>
      <c r="B71" s="12" t="s">
        <v>60</v>
      </c>
      <c r="C71" s="171">
        <f>(C56-C67-C69)</f>
        <v>133</v>
      </c>
      <c r="D71" s="171">
        <f t="shared" ref="D71:H71" si="24">(D56-D67-D69)</f>
        <v>133</v>
      </c>
      <c r="E71" s="171">
        <f t="shared" si="24"/>
        <v>133</v>
      </c>
      <c r="F71" s="171">
        <f t="shared" si="24"/>
        <v>133</v>
      </c>
      <c r="G71" s="171">
        <f t="shared" si="24"/>
        <v>133</v>
      </c>
      <c r="H71" s="171">
        <f t="shared" si="24"/>
        <v>133</v>
      </c>
      <c r="I71"/>
      <c r="J71"/>
      <c r="K71"/>
    </row>
    <row r="72" spans="1:11" ht="16.2" customHeight="1" thickBot="1" x14ac:dyDescent="0.3">
      <c r="A72" s="200"/>
      <c r="B72" s="31" t="s">
        <v>94</v>
      </c>
      <c r="C72" s="6">
        <f t="shared" ref="C72:H72" si="25">C71/$C$10*100</f>
        <v>6.2091503267973858</v>
      </c>
      <c r="D72" s="6">
        <f t="shared" si="25"/>
        <v>6.2091503267973858</v>
      </c>
      <c r="E72" s="6">
        <f t="shared" si="25"/>
        <v>6.2091503267973858</v>
      </c>
      <c r="F72" s="6">
        <f t="shared" si="25"/>
        <v>6.2091503267973858</v>
      </c>
      <c r="G72" s="6">
        <f t="shared" si="25"/>
        <v>6.2091503267973858</v>
      </c>
      <c r="H72" s="6">
        <f t="shared" si="25"/>
        <v>6.2091503267973858</v>
      </c>
      <c r="I72"/>
      <c r="J72"/>
      <c r="K72"/>
    </row>
    <row r="73" spans="1:11" ht="15.6" customHeight="1" thickBot="1" x14ac:dyDescent="0.3">
      <c r="A73" s="234" t="s">
        <v>406</v>
      </c>
      <c r="B73" s="235"/>
      <c r="C73" s="235"/>
      <c r="D73" s="235"/>
      <c r="E73" s="235"/>
      <c r="F73" s="235"/>
      <c r="G73" s="235"/>
      <c r="H73" s="236"/>
      <c r="I73"/>
      <c r="J73"/>
      <c r="K73"/>
    </row>
    <row r="74" spans="1:11" ht="16.2" customHeight="1" thickBot="1" x14ac:dyDescent="0.3">
      <c r="A74" s="199" t="s">
        <v>407</v>
      </c>
      <c r="B74" s="190" t="s">
        <v>60</v>
      </c>
      <c r="C74" s="232">
        <f>(C75:D75)</f>
        <v>343</v>
      </c>
      <c r="D74" s="233"/>
      <c r="E74" s="232">
        <f>SUM(E75:F75)</f>
        <v>686</v>
      </c>
      <c r="F74" s="233"/>
      <c r="G74" s="232">
        <f>SUM(G75:H75)</f>
        <v>686</v>
      </c>
      <c r="H74" s="233"/>
      <c r="I74"/>
      <c r="J74"/>
      <c r="K74"/>
    </row>
    <row r="75" spans="1:11" ht="16.2" customHeight="1" thickBot="1" x14ac:dyDescent="0.3">
      <c r="A75" s="257"/>
      <c r="B75" s="192"/>
      <c r="C75" s="171">
        <f>SUM(C90,C92,C94)</f>
        <v>343</v>
      </c>
      <c r="D75" s="171">
        <f t="shared" ref="D75:H75" si="26">SUM(D90,D92,D94)</f>
        <v>343</v>
      </c>
      <c r="E75" s="171">
        <f t="shared" si="26"/>
        <v>343</v>
      </c>
      <c r="F75" s="171">
        <f t="shared" si="26"/>
        <v>343</v>
      </c>
      <c r="G75" s="171">
        <f t="shared" si="26"/>
        <v>343</v>
      </c>
      <c r="H75" s="171">
        <f t="shared" si="26"/>
        <v>343</v>
      </c>
      <c r="I75"/>
      <c r="J75"/>
      <c r="K75"/>
    </row>
    <row r="76" spans="1:11" ht="16.2" customHeight="1" thickBot="1" x14ac:dyDescent="0.3">
      <c r="A76" s="257"/>
      <c r="B76" s="237" t="s">
        <v>94</v>
      </c>
      <c r="C76" s="258">
        <f>C74/$C$10*100</f>
        <v>16.013071895424837</v>
      </c>
      <c r="D76" s="259"/>
      <c r="E76" s="258">
        <f>E74/$C$10*100</f>
        <v>32.026143790849673</v>
      </c>
      <c r="F76" s="259"/>
      <c r="G76" s="258">
        <f>G74/$C$10*100</f>
        <v>32.026143790849673</v>
      </c>
      <c r="H76" s="259"/>
      <c r="I76"/>
      <c r="J76"/>
      <c r="K76"/>
    </row>
    <row r="77" spans="1:11" ht="16.2" customHeight="1" thickBot="1" x14ac:dyDescent="0.3">
      <c r="A77" s="200"/>
      <c r="B77" s="238"/>
      <c r="C77" s="172">
        <f t="shared" ref="C77:H77" si="27">C75/$C$9*100</f>
        <v>26.30368098159509</v>
      </c>
      <c r="D77" s="172">
        <f>D75/$C$9*100</f>
        <v>26.30368098159509</v>
      </c>
      <c r="E77" s="172">
        <f t="shared" si="27"/>
        <v>26.30368098159509</v>
      </c>
      <c r="F77" s="172">
        <f t="shared" si="27"/>
        <v>26.30368098159509</v>
      </c>
      <c r="G77" s="172">
        <f t="shared" si="27"/>
        <v>26.30368098159509</v>
      </c>
      <c r="H77" s="172">
        <f t="shared" si="27"/>
        <v>26.30368098159509</v>
      </c>
      <c r="I77"/>
      <c r="J77"/>
      <c r="K77"/>
    </row>
    <row r="78" spans="1:11" ht="16.2" customHeight="1" thickBot="1" x14ac:dyDescent="0.3">
      <c r="A78" s="199" t="s">
        <v>408</v>
      </c>
      <c r="B78" s="190" t="s">
        <v>60</v>
      </c>
      <c r="C78" s="258">
        <f>SUM(C79:D79)</f>
        <v>244</v>
      </c>
      <c r="D78" s="259"/>
      <c r="E78" s="258">
        <f>SUM(E79:F79)</f>
        <v>244</v>
      </c>
      <c r="F78" s="259"/>
      <c r="G78" s="258">
        <f>SUM(G79:H79)</f>
        <v>244</v>
      </c>
      <c r="H78" s="259"/>
      <c r="I78"/>
      <c r="J78"/>
      <c r="K78"/>
    </row>
    <row r="79" spans="1:11" ht="16.2" customHeight="1" thickBot="1" x14ac:dyDescent="0.3">
      <c r="A79" s="257"/>
      <c r="B79" s="192"/>
      <c r="C79" s="3">
        <v>122</v>
      </c>
      <c r="D79" s="3">
        <v>122</v>
      </c>
      <c r="E79" s="3">
        <v>122</v>
      </c>
      <c r="F79" s="3">
        <v>122</v>
      </c>
      <c r="G79" s="3">
        <v>122</v>
      </c>
      <c r="H79" s="3">
        <v>122</v>
      </c>
      <c r="I79"/>
      <c r="J79"/>
      <c r="K79"/>
    </row>
    <row r="80" spans="1:11" ht="16.2" customHeight="1" thickBot="1" x14ac:dyDescent="0.3">
      <c r="A80" s="257"/>
      <c r="B80" s="237" t="s">
        <v>94</v>
      </c>
      <c r="C80" s="255">
        <f>C78/$C$9*100</f>
        <v>18.711656441717793</v>
      </c>
      <c r="D80" s="256"/>
      <c r="E80" s="255">
        <f>E78/$C$9*100</f>
        <v>18.711656441717793</v>
      </c>
      <c r="F80" s="256"/>
      <c r="G80" s="255">
        <f>G78/$C$9*100</f>
        <v>18.711656441717793</v>
      </c>
      <c r="H80" s="256"/>
      <c r="I80"/>
      <c r="J80"/>
      <c r="K80"/>
    </row>
    <row r="81" spans="1:11" ht="16.2" customHeight="1" thickBot="1" x14ac:dyDescent="0.3">
      <c r="A81" s="200"/>
      <c r="B81" s="238"/>
      <c r="C81" s="5">
        <f>C79/$C$9*100</f>
        <v>9.3558282208588963</v>
      </c>
      <c r="D81" s="5">
        <f>D79/$C$9*100</f>
        <v>9.3558282208588963</v>
      </c>
      <c r="E81" s="5">
        <f>E79/$C$9*100</f>
        <v>9.3558282208588963</v>
      </c>
      <c r="F81" s="5">
        <f>F79/$C$9*100</f>
        <v>9.3558282208588963</v>
      </c>
      <c r="G81" s="5">
        <f>G79/$C$9*100</f>
        <v>9.3558282208588963</v>
      </c>
      <c r="H81" s="5">
        <f>H79/$C$9*100</f>
        <v>9.3558282208588963</v>
      </c>
      <c r="I81"/>
      <c r="J81"/>
      <c r="K81"/>
    </row>
    <row r="82" spans="1:11" ht="15.6" customHeight="1" thickBot="1" x14ac:dyDescent="0.3">
      <c r="A82" s="234" t="s">
        <v>409</v>
      </c>
      <c r="B82" s="235"/>
      <c r="C82" s="235"/>
      <c r="D82" s="235"/>
      <c r="E82" s="235"/>
      <c r="F82" s="235"/>
      <c r="G82" s="235"/>
      <c r="H82" s="236"/>
      <c r="I82"/>
      <c r="J82"/>
      <c r="K82"/>
    </row>
    <row r="83" spans="1:11" ht="16.2" customHeight="1" thickBot="1" x14ac:dyDescent="0.3">
      <c r="A83" s="199" t="s">
        <v>410</v>
      </c>
      <c r="B83" s="12" t="s">
        <v>60</v>
      </c>
      <c r="C83" s="3">
        <v>121</v>
      </c>
      <c r="D83" s="3">
        <v>121</v>
      </c>
      <c r="E83" s="3">
        <v>121</v>
      </c>
      <c r="F83" s="3">
        <v>121</v>
      </c>
      <c r="G83" s="3">
        <v>121</v>
      </c>
      <c r="H83" s="3">
        <v>121</v>
      </c>
      <c r="I83"/>
      <c r="J83"/>
      <c r="K83"/>
    </row>
    <row r="84" spans="1:11" ht="16.2" customHeight="1" thickBot="1" x14ac:dyDescent="0.3">
      <c r="A84" s="200"/>
      <c r="B84" s="31" t="s">
        <v>94</v>
      </c>
      <c r="C84" s="6">
        <f t="shared" ref="C84:H84" si="28">C83/$C$9*100</f>
        <v>9.2791411042944798</v>
      </c>
      <c r="D84" s="6">
        <f t="shared" si="28"/>
        <v>9.2791411042944798</v>
      </c>
      <c r="E84" s="6">
        <f t="shared" si="28"/>
        <v>9.2791411042944798</v>
      </c>
      <c r="F84" s="6">
        <f t="shared" si="28"/>
        <v>9.2791411042944798</v>
      </c>
      <c r="G84" s="6">
        <f t="shared" si="28"/>
        <v>9.2791411042944798</v>
      </c>
      <c r="H84" s="6">
        <f t="shared" si="28"/>
        <v>9.2791411042944798</v>
      </c>
      <c r="I84"/>
      <c r="J84"/>
      <c r="K84"/>
    </row>
    <row r="85" spans="1:11" ht="16.2" customHeight="1" thickBot="1" x14ac:dyDescent="0.3">
      <c r="A85" s="199" t="s">
        <v>393</v>
      </c>
      <c r="B85" s="12" t="s">
        <v>60</v>
      </c>
      <c r="C85" s="3">
        <v>222</v>
      </c>
      <c r="D85" s="3">
        <v>222</v>
      </c>
      <c r="E85" s="3">
        <v>222</v>
      </c>
      <c r="F85" s="3">
        <v>222</v>
      </c>
      <c r="G85" s="3">
        <v>222</v>
      </c>
      <c r="H85" s="3">
        <v>222</v>
      </c>
      <c r="I85"/>
      <c r="J85"/>
      <c r="K85"/>
    </row>
    <row r="86" spans="1:11" ht="16.2" customHeight="1" thickBot="1" x14ac:dyDescent="0.3">
      <c r="A86" s="200"/>
      <c r="B86" s="31" t="s">
        <v>94</v>
      </c>
      <c r="C86" s="6">
        <f t="shared" ref="C86:H86" si="29">C85/$C$9*100</f>
        <v>17.024539877300612</v>
      </c>
      <c r="D86" s="6">
        <f t="shared" si="29"/>
        <v>17.024539877300612</v>
      </c>
      <c r="E86" s="6">
        <f t="shared" si="29"/>
        <v>17.024539877300612</v>
      </c>
      <c r="F86" s="6">
        <f t="shared" si="29"/>
        <v>17.024539877300612</v>
      </c>
      <c r="G86" s="6">
        <f t="shared" si="29"/>
        <v>17.024539877300612</v>
      </c>
      <c r="H86" s="6">
        <f t="shared" si="29"/>
        <v>17.024539877300612</v>
      </c>
      <c r="I86"/>
      <c r="J86"/>
      <c r="K86"/>
    </row>
    <row r="87" spans="1:11" ht="16.2" customHeight="1" thickBot="1" x14ac:dyDescent="0.3">
      <c r="A87" s="199" t="s">
        <v>411</v>
      </c>
      <c r="B87" s="12" t="s">
        <v>60</v>
      </c>
      <c r="C87" s="3">
        <v>222</v>
      </c>
      <c r="D87" s="3">
        <v>222</v>
      </c>
      <c r="E87" s="3">
        <v>222</v>
      </c>
      <c r="F87" s="3">
        <v>222</v>
      </c>
      <c r="G87" s="3">
        <v>222</v>
      </c>
      <c r="H87" s="3">
        <v>222</v>
      </c>
      <c r="I87"/>
      <c r="J87"/>
      <c r="K87"/>
    </row>
    <row r="88" spans="1:11" ht="16.2" customHeight="1" thickBot="1" x14ac:dyDescent="0.3">
      <c r="A88" s="200"/>
      <c r="B88" s="31" t="s">
        <v>94</v>
      </c>
      <c r="C88" s="6">
        <f t="shared" ref="C88:H88" si="30">C87/$C$9*100</f>
        <v>17.024539877300612</v>
      </c>
      <c r="D88" s="6">
        <f t="shared" si="30"/>
        <v>17.024539877300612</v>
      </c>
      <c r="E88" s="6">
        <f t="shared" si="30"/>
        <v>17.024539877300612</v>
      </c>
      <c r="F88" s="6">
        <f t="shared" si="30"/>
        <v>17.024539877300612</v>
      </c>
      <c r="G88" s="6">
        <f t="shared" si="30"/>
        <v>17.024539877300612</v>
      </c>
      <c r="H88" s="6">
        <f t="shared" si="30"/>
        <v>17.024539877300612</v>
      </c>
      <c r="I88"/>
      <c r="J88"/>
      <c r="K88"/>
    </row>
    <row r="89" spans="1:11" ht="15.6" customHeight="1" thickBot="1" x14ac:dyDescent="0.3">
      <c r="A89" s="234" t="s">
        <v>412</v>
      </c>
      <c r="B89" s="235"/>
      <c r="C89" s="235"/>
      <c r="D89" s="235"/>
      <c r="E89" s="235"/>
      <c r="F89" s="235"/>
      <c r="G89" s="235"/>
      <c r="H89" s="236"/>
      <c r="I89"/>
      <c r="J89"/>
      <c r="K89"/>
    </row>
    <row r="90" spans="1:11" ht="16.2" customHeight="1" thickBot="1" x14ac:dyDescent="0.3">
      <c r="A90" s="199" t="s">
        <v>63</v>
      </c>
      <c r="B90" s="12" t="s">
        <v>60</v>
      </c>
      <c r="C90" s="3">
        <v>121</v>
      </c>
      <c r="D90" s="3">
        <v>121</v>
      </c>
      <c r="E90" s="3">
        <v>121</v>
      </c>
      <c r="F90" s="3">
        <v>121</v>
      </c>
      <c r="G90" s="3">
        <v>121</v>
      </c>
      <c r="H90" s="3">
        <v>121</v>
      </c>
      <c r="I90"/>
      <c r="J90"/>
      <c r="K90"/>
    </row>
    <row r="91" spans="1:11" ht="16.2" customHeight="1" thickBot="1" x14ac:dyDescent="0.3">
      <c r="A91" s="200"/>
      <c r="B91" s="31" t="s">
        <v>94</v>
      </c>
      <c r="C91" s="6">
        <f>C90/$C$9*100</f>
        <v>9.2791411042944798</v>
      </c>
      <c r="D91" s="6">
        <f t="shared" ref="D91:H91" si="31">D90/$C$9*100</f>
        <v>9.2791411042944798</v>
      </c>
      <c r="E91" s="6">
        <f t="shared" si="31"/>
        <v>9.2791411042944798</v>
      </c>
      <c r="F91" s="6">
        <f t="shared" si="31"/>
        <v>9.2791411042944798</v>
      </c>
      <c r="G91" s="6">
        <f t="shared" si="31"/>
        <v>9.2791411042944798</v>
      </c>
      <c r="H91" s="6">
        <f t="shared" si="31"/>
        <v>9.2791411042944798</v>
      </c>
      <c r="I91"/>
      <c r="J91"/>
      <c r="K91"/>
    </row>
    <row r="92" spans="1:11" ht="16.2" customHeight="1" thickBot="1" x14ac:dyDescent="0.3">
      <c r="A92" s="199" t="s">
        <v>64</v>
      </c>
      <c r="B92" s="12" t="s">
        <v>60</v>
      </c>
      <c r="C92" s="3">
        <v>222</v>
      </c>
      <c r="D92" s="3">
        <v>222</v>
      </c>
      <c r="E92" s="3">
        <v>222</v>
      </c>
      <c r="F92" s="3">
        <v>222</v>
      </c>
      <c r="G92" s="3">
        <v>222</v>
      </c>
      <c r="H92" s="3">
        <v>222</v>
      </c>
      <c r="I92"/>
      <c r="J92"/>
      <c r="K92"/>
    </row>
    <row r="93" spans="1:11" ht="16.2" customHeight="1" thickBot="1" x14ac:dyDescent="0.3">
      <c r="A93" s="200"/>
      <c r="B93" s="31" t="s">
        <v>94</v>
      </c>
      <c r="C93" s="6">
        <f t="shared" ref="C93:H93" si="32">C92/$C$9*100</f>
        <v>17.024539877300612</v>
      </c>
      <c r="D93" s="6">
        <f t="shared" si="32"/>
        <v>17.024539877300612</v>
      </c>
      <c r="E93" s="6">
        <f t="shared" si="32"/>
        <v>17.024539877300612</v>
      </c>
      <c r="F93" s="6">
        <f t="shared" si="32"/>
        <v>17.024539877300612</v>
      </c>
      <c r="G93" s="6">
        <f t="shared" si="32"/>
        <v>17.024539877300612</v>
      </c>
      <c r="H93" s="6">
        <f t="shared" si="32"/>
        <v>17.024539877300612</v>
      </c>
      <c r="I93"/>
      <c r="J93"/>
      <c r="K93"/>
    </row>
    <row r="94" spans="1:11" ht="16.2" customHeight="1" thickBot="1" x14ac:dyDescent="0.3">
      <c r="A94" s="199" t="s">
        <v>65</v>
      </c>
      <c r="B94" s="12" t="s">
        <v>60</v>
      </c>
      <c r="C94" s="171"/>
      <c r="D94" s="171"/>
      <c r="E94" s="171"/>
      <c r="F94" s="171"/>
      <c r="G94" s="171"/>
      <c r="H94" s="171"/>
      <c r="I94"/>
      <c r="J94"/>
      <c r="K94"/>
    </row>
    <row r="95" spans="1:11" ht="16.2" customHeight="1" thickBot="1" x14ac:dyDescent="0.3">
      <c r="A95" s="200"/>
      <c r="B95" s="31" t="s">
        <v>94</v>
      </c>
      <c r="C95" s="6">
        <f t="shared" ref="C95:H95" si="33">C94/$C$9*100</f>
        <v>0</v>
      </c>
      <c r="D95" s="6">
        <f t="shared" si="33"/>
        <v>0</v>
      </c>
      <c r="E95" s="6">
        <f t="shared" si="33"/>
        <v>0</v>
      </c>
      <c r="F95" s="6">
        <f>F94/$C$9*100</f>
        <v>0</v>
      </c>
      <c r="G95" s="6">
        <f>G94/$C$9*100</f>
        <v>0</v>
      </c>
      <c r="H95" s="6">
        <f t="shared" si="33"/>
        <v>0</v>
      </c>
      <c r="I95"/>
      <c r="J95"/>
      <c r="K95"/>
    </row>
    <row r="96" spans="1:11" ht="16.2" customHeight="1" thickBot="1" x14ac:dyDescent="0.3">
      <c r="A96" s="65" t="s">
        <v>413</v>
      </c>
      <c r="B96" s="12" t="s">
        <v>414</v>
      </c>
      <c r="C96" s="248">
        <v>12</v>
      </c>
      <c r="D96" s="254"/>
      <c r="E96" s="248">
        <v>13</v>
      </c>
      <c r="F96" s="254"/>
      <c r="G96" s="248">
        <v>14</v>
      </c>
      <c r="H96" s="254"/>
      <c r="I96"/>
      <c r="J96"/>
      <c r="K96"/>
    </row>
    <row r="97" spans="1:11" ht="15.6" customHeight="1" thickBot="1" x14ac:dyDescent="0.3">
      <c r="A97" s="234" t="s">
        <v>415</v>
      </c>
      <c r="B97" s="235"/>
      <c r="C97" s="235"/>
      <c r="D97" s="235"/>
      <c r="E97" s="235"/>
      <c r="F97" s="235"/>
      <c r="G97" s="235"/>
      <c r="H97" s="236"/>
      <c r="I97"/>
      <c r="J97"/>
      <c r="K97"/>
    </row>
    <row r="98" spans="1:11" ht="16.2" customHeight="1" thickBot="1" x14ac:dyDescent="0.3">
      <c r="A98" s="65" t="s">
        <v>416</v>
      </c>
      <c r="B98" s="12" t="s">
        <v>417</v>
      </c>
      <c r="C98" s="1">
        <v>122</v>
      </c>
      <c r="D98" s="1">
        <v>122</v>
      </c>
      <c r="E98" s="1">
        <v>122</v>
      </c>
      <c r="F98" s="1">
        <v>122</v>
      </c>
      <c r="G98" s="1">
        <v>122</v>
      </c>
      <c r="H98" s="1">
        <v>122</v>
      </c>
      <c r="I98"/>
      <c r="J98"/>
      <c r="K98"/>
    </row>
    <row r="99" spans="1:11" ht="16.2" customHeight="1" thickBot="1" x14ac:dyDescent="0.3">
      <c r="A99" s="65" t="s">
        <v>418</v>
      </c>
      <c r="B99" s="12" t="s">
        <v>417</v>
      </c>
      <c r="C99" s="1">
        <v>122</v>
      </c>
      <c r="D99" s="1">
        <v>122</v>
      </c>
      <c r="E99" s="1">
        <v>122</v>
      </c>
      <c r="F99" s="1">
        <v>122</v>
      </c>
      <c r="G99" s="1">
        <v>122</v>
      </c>
      <c r="H99" s="1">
        <v>122</v>
      </c>
      <c r="I99"/>
      <c r="J99"/>
      <c r="K99"/>
    </row>
    <row r="100" spans="1:11" ht="16.2" customHeight="1" thickBot="1" x14ac:dyDescent="0.3">
      <c r="A100" s="65" t="s">
        <v>419</v>
      </c>
      <c r="B100" s="12" t="s">
        <v>417</v>
      </c>
      <c r="C100" s="1">
        <v>122</v>
      </c>
      <c r="D100" s="1">
        <v>122</v>
      </c>
      <c r="E100" s="1">
        <v>122</v>
      </c>
      <c r="F100" s="1">
        <v>122</v>
      </c>
      <c r="G100" s="1">
        <v>122</v>
      </c>
      <c r="H100" s="1">
        <v>122</v>
      </c>
      <c r="I100"/>
      <c r="J100"/>
      <c r="K100"/>
    </row>
    <row r="101" spans="1:11" ht="31.8" customHeight="1" thickBot="1" x14ac:dyDescent="0.3">
      <c r="A101" s="65" t="s">
        <v>420</v>
      </c>
      <c r="B101" s="12" t="s">
        <v>417</v>
      </c>
      <c r="C101" s="1">
        <v>122</v>
      </c>
      <c r="D101" s="1">
        <v>122</v>
      </c>
      <c r="E101" s="1">
        <v>122</v>
      </c>
      <c r="F101" s="1">
        <v>122</v>
      </c>
      <c r="G101" s="1">
        <v>122</v>
      </c>
      <c r="H101" s="1">
        <v>122</v>
      </c>
      <c r="I101"/>
      <c r="J101"/>
      <c r="K101"/>
    </row>
    <row r="102" spans="1:11" ht="16.2" customHeight="1" thickBot="1" x14ac:dyDescent="0.3">
      <c r="A102" s="65" t="s">
        <v>421</v>
      </c>
      <c r="B102" s="31" t="s">
        <v>6</v>
      </c>
      <c r="C102" s="6">
        <f t="shared" ref="C102:H102" si="34">C101/C99*100</f>
        <v>100</v>
      </c>
      <c r="D102" s="6">
        <f t="shared" si="34"/>
        <v>100</v>
      </c>
      <c r="E102" s="6">
        <f t="shared" si="34"/>
        <v>100</v>
      </c>
      <c r="F102" s="6">
        <f>F101/F99*100</f>
        <v>100</v>
      </c>
      <c r="G102" s="6">
        <f t="shared" si="34"/>
        <v>100</v>
      </c>
      <c r="H102" s="6">
        <f t="shared" si="34"/>
        <v>100</v>
      </c>
      <c r="I102" s="14"/>
      <c r="J102"/>
      <c r="K102"/>
    </row>
    <row r="103" spans="1:11" ht="15.6" customHeight="1" thickBot="1" x14ac:dyDescent="0.3">
      <c r="A103" s="234" t="s">
        <v>422</v>
      </c>
      <c r="B103" s="235"/>
      <c r="C103" s="235"/>
      <c r="D103" s="235"/>
      <c r="E103" s="235"/>
      <c r="F103" s="235"/>
      <c r="G103" s="235"/>
      <c r="H103" s="236"/>
      <c r="I103"/>
      <c r="J103"/>
      <c r="K103"/>
    </row>
    <row r="104" spans="1:11" ht="16.2" customHeight="1" thickBot="1" x14ac:dyDescent="0.3">
      <c r="A104" s="199" t="s">
        <v>423</v>
      </c>
      <c r="B104" s="190" t="s">
        <v>424</v>
      </c>
      <c r="C104" s="252">
        <f>SUM(C105,D105)</f>
        <v>244</v>
      </c>
      <c r="D104" s="253"/>
      <c r="E104" s="252">
        <f t="shared" ref="E104" si="35">SUM(E105,F105)</f>
        <v>244</v>
      </c>
      <c r="F104" s="253"/>
      <c r="G104" s="252">
        <f t="shared" ref="G104" si="36">SUM(G105,H105)</f>
        <v>244</v>
      </c>
      <c r="H104" s="253"/>
      <c r="I104"/>
      <c r="J104"/>
      <c r="K104"/>
    </row>
    <row r="105" spans="1:11" ht="16.2" customHeight="1" thickBot="1" x14ac:dyDescent="0.3">
      <c r="A105" s="200"/>
      <c r="B105" s="192"/>
      <c r="C105" s="3">
        <v>122</v>
      </c>
      <c r="D105" s="3">
        <v>122</v>
      </c>
      <c r="E105" s="3">
        <v>122</v>
      </c>
      <c r="F105" s="3">
        <v>122</v>
      </c>
      <c r="G105" s="3">
        <v>122</v>
      </c>
      <c r="H105" s="3">
        <v>122</v>
      </c>
      <c r="I105"/>
      <c r="J105"/>
      <c r="K105"/>
    </row>
    <row r="106" spans="1:11" ht="16.2" customHeight="1" thickBot="1" x14ac:dyDescent="0.3">
      <c r="A106" s="65" t="s">
        <v>425</v>
      </c>
      <c r="B106" s="12" t="s">
        <v>31</v>
      </c>
      <c r="C106" s="248">
        <v>122</v>
      </c>
      <c r="D106" s="249"/>
      <c r="E106" s="248">
        <v>123</v>
      </c>
      <c r="F106" s="249"/>
      <c r="G106" s="248">
        <v>124</v>
      </c>
      <c r="H106" s="249"/>
      <c r="I106"/>
      <c r="J106" s="114"/>
      <c r="K106" s="114"/>
    </row>
    <row r="107" spans="1:11" ht="16.2" customHeight="1" thickBot="1" x14ac:dyDescent="0.3">
      <c r="A107" s="65" t="s">
        <v>426</v>
      </c>
      <c r="B107" s="12" t="s">
        <v>6</v>
      </c>
      <c r="C107" s="248">
        <v>122</v>
      </c>
      <c r="D107" s="249"/>
      <c r="E107" s="248">
        <v>123</v>
      </c>
      <c r="F107" s="249"/>
      <c r="G107" s="248">
        <v>124</v>
      </c>
      <c r="H107" s="249"/>
      <c r="I107"/>
      <c r="J107" s="114"/>
      <c r="K107" s="114"/>
    </row>
    <row r="108" spans="1:11" ht="16.2" customHeight="1" thickBot="1" x14ac:dyDescent="0.3">
      <c r="A108" s="65" t="s">
        <v>427</v>
      </c>
      <c r="B108" s="12" t="s">
        <v>4</v>
      </c>
      <c r="C108" s="3">
        <v>111</v>
      </c>
      <c r="D108" s="3">
        <v>111</v>
      </c>
      <c r="E108" s="3">
        <v>111</v>
      </c>
      <c r="F108" s="3">
        <v>111</v>
      </c>
      <c r="G108" s="3">
        <v>111</v>
      </c>
      <c r="H108" s="3">
        <v>111</v>
      </c>
      <c r="I108"/>
      <c r="J108"/>
      <c r="K108"/>
    </row>
    <row r="109" spans="1:11" ht="16.2" customHeight="1" thickBot="1" x14ac:dyDescent="0.3">
      <c r="A109" s="115" t="s">
        <v>428</v>
      </c>
      <c r="B109" s="31" t="s">
        <v>429</v>
      </c>
      <c r="C109" s="6">
        <f>AVERAGE(C110:C113)</f>
        <v>122</v>
      </c>
      <c r="D109" s="6">
        <f t="shared" ref="D109:H109" si="37">AVERAGE(D110:D113)</f>
        <v>122</v>
      </c>
      <c r="E109" s="6">
        <f t="shared" si="37"/>
        <v>122</v>
      </c>
      <c r="F109" s="6">
        <f t="shared" si="37"/>
        <v>122</v>
      </c>
      <c r="G109" s="6">
        <f t="shared" si="37"/>
        <v>122</v>
      </c>
      <c r="H109" s="6">
        <f t="shared" si="37"/>
        <v>122</v>
      </c>
      <c r="I109"/>
      <c r="J109"/>
      <c r="K109"/>
    </row>
    <row r="110" spans="1:11" ht="16.2" customHeight="1" thickBot="1" x14ac:dyDescent="0.3">
      <c r="A110" s="66" t="s">
        <v>430</v>
      </c>
      <c r="B110" s="12" t="s">
        <v>429</v>
      </c>
      <c r="C110" s="1">
        <v>122</v>
      </c>
      <c r="D110" s="1">
        <v>122</v>
      </c>
      <c r="E110" s="1">
        <v>122</v>
      </c>
      <c r="F110" s="1">
        <v>122</v>
      </c>
      <c r="G110" s="1">
        <v>122</v>
      </c>
      <c r="H110" s="1">
        <v>122</v>
      </c>
      <c r="I110"/>
      <c r="J110"/>
      <c r="K110"/>
    </row>
    <row r="111" spans="1:11" ht="16.2" customHeight="1" thickBot="1" x14ac:dyDescent="0.3">
      <c r="A111" s="66" t="s">
        <v>431</v>
      </c>
      <c r="B111" s="12" t="s">
        <v>429</v>
      </c>
      <c r="C111" s="1">
        <v>122</v>
      </c>
      <c r="D111" s="1">
        <v>122</v>
      </c>
      <c r="E111" s="1">
        <v>122</v>
      </c>
      <c r="F111" s="1">
        <v>122</v>
      </c>
      <c r="G111" s="1">
        <v>122</v>
      </c>
      <c r="H111" s="1">
        <v>122</v>
      </c>
      <c r="I111"/>
      <c r="J111"/>
      <c r="K111"/>
    </row>
    <row r="112" spans="1:11" ht="16.2" customHeight="1" thickBot="1" x14ac:dyDescent="0.3">
      <c r="A112" s="66" t="s">
        <v>432</v>
      </c>
      <c r="B112" s="12" t="s">
        <v>429</v>
      </c>
      <c r="C112" s="1">
        <v>122</v>
      </c>
      <c r="D112" s="1">
        <v>122</v>
      </c>
      <c r="E112" s="1">
        <v>122</v>
      </c>
      <c r="F112" s="1">
        <v>122</v>
      </c>
      <c r="G112" s="1">
        <v>122</v>
      </c>
      <c r="H112" s="1">
        <v>122</v>
      </c>
      <c r="I112"/>
      <c r="J112"/>
      <c r="K112"/>
    </row>
    <row r="113" spans="1:11" ht="16.2" customHeight="1" thickBot="1" x14ac:dyDescent="0.3">
      <c r="A113" s="66" t="s">
        <v>433</v>
      </c>
      <c r="B113" s="12" t="s">
        <v>429</v>
      </c>
      <c r="C113" s="1">
        <v>122</v>
      </c>
      <c r="D113" s="1">
        <v>122</v>
      </c>
      <c r="E113" s="1">
        <v>122</v>
      </c>
      <c r="F113" s="1">
        <v>122</v>
      </c>
      <c r="G113" s="1">
        <v>122</v>
      </c>
      <c r="H113" s="1">
        <v>122</v>
      </c>
      <c r="I113"/>
      <c r="J113"/>
      <c r="K113"/>
    </row>
    <row r="114" spans="1:11" ht="31.8" customHeight="1" thickBot="1" x14ac:dyDescent="0.3">
      <c r="A114" s="65" t="s">
        <v>434</v>
      </c>
      <c r="B114" s="12" t="s">
        <v>4</v>
      </c>
      <c r="C114" s="250">
        <v>122</v>
      </c>
      <c r="D114" s="251"/>
      <c r="E114" s="250">
        <v>123</v>
      </c>
      <c r="F114" s="251"/>
      <c r="G114" s="250">
        <v>124</v>
      </c>
      <c r="H114" s="251"/>
      <c r="I114"/>
      <c r="J114"/>
      <c r="K114"/>
    </row>
    <row r="115" spans="1:11" ht="16.2" customHeight="1" thickBot="1" x14ac:dyDescent="0.3">
      <c r="A115" s="65" t="s">
        <v>435</v>
      </c>
      <c r="B115" s="12" t="s">
        <v>4</v>
      </c>
      <c r="C115" s="250">
        <v>122</v>
      </c>
      <c r="D115" s="251"/>
      <c r="E115" s="250">
        <v>123</v>
      </c>
      <c r="F115" s="251"/>
      <c r="G115" s="250">
        <v>124</v>
      </c>
      <c r="H115" s="251"/>
      <c r="I115"/>
      <c r="J115"/>
      <c r="K115"/>
    </row>
    <row r="116" spans="1:11" ht="16.2" customHeight="1" thickBot="1" x14ac:dyDescent="0.3">
      <c r="A116" s="65" t="s">
        <v>436</v>
      </c>
      <c r="B116" s="12" t="s">
        <v>4</v>
      </c>
      <c r="C116" s="250">
        <v>122</v>
      </c>
      <c r="D116" s="251"/>
      <c r="E116" s="250">
        <v>123</v>
      </c>
      <c r="F116" s="251"/>
      <c r="G116" s="250">
        <v>124</v>
      </c>
      <c r="H116" s="251"/>
      <c r="I116"/>
      <c r="J116"/>
      <c r="K116"/>
    </row>
    <row r="117" spans="1:11" ht="16.2" customHeight="1" thickBot="1" x14ac:dyDescent="0.3">
      <c r="A117" s="65" t="s">
        <v>437</v>
      </c>
      <c r="B117" s="12" t="s">
        <v>4</v>
      </c>
      <c r="C117" s="250">
        <v>122</v>
      </c>
      <c r="D117" s="251"/>
      <c r="E117" s="250">
        <v>123</v>
      </c>
      <c r="F117" s="251"/>
      <c r="G117" s="250">
        <v>124</v>
      </c>
      <c r="H117" s="251"/>
      <c r="I117"/>
      <c r="J117"/>
      <c r="K117"/>
    </row>
    <row r="118" spans="1:11" ht="16.2" customHeight="1" thickBot="1" x14ac:dyDescent="0.3">
      <c r="A118" s="115" t="s">
        <v>438</v>
      </c>
      <c r="B118" s="31" t="s">
        <v>10</v>
      </c>
      <c r="C118" s="255">
        <f>(C115-(C116-C117))/C117</f>
        <v>1</v>
      </c>
      <c r="D118" s="256"/>
      <c r="E118" s="255">
        <f>(E115-(E116-E117))/E117</f>
        <v>1</v>
      </c>
      <c r="F118" s="256"/>
      <c r="G118" s="255">
        <f>(G115-(G116-G117))/G117</f>
        <v>1</v>
      </c>
      <c r="H118" s="256"/>
      <c r="I118"/>
      <c r="J118"/>
      <c r="K118"/>
    </row>
    <row r="119" spans="1:11" ht="16.2" customHeight="1" thickBot="1" x14ac:dyDescent="0.3">
      <c r="A119" s="65" t="s">
        <v>439</v>
      </c>
      <c r="B119" s="12" t="s">
        <v>60</v>
      </c>
      <c r="C119" s="268">
        <f t="shared" ref="C119:E119" si="38">(C34+D34-C104)</f>
        <v>2</v>
      </c>
      <c r="D119" s="269"/>
      <c r="E119" s="268">
        <f t="shared" si="38"/>
        <v>2</v>
      </c>
      <c r="F119" s="269"/>
      <c r="G119" s="268">
        <f t="shared" ref="G119" si="39">(G34+H34-G104)</f>
        <v>2</v>
      </c>
      <c r="H119" s="269"/>
      <c r="I119"/>
      <c r="J119"/>
      <c r="K119"/>
    </row>
    <row r="120" spans="1:11" ht="15.6" customHeight="1" thickBot="1" x14ac:dyDescent="0.3">
      <c r="A120" s="234" t="s">
        <v>440</v>
      </c>
      <c r="B120" s="235"/>
      <c r="C120" s="235"/>
      <c r="D120" s="235"/>
      <c r="E120" s="235"/>
      <c r="F120" s="235"/>
      <c r="G120" s="235"/>
      <c r="H120" s="236"/>
      <c r="I120"/>
      <c r="J120"/>
      <c r="K120"/>
    </row>
    <row r="121" spans="1:11" ht="31.8" customHeight="1" thickBot="1" x14ac:dyDescent="0.3">
      <c r="A121" s="65" t="s">
        <v>441</v>
      </c>
      <c r="B121" s="12" t="s">
        <v>442</v>
      </c>
      <c r="C121" s="250">
        <v>122</v>
      </c>
      <c r="D121" s="251"/>
      <c r="E121" s="250">
        <v>123</v>
      </c>
      <c r="F121" s="251"/>
      <c r="G121" s="250">
        <v>124</v>
      </c>
      <c r="H121" s="251"/>
      <c r="I121"/>
      <c r="J121"/>
      <c r="K121"/>
    </row>
    <row r="122" spans="1:11" ht="16.2" customHeight="1" thickBot="1" x14ac:dyDescent="0.3">
      <c r="A122" s="65" t="s">
        <v>443</v>
      </c>
      <c r="B122" s="12" t="s">
        <v>442</v>
      </c>
      <c r="C122" s="250">
        <v>122</v>
      </c>
      <c r="D122" s="251"/>
      <c r="E122" s="250">
        <v>123</v>
      </c>
      <c r="F122" s="251"/>
      <c r="G122" s="250">
        <v>124</v>
      </c>
      <c r="H122" s="251"/>
      <c r="I122"/>
      <c r="J122"/>
      <c r="K122"/>
    </row>
    <row r="123" spans="1:11" ht="26.25" customHeight="1" thickBot="1" x14ac:dyDescent="0.3">
      <c r="A123" s="65" t="s">
        <v>444</v>
      </c>
      <c r="B123" s="12" t="s">
        <v>442</v>
      </c>
      <c r="C123" s="250">
        <v>122</v>
      </c>
      <c r="D123" s="251"/>
      <c r="E123" s="250">
        <v>123</v>
      </c>
      <c r="F123" s="251"/>
      <c r="G123" s="250">
        <v>124</v>
      </c>
      <c r="H123" s="251"/>
      <c r="I123"/>
      <c r="J123"/>
      <c r="K123"/>
    </row>
    <row r="124" spans="1:11" ht="16.2" customHeight="1" thickBot="1" x14ac:dyDescent="0.3">
      <c r="A124" s="199" t="s">
        <v>445</v>
      </c>
      <c r="B124" s="190" t="s">
        <v>446</v>
      </c>
      <c r="C124" s="250">
        <v>122</v>
      </c>
      <c r="D124" s="251"/>
      <c r="E124" s="250">
        <v>123</v>
      </c>
      <c r="F124" s="251"/>
      <c r="G124" s="250">
        <v>124</v>
      </c>
      <c r="H124" s="251"/>
      <c r="I124"/>
      <c r="J124"/>
      <c r="K124"/>
    </row>
    <row r="125" spans="1:11" ht="16.2" customHeight="1" thickBot="1" x14ac:dyDescent="0.3">
      <c r="A125" s="200"/>
      <c r="B125" s="192"/>
      <c r="C125" s="2">
        <v>123</v>
      </c>
      <c r="D125" s="2">
        <v>123</v>
      </c>
      <c r="E125" s="2">
        <v>123</v>
      </c>
      <c r="F125" s="2">
        <v>123</v>
      </c>
      <c r="G125" s="2">
        <v>123</v>
      </c>
      <c r="H125" s="2">
        <v>123</v>
      </c>
      <c r="I125"/>
      <c r="J125"/>
      <c r="K125"/>
    </row>
    <row r="126" spans="1:11" ht="16.2" customHeight="1" thickBot="1" x14ac:dyDescent="0.3">
      <c r="A126" s="199" t="s">
        <v>447</v>
      </c>
      <c r="B126" s="190" t="s">
        <v>446</v>
      </c>
      <c r="C126" s="248">
        <v>122</v>
      </c>
      <c r="D126" s="249"/>
      <c r="E126" s="248">
        <v>123</v>
      </c>
      <c r="F126" s="249"/>
      <c r="G126" s="248">
        <v>124</v>
      </c>
      <c r="H126" s="249"/>
      <c r="I126"/>
      <c r="J126"/>
      <c r="K126"/>
    </row>
    <row r="127" spans="1:11" ht="16.2" customHeight="1" thickBot="1" x14ac:dyDescent="0.3">
      <c r="A127" s="200"/>
      <c r="B127" s="192"/>
      <c r="C127" s="2">
        <v>222</v>
      </c>
      <c r="D127" s="2">
        <v>222</v>
      </c>
      <c r="E127" s="2">
        <v>222</v>
      </c>
      <c r="F127" s="2">
        <v>222</v>
      </c>
      <c r="G127" s="2">
        <v>222</v>
      </c>
      <c r="H127" s="2">
        <v>222</v>
      </c>
      <c r="I127"/>
      <c r="J127"/>
      <c r="K127"/>
    </row>
    <row r="128" spans="1:11" ht="16.2" customHeight="1" thickBot="1" x14ac:dyDescent="0.3">
      <c r="A128" s="199" t="s">
        <v>448</v>
      </c>
      <c r="B128" s="190" t="s">
        <v>94</v>
      </c>
      <c r="C128" s="248">
        <v>111</v>
      </c>
      <c r="D128" s="249"/>
      <c r="E128" s="248">
        <v>112</v>
      </c>
      <c r="F128" s="249"/>
      <c r="G128" s="248">
        <v>113</v>
      </c>
      <c r="H128" s="249"/>
      <c r="I128"/>
      <c r="J128"/>
      <c r="K128"/>
    </row>
    <row r="129" spans="1:11" ht="16.2" customHeight="1" thickBot="1" x14ac:dyDescent="0.3">
      <c r="A129" s="200"/>
      <c r="B129" s="192"/>
      <c r="C129" s="2">
        <v>111</v>
      </c>
      <c r="D129" s="2">
        <v>111</v>
      </c>
      <c r="E129" s="2">
        <v>111</v>
      </c>
      <c r="F129" s="2">
        <v>111</v>
      </c>
      <c r="G129" s="2">
        <v>111</v>
      </c>
      <c r="H129" s="2">
        <v>111</v>
      </c>
      <c r="I129"/>
      <c r="J129"/>
      <c r="K129"/>
    </row>
    <row r="130" spans="1:11" ht="15.6" customHeight="1" thickBot="1" x14ac:dyDescent="0.3">
      <c r="A130" s="245" t="s">
        <v>449</v>
      </c>
      <c r="B130" s="246"/>
      <c r="C130" s="246"/>
      <c r="D130" s="246"/>
      <c r="E130" s="246"/>
      <c r="F130" s="246"/>
      <c r="G130" s="246"/>
      <c r="H130" s="247"/>
      <c r="I130"/>
      <c r="J130"/>
      <c r="K130"/>
    </row>
    <row r="131" spans="1:11" ht="16.2" customHeight="1" thickBot="1" x14ac:dyDescent="0.3">
      <c r="A131" s="199" t="s">
        <v>450</v>
      </c>
      <c r="B131" s="12" t="s">
        <v>60</v>
      </c>
      <c r="C131" s="2">
        <v>122</v>
      </c>
      <c r="D131" s="2">
        <v>122</v>
      </c>
      <c r="E131" s="2">
        <v>122</v>
      </c>
      <c r="F131" s="2">
        <v>122</v>
      </c>
      <c r="G131" s="2">
        <v>122</v>
      </c>
      <c r="H131" s="2">
        <v>122</v>
      </c>
      <c r="I131"/>
      <c r="J131"/>
      <c r="K131"/>
    </row>
    <row r="132" spans="1:11" ht="16.2" customHeight="1" thickBot="1" x14ac:dyDescent="0.3">
      <c r="A132" s="200"/>
      <c r="B132" s="12" t="s">
        <v>6</v>
      </c>
      <c r="C132" s="48"/>
      <c r="D132" s="48"/>
      <c r="E132" s="48"/>
      <c r="F132" s="48"/>
      <c r="G132" s="48"/>
      <c r="H132" s="48"/>
      <c r="I132"/>
      <c r="J132"/>
      <c r="K132"/>
    </row>
    <row r="133" spans="1:11" ht="16.2" customHeight="1" thickBot="1" x14ac:dyDescent="0.3">
      <c r="A133" s="199" t="s">
        <v>451</v>
      </c>
      <c r="B133" s="12" t="s">
        <v>60</v>
      </c>
      <c r="C133" s="2">
        <v>22</v>
      </c>
      <c r="D133" s="2">
        <v>22</v>
      </c>
      <c r="E133" s="2">
        <v>22</v>
      </c>
      <c r="F133" s="2">
        <v>22</v>
      </c>
      <c r="G133" s="2">
        <v>22</v>
      </c>
      <c r="H133" s="2">
        <v>22</v>
      </c>
      <c r="I133"/>
      <c r="J133"/>
      <c r="K133"/>
    </row>
    <row r="134" spans="1:11" ht="16.2" customHeight="1" thickBot="1" x14ac:dyDescent="0.3">
      <c r="A134" s="200"/>
      <c r="B134" s="12" t="s">
        <v>6</v>
      </c>
      <c r="C134" s="48"/>
      <c r="D134" s="48"/>
      <c r="E134" s="48"/>
      <c r="F134" s="48"/>
      <c r="G134" s="48"/>
      <c r="H134" s="48"/>
      <c r="I134"/>
      <c r="J134"/>
      <c r="K134"/>
    </row>
    <row r="135" spans="1:11" ht="16.2" customHeight="1" thickBot="1" x14ac:dyDescent="0.3">
      <c r="A135" s="199" t="s">
        <v>452</v>
      </c>
      <c r="B135" s="12" t="s">
        <v>60</v>
      </c>
      <c r="C135" s="2">
        <v>11</v>
      </c>
      <c r="D135" s="2">
        <v>11</v>
      </c>
      <c r="E135" s="2">
        <v>11</v>
      </c>
      <c r="F135" s="2">
        <v>11</v>
      </c>
      <c r="G135" s="2">
        <v>11</v>
      </c>
      <c r="H135" s="2">
        <v>11</v>
      </c>
      <c r="I135"/>
      <c r="J135"/>
      <c r="K135"/>
    </row>
    <row r="136" spans="1:11" ht="16.2" customHeight="1" thickBot="1" x14ac:dyDescent="0.3">
      <c r="A136" s="200"/>
      <c r="B136" s="12" t="s">
        <v>6</v>
      </c>
      <c r="C136" s="48"/>
      <c r="D136" s="48"/>
      <c r="E136" s="48"/>
      <c r="F136" s="48"/>
      <c r="G136" s="48"/>
      <c r="H136" s="48"/>
      <c r="I136"/>
      <c r="J136"/>
      <c r="K136"/>
    </row>
    <row r="137" spans="1:11" ht="16.2" customHeight="1" thickBot="1" x14ac:dyDescent="0.3">
      <c r="A137" s="199" t="s">
        <v>453</v>
      </c>
      <c r="B137" s="12" t="s">
        <v>60</v>
      </c>
      <c r="C137" s="2">
        <v>11</v>
      </c>
      <c r="D137" s="2">
        <v>11</v>
      </c>
      <c r="E137" s="2">
        <v>11</v>
      </c>
      <c r="F137" s="2">
        <v>11</v>
      </c>
      <c r="G137" s="2">
        <v>11</v>
      </c>
      <c r="H137" s="2">
        <v>11</v>
      </c>
      <c r="I137"/>
      <c r="J137"/>
      <c r="K137"/>
    </row>
    <row r="138" spans="1:11" ht="16.2" customHeight="1" thickBot="1" x14ac:dyDescent="0.3">
      <c r="A138" s="200"/>
      <c r="B138" s="12" t="s">
        <v>6</v>
      </c>
      <c r="C138" s="48"/>
      <c r="D138" s="48"/>
      <c r="E138" s="48"/>
      <c r="F138" s="48"/>
      <c r="G138" s="48"/>
      <c r="H138" s="48"/>
      <c r="I138"/>
      <c r="J138"/>
      <c r="K138"/>
    </row>
    <row r="139" spans="1:11" ht="15.6" customHeight="1" thickBot="1" x14ac:dyDescent="0.3">
      <c r="A139" s="234" t="s">
        <v>454</v>
      </c>
      <c r="B139" s="235"/>
      <c r="C139" s="235"/>
      <c r="D139" s="235"/>
      <c r="E139" s="235"/>
      <c r="F139" s="235"/>
      <c r="G139" s="235"/>
      <c r="H139" s="236"/>
      <c r="I139"/>
      <c r="J139"/>
      <c r="K139"/>
    </row>
    <row r="140" spans="1:11" ht="16.2" customHeight="1" thickBot="1" x14ac:dyDescent="0.3">
      <c r="A140" s="199" t="s">
        <v>455</v>
      </c>
      <c r="B140" s="38" t="s">
        <v>417</v>
      </c>
      <c r="C140" s="239">
        <f>D11</f>
        <v>1071</v>
      </c>
      <c r="D140" s="240"/>
      <c r="E140" s="239">
        <f t="shared" ref="E140" si="40">F11</f>
        <v>1071</v>
      </c>
      <c r="F140" s="240"/>
      <c r="G140" s="239">
        <f t="shared" ref="G140" si="41">H11</f>
        <v>1071</v>
      </c>
      <c r="H140" s="240"/>
      <c r="I140"/>
      <c r="J140"/>
      <c r="K140"/>
    </row>
    <row r="141" spans="1:11" ht="16.2" customHeight="1" thickBot="1" x14ac:dyDescent="0.3">
      <c r="A141" s="200"/>
      <c r="B141" s="31" t="s">
        <v>456</v>
      </c>
      <c r="C141" s="239">
        <f>C140/C10*100</f>
        <v>50</v>
      </c>
      <c r="D141" s="240"/>
      <c r="E141" s="239">
        <f>E140/E10*100</f>
        <v>50</v>
      </c>
      <c r="F141" s="240"/>
      <c r="G141" s="239">
        <f>G140/G10*100</f>
        <v>50</v>
      </c>
      <c r="H141" s="240"/>
      <c r="I141"/>
      <c r="J141"/>
      <c r="K141"/>
    </row>
    <row r="142" spans="1:11" ht="16.2" customHeight="1" thickBot="1" x14ac:dyDescent="0.3">
      <c r="A142" s="199" t="s">
        <v>457</v>
      </c>
      <c r="B142" s="12" t="s">
        <v>417</v>
      </c>
      <c r="C142" s="239">
        <f>SUM(D45,D47)</f>
        <v>234</v>
      </c>
      <c r="D142" s="240"/>
      <c r="E142" s="239">
        <f t="shared" ref="E142" si="42">SUM(F45,F47)</f>
        <v>234</v>
      </c>
      <c r="F142" s="240"/>
      <c r="G142" s="239">
        <f t="shared" ref="G142" si="43">SUM(H45,H47)</f>
        <v>234</v>
      </c>
      <c r="H142" s="240"/>
      <c r="I142"/>
      <c r="J142"/>
      <c r="K142"/>
    </row>
    <row r="143" spans="1:11" ht="16.2" customHeight="1" thickBot="1" x14ac:dyDescent="0.3">
      <c r="A143" s="200"/>
      <c r="B143" s="31" t="s">
        <v>456</v>
      </c>
      <c r="C143" s="239">
        <f>C142/(C45+D45+C47+D47)*100</f>
        <v>50</v>
      </c>
      <c r="D143" s="240"/>
      <c r="E143" s="239">
        <f t="shared" ref="E143" si="44">E142/(E45+F45+E47+F47)*100</f>
        <v>50</v>
      </c>
      <c r="F143" s="240"/>
      <c r="G143" s="239">
        <f t="shared" ref="G143" si="45">G142/(G45+H45+G47+H47)*100</f>
        <v>50</v>
      </c>
      <c r="H143" s="240"/>
      <c r="I143"/>
      <c r="J143"/>
      <c r="K143"/>
    </row>
    <row r="144" spans="1:11" ht="16.2" customHeight="1" thickBot="1" x14ac:dyDescent="0.3">
      <c r="A144" s="199" t="s">
        <v>458</v>
      </c>
      <c r="B144" s="12" t="s">
        <v>417</v>
      </c>
      <c r="C144" s="239">
        <f>D45</f>
        <v>123</v>
      </c>
      <c r="D144" s="240"/>
      <c r="E144" s="239">
        <f t="shared" ref="E144" si="46">F45</f>
        <v>123</v>
      </c>
      <c r="F144" s="240"/>
      <c r="G144" s="239">
        <f t="shared" ref="G144" si="47">H45</f>
        <v>123</v>
      </c>
      <c r="H144" s="240"/>
      <c r="I144"/>
      <c r="J144"/>
      <c r="K144"/>
    </row>
    <row r="145" spans="1:11" ht="16.2" customHeight="1" thickBot="1" x14ac:dyDescent="0.3">
      <c r="A145" s="200"/>
      <c r="B145" s="31" t="s">
        <v>459</v>
      </c>
      <c r="C145" s="239">
        <f>C144/(C45+D45)*100</f>
        <v>50</v>
      </c>
      <c r="D145" s="240"/>
      <c r="E145" s="239">
        <f t="shared" ref="E145" si="48">E144/(E45+F45)*100</f>
        <v>50</v>
      </c>
      <c r="F145" s="240"/>
      <c r="G145" s="239">
        <f t="shared" ref="G145" si="49">G144/(G45+H45)*100</f>
        <v>50</v>
      </c>
      <c r="H145" s="240"/>
      <c r="I145"/>
      <c r="J145"/>
      <c r="K145"/>
    </row>
    <row r="146" spans="1:11" ht="16.2" customHeight="1" thickBot="1" x14ac:dyDescent="0.3">
      <c r="A146" s="199" t="s">
        <v>460</v>
      </c>
      <c r="B146" s="12" t="s">
        <v>417</v>
      </c>
      <c r="C146" s="239">
        <f>D47</f>
        <v>111</v>
      </c>
      <c r="D146" s="240"/>
      <c r="E146" s="239">
        <f t="shared" ref="E146" si="50">F47</f>
        <v>111</v>
      </c>
      <c r="F146" s="240"/>
      <c r="G146" s="239">
        <f t="shared" ref="G146" si="51">H47</f>
        <v>111</v>
      </c>
      <c r="H146" s="240"/>
      <c r="I146"/>
      <c r="J146"/>
      <c r="K146"/>
    </row>
    <row r="147" spans="1:11" ht="16.2" customHeight="1" thickBot="1" x14ac:dyDescent="0.3">
      <c r="A147" s="200"/>
      <c r="B147" s="31" t="s">
        <v>461</v>
      </c>
      <c r="C147" s="239">
        <f>C146/(C47+D47)*100</f>
        <v>50</v>
      </c>
      <c r="D147" s="240"/>
      <c r="E147" s="239">
        <f t="shared" ref="E147" si="52">E146/(E47+F47)*100</f>
        <v>50</v>
      </c>
      <c r="F147" s="240"/>
      <c r="G147" s="239">
        <f t="shared" ref="G147" si="53">G146/(G47+H47)*100</f>
        <v>50</v>
      </c>
      <c r="H147" s="240"/>
      <c r="I147"/>
      <c r="J147"/>
      <c r="K147"/>
    </row>
    <row r="148" spans="1:11" ht="16.2" customHeight="1" thickBot="1" x14ac:dyDescent="0.3">
      <c r="A148" s="199" t="s">
        <v>462</v>
      </c>
      <c r="B148" s="12" t="s">
        <v>60</v>
      </c>
      <c r="C148" s="241">
        <v>123</v>
      </c>
      <c r="D148" s="242"/>
      <c r="E148" s="241">
        <v>124</v>
      </c>
      <c r="F148" s="242"/>
      <c r="G148" s="241">
        <v>125</v>
      </c>
      <c r="H148" s="242"/>
      <c r="I148"/>
      <c r="J148"/>
      <c r="K148"/>
    </row>
    <row r="149" spans="1:11" ht="31.8" customHeight="1" thickBot="1" x14ac:dyDescent="0.3">
      <c r="A149" s="200"/>
      <c r="B149" s="31" t="s">
        <v>463</v>
      </c>
      <c r="C149" s="239">
        <f>C148/18*100</f>
        <v>683.33333333333326</v>
      </c>
      <c r="D149" s="240"/>
      <c r="E149" s="239">
        <f t="shared" ref="E149" si="54">E148/18*100</f>
        <v>688.88888888888891</v>
      </c>
      <c r="F149" s="240"/>
      <c r="G149" s="239">
        <f t="shared" ref="G149" si="55">G148/18*100</f>
        <v>694.44444444444446</v>
      </c>
      <c r="H149" s="240"/>
      <c r="I149"/>
      <c r="J149"/>
      <c r="K149"/>
    </row>
    <row r="150" spans="1:11" ht="16.2" customHeight="1" thickBot="1" x14ac:dyDescent="0.3">
      <c r="A150" s="199" t="s">
        <v>464</v>
      </c>
      <c r="B150" s="12" t="s">
        <v>417</v>
      </c>
      <c r="C150" s="243"/>
      <c r="D150" s="244"/>
      <c r="E150" s="243"/>
      <c r="F150" s="244"/>
      <c r="G150" s="243"/>
      <c r="H150" s="244"/>
      <c r="I150"/>
      <c r="J150"/>
      <c r="K150"/>
    </row>
    <row r="151" spans="1:11" ht="16.2" customHeight="1" thickBot="1" x14ac:dyDescent="0.3">
      <c r="A151" s="200"/>
      <c r="B151" s="31" t="s">
        <v>6</v>
      </c>
      <c r="C151" s="239">
        <f>C150/$C$154*100</f>
        <v>0</v>
      </c>
      <c r="D151" s="240"/>
      <c r="E151" s="239">
        <f t="shared" ref="E151" si="56">E150/E154*100</f>
        <v>0</v>
      </c>
      <c r="F151" s="240"/>
      <c r="G151" s="239">
        <f t="shared" ref="G151" si="57">G150/G154*100</f>
        <v>0</v>
      </c>
      <c r="H151" s="240"/>
      <c r="I151"/>
      <c r="J151"/>
      <c r="K151"/>
    </row>
    <row r="152" spans="1:11" ht="16.2" customHeight="1" thickBot="1" x14ac:dyDescent="0.3">
      <c r="A152" s="65" t="s">
        <v>465</v>
      </c>
      <c r="B152" s="12" t="s">
        <v>51</v>
      </c>
      <c r="C152" s="3">
        <v>1</v>
      </c>
      <c r="D152" s="3">
        <v>1</v>
      </c>
      <c r="E152" s="3">
        <v>1</v>
      </c>
      <c r="F152" s="3">
        <v>1</v>
      </c>
      <c r="G152" s="3">
        <v>1</v>
      </c>
      <c r="H152" s="3">
        <v>1</v>
      </c>
      <c r="I152"/>
      <c r="J152"/>
      <c r="K152"/>
    </row>
    <row r="153" spans="1:11" ht="15.6" customHeight="1" thickBot="1" x14ac:dyDescent="0.3">
      <c r="A153" s="234" t="s">
        <v>466</v>
      </c>
      <c r="B153" s="235"/>
      <c r="C153" s="235"/>
      <c r="D153" s="235"/>
      <c r="E153" s="235"/>
      <c r="F153" s="235"/>
      <c r="G153" s="235"/>
      <c r="H153" s="236"/>
      <c r="I153"/>
      <c r="J153"/>
      <c r="K153"/>
    </row>
    <row r="154" spans="1:11" ht="16.2" customHeight="1" thickBot="1" x14ac:dyDescent="0.3">
      <c r="A154" s="65" t="s">
        <v>467</v>
      </c>
      <c r="B154" s="38" t="s">
        <v>16</v>
      </c>
      <c r="C154" s="171">
        <f>C155+C156+C157</f>
        <v>366</v>
      </c>
      <c r="D154" s="171">
        <f t="shared" ref="D154:H154" si="58">D155+D156+D157</f>
        <v>366</v>
      </c>
      <c r="E154" s="171">
        <f t="shared" si="58"/>
        <v>366</v>
      </c>
      <c r="F154" s="171">
        <f t="shared" si="58"/>
        <v>366</v>
      </c>
      <c r="G154" s="171">
        <f t="shared" si="58"/>
        <v>366</v>
      </c>
      <c r="H154" s="171">
        <f t="shared" si="58"/>
        <v>366</v>
      </c>
      <c r="I154"/>
      <c r="J154"/>
      <c r="K154"/>
    </row>
    <row r="155" spans="1:11" ht="16.2" customHeight="1" thickBot="1" x14ac:dyDescent="0.3">
      <c r="A155" s="65" t="s">
        <v>468</v>
      </c>
      <c r="B155" s="12" t="s">
        <v>16</v>
      </c>
      <c r="C155" s="3">
        <v>122</v>
      </c>
      <c r="D155" s="3">
        <v>122</v>
      </c>
      <c r="E155" s="3">
        <v>122</v>
      </c>
      <c r="F155" s="3">
        <v>122</v>
      </c>
      <c r="G155" s="3">
        <v>122</v>
      </c>
      <c r="H155" s="3">
        <v>122</v>
      </c>
      <c r="I155"/>
      <c r="J155"/>
      <c r="K155"/>
    </row>
    <row r="156" spans="1:11" ht="16.2" customHeight="1" thickBot="1" x14ac:dyDescent="0.3">
      <c r="A156" s="65" t="s">
        <v>469</v>
      </c>
      <c r="B156" s="12" t="s">
        <v>16</v>
      </c>
      <c r="C156" s="3">
        <v>122</v>
      </c>
      <c r="D156" s="3">
        <v>122</v>
      </c>
      <c r="E156" s="3">
        <v>122</v>
      </c>
      <c r="F156" s="3">
        <v>122</v>
      </c>
      <c r="G156" s="3">
        <v>122</v>
      </c>
      <c r="H156" s="3">
        <v>122</v>
      </c>
      <c r="I156"/>
      <c r="J156"/>
      <c r="K156"/>
    </row>
    <row r="157" spans="1:11" ht="16.2" customHeight="1" thickBot="1" x14ac:dyDescent="0.3">
      <c r="A157" s="65" t="s">
        <v>470</v>
      </c>
      <c r="B157" s="12" t="s">
        <v>16</v>
      </c>
      <c r="C157" s="3">
        <v>122</v>
      </c>
      <c r="D157" s="3">
        <v>122</v>
      </c>
      <c r="E157" s="3">
        <v>122</v>
      </c>
      <c r="F157" s="3">
        <v>122</v>
      </c>
      <c r="G157" s="3">
        <v>122</v>
      </c>
      <c r="H157" s="3">
        <v>122</v>
      </c>
      <c r="I157"/>
      <c r="J157"/>
      <c r="K157"/>
    </row>
    <row r="158" spans="1:11" ht="15.6" customHeight="1" thickBot="1" x14ac:dyDescent="0.3">
      <c r="A158" s="234" t="s">
        <v>471</v>
      </c>
      <c r="B158" s="235"/>
      <c r="C158" s="235"/>
      <c r="D158" s="235"/>
      <c r="E158" s="235"/>
      <c r="F158" s="235"/>
      <c r="G158" s="235"/>
      <c r="H158" s="236"/>
      <c r="I158"/>
      <c r="J158"/>
      <c r="K158"/>
    </row>
    <row r="159" spans="1:11" ht="16.2" customHeight="1" thickBot="1" x14ac:dyDescent="0.3">
      <c r="A159" s="65" t="s">
        <v>472</v>
      </c>
      <c r="B159" s="38" t="s">
        <v>6</v>
      </c>
      <c r="C159" s="4">
        <v>122</v>
      </c>
      <c r="D159" s="173">
        <v>122</v>
      </c>
      <c r="E159" s="173">
        <v>122</v>
      </c>
      <c r="F159" s="173">
        <v>122</v>
      </c>
      <c r="G159" s="173">
        <v>122</v>
      </c>
      <c r="H159" s="173">
        <v>122</v>
      </c>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C10:D10"/>
    <mergeCell ref="E10:F10"/>
    <mergeCell ref="G10:H10"/>
    <mergeCell ref="C12:D12"/>
    <mergeCell ref="E12:F12"/>
    <mergeCell ref="G12:H12"/>
    <mergeCell ref="C14:D14"/>
    <mergeCell ref="E14:F14"/>
    <mergeCell ref="G14:H14"/>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2020-03-27T09:37:48Z</dcterms:modified>
</cp:coreProperties>
</file>