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539FD23D-70B4-47DD-90BE-845C2CBF9920}" xr6:coauthVersionLast="45" xr6:coauthVersionMax="45" xr10:uidLastSave="{00000000-0000-0000-0000-000000000000}"/>
  <workbookProtection workbookAlgorithmName="SHA-512" workbookHashValue="zVSiqGlJ8/qGAfaJ7g1A8f6qC8RuBzYRmudd3P77Dk5N+YKgi0TfubNxcjWvl//p5f/a+2+MvwsqUqu9ovqnKA==" workbookSaltValue="6Dy+MeJlbkTjAY8Of8qaZA==" workbookSpinCount="100000" lockStructure="1"/>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3" l="1"/>
  <c r="F11" i="3"/>
  <c r="D11" i="3"/>
  <c r="D9" i="3" l="1"/>
  <c r="C131" i="3"/>
  <c r="D131" i="3"/>
  <c r="E131" i="3"/>
  <c r="F131" i="3"/>
  <c r="F137" i="3" s="1"/>
  <c r="G131" i="3"/>
  <c r="H131" i="3"/>
  <c r="C133" i="3"/>
  <c r="D133" i="3"/>
  <c r="E133" i="3"/>
  <c r="F133" i="3"/>
  <c r="G133" i="3"/>
  <c r="H133" i="3"/>
  <c r="C135" i="3"/>
  <c r="D135" i="3"/>
  <c r="E135" i="3"/>
  <c r="F135" i="3"/>
  <c r="G135" i="3"/>
  <c r="H135" i="3"/>
  <c r="C143" i="3"/>
  <c r="E143" i="3"/>
  <c r="G143" i="3"/>
  <c r="C145" i="3"/>
  <c r="E145" i="3"/>
  <c r="G145" i="3"/>
  <c r="C147" i="3"/>
  <c r="E147" i="3"/>
  <c r="G147" i="3"/>
  <c r="C149" i="3"/>
  <c r="E149" i="3"/>
  <c r="G149" i="3"/>
  <c r="C151" i="3"/>
  <c r="E151" i="3"/>
  <c r="G151" i="3"/>
  <c r="C74" i="3"/>
  <c r="E74" i="3"/>
  <c r="G74" i="3"/>
  <c r="C78" i="3"/>
  <c r="E78" i="3"/>
  <c r="G78" i="3"/>
  <c r="I7" i="1"/>
  <c r="J7" i="1"/>
  <c r="K7" i="1"/>
  <c r="L7" i="1"/>
  <c r="H15" i="1"/>
  <c r="H16" i="1" s="1"/>
  <c r="D16" i="1"/>
  <c r="E16" i="1"/>
  <c r="F16" i="1"/>
  <c r="G16" i="1"/>
  <c r="H22" i="4"/>
  <c r="H26" i="4"/>
  <c r="H30" i="4"/>
  <c r="H34" i="4"/>
  <c r="H44" i="4"/>
  <c r="H78" i="4"/>
  <c r="G83" i="4"/>
  <c r="H83" i="4"/>
  <c r="G85" i="4"/>
  <c r="H85" i="4"/>
  <c r="G87" i="4"/>
  <c r="H87" i="4"/>
  <c r="G134" i="4"/>
  <c r="H134" i="4"/>
  <c r="G139" i="4"/>
  <c r="H139" i="4"/>
  <c r="G144" i="4"/>
  <c r="H144" i="4"/>
  <c r="H165" i="4"/>
  <c r="H167" i="4"/>
  <c r="H169" i="4"/>
  <c r="H173" i="4"/>
  <c r="C11" i="3"/>
  <c r="E11" i="3"/>
  <c r="G11" i="3"/>
  <c r="H11" i="3"/>
  <c r="H9" i="3" s="1"/>
  <c r="C12" i="3"/>
  <c r="E12" i="3"/>
  <c r="C14" i="3"/>
  <c r="E14" i="3"/>
  <c r="G14" i="3"/>
  <c r="C21" i="3"/>
  <c r="D21" i="3"/>
  <c r="E21" i="3"/>
  <c r="F21" i="3"/>
  <c r="G21" i="3"/>
  <c r="H21" i="3"/>
  <c r="C25" i="3"/>
  <c r="D25" i="3"/>
  <c r="E25" i="3"/>
  <c r="F25" i="3"/>
  <c r="G25" i="3"/>
  <c r="H25" i="3"/>
  <c r="C29" i="3"/>
  <c r="D29" i="3"/>
  <c r="E29" i="3"/>
  <c r="F29" i="3"/>
  <c r="G29" i="3"/>
  <c r="H29" i="3"/>
  <c r="C55" i="3"/>
  <c r="E55" i="3"/>
  <c r="G55" i="3"/>
  <c r="C102" i="3"/>
  <c r="D102" i="3"/>
  <c r="E102" i="3"/>
  <c r="F102" i="3"/>
  <c r="G102" i="3"/>
  <c r="H102" i="3"/>
  <c r="C109" i="3"/>
  <c r="D109" i="3"/>
  <c r="E109" i="3"/>
  <c r="F109" i="3"/>
  <c r="G109" i="3"/>
  <c r="H109" i="3"/>
  <c r="C118" i="3"/>
  <c r="E118" i="3"/>
  <c r="G118" i="3"/>
  <c r="D137" i="3" l="1"/>
  <c r="C137" i="3"/>
  <c r="H164" i="4"/>
  <c r="G9" i="3"/>
  <c r="G8" i="3" s="1"/>
  <c r="G137" i="3"/>
  <c r="E9" i="3"/>
  <c r="E137" i="3"/>
  <c r="H137" i="3"/>
  <c r="F9" i="3"/>
  <c r="G10" i="3"/>
  <c r="G141" i="3" s="1"/>
  <c r="C9" i="3"/>
  <c r="C80" i="3" s="1"/>
  <c r="E10" i="3"/>
  <c r="E141" i="3" s="1"/>
  <c r="C10" i="3"/>
  <c r="H168" i="4" l="1"/>
  <c r="H170" i="4"/>
  <c r="H166" i="4"/>
  <c r="E8" i="3"/>
  <c r="G80" i="3"/>
  <c r="E80" i="3"/>
  <c r="G76" i="3"/>
  <c r="C141" i="3"/>
  <c r="G95" i="3"/>
  <c r="E84" i="3"/>
  <c r="G86" i="3"/>
  <c r="C91" i="3"/>
  <c r="E93" i="3"/>
  <c r="H81" i="3"/>
  <c r="D95" i="3"/>
  <c r="F84" i="3"/>
  <c r="H86" i="3"/>
  <c r="D91" i="3"/>
  <c r="F93" i="3"/>
  <c r="C77" i="3"/>
  <c r="C93" i="3"/>
  <c r="F86" i="3"/>
  <c r="E95" i="3"/>
  <c r="G84" i="3"/>
  <c r="C88" i="3"/>
  <c r="E91" i="3"/>
  <c r="G93" i="3"/>
  <c r="D77" i="3"/>
  <c r="G88" i="3"/>
  <c r="F81" i="3"/>
  <c r="F95" i="3"/>
  <c r="H84" i="3"/>
  <c r="D88" i="3"/>
  <c r="F91" i="3"/>
  <c r="H93" i="3"/>
  <c r="E77" i="3"/>
  <c r="C81" i="3"/>
  <c r="E86" i="3"/>
  <c r="H95" i="3"/>
  <c r="C86" i="3"/>
  <c r="E88" i="3"/>
  <c r="G91" i="3"/>
  <c r="C95" i="3"/>
  <c r="F77" i="3"/>
  <c r="D81" i="3"/>
  <c r="D93" i="3"/>
  <c r="D86" i="3"/>
  <c r="F88" i="3"/>
  <c r="H91" i="3"/>
  <c r="G77" i="3"/>
  <c r="E81" i="3"/>
  <c r="C84" i="3"/>
  <c r="H77" i="3"/>
  <c r="D84" i="3"/>
  <c r="H88" i="3"/>
  <c r="G81" i="3"/>
  <c r="E76" i="3"/>
  <c r="C76" i="3"/>
  <c r="E57" i="3"/>
  <c r="G57" i="3"/>
  <c r="C8" i="3"/>
  <c r="G65" i="3"/>
  <c r="F37" i="3"/>
  <c r="H39" i="3"/>
  <c r="D44" i="3"/>
  <c r="F46" i="3"/>
  <c r="H48" i="3"/>
  <c r="D52" i="3"/>
  <c r="C57" i="3"/>
  <c r="H58" i="3"/>
  <c r="D63" i="3"/>
  <c r="F65" i="3"/>
  <c r="H68" i="3"/>
  <c r="D72" i="3"/>
  <c r="G37" i="3"/>
  <c r="G46" i="3"/>
  <c r="E52" i="3"/>
  <c r="E63" i="3"/>
  <c r="H37" i="3"/>
  <c r="D41" i="3"/>
  <c r="F44" i="3"/>
  <c r="H46" i="3"/>
  <c r="D50" i="3"/>
  <c r="F52" i="3"/>
  <c r="D61" i="3"/>
  <c r="F63" i="3"/>
  <c r="H65" i="3"/>
  <c r="D70" i="3"/>
  <c r="F72" i="3"/>
  <c r="C39" i="3"/>
  <c r="E41" i="3"/>
  <c r="G44" i="3"/>
  <c r="C48" i="3"/>
  <c r="E50" i="3"/>
  <c r="G52" i="3"/>
  <c r="C58" i="3"/>
  <c r="E61" i="3"/>
  <c r="G63" i="3"/>
  <c r="C68" i="3"/>
  <c r="E70" i="3"/>
  <c r="G72" i="3"/>
  <c r="D39" i="3"/>
  <c r="F41" i="3"/>
  <c r="H44" i="3"/>
  <c r="D48" i="3"/>
  <c r="F50" i="3"/>
  <c r="H52" i="3"/>
  <c r="D58" i="3"/>
  <c r="F61" i="3"/>
  <c r="H63" i="3"/>
  <c r="D68" i="3"/>
  <c r="F70" i="3"/>
  <c r="H72" i="3"/>
  <c r="E46" i="3"/>
  <c r="C52" i="3"/>
  <c r="C63" i="3"/>
  <c r="G68" i="3"/>
  <c r="C70" i="3"/>
  <c r="C37" i="3"/>
  <c r="E39" i="3"/>
  <c r="G41" i="3"/>
  <c r="C46" i="3"/>
  <c r="E48" i="3"/>
  <c r="G50" i="3"/>
  <c r="E58" i="3"/>
  <c r="G61" i="3"/>
  <c r="C65" i="3"/>
  <c r="E68" i="3"/>
  <c r="G70" i="3"/>
  <c r="E37" i="3"/>
  <c r="C44" i="3"/>
  <c r="G48" i="3"/>
  <c r="E65" i="3"/>
  <c r="E44" i="3"/>
  <c r="C50" i="3"/>
  <c r="C61" i="3"/>
  <c r="E72" i="3"/>
  <c r="D37" i="3"/>
  <c r="F39" i="3"/>
  <c r="H41" i="3"/>
  <c r="D46" i="3"/>
  <c r="F48" i="3"/>
  <c r="H50" i="3"/>
  <c r="F58" i="3"/>
  <c r="H61" i="3"/>
  <c r="D65" i="3"/>
  <c r="F68" i="3"/>
  <c r="H70" i="3"/>
  <c r="G39" i="3"/>
  <c r="G58" i="3"/>
  <c r="C72" i="3"/>
  <c r="C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<sst xmlns="http://schemas.openxmlformats.org/spreadsheetml/2006/main" count="1089" uniqueCount="532">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</sst>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0"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4">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318">
    <xf numFmtId="0" fontId="0" fillId="0" borderId="0" xfId="0"/>
    <xf numFmtId="43" fontId="4"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3" fontId="5" fillId="0" borderId="7" xfId="0" applyNumberFormat="1" applyFont="1" applyFill="1" applyBorder="1"/>
    <xf numFmtId="0" fontId="21" fillId="0" borderId="17" xfId="0" applyFont="1" applyFill="1" applyBorder="1" applyAlignment="1">
      <alignment horizontal="right" vertical="center" wrapText="1"/>
    </xf>
    <xf numFmtId="3" fontId="21" fillId="0" borderId="17" xfId="0" applyNumberFormat="1" applyFont="1" applyFill="1" applyBorder="1" applyAlignment="1">
      <alignment horizontal="right" vertical="center" wrapText="1"/>
    </xf>
    <xf numFmtId="190" fontId="21" fillId="0" borderId="17" xfId="1" applyNumberFormat="1" applyFont="1" applyFill="1" applyBorder="1" applyAlignment="1">
      <alignment horizontal="right" vertical="center" wrapText="1"/>
    </xf>
    <xf numFmtId="0" fontId="22" fillId="0" borderId="22" xfId="0" applyFont="1" applyFill="1" applyBorder="1" applyAlignment="1">
      <alignment horizontal="center" vertical="center" wrapText="1"/>
    </xf>
    <xf numFmtId="43" fontId="20" fillId="0" borderId="10" xfId="0" applyNumberFormat="1" applyFont="1" applyFill="1" applyBorder="1" applyAlignment="1">
      <alignment horizontal="right" vertical="center" wrapText="1"/>
    </xf>
    <xf numFmtId="189" fontId="27"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3" borderId="10" xfId="0" applyNumberFormat="1" applyFont="1" applyFill="1" applyBorder="1" applyAlignment="1" applyProtection="1">
      <alignment horizontal="center" vertical="center"/>
    </xf>
    <xf numFmtId="0" fontId="6" fillId="3" borderId="10"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4" fillId="0" borderId="0" xfId="0" applyNumberFormat="1" applyFont="1" applyFill="1" applyAlignment="1" applyProtection="1">
      <alignment horizontal="center"/>
    </xf>
    <xf numFmtId="0" fontId="4" fillId="0" borderId="0" xfId="0" applyNumberFormat="1" applyFont="1" applyFill="1" applyAlignment="1" applyProtection="1"/>
    <xf numFmtId="0" fontId="5" fillId="0" borderId="10" xfId="0" applyNumberFormat="1" applyFont="1" applyFill="1" applyBorder="1" applyAlignment="1" applyProtection="1">
      <alignment vertical="center"/>
    </xf>
    <xf numFmtId="0" fontId="5" fillId="5" borderId="10" xfId="0" applyNumberFormat="1" applyFont="1" applyFill="1" applyBorder="1" applyAlignment="1" applyProtection="1">
      <alignment horizontal="center" vertical="center" wrapText="1"/>
    </xf>
    <xf numFmtId="4" fontId="5" fillId="5" borderId="10" xfId="0" applyNumberFormat="1" applyFont="1" applyFill="1" applyBorder="1" applyAlignment="1" applyProtection="1">
      <alignment horizontal="right" vertical="center" wrapText="1"/>
    </xf>
    <xf numFmtId="187" fontId="5" fillId="0" borderId="0" xfId="0" applyNumberFormat="1" applyFont="1" applyFill="1" applyAlignment="1" applyProtection="1">
      <alignment horizontal="center" vertical="center" wrapText="1"/>
    </xf>
    <xf numFmtId="0" fontId="5" fillId="0" borderId="10" xfId="0" applyNumberFormat="1" applyFont="1" applyFill="1" applyBorder="1" applyAlignment="1" applyProtection="1">
      <alignment vertical="center" wrapText="1"/>
    </xf>
    <xf numFmtId="4" fontId="0" fillId="0" borderId="0" xfId="0" applyNumberFormat="1" applyFill="1" applyAlignment="1" applyProtection="1"/>
    <xf numFmtId="3" fontId="5" fillId="5"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5" fillId="15"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4" borderId="10" xfId="0" applyNumberFormat="1" applyFont="1" applyFill="1" applyBorder="1" applyAlignment="1" applyProtection="1">
      <alignment vertical="center"/>
    </xf>
    <xf numFmtId="0" fontId="5" fillId="14" borderId="10" xfId="0" applyNumberFormat="1" applyFont="1" applyFill="1" applyBorder="1" applyAlignment="1" applyProtection="1">
      <alignment horizontal="center" vertical="center" wrapText="1"/>
    </xf>
    <xf numFmtId="3" fontId="5"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3" fillId="0" borderId="0" xfId="0" applyNumberFormat="1" applyFont="1" applyFill="1" applyAlignment="1" applyProtection="1">
      <alignment vertical="center"/>
    </xf>
    <xf numFmtId="0" fontId="15" fillId="0" borderId="0" xfId="0" applyNumberFormat="1" applyFont="1" applyFill="1" applyAlignment="1" applyProtection="1">
      <alignment vertical="center"/>
    </xf>
    <xf numFmtId="4" fontId="19" fillId="0" borderId="0" xfId="0" applyNumberFormat="1" applyFont="1" applyFill="1" applyAlignment="1" applyProtection="1"/>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2"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5" borderId="10" xfId="0" applyNumberFormat="1" applyFont="1" applyFill="1" applyBorder="1" applyAlignment="1" applyProtection="1">
      <alignment horizontal="right" vertical="center" wrapText="1"/>
    </xf>
    <xf numFmtId="0" fontId="4" fillId="14" borderId="10" xfId="0" applyNumberFormat="1" applyFont="1" applyFill="1" applyBorder="1" applyAlignment="1" applyProtection="1">
      <alignment vertical="center" wrapText="1"/>
    </xf>
    <xf numFmtId="0" fontId="4" fillId="14" borderId="10" xfId="0" applyNumberFormat="1" applyFont="1" applyFill="1" applyBorder="1" applyAlignment="1" applyProtection="1">
      <alignment horizontal="center" vertical="center" wrapText="1"/>
    </xf>
    <xf numFmtId="0" fontId="4" fillId="14" borderId="7" xfId="0" applyNumberFormat="1" applyFont="1" applyFill="1" applyBorder="1" applyAlignment="1" applyProtection="1">
      <alignment horizontal="right" vertical="center" wrapText="1"/>
    </xf>
    <xf numFmtId="3" fontId="4" fillId="14" borderId="9" xfId="0" applyNumberFormat="1" applyFont="1" applyFill="1" applyBorder="1" applyAlignment="1" applyProtection="1">
      <alignment horizontal="right" vertical="center" wrapText="1"/>
    </xf>
    <xf numFmtId="3" fontId="20"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4" borderId="8" xfId="0" applyNumberFormat="1" applyFont="1" applyFill="1" applyBorder="1" applyAlignment="1" applyProtection="1">
      <alignment horizontal="right" vertical="center" wrapText="1"/>
    </xf>
    <xf numFmtId="3" fontId="4" fillId="14"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right" vertical="center" wrapText="1"/>
    </xf>
    <xf numFmtId="188" fontId="5" fillId="14" borderId="10" xfId="0" applyNumberFormat="1" applyFont="1" applyFill="1" applyBorder="1" applyAlignment="1" applyProtection="1">
      <alignment horizontal="right" vertical="center" wrapText="1"/>
    </xf>
    <xf numFmtId="188" fontId="20" fillId="14" borderId="10" xfId="0" applyNumberFormat="1" applyFont="1" applyFill="1" applyBorder="1" applyAlignment="1" applyProtection="1">
      <alignment horizontal="right" vertical="center" wrapText="1"/>
    </xf>
    <xf numFmtId="0" fontId="16" fillId="15"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20" fillId="14"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5" fillId="5"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2" borderId="10" xfId="0" applyNumberFormat="1" applyFont="1" applyFill="1" applyBorder="1" applyAlignment="1" applyProtection="1">
      <alignment horizontal="right" vertical="center" wrapText="1"/>
    </xf>
    <xf numFmtId="3" fontId="4" fillId="5"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5" borderId="10" xfId="0" applyNumberFormat="1" applyFont="1" applyFill="1" applyBorder="1" applyAlignment="1" applyProtection="1">
      <alignment horizontal="right" vertical="center" wrapText="1"/>
    </xf>
    <xf numFmtId="0" fontId="3" fillId="5" borderId="10" xfId="0" applyNumberFormat="1" applyFont="1" applyFill="1" applyBorder="1" applyAlignment="1" applyProtection="1">
      <alignment horizontal="right" vertical="center" wrapText="1"/>
    </xf>
    <xf numFmtId="0" fontId="13" fillId="13" borderId="10" xfId="0" applyNumberFormat="1" applyFont="1" applyFill="1" applyBorder="1" applyAlignment="1" applyProtection="1">
      <alignment horizontal="right" vertical="center" wrapText="1"/>
    </xf>
    <xf numFmtId="0" fontId="3" fillId="13" borderId="10" xfId="0" applyNumberFormat="1" applyFont="1" applyFill="1" applyBorder="1" applyAlignment="1" applyProtection="1">
      <alignment horizontal="right" vertical="center" wrapText="1"/>
    </xf>
    <xf numFmtId="0" fontId="13" fillId="5" borderId="10" xfId="0" applyNumberFormat="1" applyFont="1" applyFill="1" applyBorder="1" applyAlignment="1" applyProtection="1">
      <alignment horizontal="right" vertical="center" wrapText="1"/>
    </xf>
    <xf numFmtId="3" fontId="13" fillId="5" borderId="10" xfId="0" applyNumberFormat="1" applyFont="1" applyFill="1" applyBorder="1" applyAlignment="1" applyProtection="1">
      <alignment horizontal="right" vertical="center" wrapText="1"/>
    </xf>
    <xf numFmtId="0" fontId="5" fillId="12" borderId="1" xfId="0" applyNumberFormat="1" applyFont="1" applyFill="1" applyBorder="1" applyAlignment="1" applyProtection="1">
      <alignment vertical="center" wrapText="1"/>
    </xf>
    <xf numFmtId="0" fontId="5" fillId="13"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5"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5"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5" fillId="20" borderId="10" xfId="0" applyNumberFormat="1" applyFont="1" applyFill="1" applyBorder="1" applyAlignment="1" applyProtection="1">
      <alignment horizontal="right" vertical="center" wrapText="1"/>
    </xf>
    <xf numFmtId="0" fontId="21" fillId="0" borderId="0" xfId="0" applyNumberFormat="1" applyFont="1" applyFill="1" applyAlignment="1" applyProtection="1"/>
    <xf numFmtId="0" fontId="21" fillId="16" borderId="18" xfId="0" applyNumberFormat="1" applyFont="1" applyFill="1" applyBorder="1" applyAlignment="1" applyProtection="1">
      <alignment horizontal="center" vertical="top" wrapText="1"/>
    </xf>
    <xf numFmtId="0" fontId="21" fillId="0" borderId="18" xfId="0" applyNumberFormat="1" applyFont="1" applyFill="1" applyBorder="1" applyAlignment="1" applyProtection="1">
      <alignment horizontal="center" vertical="top" wrapText="1"/>
    </xf>
    <xf numFmtId="0" fontId="21" fillId="0" borderId="17" xfId="0" applyNumberFormat="1" applyFont="1" applyFill="1" applyBorder="1" applyAlignment="1" applyProtection="1">
      <alignment horizontal="left" vertical="top" wrapText="1"/>
    </xf>
    <xf numFmtId="0" fontId="21" fillId="0" borderId="17"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xf>
    <xf numFmtId="0" fontId="22"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2" fillId="0" borderId="0" xfId="0" applyNumberFormat="1" applyFont="1" applyFill="1" applyAlignment="1" applyProtection="1">
      <alignment horizontal="center" vertical="center" wrapText="1"/>
    </xf>
    <xf numFmtId="0" fontId="22" fillId="19" borderId="17" xfId="0" applyNumberFormat="1" applyFont="1" applyFill="1" applyBorder="1" applyAlignment="1" applyProtection="1">
      <alignment horizontal="center" vertical="center" wrapText="1"/>
    </xf>
    <xf numFmtId="0" fontId="22" fillId="19" borderId="17" xfId="0" applyNumberFormat="1" applyFont="1" applyFill="1" applyBorder="1" applyAlignment="1" applyProtection="1">
      <alignment vertical="center" wrapText="1"/>
    </xf>
    <xf numFmtId="0" fontId="21" fillId="16" borderId="16"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center" vertical="top" wrapText="1"/>
    </xf>
    <xf numFmtId="0" fontId="22" fillId="17" borderId="17" xfId="0" applyNumberFormat="1" applyFont="1" applyFill="1" applyBorder="1" applyAlignment="1" applyProtection="1">
      <alignment horizontal="left" vertical="center" wrapText="1"/>
    </xf>
    <xf numFmtId="0" fontId="23" fillId="17" borderId="17" xfId="0" applyNumberFormat="1" applyFont="1" applyFill="1" applyBorder="1" applyAlignment="1" applyProtection="1">
      <alignment horizontal="center" vertical="center" wrapText="1"/>
    </xf>
    <xf numFmtId="0" fontId="23" fillId="17" borderId="17" xfId="0" applyNumberFormat="1" applyFont="1" applyFill="1" applyBorder="1" applyAlignment="1" applyProtection="1">
      <alignment horizontal="right" vertical="center" wrapText="1"/>
    </xf>
    <xf numFmtId="0" fontId="23" fillId="0" borderId="0" xfId="0" applyNumberFormat="1" applyFont="1" applyFill="1" applyAlignment="1" applyProtection="1"/>
    <xf numFmtId="0" fontId="21" fillId="16" borderId="19" xfId="0" applyNumberFormat="1" applyFont="1" applyFill="1" applyBorder="1" applyAlignment="1" applyProtection="1">
      <alignment horizontal="center" vertical="top" wrapText="1"/>
    </xf>
    <xf numFmtId="0" fontId="21" fillId="0" borderId="19" xfId="0" applyNumberFormat="1" applyFont="1" applyFill="1" applyBorder="1" applyAlignment="1" applyProtection="1">
      <alignment horizontal="center" vertical="top" wrapText="1"/>
    </xf>
    <xf numFmtId="0" fontId="24" fillId="16" borderId="18" xfId="0" applyNumberFormat="1" applyFont="1" applyFill="1" applyBorder="1" applyAlignment="1" applyProtection="1">
      <alignment horizontal="center" vertical="top" wrapText="1"/>
    </xf>
    <xf numFmtId="0" fontId="21" fillId="0" borderId="20" xfId="0" applyNumberFormat="1" applyFont="1" applyFill="1" applyBorder="1" applyAlignment="1" applyProtection="1">
      <alignment horizontal="center" vertical="top" wrapText="1"/>
    </xf>
    <xf numFmtId="0" fontId="22" fillId="17" borderId="20" xfId="0" applyNumberFormat="1" applyFont="1" applyFill="1" applyBorder="1" applyAlignment="1" applyProtection="1">
      <alignment vertical="center"/>
    </xf>
    <xf numFmtId="0" fontId="23" fillId="17" borderId="0" xfId="0" applyNumberFormat="1" applyFont="1" applyFill="1" applyAlignment="1" applyProtection="1">
      <alignment horizontal="center" vertical="center" wrapText="1"/>
    </xf>
    <xf numFmtId="0" fontId="23" fillId="17" borderId="0" xfId="0" applyNumberFormat="1" applyFont="1" applyFill="1" applyAlignment="1" applyProtection="1">
      <alignment horizontal="right" vertical="center" wrapText="1"/>
    </xf>
    <xf numFmtId="0" fontId="23" fillId="17" borderId="21" xfId="0" applyNumberFormat="1" applyFont="1" applyFill="1" applyBorder="1" applyAlignment="1" applyProtection="1">
      <alignment horizontal="right" vertical="center" wrapText="1"/>
    </xf>
    <xf numFmtId="0" fontId="23" fillId="17" borderId="22" xfId="0" applyNumberFormat="1" applyFont="1" applyFill="1" applyBorder="1" applyAlignment="1" applyProtection="1">
      <alignment horizontal="right" vertical="center" wrapText="1"/>
    </xf>
    <xf numFmtId="0" fontId="21" fillId="16" borderId="20"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left" vertical="top" wrapText="1"/>
    </xf>
    <xf numFmtId="0" fontId="21" fillId="16" borderId="23" xfId="0" applyNumberFormat="1" applyFont="1" applyFill="1" applyBorder="1" applyAlignment="1" applyProtection="1">
      <alignment horizontal="center" vertical="top" wrapText="1"/>
    </xf>
    <xf numFmtId="0" fontId="21" fillId="12" borderId="16" xfId="0" applyNumberFormat="1" applyFont="1" applyFill="1" applyBorder="1" applyAlignment="1" applyProtection="1">
      <alignment horizontal="center" vertical="top" wrapText="1"/>
    </xf>
    <xf numFmtId="0" fontId="22" fillId="17" borderId="24" xfId="0" applyNumberFormat="1" applyFont="1" applyFill="1" applyBorder="1" applyAlignment="1" applyProtection="1">
      <alignment horizontal="left" vertical="center" wrapText="1"/>
    </xf>
    <xf numFmtId="0" fontId="22" fillId="17" borderId="21" xfId="0" applyNumberFormat="1" applyFont="1" applyFill="1" applyBorder="1" applyAlignment="1" applyProtection="1">
      <alignment horizontal="center" vertical="center" wrapText="1"/>
    </xf>
    <xf numFmtId="0" fontId="21" fillId="12" borderId="18" xfId="0" applyNumberFormat="1" applyFont="1" applyFill="1" applyBorder="1" applyAlignment="1" applyProtection="1">
      <alignment vertical="top" wrapText="1"/>
    </xf>
    <xf numFmtId="0" fontId="21" fillId="18" borderId="16" xfId="0" applyNumberFormat="1" applyFont="1" applyFill="1" applyBorder="1" applyAlignment="1" applyProtection="1">
      <alignment horizontal="left" vertical="top" wrapText="1"/>
    </xf>
    <xf numFmtId="0" fontId="25" fillId="18" borderId="17" xfId="0" applyNumberFormat="1" applyFont="1" applyFill="1" applyBorder="1" applyAlignment="1" applyProtection="1">
      <alignment horizontal="center" vertical="center" wrapText="1"/>
    </xf>
    <xf numFmtId="0" fontId="26" fillId="18" borderId="24" xfId="0" applyNumberFormat="1" applyFont="1" applyFill="1" applyBorder="1" applyAlignment="1" applyProtection="1">
      <alignment horizontal="right" vertical="center" wrapText="1"/>
    </xf>
    <xf numFmtId="0" fontId="21" fillId="18" borderId="17" xfId="0" applyNumberFormat="1" applyFont="1" applyFill="1" applyBorder="1" applyAlignment="1" applyProtection="1">
      <alignment horizontal="center" vertical="center" wrapText="1"/>
    </xf>
    <xf numFmtId="0" fontId="21" fillId="18" borderId="24" xfId="0" applyNumberFormat="1" applyFont="1" applyFill="1" applyBorder="1" applyAlignment="1" applyProtection="1">
      <alignment horizontal="right" vertical="center" wrapText="1"/>
    </xf>
    <xf numFmtId="0" fontId="21" fillId="18" borderId="24" xfId="0" applyNumberFormat="1" applyFont="1" applyFill="1" applyBorder="1" applyAlignment="1" applyProtection="1">
      <alignment horizontal="right"/>
    </xf>
    <xf numFmtId="0" fontId="21" fillId="16" borderId="16" xfId="0" applyNumberFormat="1" applyFont="1" applyFill="1" applyBorder="1" applyAlignment="1" applyProtection="1">
      <alignment horizontal="center" vertical="center"/>
    </xf>
    <xf numFmtId="0" fontId="21" fillId="18" borderId="17" xfId="0" applyNumberFormat="1" applyFont="1" applyFill="1" applyBorder="1" applyAlignment="1" applyProtection="1">
      <alignment horizontal="right" vertical="center" wrapText="1"/>
    </xf>
    <xf numFmtId="0" fontId="21" fillId="0" borderId="17" xfId="0" applyNumberFormat="1" applyFont="1" applyFill="1" applyBorder="1" applyAlignment="1" applyProtection="1"/>
    <xf numFmtId="0" fontId="25" fillId="18" borderId="16" xfId="0" applyNumberFormat="1" applyFont="1" applyFill="1" applyBorder="1" applyAlignment="1" applyProtection="1">
      <alignment horizontal="center" vertical="center" wrapText="1"/>
    </xf>
    <xf numFmtId="0" fontId="21" fillId="16" borderId="17" xfId="0" applyNumberFormat="1" applyFont="1" applyFill="1" applyBorder="1" applyAlignment="1" applyProtection="1">
      <alignment horizontal="center" vertical="top" wrapText="1"/>
    </xf>
    <xf numFmtId="0" fontId="21" fillId="12" borderId="19" xfId="0" applyNumberFormat="1" applyFont="1" applyFill="1" applyBorder="1" applyAlignment="1" applyProtection="1">
      <alignment horizontal="center" vertical="top" wrapText="1"/>
    </xf>
    <xf numFmtId="0" fontId="21" fillId="18" borderId="17" xfId="0" applyNumberFormat="1" applyFont="1" applyFill="1" applyBorder="1" applyAlignment="1" applyProtection="1">
      <alignment horizontal="left" vertical="top" wrapText="1"/>
    </xf>
    <xf numFmtId="0" fontId="21" fillId="18" borderId="24" xfId="0" applyNumberFormat="1" applyFont="1" applyFill="1" applyBorder="1" applyAlignment="1" applyProtection="1">
      <alignment horizontal="center" vertical="center" wrapText="1"/>
    </xf>
    <xf numFmtId="0" fontId="22" fillId="17" borderId="23" xfId="0" applyNumberFormat="1" applyFont="1" applyFill="1" applyBorder="1" applyAlignment="1" applyProtection="1">
      <alignment horizontal="left" vertical="center" wrapText="1"/>
    </xf>
    <xf numFmtId="0" fontId="21" fillId="18" borderId="25" xfId="0" applyNumberFormat="1" applyFont="1" applyFill="1" applyBorder="1" applyAlignment="1" applyProtection="1">
      <alignment horizontal="center" vertical="center" wrapText="1"/>
    </xf>
    <xf numFmtId="3" fontId="21" fillId="18" borderId="17" xfId="0" applyNumberFormat="1" applyFont="1" applyFill="1" applyBorder="1" applyAlignment="1" applyProtection="1">
      <alignment horizontal="right" vertical="center" wrapText="1"/>
    </xf>
    <xf numFmtId="0" fontId="26" fillId="18" borderId="24" xfId="0" applyNumberFormat="1" applyFont="1" applyFill="1" applyBorder="1" applyAlignment="1" applyProtection="1">
      <alignment horizontal="center" vertical="center" wrapText="1"/>
    </xf>
    <xf numFmtId="0" fontId="25" fillId="0" borderId="0" xfId="0" applyNumberFormat="1" applyFont="1" applyFill="1" applyAlignment="1" applyProtection="1">
      <alignment horizontal="center" vertical="center"/>
    </xf>
    <xf numFmtId="0" fontId="25" fillId="0" borderId="0" xfId="0" applyNumberFormat="1" applyFont="1" applyFill="1" applyAlignment="1" applyProtection="1">
      <alignment vertical="top"/>
    </xf>
    <xf numFmtId="0" fontId="5" fillId="0" borderId="10" xfId="0"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0" fontId="0" fillId="21" borderId="0" xfId="0" applyNumberFormat="1" applyFill="1" applyAlignment="1" applyProtection="1">
      <protection locked="0"/>
    </xf>
    <xf numFmtId="0" fontId="0" fillId="0" borderId="0" xfId="0" applyNumberFormat="1" applyFill="1" applyAlignment="1" applyProtection="1">
      <protection locked="0"/>
    </xf>
    <xf numFmtId="0" fontId="0" fillId="0" borderId="0" xfId="0" applyProtection="1">
      <protection locked="0"/>
    </xf>
    <xf numFmtId="0" fontId="6" fillId="3" borderId="10" xfId="0" applyNumberFormat="1" applyFont="1" applyFill="1" applyBorder="1" applyAlignment="1" applyProtection="1">
      <alignment horizontal="center" vertical="center" wrapText="1"/>
      <protection locked="0"/>
    </xf>
    <xf numFmtId="0" fontId="5" fillId="0" borderId="10" xfId="0" applyFont="1" applyFill="1" applyBorder="1" applyAlignment="1" applyProtection="1">
      <alignment horizontal="center" vertical="center" wrapText="1"/>
      <protection locked="0"/>
    </xf>
    <xf numFmtId="0" fontId="5" fillId="22" borderId="10" xfId="0" applyNumberFormat="1" applyFont="1" applyFill="1" applyBorder="1" applyAlignment="1" applyProtection="1">
      <alignment horizontal="right" vertical="center" wrapText="1"/>
      <protection locked="0"/>
    </xf>
    <xf numFmtId="0" fontId="5" fillId="0" borderId="7" xfId="0" applyNumberFormat="1" applyFont="1" applyFill="1" applyBorder="1" applyAlignment="1" applyProtection="1">
      <alignment vertical="center" wrapText="1"/>
      <protection locked="0"/>
    </xf>
    <xf numFmtId="0" fontId="5" fillId="0" borderId="9"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horizontal="left" vertical="center" wrapText="1" indent="1"/>
      <protection locked="0"/>
    </xf>
    <xf numFmtId="0" fontId="5" fillId="0" borderId="8" xfId="0" applyNumberFormat="1" applyFont="1" applyFill="1" applyBorder="1" applyAlignment="1" applyProtection="1">
      <alignment horizontal="left" vertical="center" wrapText="1" indent="2"/>
      <protection locked="0"/>
    </xf>
    <xf numFmtId="0" fontId="5" fillId="14" borderId="10" xfId="0" applyNumberFormat="1" applyFont="1" applyFill="1" applyBorder="1" applyAlignment="1" applyProtection="1">
      <alignment horizontal="center" vertical="center" wrapText="1"/>
      <protection locked="0"/>
    </xf>
    <xf numFmtId="3" fontId="5" fillId="22" borderId="10" xfId="0" applyNumberFormat="1" applyFont="1" applyFill="1" applyBorder="1" applyAlignment="1" applyProtection="1">
      <alignment horizontal="right" vertical="center" wrapText="1"/>
      <protection locked="0"/>
    </xf>
    <xf numFmtId="43" fontId="0" fillId="0" borderId="0" xfId="0" applyNumberFormat="1" applyProtection="1">
      <protection locked="0"/>
    </xf>
    <xf numFmtId="187" fontId="0" fillId="0" borderId="0" xfId="0" applyNumberFormat="1" applyFill="1" applyAlignment="1" applyProtection="1">
      <protection locked="0"/>
    </xf>
    <xf numFmtId="0" fontId="5" fillId="14" borderId="8" xfId="0" applyNumberFormat="1" applyFont="1" applyFill="1" applyBorder="1" applyAlignment="1" applyProtection="1">
      <alignment vertical="center" wrapText="1"/>
      <protection locked="0"/>
    </xf>
    <xf numFmtId="43" fontId="5" fillId="22" borderId="10" xfId="0" applyNumberFormat="1" applyFont="1" applyFill="1" applyBorder="1" applyAlignment="1" applyProtection="1">
      <alignment horizontal="right" vertical="center" wrapText="1"/>
      <protection locked="0"/>
    </xf>
    <xf numFmtId="0" fontId="5" fillId="22" borderId="9" xfId="0" applyNumberFormat="1" applyFont="1" applyFill="1" applyBorder="1" applyAlignment="1" applyProtection="1">
      <alignment horizontal="right" vertical="center" wrapText="1"/>
      <protection locked="0"/>
    </xf>
    <xf numFmtId="0" fontId="10" fillId="0" borderId="0" xfId="0" applyNumberFormat="1" applyFont="1" applyFill="1" applyAlignment="1" applyProtection="1">
      <protection locked="0"/>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6" fillId="3" borderId="15" xfId="0" applyNumberFormat="1" applyFont="1" applyFill="1" applyBorder="1" applyAlignment="1" applyProtection="1">
      <alignment horizontal="center" vertical="center" wrapText="1"/>
    </xf>
    <xf numFmtId="0" fontId="6" fillId="3" borderId="11" xfId="0" applyNumberFormat="1" applyFont="1" applyFill="1" applyBorder="1" applyAlignment="1" applyProtection="1">
      <alignment horizontal="center" vertical="center" wrapText="1"/>
    </xf>
    <xf numFmtId="0" fontId="6" fillId="3" borderId="9" xfId="0" applyNumberFormat="1" applyFont="1" applyFill="1" applyBorder="1" applyAlignment="1" applyProtection="1">
      <alignment horizontal="center" vertical="center" wrapText="1"/>
    </xf>
    <xf numFmtId="0" fontId="1" fillId="2" borderId="2"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2" fillId="2" borderId="5"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6"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0" xfId="0" applyNumberFormat="1" applyFont="1" applyFill="1" applyBorder="1" applyAlignment="1" applyProtection="1">
      <alignment vertical="center" wrapText="1"/>
    </xf>
    <xf numFmtId="0" fontId="6" fillId="3" borderId="1"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center" vertical="center"/>
    </xf>
    <xf numFmtId="0" fontId="6" fillId="3"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wrapText="1"/>
    </xf>
    <xf numFmtId="0" fontId="7" fillId="4" borderId="11" xfId="0" applyNumberFormat="1" applyFont="1" applyFill="1" applyBorder="1" applyAlignment="1" applyProtection="1">
      <alignment vertical="center" wrapText="1"/>
    </xf>
    <xf numFmtId="0" fontId="7" fillId="4" borderId="9"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2" fillId="6" borderId="5"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6"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8" borderId="2"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2" fillId="8" borderId="5"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1" fillId="10" borderId="2"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2" fillId="10" borderId="5"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6"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0" xfId="0" applyNumberFormat="1" applyFont="1" applyFill="1" applyBorder="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7" fillId="11" borderId="2" xfId="0" applyNumberFormat="1" applyFont="1" applyFill="1" applyBorder="1" applyAlignment="1" applyProtection="1">
      <alignment vertical="center" wrapText="1"/>
    </xf>
    <xf numFmtId="0" fontId="7" fillId="11" borderId="3" xfId="0" applyNumberFormat="1" applyFont="1" applyFill="1" applyBorder="1" applyAlignment="1" applyProtection="1">
      <alignment vertical="center" wrapText="1"/>
    </xf>
    <xf numFmtId="0" fontId="7" fillId="11" borderId="4" xfId="0" applyNumberFormat="1" applyFont="1" applyFill="1" applyBorder="1" applyAlignment="1" applyProtection="1">
      <alignment vertical="center" wrapText="1"/>
    </xf>
    <xf numFmtId="0" fontId="7" fillId="11" borderId="14" xfId="0" applyNumberFormat="1" applyFont="1" applyFill="1" applyBorder="1" applyAlignment="1" applyProtection="1">
      <alignment vertical="center" wrapText="1"/>
    </xf>
    <xf numFmtId="0" fontId="7" fillId="11" borderId="13" xfId="0" applyNumberFormat="1" applyFont="1" applyFill="1" applyBorder="1" applyAlignment="1" applyProtection="1">
      <alignment vertical="center" wrapText="1"/>
    </xf>
    <xf numFmtId="0" fontId="7" fillId="11" borderId="10" xfId="0" applyNumberFormat="1" applyFont="1" applyFill="1" applyBorder="1" applyAlignment="1" applyProtection="1">
      <alignment vertical="center" wrapText="1"/>
    </xf>
    <xf numFmtId="43"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center" vertical="center" wrapText="1"/>
    </xf>
    <xf numFmtId="0" fontId="5" fillId="20" borderId="9" xfId="0" applyNumberFormat="1" applyFont="1" applyFill="1" applyBorder="1" applyAlignment="1" applyProtection="1">
      <alignment horizontal="center" vertical="center" wrapText="1"/>
    </xf>
    <xf numFmtId="0" fontId="5" fillId="22" borderId="15" xfId="0" applyNumberFormat="1" applyFont="1" applyFill="1" applyBorder="1" applyAlignment="1" applyProtection="1">
      <alignment horizontal="right" vertical="center" wrapText="1"/>
      <protection locked="0"/>
    </xf>
    <xf numFmtId="0" fontId="5" fillId="23" borderId="9" xfId="0" applyNumberFormat="1" applyFont="1" applyFill="1" applyBorder="1" applyAlignment="1" applyProtection="1">
      <alignment horizontal="right" vertical="center" wrapText="1"/>
      <protection locked="0"/>
    </xf>
    <xf numFmtId="3" fontId="5" fillId="22" borderId="15" xfId="0" applyNumberFormat="1" applyFont="1" applyFill="1" applyBorder="1" applyAlignment="1" applyProtection="1">
      <alignment horizontal="right" vertical="center" wrapText="1"/>
      <protection locked="0"/>
    </xf>
    <xf numFmtId="3" fontId="5" fillId="23" borderId="9" xfId="0" applyNumberFormat="1" applyFont="1" applyFill="1" applyBorder="1" applyAlignment="1" applyProtection="1">
      <alignment horizontal="right" vertical="center" wrapText="1"/>
      <protection locked="0"/>
    </xf>
    <xf numFmtId="0" fontId="4" fillId="22" borderId="15" xfId="0" applyNumberFormat="1" applyFont="1" applyFill="1" applyBorder="1" applyAlignment="1" applyProtection="1">
      <alignment horizontal="right" vertical="center" wrapText="1"/>
      <protection locked="0"/>
    </xf>
    <xf numFmtId="0" fontId="4" fillId="23" borderId="9" xfId="0" applyNumberFormat="1" applyFont="1" applyFill="1" applyBorder="1" applyAlignment="1" applyProtection="1">
      <alignment horizontal="right" vertical="center" wrapText="1"/>
      <protection locked="0"/>
    </xf>
    <xf numFmtId="3" fontId="4" fillId="22" borderId="15" xfId="0" applyNumberFormat="1" applyFont="1" applyFill="1" applyBorder="1" applyAlignment="1" applyProtection="1">
      <alignment horizontal="right" vertical="center" wrapText="1"/>
      <protection locked="0"/>
    </xf>
    <xf numFmtId="3" fontId="4" fillId="23" borderId="9" xfId="0" applyNumberFormat="1" applyFont="1" applyFill="1" applyBorder="1" applyAlignment="1" applyProtection="1">
      <alignment horizontal="right" vertical="center" wrapText="1"/>
      <protection locked="0"/>
    </xf>
    <xf numFmtId="43" fontId="4" fillId="20" borderId="15" xfId="0" applyNumberFormat="1" applyFont="1" applyFill="1" applyBorder="1" applyAlignment="1" applyProtection="1">
      <alignment horizontal="right" vertical="center" wrapText="1"/>
    </xf>
    <xf numFmtId="43" fontId="4" fillId="20" borderId="9" xfId="0" applyNumberFormat="1" applyFont="1" applyFill="1" applyBorder="1" applyAlignment="1" applyProtection="1">
      <alignment horizontal="right" vertical="center" wrapText="1"/>
    </xf>
    <xf numFmtId="0" fontId="7" fillId="4" borderId="15" xfId="0" applyNumberFormat="1" applyFont="1" applyFill="1" applyBorder="1" applyAlignment="1" applyProtection="1">
      <alignment vertical="center" wrapText="1"/>
      <protection locked="0"/>
    </xf>
    <xf numFmtId="0" fontId="7" fillId="4" borderId="11" xfId="0" applyNumberFormat="1" applyFont="1" applyFill="1" applyBorder="1" applyAlignment="1" applyProtection="1">
      <alignment vertical="center" wrapText="1"/>
      <protection locked="0"/>
    </xf>
    <xf numFmtId="0" fontId="7" fillId="4" borderId="9" xfId="0" applyNumberFormat="1" applyFont="1" applyFill="1" applyBorder="1" applyAlignment="1" applyProtection="1">
      <alignment vertical="center" wrapText="1"/>
      <protection locked="0"/>
    </xf>
    <xf numFmtId="0" fontId="5" fillId="20" borderId="15"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2" fillId="7" borderId="0" xfId="0" applyNumberFormat="1" applyFont="1" applyFill="1" applyAlignment="1" applyProtection="1">
      <alignment vertical="center" wrapText="1"/>
      <protection locked="0"/>
    </xf>
    <xf numFmtId="0" fontId="6" fillId="3" borderId="1" xfId="0" applyNumberFormat="1" applyFont="1" applyFill="1" applyBorder="1" applyAlignment="1" applyProtection="1">
      <alignment horizontal="center" vertical="center"/>
      <protection locked="0"/>
    </xf>
    <xf numFmtId="0" fontId="6" fillId="3" borderId="12" xfId="0" applyNumberFormat="1" applyFont="1" applyFill="1" applyBorder="1" applyAlignment="1" applyProtection="1">
      <alignment horizontal="center" vertical="center"/>
      <protection locked="0"/>
    </xf>
    <xf numFmtId="0" fontId="6" fillId="3" borderId="8" xfId="0" applyNumberFormat="1" applyFont="1" applyFill="1" applyBorder="1" applyAlignment="1" applyProtection="1">
      <alignment horizontal="center" vertical="center"/>
      <protection locked="0"/>
    </xf>
    <xf numFmtId="0" fontId="6" fillId="3" borderId="15" xfId="0" applyNumberFormat="1" applyFont="1" applyFill="1" applyBorder="1" applyAlignment="1" applyProtection="1">
      <alignment horizontal="center" vertical="center" wrapText="1"/>
      <protection locked="0"/>
    </xf>
    <xf numFmtId="0" fontId="6" fillId="3" borderId="9"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left" vertical="center" wrapText="1"/>
      <protection locked="0"/>
    </xf>
    <xf numFmtId="0" fontId="5" fillId="0" borderId="8" xfId="0" applyNumberFormat="1" applyFont="1" applyFill="1" applyBorder="1" applyAlignment="1" applyProtection="1">
      <alignment horizontal="left" vertical="center" wrapText="1"/>
      <protection locked="0"/>
    </xf>
    <xf numFmtId="0" fontId="6" fillId="3" borderId="2" xfId="0" applyNumberFormat="1" applyFont="1" applyFill="1" applyBorder="1" applyAlignment="1" applyProtection="1">
      <alignment horizontal="center" vertical="center" wrapText="1"/>
      <protection locked="0"/>
    </xf>
    <xf numFmtId="0" fontId="6" fillId="3" borderId="3"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vertical="center" wrapText="1"/>
      <protection locked="0"/>
    </xf>
    <xf numFmtId="0" fontId="5" fillId="0" borderId="12"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center" vertical="center" wrapText="1"/>
      <protection locked="0"/>
    </xf>
    <xf numFmtId="0" fontId="5" fillId="14" borderId="1" xfId="0" applyNumberFormat="1" applyFont="1" applyFill="1" applyBorder="1" applyAlignment="1" applyProtection="1">
      <alignment horizontal="center" vertical="center" wrapText="1"/>
      <protection locked="0"/>
    </xf>
    <xf numFmtId="0" fontId="5" fillId="14" borderId="8" xfId="0" applyNumberFormat="1" applyFont="1" applyFill="1" applyBorder="1" applyAlignment="1" applyProtection="1">
      <alignment horizontal="center" vertical="center" wrapText="1"/>
      <protection locked="0"/>
    </xf>
    <xf numFmtId="0" fontId="4" fillId="20" borderId="15" xfId="0" applyNumberFormat="1" applyFont="1" applyFill="1" applyBorder="1" applyAlignment="1" applyProtection="1">
      <alignment horizontal="right" vertical="center" wrapText="1"/>
    </xf>
    <xf numFmtId="0" fontId="4" fillId="20" borderId="9"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0" fontId="7" fillId="4" borderId="15" xfId="0" applyNumberFormat="1" applyFont="1" applyFill="1" applyBorder="1" applyAlignment="1" applyProtection="1">
      <alignment vertical="center"/>
      <protection locked="0"/>
    </xf>
    <xf numFmtId="0" fontId="7" fillId="4" borderId="11" xfId="0" applyNumberFormat="1" applyFont="1" applyFill="1" applyBorder="1" applyAlignment="1" applyProtection="1">
      <alignment vertical="center"/>
      <protection locked="0"/>
    </xf>
    <xf numFmtId="0" fontId="7" fillId="4" borderId="9" xfId="0" applyNumberFormat="1" applyFont="1" applyFill="1" applyBorder="1" applyAlignment="1" applyProtection="1">
      <alignment vertical="center"/>
      <protection locked="0"/>
    </xf>
    <xf numFmtId="0" fontId="5" fillId="0" borderId="15" xfId="0" applyNumberFormat="1" applyFont="1" applyFill="1" applyBorder="1" applyAlignment="1" applyProtection="1">
      <alignment horizontal="right" vertical="center" wrapText="1"/>
      <protection locked="0"/>
    </xf>
    <xf numFmtId="0" fontId="5" fillId="0" borderId="9" xfId="0" applyNumberFormat="1" applyFont="1" applyFill="1" applyBorder="1" applyAlignment="1" applyProtection="1">
      <alignment horizontal="right" vertical="center" wrapText="1"/>
      <protection locked="0"/>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34.59765625" style="17" customWidth="1"/>
    <col min="3" max="8" width="9.09765625" style="17" customWidth="1"/>
    <col min="9" max="12" width="10.3984375" style="17" bestFit="1" customWidth="1"/>
  </cols>
  <sheetData>
    <row r="1" spans="1:12" ht="17.399999999999999" customHeight="1" x14ac:dyDescent="0.25">
      <c r="A1" s="201"/>
      <c r="B1" s="202"/>
      <c r="C1" s="202"/>
      <c r="D1" s="202"/>
      <c r="E1" s="202"/>
      <c r="F1" s="202"/>
      <c r="G1" s="202"/>
      <c r="H1" s="203"/>
      <c r="I1"/>
      <c r="J1"/>
      <c r="K1"/>
      <c r="L1"/>
    </row>
    <row r="2" spans="1:12" ht="21" customHeight="1" x14ac:dyDescent="0.25">
      <c r="A2" s="204" t="s">
        <v>0</v>
      </c>
      <c r="B2" s="205"/>
      <c r="C2" s="205"/>
      <c r="D2" s="205"/>
      <c r="E2" s="205"/>
      <c r="F2" s="205"/>
      <c r="G2" s="205"/>
      <c r="H2" s="206"/>
      <c r="I2"/>
      <c r="J2"/>
      <c r="K2"/>
      <c r="L2"/>
    </row>
    <row r="3" spans="1:12" ht="18" customHeight="1" thickBot="1" x14ac:dyDescent="0.3">
      <c r="A3" s="207"/>
      <c r="B3" s="208"/>
      <c r="C3" s="208"/>
      <c r="D3" s="208"/>
      <c r="E3" s="208"/>
      <c r="F3" s="208"/>
      <c r="G3" s="208"/>
      <c r="H3" s="209"/>
      <c r="I3"/>
      <c r="J3"/>
      <c r="K3"/>
      <c r="L3"/>
    </row>
    <row r="4" spans="1:12" ht="15" customHeight="1" thickBot="1" x14ac:dyDescent="0.3">
      <c r="A4" s="210" t="s">
        <v>1</v>
      </c>
      <c r="B4" s="212" t="s">
        <v>2</v>
      </c>
      <c r="C4" s="212" t="s">
        <v>3</v>
      </c>
      <c r="D4" s="198" t="s">
        <v>4</v>
      </c>
      <c r="E4" s="199"/>
      <c r="F4" s="199"/>
      <c r="G4" s="199"/>
      <c r="H4" s="200"/>
      <c r="I4"/>
      <c r="J4"/>
      <c r="K4"/>
      <c r="L4"/>
    </row>
    <row r="5" spans="1:12" ht="15.6" customHeight="1" thickBot="1" x14ac:dyDescent="0.3">
      <c r="A5" s="211"/>
      <c r="B5" s="213"/>
      <c r="C5" s="213"/>
      <c r="D5" s="18">
        <v>2014</v>
      </c>
      <c r="E5" s="19">
        <v>2015</v>
      </c>
      <c r="F5" s="19">
        <v>2016</v>
      </c>
      <c r="G5" s="19">
        <v>2017</v>
      </c>
      <c r="H5" s="19">
        <v>2018</v>
      </c>
      <c r="I5"/>
      <c r="J5"/>
      <c r="K5"/>
      <c r="L5"/>
    </row>
    <row r="6" spans="1:12" ht="16.8" customHeight="1" thickBot="1" x14ac:dyDescent="0.5">
      <c r="A6" s="192" t="s">
        <v>5</v>
      </c>
      <c r="B6" s="20" t="s">
        <v>6</v>
      </c>
      <c r="C6" s="21"/>
      <c r="D6" s="21"/>
      <c r="E6" s="21"/>
      <c r="F6" s="21"/>
      <c r="G6" s="21"/>
      <c r="H6" s="22"/>
      <c r="I6" s="23" t="s">
        <v>7</v>
      </c>
      <c r="J6" s="23">
        <v>32.700000000000003</v>
      </c>
      <c r="K6" s="24" t="s">
        <v>8</v>
      </c>
      <c r="L6"/>
    </row>
    <row r="7" spans="1:12" ht="16.2" customHeight="1" thickBot="1" x14ac:dyDescent="0.3">
      <c r="A7" s="193"/>
      <c r="B7" s="25" t="s">
        <v>9</v>
      </c>
      <c r="C7" s="26" t="s">
        <v>10</v>
      </c>
      <c r="D7" s="6">
        <v>574010</v>
      </c>
      <c r="E7" s="6">
        <v>403440</v>
      </c>
      <c r="F7" s="27">
        <v>352185</v>
      </c>
      <c r="G7" s="6">
        <v>436745</v>
      </c>
      <c r="H7" s="6">
        <v>515449</v>
      </c>
      <c r="I7" s="28">
        <f>D7*10^6/$J$6</f>
        <v>17553822629.969418</v>
      </c>
      <c r="J7" s="28">
        <f>E7*10^6/$J$6</f>
        <v>12337614678.899082</v>
      </c>
      <c r="K7" s="28">
        <f>F7*10^6/$J$6</f>
        <v>10770183486.238531</v>
      </c>
      <c r="L7" s="28">
        <f>G7*10^6/$J$6</f>
        <v>13356116207.951069</v>
      </c>
    </row>
    <row r="8" spans="1:12" ht="16.2" customHeight="1" thickBot="1" x14ac:dyDescent="0.3">
      <c r="A8" s="193"/>
      <c r="B8" s="25" t="s">
        <v>11</v>
      </c>
      <c r="C8" s="26" t="s">
        <v>10</v>
      </c>
      <c r="D8" s="6">
        <v>554695.09</v>
      </c>
      <c r="E8" s="6">
        <v>403440.23</v>
      </c>
      <c r="F8" s="27">
        <v>355524.19</v>
      </c>
      <c r="G8" s="6">
        <v>439920.75</v>
      </c>
      <c r="H8" s="6">
        <v>518654.74</v>
      </c>
      <c r="I8"/>
      <c r="J8"/>
      <c r="K8"/>
      <c r="L8"/>
    </row>
    <row r="9" spans="1:12" ht="33.6" customHeight="1" thickBot="1" x14ac:dyDescent="0.3">
      <c r="A9" s="193"/>
      <c r="B9" s="29" t="s">
        <v>12</v>
      </c>
      <c r="C9" s="26" t="s">
        <v>10</v>
      </c>
      <c r="D9" s="6">
        <v>555690.18000000005</v>
      </c>
      <c r="E9" s="6">
        <v>404652.53</v>
      </c>
      <c r="F9" s="27">
        <v>356376.61</v>
      </c>
      <c r="G9" s="6">
        <v>440866.44</v>
      </c>
      <c r="H9" s="6">
        <v>520232.05</v>
      </c>
      <c r="I9"/>
      <c r="J9"/>
      <c r="K9" s="30"/>
      <c r="L9"/>
    </row>
    <row r="10" spans="1:12" ht="15.6" customHeight="1" thickBot="1" x14ac:dyDescent="0.3">
      <c r="A10" s="193"/>
      <c r="B10" s="195" t="s">
        <v>13</v>
      </c>
      <c r="C10" s="196"/>
      <c r="D10" s="196"/>
      <c r="E10" s="196"/>
      <c r="F10" s="196"/>
      <c r="G10" s="196"/>
      <c r="H10" s="197"/>
      <c r="I10"/>
      <c r="J10" s="30"/>
      <c r="K10"/>
      <c r="L10"/>
    </row>
    <row r="11" spans="1:12" ht="18" customHeight="1" thickBot="1" x14ac:dyDescent="0.3">
      <c r="A11" s="193"/>
      <c r="B11" s="25" t="s">
        <v>14</v>
      </c>
      <c r="C11" s="26" t="s">
        <v>10</v>
      </c>
      <c r="D11" s="9">
        <v>13110</v>
      </c>
      <c r="E11" s="9">
        <v>12190</v>
      </c>
      <c r="F11" s="31">
        <v>12213</v>
      </c>
      <c r="G11" s="32">
        <v>13744</v>
      </c>
      <c r="H11" s="9">
        <v>14595</v>
      </c>
      <c r="I11"/>
      <c r="J11"/>
      <c r="K11"/>
      <c r="L11"/>
    </row>
    <row r="12" spans="1:12" ht="18" customHeight="1" thickBot="1" x14ac:dyDescent="0.3">
      <c r="A12" s="193"/>
      <c r="B12" s="25" t="s">
        <v>15</v>
      </c>
      <c r="C12" s="26" t="s">
        <v>10</v>
      </c>
      <c r="D12" s="9">
        <v>537869.80000000005</v>
      </c>
      <c r="E12" s="9">
        <v>377591.53</v>
      </c>
      <c r="F12" s="31">
        <v>324650.90000000002</v>
      </c>
      <c r="G12" s="9">
        <v>396468</v>
      </c>
      <c r="H12" s="9">
        <v>480881</v>
      </c>
      <c r="I12"/>
      <c r="J12"/>
      <c r="K12"/>
      <c r="L12"/>
    </row>
    <row r="13" spans="1:12" ht="18" customHeight="1" thickBot="1" x14ac:dyDescent="0.5">
      <c r="A13" s="193"/>
      <c r="B13" s="25" t="s">
        <v>16</v>
      </c>
      <c r="C13" s="26" t="s">
        <v>10</v>
      </c>
      <c r="D13" s="9">
        <v>559.36</v>
      </c>
      <c r="E13" s="9">
        <v>1984.09</v>
      </c>
      <c r="F13" s="31">
        <v>3025.09</v>
      </c>
      <c r="G13" s="9">
        <v>4169</v>
      </c>
      <c r="H13" s="10">
        <v>2985.95</v>
      </c>
      <c r="I13"/>
      <c r="J13"/>
      <c r="K13"/>
      <c r="L13"/>
    </row>
    <row r="14" spans="1:12" ht="18" customHeight="1" thickBot="1" x14ac:dyDescent="0.3">
      <c r="A14" s="193"/>
      <c r="B14" s="25" t="s">
        <v>17</v>
      </c>
      <c r="C14" s="26" t="s">
        <v>10</v>
      </c>
      <c r="D14" s="9">
        <v>20241.650000000001</v>
      </c>
      <c r="E14" s="9">
        <v>16922.48</v>
      </c>
      <c r="F14" s="31">
        <v>15326.12</v>
      </c>
      <c r="G14" s="31">
        <v>20302.189999999999</v>
      </c>
      <c r="H14" s="33"/>
      <c r="I14"/>
      <c r="J14"/>
      <c r="K14"/>
      <c r="L14"/>
    </row>
    <row r="15" spans="1:12" ht="16.2" customHeight="1" thickBot="1" x14ac:dyDescent="0.3">
      <c r="A15" s="193"/>
      <c r="B15" s="25" t="s">
        <v>18</v>
      </c>
      <c r="C15" s="26" t="s">
        <v>10</v>
      </c>
      <c r="D15" s="9">
        <v>307.5</v>
      </c>
      <c r="E15" s="9">
        <v>50.35</v>
      </c>
      <c r="F15" s="31">
        <v>47.62</v>
      </c>
      <c r="G15" s="9">
        <v>259.48</v>
      </c>
      <c r="H15" s="9">
        <f>'Social &amp; Relationship Capital'!H167</f>
        <v>164.10800953999998</v>
      </c>
      <c r="I15"/>
      <c r="J15"/>
      <c r="K15"/>
      <c r="L15"/>
    </row>
    <row r="16" spans="1:12" ht="16.2" customHeight="1" thickBot="1" x14ac:dyDescent="0.3">
      <c r="A16" s="194"/>
      <c r="B16" s="35" t="s">
        <v>19</v>
      </c>
      <c r="C16" s="36" t="s">
        <v>10</v>
      </c>
      <c r="D16" s="37">
        <f>D9-SUM(D11:D15)</f>
        <v>-16398.130000000005</v>
      </c>
      <c r="E16" s="37">
        <f>E9-SUM(E11:E15)</f>
        <v>-4085.9199999999837</v>
      </c>
      <c r="F16" s="37">
        <f>F9-SUM(F11:F15)</f>
        <v>1113.8799999999464</v>
      </c>
      <c r="G16" s="37">
        <f>G9-SUM(G11:G15)</f>
        <v>5923.7700000000186</v>
      </c>
      <c r="H16" s="37">
        <f>H9-SUM(H11:H15)</f>
        <v>21605.991990459966</v>
      </c>
      <c r="I16" s="30"/>
      <c r="J16"/>
      <c r="K16"/>
      <c r="L16"/>
    </row>
    <row r="17" spans="1:12" ht="16.2" customHeight="1" thickBot="1" x14ac:dyDescent="0.3">
      <c r="A17" s="34" t="s">
        <v>20</v>
      </c>
      <c r="B17" s="25" t="s">
        <v>21</v>
      </c>
      <c r="C17" s="26" t="s">
        <v>22</v>
      </c>
      <c r="D17" s="4">
        <v>98.21</v>
      </c>
      <c r="E17" s="4">
        <v>98.12</v>
      </c>
      <c r="F17" s="38">
        <v>71.849999999999994</v>
      </c>
      <c r="G17" s="4">
        <v>75</v>
      </c>
      <c r="H17" s="39"/>
      <c r="I17"/>
      <c r="J17"/>
      <c r="K17"/>
      <c r="L17"/>
    </row>
    <row r="18" spans="1:12" x14ac:dyDescent="0.25">
      <c r="A18" s="40"/>
    </row>
    <row r="19" spans="1:12" ht="16.8" customHeight="1" x14ac:dyDescent="0.25">
      <c r="A19" s="41" t="s">
        <v>23</v>
      </c>
      <c r="B19"/>
      <c r="C19"/>
      <c r="D19" s="42"/>
      <c r="E19" s="42"/>
      <c r="F19" s="42"/>
      <c r="G19" s="42"/>
      <c r="H19"/>
      <c r="I19"/>
      <c r="J19"/>
      <c r="K19"/>
      <c r="L19"/>
    </row>
    <row r="20" spans="1:12" ht="16.8" customHeight="1" x14ac:dyDescent="0.25">
      <c r="A20" s="41" t="s">
        <v>24</v>
      </c>
      <c r="B20"/>
      <c r="C20"/>
      <c r="D20"/>
      <c r="E20"/>
      <c r="F20"/>
      <c r="G20"/>
      <c r="H20"/>
      <c r="I20"/>
      <c r="J20"/>
      <c r="K20"/>
      <c r="L20"/>
    </row>
    <row r="21" spans="1:12" ht="16.8" customHeight="1" x14ac:dyDescent="0.25">
      <c r="A21" s="41" t="s">
        <v>25</v>
      </c>
      <c r="B21"/>
      <c r="C21"/>
      <c r="D21"/>
      <c r="E21"/>
      <c r="F21"/>
      <c r="G21"/>
      <c r="H21"/>
      <c r="I21"/>
      <c r="J21"/>
      <c r="K21"/>
      <c r="L21"/>
    </row>
    <row r="22" spans="1:12" ht="16.8" customHeight="1" x14ac:dyDescent="0.25">
      <c r="A22" s="41" t="s">
        <v>26</v>
      </c>
      <c r="B22"/>
      <c r="C22"/>
      <c r="D22"/>
      <c r="E22"/>
      <c r="F22"/>
      <c r="G22"/>
      <c r="H22"/>
      <c r="I22"/>
      <c r="J22"/>
      <c r="K22"/>
      <c r="L22"/>
    </row>
    <row r="23" spans="1:12" ht="16.8" customHeight="1" x14ac:dyDescent="0.25">
      <c r="A23" s="41" t="s">
        <v>27</v>
      </c>
      <c r="B23"/>
      <c r="C23"/>
      <c r="D23"/>
      <c r="E23"/>
      <c r="F23"/>
      <c r="G23"/>
      <c r="H23"/>
      <c r="I23"/>
      <c r="J23"/>
      <c r="K23"/>
      <c r="L23"/>
    </row>
    <row r="24" spans="1:12" ht="16.8" customHeight="1" x14ac:dyDescent="0.25">
      <c r="A24" s="41" t="s">
        <v>28</v>
      </c>
      <c r="B24"/>
      <c r="C24"/>
      <c r="D24"/>
      <c r="E24"/>
      <c r="F24"/>
      <c r="G24"/>
      <c r="H24"/>
      <c r="I24"/>
      <c r="J24"/>
      <c r="K24"/>
      <c r="L24"/>
    </row>
    <row r="25" spans="1:12" ht="16.8" customHeight="1" x14ac:dyDescent="0.25">
      <c r="A25" s="41" t="s">
        <v>29</v>
      </c>
      <c r="B25"/>
      <c r="C25"/>
      <c r="D25"/>
      <c r="E25"/>
      <c r="F25"/>
      <c r="G25"/>
      <c r="H25"/>
      <c r="I25"/>
      <c r="J25"/>
      <c r="K25"/>
      <c r="L25"/>
    </row>
  </sheetData>
  <customSheetViews>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F13"/>
    </sheetView>
  </sheetViews>
  <sheetFormatPr defaultRowHeight="13.8" x14ac:dyDescent="0.25"/>
  <cols>
    <col min="1" max="1" width="9.09765625" style="17" customWidth="1"/>
    <col min="2" max="2" width="34.59765625" style="17" customWidth="1"/>
  </cols>
  <sheetData>
    <row r="1" spans="1:8" ht="17.399999999999999" customHeight="1" x14ac:dyDescent="0.25">
      <c r="A1" s="220"/>
      <c r="B1" s="221"/>
      <c r="C1" s="221"/>
      <c r="D1" s="221"/>
      <c r="E1" s="221"/>
      <c r="F1" s="221"/>
      <c r="G1" s="221"/>
      <c r="H1" s="222"/>
    </row>
    <row r="2" spans="1:8" ht="20.399999999999999" customHeight="1" x14ac:dyDescent="0.25">
      <c r="A2" s="223" t="s">
        <v>30</v>
      </c>
      <c r="B2" s="224"/>
      <c r="C2" s="224"/>
      <c r="D2" s="224"/>
      <c r="E2" s="224"/>
      <c r="F2" s="224"/>
      <c r="G2" s="224"/>
      <c r="H2" s="225"/>
    </row>
    <row r="3" spans="1:8" ht="18" customHeight="1" thickBot="1" x14ac:dyDescent="0.3">
      <c r="A3" s="226"/>
      <c r="B3" s="227"/>
      <c r="C3" s="227"/>
      <c r="D3" s="227"/>
      <c r="E3" s="227"/>
      <c r="F3" s="227"/>
      <c r="G3" s="227"/>
      <c r="H3" s="228"/>
    </row>
    <row r="4" spans="1:8" ht="15" customHeight="1" thickBot="1" x14ac:dyDescent="0.3">
      <c r="A4" s="212" t="s">
        <v>1</v>
      </c>
      <c r="B4" s="210" t="s">
        <v>2</v>
      </c>
      <c r="C4" s="210" t="s">
        <v>3</v>
      </c>
      <c r="D4" s="198" t="s">
        <v>4</v>
      </c>
      <c r="E4" s="199"/>
      <c r="F4" s="199"/>
      <c r="G4" s="199"/>
      <c r="H4" s="200"/>
    </row>
    <row r="5" spans="1:8" ht="15.6" customHeight="1" thickBot="1" x14ac:dyDescent="0.3">
      <c r="A5" s="213"/>
      <c r="B5" s="211"/>
      <c r="C5" s="211"/>
      <c r="D5" s="18">
        <v>2014</v>
      </c>
      <c r="E5" s="19">
        <v>2015</v>
      </c>
      <c r="F5" s="19">
        <v>2016</v>
      </c>
      <c r="G5" s="19">
        <v>2017</v>
      </c>
      <c r="H5" s="19">
        <v>2018</v>
      </c>
    </row>
    <row r="6" spans="1:8" ht="15.6" customHeight="1" thickBot="1" x14ac:dyDescent="0.3">
      <c r="A6" s="214"/>
      <c r="B6" s="217" t="s">
        <v>31</v>
      </c>
      <c r="C6" s="218"/>
      <c r="D6" s="218"/>
      <c r="E6" s="218"/>
      <c r="F6" s="218"/>
      <c r="G6" s="218"/>
      <c r="H6" s="219"/>
    </row>
    <row r="7" spans="1:8" ht="16.2" customHeight="1" thickBot="1" x14ac:dyDescent="0.3">
      <c r="A7" s="215"/>
      <c r="B7" s="29" t="s">
        <v>32</v>
      </c>
      <c r="C7" s="45" t="s">
        <v>10</v>
      </c>
      <c r="D7" s="43"/>
      <c r="E7" s="43"/>
      <c r="F7" s="43"/>
      <c r="G7" s="43">
        <v>2368</v>
      </c>
      <c r="H7" s="46"/>
    </row>
    <row r="8" spans="1:8" ht="16.2" customHeight="1" thickBot="1" x14ac:dyDescent="0.3">
      <c r="A8" s="215"/>
      <c r="B8" s="29" t="s">
        <v>33</v>
      </c>
      <c r="C8" s="8" t="s">
        <v>10</v>
      </c>
      <c r="D8" s="9"/>
      <c r="E8" s="9"/>
      <c r="F8" s="9"/>
      <c r="G8" s="9">
        <v>1950</v>
      </c>
      <c r="H8" s="47"/>
    </row>
    <row r="9" spans="1:8" ht="16.2" customHeight="1" thickBot="1" x14ac:dyDescent="0.3">
      <c r="A9" s="215"/>
      <c r="B9" s="29" t="s">
        <v>34</v>
      </c>
      <c r="C9" s="8" t="s">
        <v>10</v>
      </c>
      <c r="D9" s="4"/>
      <c r="E9" s="4"/>
      <c r="F9" s="4"/>
      <c r="G9" s="4">
        <v>418</v>
      </c>
      <c r="H9" s="47"/>
    </row>
    <row r="10" spans="1:8" ht="16.2" customHeight="1" thickBot="1" x14ac:dyDescent="0.3">
      <c r="A10" s="215"/>
      <c r="B10" s="29" t="s">
        <v>35</v>
      </c>
      <c r="C10" s="8" t="s">
        <v>10</v>
      </c>
      <c r="D10" s="4"/>
      <c r="E10" s="4"/>
      <c r="F10" s="4"/>
      <c r="G10" s="4">
        <v>373</v>
      </c>
      <c r="H10" s="47"/>
    </row>
    <row r="11" spans="1:8" ht="16.2" customHeight="1" thickBot="1" x14ac:dyDescent="0.3">
      <c r="A11" s="215"/>
      <c r="B11" s="29" t="s">
        <v>36</v>
      </c>
      <c r="C11" s="8" t="s">
        <v>10</v>
      </c>
      <c r="D11" s="4"/>
      <c r="E11" s="4"/>
      <c r="F11" s="4"/>
      <c r="G11" s="4">
        <v>45</v>
      </c>
      <c r="H11" s="47"/>
    </row>
    <row r="12" spans="1:8" ht="16.2" customHeight="1" thickBot="1" x14ac:dyDescent="0.3">
      <c r="A12" s="215"/>
      <c r="B12" s="29" t="s">
        <v>37</v>
      </c>
      <c r="C12" s="8" t="s">
        <v>10</v>
      </c>
      <c r="D12" s="4"/>
      <c r="E12" s="4"/>
      <c r="F12" s="4"/>
      <c r="G12" s="9">
        <v>1453</v>
      </c>
      <c r="H12" s="47"/>
    </row>
    <row r="13" spans="1:8" ht="31.8" customHeight="1" thickBot="1" x14ac:dyDescent="0.3">
      <c r="A13" s="216"/>
      <c r="B13" s="29" t="s">
        <v>38</v>
      </c>
      <c r="C13" s="8" t="s">
        <v>39</v>
      </c>
      <c r="D13" s="4"/>
      <c r="E13" s="4"/>
      <c r="F13" s="4"/>
      <c r="G13" s="4">
        <v>100</v>
      </c>
      <c r="H13" s="47"/>
    </row>
    <row r="15" spans="1:8" ht="15.6" customHeight="1" x14ac:dyDescent="0.25">
      <c r="A15" s="49"/>
      <c r="B15"/>
    </row>
  </sheetData>
  <customSheetViews>
    <customSheetView guid="{3FB98B9E-7465-4F84-B274-E9C040B9DD9D}"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56" style="17" customWidth="1"/>
    <col min="3" max="3" width="15.59765625" style="17" customWidth="1"/>
    <col min="4" max="7" width="9" style="17" customWidth="1"/>
    <col min="8" max="8" width="9.8984375" style="17" bestFit="1" customWidth="1"/>
    <col min="9" max="9" width="9.09765625" style="17" customWidth="1"/>
    <col min="10" max="10" width="14.09765625" style="17" bestFit="1" customWidth="1"/>
    <col min="11" max="11" width="14" style="17" bestFit="1" customWidth="1"/>
    <col min="12" max="13" width="9.3984375" style="17" bestFit="1" customWidth="1"/>
  </cols>
  <sheetData>
    <row r="1" spans="1:13" ht="17.399999999999999" customHeight="1" x14ac:dyDescent="0.25">
      <c r="A1" s="229"/>
      <c r="B1" s="230"/>
      <c r="C1" s="230"/>
      <c r="D1" s="230"/>
      <c r="E1" s="230"/>
      <c r="F1" s="230"/>
      <c r="G1" s="230"/>
      <c r="H1" s="231"/>
      <c r="I1"/>
      <c r="J1"/>
      <c r="K1"/>
      <c r="L1"/>
      <c r="M1"/>
    </row>
    <row r="2" spans="1:13" ht="20.399999999999999" customHeight="1" x14ac:dyDescent="0.25">
      <c r="A2" s="232" t="s">
        <v>40</v>
      </c>
      <c r="B2" s="233"/>
      <c r="C2" s="233"/>
      <c r="D2" s="233"/>
      <c r="E2" s="233"/>
      <c r="F2" s="233"/>
      <c r="G2" s="233"/>
      <c r="H2" s="234"/>
      <c r="I2"/>
      <c r="J2"/>
      <c r="K2"/>
      <c r="L2"/>
      <c r="M2"/>
    </row>
    <row r="3" spans="1:13" ht="21" customHeight="1" thickBot="1" x14ac:dyDescent="0.3">
      <c r="A3" s="235"/>
      <c r="B3" s="236"/>
      <c r="C3" s="236"/>
      <c r="D3" s="236"/>
      <c r="E3" s="236"/>
      <c r="F3" s="236"/>
      <c r="G3" s="236"/>
      <c r="H3" s="237"/>
      <c r="I3"/>
      <c r="J3"/>
      <c r="K3"/>
      <c r="L3"/>
      <c r="M3"/>
    </row>
    <row r="4" spans="1:13" ht="15.6" customHeight="1" thickBot="1" x14ac:dyDescent="0.3">
      <c r="A4" s="210" t="s">
        <v>1</v>
      </c>
      <c r="B4" s="212" t="s">
        <v>2</v>
      </c>
      <c r="C4" s="212" t="s">
        <v>3</v>
      </c>
      <c r="D4" s="198" t="s">
        <v>4</v>
      </c>
      <c r="E4" s="199"/>
      <c r="F4" s="199"/>
      <c r="G4" s="199"/>
      <c r="H4" s="200"/>
      <c r="I4"/>
      <c r="J4"/>
      <c r="K4"/>
      <c r="L4"/>
      <c r="M4"/>
    </row>
    <row r="5" spans="1:13" ht="15.6" customHeight="1" thickBot="1" x14ac:dyDescent="0.3">
      <c r="A5" s="211"/>
      <c r="B5" s="213"/>
      <c r="C5" s="213"/>
      <c r="D5" s="18">
        <v>2014</v>
      </c>
      <c r="E5" s="19">
        <v>2015</v>
      </c>
      <c r="F5" s="19">
        <v>2016</v>
      </c>
      <c r="G5" s="19">
        <v>2017</v>
      </c>
      <c r="H5" s="19">
        <v>2018</v>
      </c>
      <c r="I5"/>
      <c r="J5"/>
      <c r="K5"/>
      <c r="L5"/>
      <c r="M5"/>
    </row>
    <row r="6" spans="1:13" ht="15.6" customHeight="1" thickBot="1" x14ac:dyDescent="0.3">
      <c r="A6" s="50" t="s">
        <v>41</v>
      </c>
      <c r="B6" s="51"/>
      <c r="C6" s="51"/>
      <c r="D6" s="51"/>
      <c r="E6" s="51"/>
      <c r="F6" s="51"/>
      <c r="G6" s="51"/>
      <c r="H6" s="52"/>
      <c r="I6"/>
      <c r="J6"/>
      <c r="K6"/>
      <c r="L6"/>
      <c r="M6"/>
    </row>
    <row r="7" spans="1:13" ht="15.6" customHeight="1" thickBot="1" x14ac:dyDescent="0.3">
      <c r="A7" s="192" t="s">
        <v>42</v>
      </c>
      <c r="B7" s="238" t="s">
        <v>43</v>
      </c>
      <c r="C7" s="239"/>
      <c r="D7" s="239"/>
      <c r="E7" s="239"/>
      <c r="F7" s="239"/>
      <c r="G7" s="239"/>
      <c r="H7" s="240"/>
      <c r="I7"/>
      <c r="J7"/>
      <c r="K7"/>
      <c r="L7"/>
      <c r="M7"/>
    </row>
    <row r="8" spans="1:13" ht="16.2" customHeight="1" thickBot="1" x14ac:dyDescent="0.3">
      <c r="A8" s="193"/>
      <c r="B8" s="53" t="s">
        <v>44</v>
      </c>
      <c r="C8" s="54" t="s">
        <v>45</v>
      </c>
      <c r="D8" s="55">
        <v>3</v>
      </c>
      <c r="E8" s="3"/>
      <c r="F8" s="3"/>
      <c r="G8" s="4">
        <v>6</v>
      </c>
      <c r="H8" s="3">
        <v>7</v>
      </c>
      <c r="I8"/>
      <c r="J8"/>
      <c r="K8"/>
      <c r="L8"/>
      <c r="M8"/>
    </row>
    <row r="9" spans="1:13" ht="15.6" customHeight="1" thickBot="1" x14ac:dyDescent="0.3">
      <c r="A9" s="193"/>
      <c r="B9" s="238" t="s">
        <v>46</v>
      </c>
      <c r="C9" s="239"/>
      <c r="D9" s="239"/>
      <c r="E9" s="239"/>
      <c r="F9" s="239"/>
      <c r="G9" s="239"/>
      <c r="H9" s="240"/>
      <c r="I9"/>
      <c r="J9"/>
      <c r="K9"/>
      <c r="L9"/>
      <c r="M9"/>
    </row>
    <row r="10" spans="1:13" ht="31.8" customHeight="1" thickBot="1" x14ac:dyDescent="0.3">
      <c r="A10" s="193"/>
      <c r="B10" s="53" t="s">
        <v>47</v>
      </c>
      <c r="C10" s="54" t="s">
        <v>48</v>
      </c>
      <c r="D10" s="55" t="s">
        <v>49</v>
      </c>
      <c r="E10" s="3"/>
      <c r="F10" s="3"/>
      <c r="G10" s="4">
        <v>14</v>
      </c>
      <c r="H10" s="3">
        <v>14</v>
      </c>
      <c r="I10"/>
      <c r="J10"/>
      <c r="K10"/>
      <c r="L10"/>
      <c r="M10"/>
    </row>
    <row r="11" spans="1:13" ht="15.6" customHeight="1" thickBot="1" x14ac:dyDescent="0.3">
      <c r="A11" s="193"/>
      <c r="B11" s="238" t="s">
        <v>50</v>
      </c>
      <c r="C11" s="239"/>
      <c r="D11" s="239"/>
      <c r="E11" s="239"/>
      <c r="F11" s="239"/>
      <c r="G11" s="239"/>
      <c r="H11" s="240"/>
      <c r="I11"/>
      <c r="J11"/>
      <c r="K11"/>
      <c r="L11"/>
      <c r="M11"/>
    </row>
    <row r="12" spans="1:13" ht="31.8" customHeight="1" thickBot="1" x14ac:dyDescent="0.3">
      <c r="A12" s="193"/>
      <c r="B12" s="53" t="s">
        <v>51</v>
      </c>
      <c r="C12" s="54" t="s">
        <v>52</v>
      </c>
      <c r="D12" s="55" t="s">
        <v>49</v>
      </c>
      <c r="E12" s="7"/>
      <c r="F12" s="7"/>
      <c r="G12" s="56">
        <v>96</v>
      </c>
      <c r="H12" s="7">
        <v>96.3</v>
      </c>
      <c r="I12"/>
      <c r="J12"/>
      <c r="K12"/>
      <c r="L12"/>
      <c r="M12"/>
    </row>
    <row r="13" spans="1:13" ht="16.2" customHeight="1" thickBot="1" x14ac:dyDescent="0.3">
      <c r="A13" s="193"/>
      <c r="B13" s="53" t="s">
        <v>53</v>
      </c>
      <c r="C13" s="54" t="s">
        <v>22</v>
      </c>
      <c r="D13" s="55" t="s">
        <v>49</v>
      </c>
      <c r="E13" s="3"/>
      <c r="F13" s="3"/>
      <c r="G13" s="4">
        <v>80</v>
      </c>
      <c r="H13" s="3">
        <v>80</v>
      </c>
      <c r="I13"/>
      <c r="J13"/>
      <c r="K13"/>
      <c r="L13"/>
      <c r="M13"/>
    </row>
    <row r="14" spans="1:13" ht="16.2" customHeight="1" thickBot="1" x14ac:dyDescent="0.3">
      <c r="A14" s="193"/>
      <c r="B14" s="53" t="s">
        <v>54</v>
      </c>
      <c r="C14" s="54" t="s">
        <v>48</v>
      </c>
      <c r="D14" s="55" t="s">
        <v>49</v>
      </c>
      <c r="E14" s="3"/>
      <c r="F14" s="3"/>
      <c r="G14" s="4">
        <v>14</v>
      </c>
      <c r="H14" s="57"/>
      <c r="I14"/>
      <c r="J14"/>
      <c r="K14"/>
      <c r="L14"/>
      <c r="M14"/>
    </row>
    <row r="15" spans="1:13" ht="16.2" customHeight="1" thickBot="1" x14ac:dyDescent="0.3">
      <c r="A15" s="193"/>
      <c r="B15" s="53" t="s">
        <v>55</v>
      </c>
      <c r="C15" s="54" t="s">
        <v>48</v>
      </c>
      <c r="D15" s="55" t="s">
        <v>49</v>
      </c>
      <c r="E15" s="3"/>
      <c r="F15" s="3"/>
      <c r="G15" s="4">
        <v>4</v>
      </c>
      <c r="H15" s="3">
        <v>4</v>
      </c>
      <c r="I15"/>
      <c r="J15"/>
      <c r="K15"/>
      <c r="L15"/>
      <c r="M15"/>
    </row>
    <row r="16" spans="1:13" ht="15.6" customHeight="1" thickBot="1" x14ac:dyDescent="0.3">
      <c r="A16" s="193"/>
      <c r="B16" s="238" t="s">
        <v>56</v>
      </c>
      <c r="C16" s="239"/>
      <c r="D16" s="239"/>
      <c r="E16" s="239"/>
      <c r="F16" s="239"/>
      <c r="G16" s="239"/>
      <c r="H16" s="240"/>
      <c r="I16"/>
      <c r="J16"/>
      <c r="K16"/>
      <c r="L16"/>
      <c r="M16"/>
    </row>
    <row r="17" spans="1:13" ht="16.2" customHeight="1" thickBot="1" x14ac:dyDescent="0.3">
      <c r="A17" s="193"/>
      <c r="B17" s="53" t="s">
        <v>57</v>
      </c>
      <c r="C17" s="54" t="s">
        <v>45</v>
      </c>
      <c r="D17" s="55" t="s">
        <v>49</v>
      </c>
      <c r="E17" s="3"/>
      <c r="F17" s="3"/>
      <c r="G17" s="4">
        <v>3</v>
      </c>
      <c r="H17" s="3">
        <v>3</v>
      </c>
      <c r="I17"/>
      <c r="J17"/>
      <c r="K17"/>
      <c r="L17"/>
      <c r="M17"/>
    </row>
    <row r="18" spans="1:13" ht="15.6" customHeight="1" thickBot="1" x14ac:dyDescent="0.3">
      <c r="A18" s="193"/>
      <c r="B18" s="238" t="s">
        <v>58</v>
      </c>
      <c r="C18" s="239"/>
      <c r="D18" s="239"/>
      <c r="E18" s="239"/>
      <c r="F18" s="239"/>
      <c r="G18" s="239"/>
      <c r="H18" s="240"/>
      <c r="I18"/>
      <c r="J18"/>
      <c r="K18"/>
      <c r="L18"/>
      <c r="M18"/>
    </row>
    <row r="19" spans="1:13" ht="16.2" customHeight="1" thickBot="1" x14ac:dyDescent="0.3">
      <c r="A19" s="193"/>
      <c r="B19" s="53" t="s">
        <v>59</v>
      </c>
      <c r="C19" s="54" t="s">
        <v>45</v>
      </c>
      <c r="D19" s="55" t="s">
        <v>49</v>
      </c>
      <c r="E19" s="3"/>
      <c r="F19" s="3"/>
      <c r="G19" s="3">
        <v>4</v>
      </c>
      <c r="H19" s="4">
        <v>4</v>
      </c>
      <c r="I19"/>
      <c r="J19"/>
      <c r="K19"/>
      <c r="L19"/>
      <c r="M19"/>
    </row>
    <row r="20" spans="1:13" ht="16.2" customHeight="1" thickBot="1" x14ac:dyDescent="0.3">
      <c r="A20" s="193"/>
      <c r="B20" s="53" t="s">
        <v>60</v>
      </c>
      <c r="C20" s="54" t="s">
        <v>45</v>
      </c>
      <c r="D20" s="55" t="s">
        <v>49</v>
      </c>
      <c r="E20" s="3"/>
      <c r="F20" s="3"/>
      <c r="G20" s="3">
        <v>4</v>
      </c>
      <c r="H20" s="4">
        <v>4</v>
      </c>
      <c r="I20"/>
      <c r="J20"/>
      <c r="K20"/>
      <c r="L20"/>
      <c r="M20"/>
    </row>
    <row r="21" spans="1:13" ht="15.6" customHeight="1" thickBot="1" x14ac:dyDescent="0.3">
      <c r="A21" s="193"/>
      <c r="B21" s="238" t="s">
        <v>61</v>
      </c>
      <c r="C21" s="239"/>
      <c r="D21" s="239"/>
      <c r="E21" s="239"/>
      <c r="F21" s="239"/>
      <c r="G21" s="239"/>
      <c r="H21" s="240"/>
      <c r="I21"/>
      <c r="J21"/>
      <c r="K21"/>
      <c r="L21"/>
      <c r="M21"/>
    </row>
    <row r="22" spans="1:13" ht="16.2" customHeight="1" thickBot="1" x14ac:dyDescent="0.3">
      <c r="A22" s="193"/>
      <c r="B22" s="58" t="s">
        <v>62</v>
      </c>
      <c r="C22" s="59" t="s">
        <v>63</v>
      </c>
      <c r="D22" s="60" t="s">
        <v>49</v>
      </c>
      <c r="E22" s="61"/>
      <c r="F22" s="61"/>
      <c r="G22" s="37"/>
      <c r="H22" s="62">
        <f>SUM(H23:H25)</f>
        <v>6</v>
      </c>
      <c r="I22" s="63"/>
      <c r="J22"/>
      <c r="K22"/>
      <c r="L22"/>
      <c r="M22"/>
    </row>
    <row r="23" spans="1:13" ht="16.2" customHeight="1" thickBot="1" x14ac:dyDescent="0.3">
      <c r="A23" s="193"/>
      <c r="B23" s="53" t="s">
        <v>64</v>
      </c>
      <c r="C23" s="54" t="s">
        <v>63</v>
      </c>
      <c r="D23" s="55" t="s">
        <v>49</v>
      </c>
      <c r="E23" s="32"/>
      <c r="F23" s="32"/>
      <c r="G23" s="9"/>
      <c r="H23" s="9">
        <v>1</v>
      </c>
      <c r="I23"/>
      <c r="J23"/>
      <c r="K23"/>
      <c r="L23"/>
      <c r="M23"/>
    </row>
    <row r="24" spans="1:13" ht="16.2" customHeight="1" thickBot="1" x14ac:dyDescent="0.3">
      <c r="A24" s="193"/>
      <c r="B24" s="53" t="s">
        <v>65</v>
      </c>
      <c r="C24" s="54" t="s">
        <v>63</v>
      </c>
      <c r="D24" s="55" t="s">
        <v>49</v>
      </c>
      <c r="E24" s="32"/>
      <c r="F24" s="32"/>
      <c r="G24" s="9"/>
      <c r="H24" s="9">
        <v>2</v>
      </c>
      <c r="I24"/>
      <c r="J24"/>
      <c r="K24"/>
      <c r="L24"/>
      <c r="M24"/>
    </row>
    <row r="25" spans="1:13" ht="16.2" customHeight="1" thickBot="1" x14ac:dyDescent="0.3">
      <c r="A25" s="193"/>
      <c r="B25" s="53" t="s">
        <v>66</v>
      </c>
      <c r="C25" s="54" t="s">
        <v>63</v>
      </c>
      <c r="D25" s="55" t="s">
        <v>49</v>
      </c>
      <c r="E25" s="32"/>
      <c r="F25" s="32"/>
      <c r="G25" s="9"/>
      <c r="H25" s="9">
        <v>3</v>
      </c>
      <c r="I25"/>
      <c r="J25"/>
      <c r="K25"/>
      <c r="L25"/>
      <c r="M25"/>
    </row>
    <row r="26" spans="1:13" ht="16.2" customHeight="1" thickBot="1" x14ac:dyDescent="0.3">
      <c r="A26" s="193"/>
      <c r="B26" s="58" t="s">
        <v>67</v>
      </c>
      <c r="C26" s="59" t="s">
        <v>63</v>
      </c>
      <c r="D26" s="64" t="s">
        <v>49</v>
      </c>
      <c r="E26" s="37"/>
      <c r="F26" s="37"/>
      <c r="G26" s="37"/>
      <c r="H26" s="62">
        <f>SUM(H27:H29)</f>
        <v>9</v>
      </c>
      <c r="I26"/>
      <c r="J26"/>
      <c r="K26"/>
      <c r="L26"/>
      <c r="M26"/>
    </row>
    <row r="27" spans="1:13" ht="16.2" customHeight="1" thickBot="1" x14ac:dyDescent="0.3">
      <c r="A27" s="193"/>
      <c r="B27" s="53" t="s">
        <v>68</v>
      </c>
      <c r="C27" s="54" t="s">
        <v>63</v>
      </c>
      <c r="D27" s="55" t="s">
        <v>49</v>
      </c>
      <c r="E27" s="9"/>
      <c r="F27" s="9"/>
      <c r="G27" s="9"/>
      <c r="H27" s="9">
        <v>2</v>
      </c>
      <c r="I27"/>
      <c r="J27"/>
      <c r="K27"/>
      <c r="L27"/>
      <c r="M27"/>
    </row>
    <row r="28" spans="1:13" ht="16.2" customHeight="1" thickBot="1" x14ac:dyDescent="0.3">
      <c r="A28" s="193"/>
      <c r="B28" s="53" t="s">
        <v>69</v>
      </c>
      <c r="C28" s="54" t="s">
        <v>63</v>
      </c>
      <c r="D28" s="55" t="s">
        <v>49</v>
      </c>
      <c r="E28" s="9"/>
      <c r="F28" s="9"/>
      <c r="G28" s="9"/>
      <c r="H28" s="9">
        <v>3</v>
      </c>
      <c r="I28"/>
      <c r="J28"/>
      <c r="K28"/>
      <c r="L28"/>
      <c r="M28"/>
    </row>
    <row r="29" spans="1:13" ht="16.2" customHeight="1" thickBot="1" x14ac:dyDescent="0.3">
      <c r="A29" s="193"/>
      <c r="B29" s="53" t="s">
        <v>70</v>
      </c>
      <c r="C29" s="54" t="s">
        <v>63</v>
      </c>
      <c r="D29" s="55" t="s">
        <v>49</v>
      </c>
      <c r="E29" s="32"/>
      <c r="F29" s="9"/>
      <c r="G29" s="9"/>
      <c r="H29" s="9">
        <v>4</v>
      </c>
      <c r="I29"/>
      <c r="J29"/>
      <c r="K29"/>
      <c r="L29"/>
      <c r="M29"/>
    </row>
    <row r="30" spans="1:13" ht="16.2" customHeight="1" thickBot="1" x14ac:dyDescent="0.3">
      <c r="A30" s="193"/>
      <c r="B30" s="58" t="s">
        <v>71</v>
      </c>
      <c r="C30" s="59" t="s">
        <v>63</v>
      </c>
      <c r="D30" s="64" t="s">
        <v>49</v>
      </c>
      <c r="E30" s="65"/>
      <c r="F30" s="37"/>
      <c r="G30" s="37"/>
      <c r="H30" s="62">
        <f>SUM(H31:H33)</f>
        <v>18</v>
      </c>
      <c r="I30"/>
      <c r="J30"/>
      <c r="K30"/>
      <c r="L30"/>
      <c r="M30"/>
    </row>
    <row r="31" spans="1:13" ht="16.2" customHeight="1" thickBot="1" x14ac:dyDescent="0.3">
      <c r="A31" s="193"/>
      <c r="B31" s="53" t="s">
        <v>72</v>
      </c>
      <c r="C31" s="54" t="s">
        <v>63</v>
      </c>
      <c r="D31" s="55" t="s">
        <v>49</v>
      </c>
      <c r="E31" s="9"/>
      <c r="F31" s="9"/>
      <c r="G31" s="9"/>
      <c r="H31" s="9">
        <v>5</v>
      </c>
      <c r="I31"/>
      <c r="J31"/>
      <c r="K31"/>
      <c r="L31"/>
      <c r="M31"/>
    </row>
    <row r="32" spans="1:13" ht="16.2" customHeight="1" thickBot="1" x14ac:dyDescent="0.3">
      <c r="A32" s="193"/>
      <c r="B32" s="53" t="s">
        <v>73</v>
      </c>
      <c r="C32" s="54" t="s">
        <v>63</v>
      </c>
      <c r="D32" s="55" t="s">
        <v>49</v>
      </c>
      <c r="E32" s="9"/>
      <c r="F32" s="9"/>
      <c r="G32" s="9"/>
      <c r="H32" s="9">
        <v>6</v>
      </c>
      <c r="I32"/>
      <c r="J32"/>
      <c r="K32"/>
      <c r="L32"/>
      <c r="M32"/>
    </row>
    <row r="33" spans="1:13" ht="16.2" customHeight="1" thickBot="1" x14ac:dyDescent="0.3">
      <c r="A33" s="193"/>
      <c r="B33" s="53" t="s">
        <v>74</v>
      </c>
      <c r="C33" s="54" t="s">
        <v>63</v>
      </c>
      <c r="D33" s="55" t="s">
        <v>49</v>
      </c>
      <c r="E33" s="9"/>
      <c r="F33" s="9"/>
      <c r="G33" s="9"/>
      <c r="H33" s="9">
        <v>7</v>
      </c>
      <c r="I33"/>
      <c r="J33"/>
      <c r="K33"/>
      <c r="L33"/>
      <c r="M33"/>
    </row>
    <row r="34" spans="1:13" ht="16.2" customHeight="1" thickBot="1" x14ac:dyDescent="0.3">
      <c r="A34" s="193"/>
      <c r="B34" s="58" t="s">
        <v>75</v>
      </c>
      <c r="C34" s="59" t="s">
        <v>63</v>
      </c>
      <c r="D34" s="64" t="s">
        <v>49</v>
      </c>
      <c r="E34" s="37"/>
      <c r="F34" s="37"/>
      <c r="G34" s="37"/>
      <c r="H34" s="62">
        <f>SUM(H35:H37)</f>
        <v>27</v>
      </c>
      <c r="I34"/>
      <c r="J34"/>
      <c r="K34"/>
      <c r="L34"/>
      <c r="M34"/>
    </row>
    <row r="35" spans="1:13" ht="16.2" customHeight="1" thickBot="1" x14ac:dyDescent="0.3">
      <c r="A35" s="193"/>
      <c r="B35" s="53" t="s">
        <v>76</v>
      </c>
      <c r="C35" s="54" t="s">
        <v>63</v>
      </c>
      <c r="D35" s="55" t="s">
        <v>49</v>
      </c>
      <c r="E35" s="9"/>
      <c r="F35" s="9"/>
      <c r="G35" s="9"/>
      <c r="H35" s="9">
        <v>8</v>
      </c>
      <c r="I35"/>
      <c r="J35"/>
      <c r="K35"/>
      <c r="L35"/>
      <c r="M35"/>
    </row>
    <row r="36" spans="1:13" ht="16.2" customHeight="1" thickBot="1" x14ac:dyDescent="0.3">
      <c r="A36" s="193"/>
      <c r="B36" s="53" t="s">
        <v>77</v>
      </c>
      <c r="C36" s="54" t="s">
        <v>63</v>
      </c>
      <c r="D36" s="55" t="s">
        <v>49</v>
      </c>
      <c r="E36" s="9"/>
      <c r="F36" s="9"/>
      <c r="G36" s="9"/>
      <c r="H36" s="9">
        <v>9</v>
      </c>
      <c r="I36"/>
      <c r="J36"/>
      <c r="K36"/>
      <c r="L36"/>
      <c r="M36"/>
    </row>
    <row r="37" spans="1:13" ht="16.2" customHeight="1" thickBot="1" x14ac:dyDescent="0.3">
      <c r="A37" s="193"/>
      <c r="B37" s="53" t="s">
        <v>78</v>
      </c>
      <c r="C37" s="54" t="s">
        <v>63</v>
      </c>
      <c r="D37" s="55" t="s">
        <v>49</v>
      </c>
      <c r="E37" s="9"/>
      <c r="F37" s="9"/>
      <c r="G37" s="9"/>
      <c r="H37" s="9">
        <v>10</v>
      </c>
      <c r="I37"/>
      <c r="J37"/>
      <c r="K37"/>
      <c r="L37"/>
      <c r="M37"/>
    </row>
    <row r="38" spans="1:13" ht="15.6" customHeight="1" thickBot="1" x14ac:dyDescent="0.3">
      <c r="A38" s="193"/>
      <c r="B38" s="238" t="s">
        <v>79</v>
      </c>
      <c r="C38" s="239"/>
      <c r="D38" s="239"/>
      <c r="E38" s="239"/>
      <c r="F38" s="239"/>
      <c r="G38" s="239"/>
      <c r="H38" s="240"/>
      <c r="I38"/>
      <c r="J38"/>
      <c r="K38"/>
      <c r="L38"/>
      <c r="M38"/>
    </row>
    <row r="39" spans="1:13" ht="16.2" customHeight="1" thickBot="1" x14ac:dyDescent="0.3">
      <c r="A39" s="193"/>
      <c r="B39" s="53" t="s">
        <v>80</v>
      </c>
      <c r="C39" s="54" t="s">
        <v>63</v>
      </c>
      <c r="D39" s="55" t="s">
        <v>49</v>
      </c>
      <c r="E39" s="32"/>
      <c r="F39" s="32"/>
      <c r="G39" s="32"/>
      <c r="H39" s="32">
        <v>50</v>
      </c>
      <c r="I39"/>
      <c r="J39"/>
      <c r="K39"/>
      <c r="L39"/>
      <c r="M39"/>
    </row>
    <row r="40" spans="1:13" ht="16.2" customHeight="1" thickBot="1" x14ac:dyDescent="0.3">
      <c r="A40" s="193"/>
      <c r="B40" s="53" t="s">
        <v>81</v>
      </c>
      <c r="C40" s="54" t="s">
        <v>63</v>
      </c>
      <c r="D40" s="66" t="s">
        <v>49</v>
      </c>
      <c r="E40" s="67"/>
      <c r="F40" s="67"/>
      <c r="G40" s="68"/>
      <c r="H40" s="32">
        <v>60</v>
      </c>
      <c r="I40" s="69"/>
      <c r="J40"/>
      <c r="K40"/>
      <c r="L40"/>
      <c r="M40"/>
    </row>
    <row r="41" spans="1:13" ht="16.2" customHeight="1" thickBot="1" x14ac:dyDescent="0.3">
      <c r="A41" s="193"/>
      <c r="B41" s="53" t="s">
        <v>82</v>
      </c>
      <c r="C41" s="54" t="s">
        <v>83</v>
      </c>
      <c r="D41" s="66" t="s">
        <v>49</v>
      </c>
      <c r="E41" s="70"/>
      <c r="F41" s="70"/>
      <c r="G41" s="71"/>
      <c r="H41" s="32">
        <v>15</v>
      </c>
      <c r="I41"/>
      <c r="J41"/>
      <c r="K41"/>
      <c r="L41"/>
      <c r="M41"/>
    </row>
    <row r="42" spans="1:13" ht="16.2" customHeight="1" thickBot="1" x14ac:dyDescent="0.3">
      <c r="A42" s="193"/>
      <c r="B42" s="53" t="s">
        <v>84</v>
      </c>
      <c r="C42" s="54" t="s">
        <v>83</v>
      </c>
      <c r="D42" s="66" t="s">
        <v>49</v>
      </c>
      <c r="E42" s="70"/>
      <c r="F42" s="70"/>
      <c r="G42" s="71"/>
      <c r="H42" s="32">
        <v>12</v>
      </c>
      <c r="I42"/>
      <c r="J42"/>
      <c r="K42"/>
      <c r="L42"/>
      <c r="M42"/>
    </row>
    <row r="43" spans="1:13" ht="15.6" customHeight="1" thickBot="1" x14ac:dyDescent="0.3">
      <c r="A43" s="193"/>
      <c r="B43" s="238" t="s">
        <v>85</v>
      </c>
      <c r="C43" s="239"/>
      <c r="D43" s="239"/>
      <c r="E43" s="239"/>
      <c r="F43" s="239"/>
      <c r="G43" s="239"/>
      <c r="H43" s="240"/>
      <c r="I43"/>
      <c r="J43"/>
      <c r="K43"/>
      <c r="L43"/>
      <c r="M43"/>
    </row>
    <row r="44" spans="1:13" ht="31.8" customHeight="1" thickBot="1" x14ac:dyDescent="0.3">
      <c r="A44" s="194"/>
      <c r="B44" s="53" t="s">
        <v>86</v>
      </c>
      <c r="C44" s="54" t="s">
        <v>87</v>
      </c>
      <c r="D44" s="55"/>
      <c r="E44" s="3"/>
      <c r="F44" s="3"/>
      <c r="G44" s="4"/>
      <c r="H44" s="15">
        <f>(60000*71.25)/H23</f>
        <v>4275000</v>
      </c>
      <c r="I44"/>
      <c r="J44"/>
      <c r="K44"/>
      <c r="L44"/>
      <c r="M44"/>
    </row>
    <row r="45" spans="1:13" ht="15.6" customHeight="1" thickBot="1" x14ac:dyDescent="0.3">
      <c r="A45" s="243" t="s">
        <v>88</v>
      </c>
      <c r="B45" s="244"/>
      <c r="C45" s="244"/>
      <c r="D45" s="244"/>
      <c r="E45" s="244"/>
      <c r="F45" s="244"/>
      <c r="G45" s="244"/>
      <c r="H45" s="245"/>
      <c r="I45"/>
      <c r="J45"/>
      <c r="K45"/>
      <c r="L45"/>
      <c r="M45"/>
    </row>
    <row r="46" spans="1:13" ht="15.6" customHeight="1" thickBot="1" x14ac:dyDescent="0.3">
      <c r="A46" s="192" t="s">
        <v>89</v>
      </c>
      <c r="B46" s="238" t="s">
        <v>90</v>
      </c>
      <c r="C46" s="239"/>
      <c r="D46" s="239"/>
      <c r="E46" s="239"/>
      <c r="F46" s="239"/>
      <c r="G46" s="239"/>
      <c r="H46" s="240"/>
      <c r="I46"/>
      <c r="J46"/>
      <c r="K46"/>
      <c r="L46"/>
      <c r="M46"/>
    </row>
    <row r="47" spans="1:13" ht="16.2" customHeight="1" thickBot="1" x14ac:dyDescent="0.3">
      <c r="A47" s="193"/>
      <c r="B47" s="246" t="s">
        <v>91</v>
      </c>
      <c r="C47" s="26" t="s">
        <v>92</v>
      </c>
      <c r="D47" s="4"/>
      <c r="E47" s="4"/>
      <c r="F47" s="38"/>
      <c r="G47" s="4">
        <v>21</v>
      </c>
      <c r="H47" s="4">
        <v>26</v>
      </c>
      <c r="I47"/>
      <c r="J47"/>
      <c r="K47"/>
      <c r="L47"/>
      <c r="M47"/>
    </row>
    <row r="48" spans="1:13" ht="31.8" customHeight="1" thickBot="1" x14ac:dyDescent="0.3">
      <c r="A48" s="193"/>
      <c r="B48" s="247"/>
      <c r="C48" s="26" t="s">
        <v>93</v>
      </c>
      <c r="D48" s="4"/>
      <c r="E48" s="4"/>
      <c r="F48" s="38"/>
      <c r="G48" s="4">
        <v>100</v>
      </c>
      <c r="H48" s="4">
        <v>100</v>
      </c>
      <c r="I48"/>
      <c r="J48"/>
      <c r="K48"/>
      <c r="L48"/>
      <c r="M48"/>
    </row>
    <row r="49" spans="1:13" ht="16.2" customHeight="1" thickBot="1" x14ac:dyDescent="0.3">
      <c r="A49" s="193"/>
      <c r="B49" s="248" t="s">
        <v>94</v>
      </c>
      <c r="C49" s="249"/>
      <c r="D49" s="249"/>
      <c r="E49" s="249"/>
      <c r="F49" s="249"/>
      <c r="G49" s="249"/>
      <c r="H49" s="250"/>
      <c r="I49"/>
      <c r="J49"/>
      <c r="K49"/>
      <c r="L49"/>
      <c r="M49"/>
    </row>
    <row r="50" spans="1:13" ht="16.2" customHeight="1" thickBot="1" x14ac:dyDescent="0.3">
      <c r="A50" s="193"/>
      <c r="B50" s="241" t="s">
        <v>95</v>
      </c>
      <c r="C50" s="26" t="s">
        <v>92</v>
      </c>
      <c r="D50" s="4">
        <v>8</v>
      </c>
      <c r="E50" s="4">
        <v>9</v>
      </c>
      <c r="F50" s="38">
        <v>10</v>
      </c>
      <c r="G50" s="4">
        <v>10</v>
      </c>
      <c r="H50" s="4">
        <v>13</v>
      </c>
      <c r="I50"/>
      <c r="J50"/>
      <c r="K50"/>
      <c r="L50"/>
      <c r="M50"/>
    </row>
    <row r="51" spans="1:13" ht="31.8" customHeight="1" thickBot="1" x14ac:dyDescent="0.3">
      <c r="A51" s="193"/>
      <c r="B51" s="242"/>
      <c r="C51" s="26" t="s">
        <v>93</v>
      </c>
      <c r="D51" s="4"/>
      <c r="E51" s="4"/>
      <c r="F51" s="38"/>
      <c r="G51" s="4">
        <v>100</v>
      </c>
      <c r="H51" s="4">
        <v>100</v>
      </c>
      <c r="I51"/>
      <c r="J51"/>
      <c r="K51"/>
      <c r="L51"/>
      <c r="M51"/>
    </row>
    <row r="52" spans="1:13" ht="16.2" customHeight="1" thickBot="1" x14ac:dyDescent="0.3">
      <c r="A52" s="193"/>
      <c r="B52" s="241" t="s">
        <v>96</v>
      </c>
      <c r="C52" s="26" t="s">
        <v>92</v>
      </c>
      <c r="D52" s="4"/>
      <c r="E52" s="4"/>
      <c r="F52" s="38"/>
      <c r="G52" s="4">
        <v>11</v>
      </c>
      <c r="H52" s="4">
        <v>12</v>
      </c>
      <c r="I52"/>
      <c r="J52"/>
      <c r="K52"/>
      <c r="L52"/>
      <c r="M52"/>
    </row>
    <row r="53" spans="1:13" ht="31.8" customHeight="1" thickBot="1" x14ac:dyDescent="0.3">
      <c r="A53" s="193"/>
      <c r="B53" s="242"/>
      <c r="C53" s="26" t="s">
        <v>93</v>
      </c>
      <c r="D53" s="4"/>
      <c r="E53" s="4"/>
      <c r="F53" s="38"/>
      <c r="G53" s="4">
        <v>100</v>
      </c>
      <c r="H53" s="4">
        <v>100</v>
      </c>
      <c r="I53"/>
      <c r="J53"/>
      <c r="K53"/>
      <c r="L53"/>
      <c r="M53"/>
    </row>
    <row r="54" spans="1:13" ht="16.2" customHeight="1" thickBot="1" x14ac:dyDescent="0.3">
      <c r="A54" s="193"/>
      <c r="B54" s="241" t="s">
        <v>97</v>
      </c>
      <c r="C54" s="26" t="s">
        <v>92</v>
      </c>
      <c r="D54" s="4">
        <v>0</v>
      </c>
      <c r="E54" s="4"/>
      <c r="F54" s="38"/>
      <c r="G54" s="4">
        <v>0</v>
      </c>
      <c r="H54" s="4">
        <v>1</v>
      </c>
      <c r="I54"/>
      <c r="J54"/>
      <c r="K54"/>
      <c r="L54"/>
      <c r="M54"/>
    </row>
    <row r="55" spans="1:13" ht="31.8" customHeight="1" thickBot="1" x14ac:dyDescent="0.3">
      <c r="A55" s="193"/>
      <c r="B55" s="242"/>
      <c r="C55" s="26" t="s">
        <v>93</v>
      </c>
      <c r="D55" s="4">
        <v>0</v>
      </c>
      <c r="E55" s="4"/>
      <c r="F55" s="4"/>
      <c r="G55" s="4">
        <v>0</v>
      </c>
      <c r="H55" s="4">
        <v>100</v>
      </c>
      <c r="I55"/>
      <c r="J55"/>
      <c r="K55"/>
      <c r="L55"/>
      <c r="M55"/>
    </row>
    <row r="56" spans="1:13" ht="16.2" customHeight="1" thickBot="1" x14ac:dyDescent="0.3">
      <c r="A56" s="193"/>
      <c r="B56" s="246" t="s">
        <v>98</v>
      </c>
      <c r="C56" s="26" t="s">
        <v>92</v>
      </c>
      <c r="D56" s="9">
        <v>5489</v>
      </c>
      <c r="E56" s="9"/>
      <c r="F56" s="31"/>
      <c r="G56" s="9">
        <v>6241</v>
      </c>
      <c r="H56" s="9">
        <v>6427</v>
      </c>
      <c r="I56"/>
      <c r="J56"/>
      <c r="K56"/>
      <c r="L56"/>
      <c r="M56"/>
    </row>
    <row r="57" spans="1:13" ht="16.2" customHeight="1" thickBot="1" x14ac:dyDescent="0.3">
      <c r="A57" s="193"/>
      <c r="B57" s="247"/>
      <c r="C57" s="26" t="s">
        <v>22</v>
      </c>
      <c r="D57" s="4">
        <v>100</v>
      </c>
      <c r="E57" s="4"/>
      <c r="F57" s="38"/>
      <c r="G57" s="4">
        <v>100</v>
      </c>
      <c r="H57" s="4">
        <v>100</v>
      </c>
      <c r="I57"/>
      <c r="J57"/>
      <c r="K57"/>
      <c r="L57"/>
      <c r="M57"/>
    </row>
    <row r="58" spans="1:13" ht="16.2" customHeight="1" thickBot="1" x14ac:dyDescent="0.3">
      <c r="A58" s="193"/>
      <c r="B58" s="248" t="s">
        <v>99</v>
      </c>
      <c r="C58" s="249"/>
      <c r="D58" s="249"/>
      <c r="E58" s="249"/>
      <c r="F58" s="249"/>
      <c r="G58" s="249"/>
      <c r="H58" s="250"/>
      <c r="I58"/>
      <c r="J58"/>
      <c r="K58"/>
      <c r="L58"/>
      <c r="M58"/>
    </row>
    <row r="59" spans="1:13" ht="16.2" customHeight="1" thickBot="1" x14ac:dyDescent="0.3">
      <c r="A59" s="193"/>
      <c r="B59" s="241" t="s">
        <v>100</v>
      </c>
      <c r="C59" s="26" t="s">
        <v>92</v>
      </c>
      <c r="D59" s="4"/>
      <c r="E59" s="4">
        <v>10</v>
      </c>
      <c r="F59" s="38">
        <v>25</v>
      </c>
      <c r="G59" s="4">
        <v>25</v>
      </c>
      <c r="H59" s="4">
        <v>26</v>
      </c>
      <c r="I59"/>
      <c r="J59"/>
      <c r="K59"/>
      <c r="L59"/>
      <c r="M59"/>
    </row>
    <row r="60" spans="1:13" ht="16.2" customHeight="1" thickBot="1" x14ac:dyDescent="0.3">
      <c r="A60" s="193"/>
      <c r="B60" s="242"/>
      <c r="C60" s="8" t="s">
        <v>101</v>
      </c>
      <c r="D60" s="5"/>
      <c r="E60" s="5"/>
      <c r="F60" s="5"/>
      <c r="G60" s="5">
        <v>100</v>
      </c>
      <c r="H60" s="5">
        <v>100</v>
      </c>
      <c r="I60"/>
      <c r="J60"/>
      <c r="K60"/>
      <c r="L60"/>
      <c r="M60"/>
    </row>
    <row r="61" spans="1:13" ht="16.2" customHeight="1" thickBot="1" x14ac:dyDescent="0.3">
      <c r="A61" s="193"/>
      <c r="B61" s="241" t="s">
        <v>102</v>
      </c>
      <c r="C61" s="26" t="s">
        <v>92</v>
      </c>
      <c r="D61" s="4"/>
      <c r="E61" s="4"/>
      <c r="F61" s="38"/>
      <c r="G61" s="4">
        <v>97</v>
      </c>
      <c r="H61" s="4">
        <v>558</v>
      </c>
      <c r="I61"/>
      <c r="J61"/>
      <c r="K61"/>
      <c r="L61"/>
      <c r="M61"/>
    </row>
    <row r="62" spans="1:13" ht="16.2" customHeight="1" thickBot="1" x14ac:dyDescent="0.3">
      <c r="A62" s="193"/>
      <c r="B62" s="242"/>
      <c r="C62" s="8" t="s">
        <v>101</v>
      </c>
      <c r="D62" s="5"/>
      <c r="E62" s="5"/>
      <c r="F62" s="5"/>
      <c r="G62" s="5">
        <v>100</v>
      </c>
      <c r="H62" s="5">
        <v>100</v>
      </c>
      <c r="I62"/>
      <c r="J62"/>
      <c r="K62"/>
      <c r="L62"/>
      <c r="M62"/>
    </row>
    <row r="63" spans="1:13" ht="16.2" customHeight="1" thickBot="1" x14ac:dyDescent="0.3">
      <c r="A63" s="193"/>
      <c r="B63" s="241" t="s">
        <v>103</v>
      </c>
      <c r="C63" s="26" t="s">
        <v>92</v>
      </c>
      <c r="D63" s="9"/>
      <c r="E63" s="9"/>
      <c r="F63" s="31"/>
      <c r="G63" s="9">
        <v>6119</v>
      </c>
      <c r="H63" s="4">
        <v>5843</v>
      </c>
      <c r="I63"/>
      <c r="J63"/>
      <c r="K63"/>
      <c r="L63"/>
      <c r="M63"/>
    </row>
    <row r="64" spans="1:13" ht="16.2" customHeight="1" thickBot="1" x14ac:dyDescent="0.3">
      <c r="A64" s="193"/>
      <c r="B64" s="242"/>
      <c r="C64" s="8" t="s">
        <v>101</v>
      </c>
      <c r="D64" s="5"/>
      <c r="E64" s="5"/>
      <c r="F64" s="5"/>
      <c r="G64" s="5">
        <v>100</v>
      </c>
      <c r="H64" s="5">
        <v>100</v>
      </c>
      <c r="I64"/>
      <c r="J64"/>
      <c r="K64"/>
      <c r="L64"/>
      <c r="M64"/>
    </row>
    <row r="65" spans="1:13" ht="16.2" customHeight="1" thickBot="1" x14ac:dyDescent="0.3">
      <c r="A65" s="193"/>
      <c r="B65" s="248" t="s">
        <v>104</v>
      </c>
      <c r="C65" s="249"/>
      <c r="D65" s="249"/>
      <c r="E65" s="249"/>
      <c r="F65" s="249"/>
      <c r="G65" s="249"/>
      <c r="H65" s="250"/>
      <c r="I65"/>
      <c r="J65"/>
      <c r="K65"/>
      <c r="L65"/>
      <c r="M65"/>
    </row>
    <row r="66" spans="1:13" ht="16.2" customHeight="1" thickBot="1" x14ac:dyDescent="0.3">
      <c r="A66" s="193"/>
      <c r="B66" s="241" t="s">
        <v>95</v>
      </c>
      <c r="C66" s="26" t="s">
        <v>92</v>
      </c>
      <c r="D66" s="9"/>
      <c r="E66" s="9"/>
      <c r="F66" s="31"/>
      <c r="G66" s="9">
        <v>5534</v>
      </c>
      <c r="H66" s="5">
        <v>5767</v>
      </c>
      <c r="I66"/>
      <c r="J66"/>
      <c r="K66"/>
      <c r="L66"/>
      <c r="M66"/>
    </row>
    <row r="67" spans="1:13" ht="16.2" customHeight="1" thickBot="1" x14ac:dyDescent="0.3">
      <c r="A67" s="193"/>
      <c r="B67" s="242"/>
      <c r="C67" s="26" t="s">
        <v>101</v>
      </c>
      <c r="D67" s="4"/>
      <c r="E67" s="4"/>
      <c r="F67" s="38"/>
      <c r="G67" s="4">
        <v>100</v>
      </c>
      <c r="H67" s="4">
        <v>100</v>
      </c>
      <c r="I67"/>
      <c r="J67"/>
      <c r="K67"/>
      <c r="L67"/>
      <c r="M67"/>
    </row>
    <row r="68" spans="1:13" ht="16.2" customHeight="1" thickBot="1" x14ac:dyDescent="0.3">
      <c r="A68" s="193"/>
      <c r="B68" s="241" t="s">
        <v>96</v>
      </c>
      <c r="C68" s="26" t="s">
        <v>92</v>
      </c>
      <c r="D68" s="4"/>
      <c r="E68" s="4"/>
      <c r="F68" s="38"/>
      <c r="G68" s="4">
        <v>673</v>
      </c>
      <c r="H68" s="4">
        <v>647</v>
      </c>
      <c r="I68"/>
      <c r="J68"/>
      <c r="K68"/>
      <c r="L68"/>
      <c r="M68"/>
    </row>
    <row r="69" spans="1:13" ht="16.2" customHeight="1" thickBot="1" x14ac:dyDescent="0.3">
      <c r="A69" s="193"/>
      <c r="B69" s="242"/>
      <c r="C69" s="26" t="s">
        <v>101</v>
      </c>
      <c r="D69" s="4"/>
      <c r="E69" s="4"/>
      <c r="F69" s="38"/>
      <c r="G69" s="4">
        <v>100</v>
      </c>
      <c r="H69" s="4">
        <v>100</v>
      </c>
      <c r="I69"/>
      <c r="J69"/>
      <c r="K69"/>
      <c r="L69"/>
      <c r="M69"/>
    </row>
    <row r="70" spans="1:13" ht="16.2" customHeight="1" thickBot="1" x14ac:dyDescent="0.3">
      <c r="A70" s="193"/>
      <c r="B70" s="241" t="s">
        <v>97</v>
      </c>
      <c r="C70" s="26" t="s">
        <v>92</v>
      </c>
      <c r="D70" s="4"/>
      <c r="E70" s="4"/>
      <c r="F70" s="38"/>
      <c r="G70" s="4">
        <v>34</v>
      </c>
      <c r="H70" s="4">
        <v>13</v>
      </c>
      <c r="I70"/>
      <c r="J70"/>
      <c r="K70"/>
      <c r="L70"/>
      <c r="M70"/>
    </row>
    <row r="71" spans="1:13" ht="16.2" customHeight="1" thickBot="1" x14ac:dyDescent="0.3">
      <c r="A71" s="193"/>
      <c r="B71" s="242"/>
      <c r="C71" s="26" t="s">
        <v>101</v>
      </c>
      <c r="D71" s="4"/>
      <c r="E71" s="4"/>
      <c r="F71" s="38"/>
      <c r="G71" s="4">
        <v>100</v>
      </c>
      <c r="H71" s="4">
        <v>100</v>
      </c>
      <c r="I71"/>
      <c r="J71"/>
      <c r="K71"/>
      <c r="L71"/>
      <c r="M71"/>
    </row>
    <row r="72" spans="1:13" ht="16.2" customHeight="1" thickBot="1" x14ac:dyDescent="0.3">
      <c r="A72" s="193"/>
      <c r="B72" s="246" t="s">
        <v>105</v>
      </c>
      <c r="C72" s="26" t="s">
        <v>92</v>
      </c>
      <c r="D72" s="4"/>
      <c r="E72" s="4"/>
      <c r="F72" s="38"/>
      <c r="G72" s="4">
        <v>374</v>
      </c>
      <c r="H72" s="4">
        <v>374</v>
      </c>
      <c r="I72"/>
      <c r="J72"/>
      <c r="K72"/>
      <c r="L72"/>
      <c r="M72"/>
    </row>
    <row r="73" spans="1:13" ht="16.2" customHeight="1" thickBot="1" x14ac:dyDescent="0.3">
      <c r="A73" s="193"/>
      <c r="B73" s="247"/>
      <c r="C73" s="26" t="s">
        <v>22</v>
      </c>
      <c r="D73" s="4"/>
      <c r="E73" s="4"/>
      <c r="F73" s="38"/>
      <c r="G73" s="4">
        <v>100</v>
      </c>
      <c r="H73" s="4">
        <v>100</v>
      </c>
      <c r="I73"/>
      <c r="J73"/>
      <c r="K73"/>
      <c r="L73"/>
      <c r="M73"/>
    </row>
    <row r="74" spans="1:13" ht="16.2" customHeight="1" thickBot="1" x14ac:dyDescent="0.3">
      <c r="A74" s="193"/>
      <c r="B74" s="248" t="s">
        <v>106</v>
      </c>
      <c r="C74" s="249"/>
      <c r="D74" s="249"/>
      <c r="E74" s="249"/>
      <c r="F74" s="249"/>
      <c r="G74" s="249"/>
      <c r="H74" s="250"/>
      <c r="I74"/>
      <c r="J74"/>
      <c r="K74"/>
      <c r="L74"/>
      <c r="M74"/>
    </row>
    <row r="75" spans="1:13" ht="16.2" customHeight="1" thickBot="1" x14ac:dyDescent="0.3">
      <c r="A75" s="193"/>
      <c r="B75" s="241" t="s">
        <v>107</v>
      </c>
      <c r="C75" s="26" t="s">
        <v>92</v>
      </c>
      <c r="D75" s="4"/>
      <c r="E75" s="4"/>
      <c r="F75" s="38"/>
      <c r="G75" s="4">
        <v>351</v>
      </c>
      <c r="H75" s="4">
        <v>374</v>
      </c>
      <c r="I75"/>
      <c r="J75"/>
      <c r="K75"/>
      <c r="L75"/>
      <c r="M75"/>
    </row>
    <row r="76" spans="1:13" ht="16.2" customHeight="1" thickBot="1" x14ac:dyDescent="0.3">
      <c r="A76" s="193"/>
      <c r="B76" s="242"/>
      <c r="C76" s="26" t="s">
        <v>108</v>
      </c>
      <c r="D76" s="4"/>
      <c r="E76" s="4"/>
      <c r="F76" s="38"/>
      <c r="G76" s="4">
        <v>93.9</v>
      </c>
      <c r="H76" s="4">
        <v>100</v>
      </c>
      <c r="I76"/>
      <c r="J76"/>
      <c r="K76"/>
      <c r="L76"/>
      <c r="M76"/>
    </row>
    <row r="77" spans="1:13" ht="16.2" customHeight="1" thickBot="1" x14ac:dyDescent="0.3">
      <c r="A77" s="193"/>
      <c r="B77" s="241" t="s">
        <v>109</v>
      </c>
      <c r="C77" s="26" t="s">
        <v>92</v>
      </c>
      <c r="D77" s="4"/>
      <c r="E77" s="4"/>
      <c r="F77" s="38"/>
      <c r="G77" s="4">
        <v>17</v>
      </c>
      <c r="H77" s="4">
        <v>17</v>
      </c>
      <c r="I77"/>
      <c r="J77"/>
      <c r="K77"/>
      <c r="L77"/>
      <c r="M77"/>
    </row>
    <row r="78" spans="1:13" ht="16.2" customHeight="1" thickBot="1" x14ac:dyDescent="0.3">
      <c r="A78" s="193"/>
      <c r="B78" s="242"/>
      <c r="C78" s="26" t="s">
        <v>108</v>
      </c>
      <c r="D78" s="4"/>
      <c r="E78" s="4"/>
      <c r="F78" s="38"/>
      <c r="G78" s="4">
        <v>4.5</v>
      </c>
      <c r="H78" s="16">
        <f>15/20</f>
        <v>0.75</v>
      </c>
      <c r="I78"/>
      <c r="J78"/>
      <c r="K78"/>
      <c r="L78"/>
      <c r="M78"/>
    </row>
    <row r="79" spans="1:13" ht="16.2" customHeight="1" thickBot="1" x14ac:dyDescent="0.3">
      <c r="A79" s="193"/>
      <c r="B79" s="241" t="s">
        <v>110</v>
      </c>
      <c r="C79" s="26" t="s">
        <v>92</v>
      </c>
      <c r="D79" s="4"/>
      <c r="E79" s="4"/>
      <c r="F79" s="38"/>
      <c r="G79" s="4">
        <v>6</v>
      </c>
      <c r="H79" s="4">
        <v>6</v>
      </c>
      <c r="I79"/>
      <c r="J79"/>
      <c r="K79"/>
      <c r="L79"/>
      <c r="M79"/>
    </row>
    <row r="80" spans="1:13" ht="16.2" customHeight="1" thickBot="1" x14ac:dyDescent="0.3">
      <c r="A80" s="193"/>
      <c r="B80" s="242"/>
      <c r="C80" s="26" t="s">
        <v>108</v>
      </c>
      <c r="D80" s="4"/>
      <c r="E80" s="4"/>
      <c r="F80" s="38"/>
      <c r="G80" s="4">
        <v>1.6</v>
      </c>
      <c r="H80" s="4">
        <v>1.6</v>
      </c>
      <c r="I80"/>
      <c r="J80"/>
      <c r="K80"/>
      <c r="L80"/>
      <c r="M80"/>
    </row>
    <row r="81" spans="1:13" ht="16.2" customHeight="1" thickBot="1" x14ac:dyDescent="0.3">
      <c r="A81" s="193"/>
      <c r="B81" s="248" t="s">
        <v>111</v>
      </c>
      <c r="C81" s="249"/>
      <c r="D81" s="249"/>
      <c r="E81" s="249"/>
      <c r="F81" s="249"/>
      <c r="G81" s="249"/>
      <c r="H81" s="250"/>
      <c r="I81"/>
      <c r="J81"/>
      <c r="K81"/>
      <c r="L81"/>
      <c r="M81"/>
    </row>
    <row r="82" spans="1:13" ht="16.2" customHeight="1" thickBot="1" x14ac:dyDescent="0.3">
      <c r="A82" s="193"/>
      <c r="B82" s="241" t="s">
        <v>95</v>
      </c>
      <c r="C82" s="26" t="s">
        <v>92</v>
      </c>
      <c r="D82" s="4" t="s">
        <v>49</v>
      </c>
      <c r="E82" s="4"/>
      <c r="F82" s="38"/>
      <c r="G82" s="4">
        <v>80</v>
      </c>
      <c r="H82" s="5">
        <v>80</v>
      </c>
      <c r="I82"/>
      <c r="J82"/>
      <c r="K82"/>
      <c r="L82"/>
      <c r="M82"/>
    </row>
    <row r="83" spans="1:13" ht="16.2" customHeight="1" thickBot="1" x14ac:dyDescent="0.3">
      <c r="A83" s="193"/>
      <c r="B83" s="242"/>
      <c r="C83" s="36" t="s">
        <v>108</v>
      </c>
      <c r="D83" s="73"/>
      <c r="E83" s="73"/>
      <c r="F83" s="73"/>
      <c r="G83" s="74">
        <f>G82/G$75*100</f>
        <v>22.792022792022792</v>
      </c>
      <c r="H83" s="75">
        <f>H82/H$75*100</f>
        <v>21.390374331550802</v>
      </c>
      <c r="I83"/>
      <c r="J83"/>
      <c r="K83"/>
      <c r="L83"/>
      <c r="M83"/>
    </row>
    <row r="84" spans="1:13" ht="16.2" customHeight="1" thickBot="1" x14ac:dyDescent="0.3">
      <c r="A84" s="193"/>
      <c r="B84" s="241" t="s">
        <v>96</v>
      </c>
      <c r="C84" s="26" t="s">
        <v>92</v>
      </c>
      <c r="D84" s="4"/>
      <c r="E84" s="4"/>
      <c r="F84" s="38"/>
      <c r="G84" s="4">
        <v>172</v>
      </c>
      <c r="H84" s="5">
        <v>172</v>
      </c>
      <c r="I84"/>
      <c r="J84"/>
      <c r="K84"/>
      <c r="L84"/>
      <c r="M84"/>
    </row>
    <row r="85" spans="1:13" ht="16.2" customHeight="1" thickBot="1" x14ac:dyDescent="0.3">
      <c r="A85" s="193"/>
      <c r="B85" s="242"/>
      <c r="C85" s="36" t="s">
        <v>108</v>
      </c>
      <c r="D85" s="73"/>
      <c r="E85" s="73"/>
      <c r="F85" s="73"/>
      <c r="G85" s="74">
        <f>G84/G$75*100</f>
        <v>49.002849002849004</v>
      </c>
      <c r="H85" s="75">
        <f>H84/H$75*100</f>
        <v>45.989304812834227</v>
      </c>
      <c r="I85"/>
      <c r="J85"/>
      <c r="K85"/>
      <c r="L85"/>
      <c r="M85"/>
    </row>
    <row r="86" spans="1:13" ht="16.2" customHeight="1" thickBot="1" x14ac:dyDescent="0.3">
      <c r="A86" s="193"/>
      <c r="B86" s="241" t="s">
        <v>97</v>
      </c>
      <c r="C86" s="26" t="s">
        <v>92</v>
      </c>
      <c r="D86" s="4"/>
      <c r="E86" s="4"/>
      <c r="F86" s="38"/>
      <c r="G86" s="4">
        <v>122</v>
      </c>
      <c r="H86" s="5">
        <v>122</v>
      </c>
      <c r="I86"/>
      <c r="J86"/>
      <c r="K86"/>
      <c r="L86"/>
      <c r="M86"/>
    </row>
    <row r="87" spans="1:13" ht="16.2" customHeight="1" thickBot="1" x14ac:dyDescent="0.3">
      <c r="A87" s="193"/>
      <c r="B87" s="242"/>
      <c r="C87" s="36" t="s">
        <v>108</v>
      </c>
      <c r="D87" s="73"/>
      <c r="E87" s="73"/>
      <c r="F87" s="73"/>
      <c r="G87" s="74">
        <f>G86/G$75*100</f>
        <v>34.757834757834758</v>
      </c>
      <c r="H87" s="75">
        <f>H86/H$75*100</f>
        <v>32.620320855614978</v>
      </c>
      <c r="I87"/>
      <c r="J87"/>
      <c r="K87"/>
      <c r="L87"/>
      <c r="M87"/>
    </row>
    <row r="88" spans="1:13" ht="16.2" customHeight="1" thickBot="1" x14ac:dyDescent="0.3">
      <c r="A88" s="193"/>
      <c r="B88" s="246" t="s">
        <v>112</v>
      </c>
      <c r="C88" s="26" t="s">
        <v>92</v>
      </c>
      <c r="D88" s="4"/>
      <c r="E88" s="4"/>
      <c r="F88" s="38"/>
      <c r="G88" s="4">
        <v>20</v>
      </c>
      <c r="H88" s="5">
        <v>20</v>
      </c>
      <c r="I88"/>
      <c r="J88"/>
      <c r="K88"/>
      <c r="L88"/>
      <c r="M88"/>
    </row>
    <row r="89" spans="1:13" ht="16.2" customHeight="1" thickBot="1" x14ac:dyDescent="0.3">
      <c r="A89" s="193"/>
      <c r="B89" s="247"/>
      <c r="C89" s="26" t="s">
        <v>22</v>
      </c>
      <c r="D89" s="4"/>
      <c r="E89" s="4"/>
      <c r="F89" s="38"/>
      <c r="G89" s="4">
        <v>100</v>
      </c>
      <c r="H89" s="4">
        <v>100</v>
      </c>
      <c r="I89"/>
      <c r="J89"/>
      <c r="K89"/>
      <c r="L89"/>
      <c r="M89"/>
    </row>
    <row r="90" spans="1:13" ht="16.2" customHeight="1" thickBot="1" x14ac:dyDescent="0.3">
      <c r="A90" s="193"/>
      <c r="B90" s="248" t="s">
        <v>113</v>
      </c>
      <c r="C90" s="249"/>
      <c r="D90" s="249"/>
      <c r="E90" s="249"/>
      <c r="F90" s="249"/>
      <c r="G90" s="249"/>
      <c r="H90" s="250"/>
      <c r="I90"/>
      <c r="J90"/>
      <c r="K90"/>
      <c r="L90"/>
      <c r="M90"/>
    </row>
    <row r="91" spans="1:13" ht="16.2" customHeight="1" thickBot="1" x14ac:dyDescent="0.3">
      <c r="A91" s="193"/>
      <c r="B91" s="241" t="s">
        <v>95</v>
      </c>
      <c r="C91" s="26" t="s">
        <v>92</v>
      </c>
      <c r="D91" s="4"/>
      <c r="E91" s="4"/>
      <c r="F91" s="38"/>
      <c r="G91" s="4">
        <v>11</v>
      </c>
      <c r="H91" s="4">
        <v>13</v>
      </c>
      <c r="I91"/>
      <c r="J91"/>
      <c r="K91"/>
      <c r="L91"/>
      <c r="M91"/>
    </row>
    <row r="92" spans="1:13" ht="31.8" customHeight="1" thickBot="1" x14ac:dyDescent="0.3">
      <c r="A92" s="193"/>
      <c r="B92" s="242"/>
      <c r="C92" s="26" t="s">
        <v>93</v>
      </c>
      <c r="D92" s="4"/>
      <c r="E92" s="4"/>
      <c r="F92" s="38"/>
      <c r="G92" s="4">
        <v>100</v>
      </c>
      <c r="H92" s="4">
        <v>100</v>
      </c>
      <c r="I92"/>
      <c r="J92"/>
      <c r="K92"/>
      <c r="L92"/>
      <c r="M92"/>
    </row>
    <row r="93" spans="1:13" ht="16.2" customHeight="1" thickBot="1" x14ac:dyDescent="0.3">
      <c r="A93" s="193"/>
      <c r="B93" s="241" t="s">
        <v>96</v>
      </c>
      <c r="C93" s="26" t="s">
        <v>92</v>
      </c>
      <c r="D93" s="4"/>
      <c r="E93" s="4"/>
      <c r="F93" s="38"/>
      <c r="G93" s="4">
        <v>14</v>
      </c>
      <c r="H93" s="4">
        <v>12</v>
      </c>
      <c r="I93"/>
      <c r="J93"/>
      <c r="K93"/>
      <c r="L93"/>
      <c r="M93"/>
    </row>
    <row r="94" spans="1:13" ht="31.8" customHeight="1" thickBot="1" x14ac:dyDescent="0.3">
      <c r="A94" s="193"/>
      <c r="B94" s="242"/>
      <c r="C94" s="26" t="s">
        <v>93</v>
      </c>
      <c r="D94" s="4"/>
      <c r="E94" s="4"/>
      <c r="F94" s="38"/>
      <c r="G94" s="4">
        <v>100</v>
      </c>
      <c r="H94" s="4">
        <v>100</v>
      </c>
      <c r="I94"/>
      <c r="J94"/>
      <c r="K94"/>
      <c r="L94"/>
      <c r="M94"/>
    </row>
    <row r="95" spans="1:13" ht="16.2" customHeight="1" thickBot="1" x14ac:dyDescent="0.3">
      <c r="A95" s="193"/>
      <c r="B95" s="241" t="s">
        <v>97</v>
      </c>
      <c r="C95" s="26" t="s">
        <v>92</v>
      </c>
      <c r="D95" s="4"/>
      <c r="E95" s="4"/>
      <c r="F95" s="38"/>
      <c r="G95" s="4">
        <v>0</v>
      </c>
      <c r="H95" s="4">
        <v>1</v>
      </c>
      <c r="I95"/>
      <c r="J95"/>
      <c r="K95"/>
      <c r="L95"/>
      <c r="M95"/>
    </row>
    <row r="96" spans="1:13" ht="31.8" customHeight="1" thickBot="1" x14ac:dyDescent="0.3">
      <c r="A96" s="193"/>
      <c r="B96" s="242"/>
      <c r="C96" s="26" t="s">
        <v>93</v>
      </c>
      <c r="D96" s="4"/>
      <c r="E96" s="4"/>
      <c r="F96" s="38"/>
      <c r="G96" s="4">
        <v>0</v>
      </c>
      <c r="H96" s="4">
        <v>199</v>
      </c>
      <c r="I96"/>
      <c r="J96"/>
      <c r="K96"/>
      <c r="L96"/>
      <c r="M96"/>
    </row>
    <row r="97" spans="1:13" ht="16.2" customHeight="1" thickBot="1" x14ac:dyDescent="0.3">
      <c r="A97" s="193"/>
      <c r="B97" s="246" t="s">
        <v>114</v>
      </c>
      <c r="C97" s="26" t="s">
        <v>92</v>
      </c>
      <c r="D97" s="4">
        <v>813</v>
      </c>
      <c r="E97" s="4"/>
      <c r="F97" s="38"/>
      <c r="G97" s="4">
        <v>471</v>
      </c>
      <c r="H97" s="76"/>
      <c r="I97"/>
      <c r="J97"/>
      <c r="K97"/>
      <c r="L97"/>
      <c r="M97"/>
    </row>
    <row r="98" spans="1:13" ht="16.2" customHeight="1" thickBot="1" x14ac:dyDescent="0.3">
      <c r="A98" s="193"/>
      <c r="B98" s="247"/>
      <c r="C98" s="26" t="s">
        <v>22</v>
      </c>
      <c r="D98" s="4">
        <v>14.8</v>
      </c>
      <c r="E98" s="4"/>
      <c r="F98" s="38"/>
      <c r="G98" s="4">
        <v>13.45</v>
      </c>
      <c r="H98" s="76"/>
      <c r="I98"/>
      <c r="J98"/>
      <c r="K98"/>
      <c r="L98"/>
      <c r="M98"/>
    </row>
    <row r="99" spans="1:13" ht="16.2" customHeight="1" thickBot="1" x14ac:dyDescent="0.3">
      <c r="A99" s="193"/>
      <c r="B99" s="248" t="s">
        <v>115</v>
      </c>
      <c r="C99" s="249"/>
      <c r="D99" s="249"/>
      <c r="E99" s="249"/>
      <c r="F99" s="249"/>
      <c r="G99" s="249"/>
      <c r="H99" s="250"/>
      <c r="I99"/>
      <c r="J99"/>
      <c r="K99"/>
      <c r="L99"/>
      <c r="M99"/>
    </row>
    <row r="100" spans="1:13" ht="16.2" customHeight="1" thickBot="1" x14ac:dyDescent="0.3">
      <c r="A100" s="193"/>
      <c r="B100" s="241" t="s">
        <v>100</v>
      </c>
      <c r="C100" s="26" t="s">
        <v>92</v>
      </c>
      <c r="D100" s="38"/>
      <c r="E100" s="38"/>
      <c r="F100" s="38"/>
      <c r="G100" s="38">
        <v>25</v>
      </c>
      <c r="H100" s="4">
        <v>26</v>
      </c>
      <c r="I100"/>
      <c r="J100"/>
      <c r="K100"/>
      <c r="L100"/>
      <c r="M100"/>
    </row>
    <row r="101" spans="1:13" ht="16.2" customHeight="1" thickBot="1" x14ac:dyDescent="0.3">
      <c r="A101" s="193"/>
      <c r="B101" s="242"/>
      <c r="C101" s="26" t="s">
        <v>116</v>
      </c>
      <c r="D101" s="77"/>
      <c r="E101" s="77"/>
      <c r="F101" s="38"/>
      <c r="G101" s="38">
        <v>100</v>
      </c>
      <c r="H101" s="4">
        <v>100</v>
      </c>
      <c r="I101"/>
      <c r="J101"/>
      <c r="K101"/>
      <c r="L101"/>
      <c r="M101"/>
    </row>
    <row r="102" spans="1:13" ht="16.2" customHeight="1" thickBot="1" x14ac:dyDescent="0.3">
      <c r="A102" s="193"/>
      <c r="B102" s="241" t="s">
        <v>102</v>
      </c>
      <c r="C102" s="26" t="s">
        <v>92</v>
      </c>
      <c r="D102" s="38"/>
      <c r="E102" s="38"/>
      <c r="F102" s="38"/>
      <c r="G102" s="38">
        <v>102</v>
      </c>
      <c r="H102" s="4">
        <v>298</v>
      </c>
      <c r="I102"/>
      <c r="J102"/>
      <c r="K102"/>
      <c r="L102"/>
      <c r="M102"/>
    </row>
    <row r="103" spans="1:13" ht="16.2" customHeight="1" thickBot="1" x14ac:dyDescent="0.3">
      <c r="A103" s="193"/>
      <c r="B103" s="242"/>
      <c r="C103" s="26" t="s">
        <v>117</v>
      </c>
      <c r="D103" s="77"/>
      <c r="E103" s="77"/>
      <c r="F103" s="77"/>
      <c r="G103" s="38">
        <v>30</v>
      </c>
      <c r="H103" s="4">
        <v>83</v>
      </c>
      <c r="I103"/>
      <c r="J103"/>
      <c r="K103"/>
      <c r="L103"/>
      <c r="M103"/>
    </row>
    <row r="104" spans="1:13" ht="16.2" customHeight="1" thickBot="1" x14ac:dyDescent="0.3">
      <c r="A104" s="193"/>
      <c r="B104" s="241" t="s">
        <v>103</v>
      </c>
      <c r="C104" s="26" t="s">
        <v>92</v>
      </c>
      <c r="D104" s="38"/>
      <c r="E104" s="38"/>
      <c r="F104" s="38"/>
      <c r="G104" s="38">
        <v>344</v>
      </c>
      <c r="H104" s="5">
        <v>1288</v>
      </c>
      <c r="I104"/>
      <c r="J104"/>
      <c r="K104"/>
      <c r="L104"/>
      <c r="M104"/>
    </row>
    <row r="105" spans="1:13" ht="31.8" customHeight="1" thickBot="1" x14ac:dyDescent="0.3">
      <c r="A105" s="193"/>
      <c r="B105" s="242"/>
      <c r="C105" s="26" t="s">
        <v>118</v>
      </c>
      <c r="D105" s="38"/>
      <c r="E105" s="38"/>
      <c r="F105" s="38"/>
      <c r="G105" s="38">
        <v>9.8000000000000007</v>
      </c>
      <c r="H105" s="4">
        <v>25</v>
      </c>
      <c r="I105"/>
      <c r="J105"/>
      <c r="K105"/>
      <c r="L105"/>
      <c r="M105"/>
    </row>
    <row r="106" spans="1:13" ht="16.2" customHeight="1" thickBot="1" x14ac:dyDescent="0.3">
      <c r="A106" s="193"/>
      <c r="B106" s="248" t="s">
        <v>119</v>
      </c>
      <c r="C106" s="249"/>
      <c r="D106" s="249"/>
      <c r="E106" s="249"/>
      <c r="F106" s="249"/>
      <c r="G106" s="249"/>
      <c r="H106" s="250"/>
      <c r="I106"/>
      <c r="J106"/>
      <c r="K106"/>
      <c r="L106"/>
      <c r="M106"/>
    </row>
    <row r="107" spans="1:13" ht="16.2" customHeight="1" thickBot="1" x14ac:dyDescent="0.3">
      <c r="A107" s="193"/>
      <c r="B107" s="241" t="s">
        <v>95</v>
      </c>
      <c r="C107" s="26" t="s">
        <v>92</v>
      </c>
      <c r="D107" s="38"/>
      <c r="E107" s="38"/>
      <c r="F107" s="38"/>
      <c r="G107" s="38">
        <v>303</v>
      </c>
      <c r="H107" s="4">
        <v>603</v>
      </c>
      <c r="I107"/>
      <c r="J107"/>
      <c r="K107"/>
      <c r="L107"/>
      <c r="M107"/>
    </row>
    <row r="108" spans="1:13" ht="16.2" customHeight="1" thickBot="1" x14ac:dyDescent="0.3">
      <c r="A108" s="193"/>
      <c r="B108" s="242"/>
      <c r="C108" s="26" t="s">
        <v>120</v>
      </c>
      <c r="D108" s="38"/>
      <c r="E108" s="38"/>
      <c r="F108" s="38"/>
      <c r="G108" s="38">
        <v>9.6</v>
      </c>
      <c r="H108" s="39"/>
      <c r="I108"/>
      <c r="J108"/>
      <c r="K108"/>
      <c r="L108"/>
      <c r="M108"/>
    </row>
    <row r="109" spans="1:13" ht="16.2" customHeight="1" thickBot="1" x14ac:dyDescent="0.3">
      <c r="A109" s="193"/>
      <c r="B109" s="241" t="s">
        <v>96</v>
      </c>
      <c r="C109" s="26" t="s">
        <v>92</v>
      </c>
      <c r="D109" s="38"/>
      <c r="E109" s="38"/>
      <c r="F109" s="38"/>
      <c r="G109" s="38">
        <v>41</v>
      </c>
      <c r="H109" s="4">
        <v>218</v>
      </c>
      <c r="I109"/>
      <c r="J109"/>
      <c r="K109"/>
      <c r="L109"/>
      <c r="M109"/>
    </row>
    <row r="110" spans="1:13" ht="16.2" customHeight="1" thickBot="1" x14ac:dyDescent="0.3">
      <c r="A110" s="193"/>
      <c r="B110" s="242"/>
      <c r="C110" s="26" t="s">
        <v>121</v>
      </c>
      <c r="D110" s="38"/>
      <c r="E110" s="38"/>
      <c r="F110" s="38"/>
      <c r="G110" s="38">
        <v>11.71</v>
      </c>
      <c r="H110" s="39"/>
      <c r="I110"/>
      <c r="J110"/>
      <c r="K110"/>
      <c r="L110"/>
      <c r="M110"/>
    </row>
    <row r="111" spans="1:13" ht="16.2" customHeight="1" thickBot="1" x14ac:dyDescent="0.3">
      <c r="A111" s="193"/>
      <c r="B111" s="241" t="s">
        <v>97</v>
      </c>
      <c r="C111" s="26" t="s">
        <v>92</v>
      </c>
      <c r="D111" s="38"/>
      <c r="E111" s="38"/>
      <c r="F111" s="38"/>
      <c r="G111" s="38">
        <v>0</v>
      </c>
      <c r="H111" s="4">
        <v>0</v>
      </c>
      <c r="I111"/>
      <c r="J111"/>
      <c r="K111"/>
      <c r="L111"/>
      <c r="M111"/>
    </row>
    <row r="112" spans="1:13" ht="31.8" customHeight="1" thickBot="1" x14ac:dyDescent="0.3">
      <c r="A112" s="193"/>
      <c r="B112" s="242"/>
      <c r="C112" s="26" t="s">
        <v>122</v>
      </c>
      <c r="D112" s="38"/>
      <c r="E112" s="38"/>
      <c r="F112" s="38"/>
      <c r="G112" s="38">
        <v>0</v>
      </c>
      <c r="H112" s="4">
        <v>0</v>
      </c>
      <c r="I112"/>
      <c r="J112"/>
      <c r="K112"/>
      <c r="L112"/>
      <c r="M112"/>
    </row>
    <row r="113" spans="1:13" ht="15.6" customHeight="1" thickBot="1" x14ac:dyDescent="0.3">
      <c r="A113" s="193"/>
      <c r="B113" s="238" t="s">
        <v>123</v>
      </c>
      <c r="C113" s="239"/>
      <c r="D113" s="239"/>
      <c r="E113" s="239"/>
      <c r="F113" s="239"/>
      <c r="G113" s="239"/>
      <c r="H113" s="240"/>
      <c r="I113"/>
      <c r="J113"/>
      <c r="K113"/>
      <c r="L113"/>
      <c r="M113"/>
    </row>
    <row r="114" spans="1:13" ht="16.2" customHeight="1" thickBot="1" x14ac:dyDescent="0.3">
      <c r="A114" s="193"/>
      <c r="B114" s="248" t="s">
        <v>124</v>
      </c>
      <c r="C114" s="249"/>
      <c r="D114" s="249"/>
      <c r="E114" s="249"/>
      <c r="F114" s="249"/>
      <c r="G114" s="249"/>
      <c r="H114" s="250"/>
      <c r="I114"/>
      <c r="J114"/>
      <c r="K114"/>
      <c r="L114"/>
      <c r="M114"/>
    </row>
    <row r="115" spans="1:13" ht="16.2" customHeight="1" thickBot="1" x14ac:dyDescent="0.3">
      <c r="A115" s="193"/>
      <c r="B115" s="78" t="s">
        <v>125</v>
      </c>
      <c r="C115" s="45" t="s">
        <v>126</v>
      </c>
      <c r="D115" s="38" t="s">
        <v>49</v>
      </c>
      <c r="E115" s="38"/>
      <c r="F115" s="38"/>
      <c r="G115" s="38">
        <v>100</v>
      </c>
      <c r="H115" s="4">
        <v>100</v>
      </c>
      <c r="I115"/>
      <c r="J115"/>
      <c r="K115"/>
      <c r="L115"/>
      <c r="M115"/>
    </row>
    <row r="116" spans="1:13" ht="47.4" customHeight="1" thickBot="1" x14ac:dyDescent="0.3">
      <c r="A116" s="193"/>
      <c r="B116" s="78" t="s">
        <v>107</v>
      </c>
      <c r="C116" s="8" t="s">
        <v>127</v>
      </c>
      <c r="D116" s="38"/>
      <c r="E116" s="38"/>
      <c r="F116" s="38"/>
      <c r="G116" s="38">
        <v>100</v>
      </c>
      <c r="H116" s="4">
        <v>100</v>
      </c>
      <c r="I116"/>
      <c r="J116"/>
      <c r="K116"/>
      <c r="L116"/>
      <c r="M116"/>
    </row>
    <row r="117" spans="1:13" ht="16.2" customHeight="1" thickBot="1" x14ac:dyDescent="0.3">
      <c r="A117" s="193"/>
      <c r="B117" s="78" t="s">
        <v>109</v>
      </c>
      <c r="C117" s="8" t="s">
        <v>128</v>
      </c>
      <c r="D117" s="38"/>
      <c r="E117" s="38"/>
      <c r="F117" s="38"/>
      <c r="G117" s="38">
        <v>82</v>
      </c>
      <c r="H117" s="4">
        <v>79</v>
      </c>
      <c r="I117"/>
      <c r="J117"/>
      <c r="K117"/>
      <c r="L117"/>
      <c r="M117"/>
    </row>
    <row r="118" spans="1:13" ht="16.2" customHeight="1" thickBot="1" x14ac:dyDescent="0.3">
      <c r="A118" s="193"/>
      <c r="B118" s="78" t="s">
        <v>110</v>
      </c>
      <c r="C118" s="8" t="s">
        <v>129</v>
      </c>
      <c r="D118" s="38"/>
      <c r="E118" s="38"/>
      <c r="F118" s="38"/>
      <c r="G118" s="38">
        <v>85</v>
      </c>
      <c r="H118" s="4">
        <v>75</v>
      </c>
      <c r="I118"/>
      <c r="J118"/>
      <c r="K118"/>
      <c r="L118"/>
      <c r="M118"/>
    </row>
    <row r="119" spans="1:13" ht="16.2" customHeight="1" thickBot="1" x14ac:dyDescent="0.3">
      <c r="A119" s="193"/>
      <c r="B119" s="248" t="s">
        <v>130</v>
      </c>
      <c r="C119" s="249"/>
      <c r="D119" s="249"/>
      <c r="E119" s="249"/>
      <c r="F119" s="249"/>
      <c r="G119" s="249"/>
      <c r="H119" s="250"/>
      <c r="I119"/>
      <c r="J119"/>
      <c r="K119"/>
      <c r="L119"/>
      <c r="M119"/>
    </row>
    <row r="120" spans="1:13" ht="16.2" customHeight="1" thickBot="1" x14ac:dyDescent="0.3">
      <c r="A120" s="193"/>
      <c r="B120" s="78" t="s">
        <v>125</v>
      </c>
      <c r="C120" s="26" t="s">
        <v>126</v>
      </c>
      <c r="D120" s="38"/>
      <c r="E120" s="38"/>
      <c r="F120" s="38"/>
      <c r="G120" s="38">
        <v>100</v>
      </c>
      <c r="H120" s="4">
        <v>100</v>
      </c>
      <c r="I120"/>
      <c r="J120"/>
      <c r="K120"/>
      <c r="L120"/>
      <c r="M120"/>
    </row>
    <row r="121" spans="1:13" ht="47.4" customHeight="1" thickBot="1" x14ac:dyDescent="0.3">
      <c r="A121" s="193"/>
      <c r="B121" s="78" t="s">
        <v>107</v>
      </c>
      <c r="C121" s="26" t="s">
        <v>127</v>
      </c>
      <c r="D121" s="38"/>
      <c r="E121" s="38"/>
      <c r="F121" s="38"/>
      <c r="G121" s="38">
        <v>100</v>
      </c>
      <c r="H121" s="4">
        <v>100</v>
      </c>
      <c r="I121"/>
      <c r="J121"/>
      <c r="K121"/>
      <c r="L121"/>
      <c r="M121"/>
    </row>
    <row r="122" spans="1:13" ht="16.2" customHeight="1" thickBot="1" x14ac:dyDescent="0.3">
      <c r="A122" s="193"/>
      <c r="B122" s="78" t="s">
        <v>109</v>
      </c>
      <c r="C122" s="26" t="s">
        <v>128</v>
      </c>
      <c r="D122" s="38" t="s">
        <v>49</v>
      </c>
      <c r="E122" s="38"/>
      <c r="F122" s="38"/>
      <c r="G122" s="38">
        <v>82</v>
      </c>
      <c r="H122" s="4">
        <v>79</v>
      </c>
      <c r="I122"/>
      <c r="J122"/>
      <c r="K122"/>
      <c r="L122"/>
      <c r="M122"/>
    </row>
    <row r="123" spans="1:13" ht="16.2" customHeight="1" thickBot="1" x14ac:dyDescent="0.3">
      <c r="A123" s="193"/>
      <c r="B123" s="78" t="s">
        <v>110</v>
      </c>
      <c r="C123" s="26" t="s">
        <v>129</v>
      </c>
      <c r="D123" s="38" t="s">
        <v>49</v>
      </c>
      <c r="E123" s="38"/>
      <c r="F123" s="38"/>
      <c r="G123" s="38">
        <v>85</v>
      </c>
      <c r="H123" s="4">
        <v>75</v>
      </c>
      <c r="I123"/>
      <c r="J123"/>
      <c r="K123"/>
      <c r="L123"/>
      <c r="M123"/>
    </row>
    <row r="124" spans="1:13" ht="16.2" customHeight="1" thickBot="1" x14ac:dyDescent="0.3">
      <c r="A124" s="193"/>
      <c r="B124" s="248" t="s">
        <v>131</v>
      </c>
      <c r="C124" s="249"/>
      <c r="D124" s="249"/>
      <c r="E124" s="249"/>
      <c r="F124" s="249"/>
      <c r="G124" s="249"/>
      <c r="H124" s="250"/>
      <c r="I124"/>
      <c r="J124"/>
      <c r="K124"/>
      <c r="L124"/>
      <c r="M124"/>
    </row>
    <row r="125" spans="1:13" ht="16.2" customHeight="1" thickBot="1" x14ac:dyDescent="0.3">
      <c r="A125" s="193"/>
      <c r="B125" s="78" t="s">
        <v>125</v>
      </c>
      <c r="C125" s="26" t="s">
        <v>126</v>
      </c>
      <c r="D125" s="38"/>
      <c r="E125" s="38"/>
      <c r="F125" s="38"/>
      <c r="G125" s="38">
        <v>100</v>
      </c>
      <c r="H125" s="4">
        <v>100</v>
      </c>
      <c r="I125"/>
      <c r="J125"/>
      <c r="K125"/>
      <c r="L125"/>
      <c r="M125"/>
    </row>
    <row r="126" spans="1:13" ht="47.4" customHeight="1" thickBot="1" x14ac:dyDescent="0.3">
      <c r="A126" s="193"/>
      <c r="B126" s="78" t="s">
        <v>107</v>
      </c>
      <c r="C126" s="26" t="s">
        <v>127</v>
      </c>
      <c r="D126" s="38"/>
      <c r="E126" s="38"/>
      <c r="F126" s="38"/>
      <c r="G126" s="38">
        <v>100</v>
      </c>
      <c r="H126" s="4">
        <v>50</v>
      </c>
      <c r="I126"/>
      <c r="J126"/>
      <c r="K126"/>
      <c r="L126"/>
      <c r="M126"/>
    </row>
    <row r="127" spans="1:13" ht="16.2" customHeight="1" thickBot="1" x14ac:dyDescent="0.3">
      <c r="A127" s="193"/>
      <c r="B127" s="78" t="s">
        <v>109</v>
      </c>
      <c r="C127" s="26" t="s">
        <v>128</v>
      </c>
      <c r="D127" s="38"/>
      <c r="E127" s="38"/>
      <c r="F127" s="38"/>
      <c r="G127" s="38">
        <v>60</v>
      </c>
      <c r="H127" s="4">
        <v>85</v>
      </c>
      <c r="I127"/>
      <c r="J127"/>
      <c r="K127"/>
      <c r="L127"/>
      <c r="M127"/>
    </row>
    <row r="128" spans="1:13" ht="16.2" customHeight="1" thickBot="1" x14ac:dyDescent="0.3">
      <c r="A128" s="194"/>
      <c r="B128" s="78" t="s">
        <v>110</v>
      </c>
      <c r="C128" s="26" t="s">
        <v>129</v>
      </c>
      <c r="D128" s="38"/>
      <c r="E128" s="38"/>
      <c r="F128" s="38"/>
      <c r="G128" s="38" t="s">
        <v>49</v>
      </c>
      <c r="H128" s="76" t="s">
        <v>49</v>
      </c>
      <c r="I128"/>
      <c r="J128"/>
      <c r="K128"/>
      <c r="L128"/>
      <c r="M128"/>
    </row>
    <row r="129" spans="1:13" ht="15.6" customHeight="1" thickBot="1" x14ac:dyDescent="0.3">
      <c r="A129" s="214" t="s">
        <v>132</v>
      </c>
      <c r="B129" s="238" t="s">
        <v>133</v>
      </c>
      <c r="C129" s="239"/>
      <c r="D129" s="239"/>
      <c r="E129" s="239"/>
      <c r="F129" s="239"/>
      <c r="G129" s="239"/>
      <c r="H129" s="240"/>
      <c r="I129"/>
      <c r="J129"/>
      <c r="K129"/>
      <c r="L129"/>
      <c r="M129"/>
    </row>
    <row r="130" spans="1:13" ht="16.2" customHeight="1" thickBot="1" x14ac:dyDescent="0.3">
      <c r="A130" s="215"/>
      <c r="B130" s="246" t="s">
        <v>134</v>
      </c>
      <c r="C130" s="26" t="s">
        <v>135</v>
      </c>
      <c r="D130" s="38">
        <v>0</v>
      </c>
      <c r="E130" s="38"/>
      <c r="F130" s="38"/>
      <c r="G130" s="38">
        <v>0</v>
      </c>
      <c r="H130" s="4">
        <v>0</v>
      </c>
      <c r="I130"/>
      <c r="J130"/>
      <c r="K130"/>
      <c r="L130"/>
      <c r="M130"/>
    </row>
    <row r="131" spans="1:13" ht="16.2" customHeight="1" thickBot="1" x14ac:dyDescent="0.3">
      <c r="A131" s="215"/>
      <c r="B131" s="247"/>
      <c r="C131" s="26" t="s">
        <v>136</v>
      </c>
      <c r="D131" s="38"/>
      <c r="E131" s="38"/>
      <c r="F131" s="38"/>
      <c r="G131" s="38">
        <v>0</v>
      </c>
      <c r="H131" s="4">
        <v>0</v>
      </c>
      <c r="I131"/>
      <c r="J131"/>
      <c r="K131"/>
      <c r="L131"/>
      <c r="M131"/>
    </row>
    <row r="132" spans="1:13" ht="16.2" customHeight="1" thickBot="1" x14ac:dyDescent="0.3">
      <c r="A132" s="216"/>
      <c r="B132" s="29" t="s">
        <v>137</v>
      </c>
      <c r="C132" s="26" t="s">
        <v>136</v>
      </c>
      <c r="D132" s="38"/>
      <c r="E132" s="38"/>
      <c r="F132" s="38"/>
      <c r="G132" s="38">
        <v>0</v>
      </c>
      <c r="H132" s="4">
        <v>0</v>
      </c>
      <c r="I132"/>
      <c r="J132"/>
      <c r="K132"/>
      <c r="L132"/>
      <c r="M132"/>
    </row>
    <row r="133" spans="1:13" ht="15.6" customHeight="1" thickBot="1" x14ac:dyDescent="0.3">
      <c r="A133" s="214" t="s">
        <v>138</v>
      </c>
      <c r="B133" s="238" t="s">
        <v>139</v>
      </c>
      <c r="C133" s="239"/>
      <c r="D133" s="239"/>
      <c r="E133" s="239"/>
      <c r="F133" s="239"/>
      <c r="G133" s="239"/>
      <c r="H133" s="240"/>
      <c r="I133"/>
      <c r="J133"/>
      <c r="K133"/>
      <c r="L133"/>
      <c r="M133"/>
    </row>
    <row r="134" spans="1:13" ht="16.2" customHeight="1" thickBot="1" x14ac:dyDescent="0.3">
      <c r="A134" s="215"/>
      <c r="B134" s="29" t="s">
        <v>140</v>
      </c>
      <c r="C134" s="36" t="s">
        <v>141</v>
      </c>
      <c r="D134" s="73"/>
      <c r="E134" s="73"/>
      <c r="F134" s="73"/>
      <c r="G134" s="73">
        <f>SUM(G135:G138)</f>
        <v>10</v>
      </c>
      <c r="H134" s="79">
        <f>SUM(H135:H138)</f>
        <v>5</v>
      </c>
      <c r="I134"/>
      <c r="J134"/>
      <c r="K134"/>
      <c r="L134"/>
      <c r="M134"/>
    </row>
    <row r="135" spans="1:13" ht="16.2" customHeight="1" thickBot="1" x14ac:dyDescent="0.3">
      <c r="A135" s="215"/>
      <c r="B135" s="78" t="s">
        <v>142</v>
      </c>
      <c r="C135" s="26" t="s">
        <v>141</v>
      </c>
      <c r="D135" s="80"/>
      <c r="E135" s="4"/>
      <c r="F135" s="38"/>
      <c r="G135" s="4">
        <v>5</v>
      </c>
      <c r="H135" s="4">
        <v>1</v>
      </c>
      <c r="I135"/>
      <c r="J135"/>
      <c r="K135"/>
      <c r="L135"/>
      <c r="M135"/>
    </row>
    <row r="136" spans="1:13" ht="16.2" customHeight="1" thickBot="1" x14ac:dyDescent="0.3">
      <c r="A136" s="215"/>
      <c r="B136" s="78" t="s">
        <v>143</v>
      </c>
      <c r="C136" s="26" t="s">
        <v>141</v>
      </c>
      <c r="D136" s="4"/>
      <c r="E136" s="4"/>
      <c r="F136" s="38"/>
      <c r="G136" s="4">
        <v>2</v>
      </c>
      <c r="H136" s="4">
        <v>1</v>
      </c>
      <c r="I136"/>
      <c r="J136"/>
      <c r="K136"/>
      <c r="L136"/>
      <c r="M136"/>
    </row>
    <row r="137" spans="1:13" ht="16.2" customHeight="1" thickBot="1" x14ac:dyDescent="0.3">
      <c r="A137" s="215"/>
      <c r="B137" s="78" t="s">
        <v>144</v>
      </c>
      <c r="C137" s="26" t="s">
        <v>141</v>
      </c>
      <c r="D137" s="4"/>
      <c r="E137" s="4"/>
      <c r="F137" s="38"/>
      <c r="G137" s="4">
        <v>3</v>
      </c>
      <c r="H137" s="4">
        <v>3</v>
      </c>
      <c r="I137"/>
      <c r="J137"/>
      <c r="K137"/>
      <c r="L137"/>
      <c r="M137"/>
    </row>
    <row r="138" spans="1:13" ht="16.2" customHeight="1" thickBot="1" x14ac:dyDescent="0.3">
      <c r="A138" s="215"/>
      <c r="B138" s="78" t="s">
        <v>145</v>
      </c>
      <c r="C138" s="26" t="s">
        <v>141</v>
      </c>
      <c r="D138" s="4"/>
      <c r="E138" s="4"/>
      <c r="F138" s="38"/>
      <c r="G138" s="4">
        <v>0</v>
      </c>
      <c r="H138" s="4">
        <v>0</v>
      </c>
      <c r="I138"/>
      <c r="J138"/>
      <c r="K138"/>
      <c r="L138"/>
      <c r="M138"/>
    </row>
    <row r="139" spans="1:13" ht="16.2" customHeight="1" thickBot="1" x14ac:dyDescent="0.3">
      <c r="A139" s="215"/>
      <c r="B139" s="29" t="s">
        <v>146</v>
      </c>
      <c r="C139" s="26" t="s">
        <v>141</v>
      </c>
      <c r="D139" s="73"/>
      <c r="E139" s="73"/>
      <c r="F139" s="73"/>
      <c r="G139" s="73">
        <f>SUM(G140:G143)</f>
        <v>3</v>
      </c>
      <c r="H139" s="79">
        <f>SUM(H140:H143)</f>
        <v>5</v>
      </c>
      <c r="I139"/>
      <c r="J139"/>
      <c r="K139"/>
      <c r="L139"/>
      <c r="M139"/>
    </row>
    <row r="140" spans="1:13" ht="16.2" customHeight="1" thickBot="1" x14ac:dyDescent="0.3">
      <c r="A140" s="215"/>
      <c r="B140" s="78" t="s">
        <v>142</v>
      </c>
      <c r="C140" s="26" t="s">
        <v>141</v>
      </c>
      <c r="D140" s="4"/>
      <c r="E140" s="4"/>
      <c r="F140" s="38"/>
      <c r="G140" s="4">
        <v>3</v>
      </c>
      <c r="H140" s="4">
        <v>1</v>
      </c>
      <c r="I140"/>
      <c r="J140"/>
      <c r="K140"/>
      <c r="L140"/>
      <c r="M140"/>
    </row>
    <row r="141" spans="1:13" ht="16.2" customHeight="1" thickBot="1" x14ac:dyDescent="0.3">
      <c r="A141" s="215"/>
      <c r="B141" s="78" t="s">
        <v>143</v>
      </c>
      <c r="C141" s="26" t="s">
        <v>141</v>
      </c>
      <c r="D141" s="4"/>
      <c r="E141" s="4"/>
      <c r="F141" s="38"/>
      <c r="G141" s="4">
        <v>0</v>
      </c>
      <c r="H141" s="4">
        <v>1</v>
      </c>
      <c r="I141"/>
      <c r="J141"/>
      <c r="K141"/>
      <c r="L141"/>
      <c r="M141"/>
    </row>
    <row r="142" spans="1:13" ht="16.2" customHeight="1" thickBot="1" x14ac:dyDescent="0.3">
      <c r="A142" s="215"/>
      <c r="B142" s="78" t="s">
        <v>144</v>
      </c>
      <c r="C142" s="26" t="s">
        <v>141</v>
      </c>
      <c r="D142" s="4"/>
      <c r="E142" s="4"/>
      <c r="F142" s="38"/>
      <c r="G142" s="4">
        <v>0</v>
      </c>
      <c r="H142" s="4">
        <v>3</v>
      </c>
      <c r="I142"/>
      <c r="J142"/>
      <c r="K142"/>
      <c r="L142"/>
      <c r="M142"/>
    </row>
    <row r="143" spans="1:13" ht="16.2" customHeight="1" thickBot="1" x14ac:dyDescent="0.3">
      <c r="A143" s="215"/>
      <c r="B143" s="78" t="s">
        <v>147</v>
      </c>
      <c r="C143" s="26" t="s">
        <v>141</v>
      </c>
      <c r="D143" s="4"/>
      <c r="E143" s="4"/>
      <c r="F143" s="38"/>
      <c r="G143" s="4">
        <v>0</v>
      </c>
      <c r="H143" s="4">
        <v>0</v>
      </c>
      <c r="I143"/>
      <c r="J143"/>
      <c r="K143"/>
      <c r="L143"/>
      <c r="M143"/>
    </row>
    <row r="144" spans="1:13" ht="16.2" customHeight="1" thickBot="1" x14ac:dyDescent="0.3">
      <c r="A144" s="215"/>
      <c r="B144" s="29" t="s">
        <v>148</v>
      </c>
      <c r="C144" s="26" t="s">
        <v>141</v>
      </c>
      <c r="D144" s="73"/>
      <c r="E144" s="73"/>
      <c r="F144" s="73"/>
      <c r="G144" s="73">
        <f>SUM(G145:G148)</f>
        <v>5</v>
      </c>
      <c r="H144" s="79">
        <f>SUM(H145:H148)</f>
        <v>4</v>
      </c>
      <c r="I144"/>
      <c r="J144"/>
      <c r="K144"/>
      <c r="L144"/>
      <c r="M144"/>
    </row>
    <row r="145" spans="1:13" ht="16.2" customHeight="1" thickBot="1" x14ac:dyDescent="0.3">
      <c r="A145" s="215"/>
      <c r="B145" s="78" t="s">
        <v>142</v>
      </c>
      <c r="C145" s="26" t="s">
        <v>141</v>
      </c>
      <c r="D145" s="4"/>
      <c r="E145" s="4"/>
      <c r="F145" s="38"/>
      <c r="G145" s="4">
        <v>2</v>
      </c>
      <c r="H145" s="4">
        <v>1</v>
      </c>
      <c r="I145"/>
      <c r="J145"/>
      <c r="K145"/>
      <c r="L145"/>
      <c r="M145"/>
    </row>
    <row r="146" spans="1:13" ht="16.2" customHeight="1" thickBot="1" x14ac:dyDescent="0.3">
      <c r="A146" s="215"/>
      <c r="B146" s="78" t="s">
        <v>143</v>
      </c>
      <c r="C146" s="26" t="s">
        <v>141</v>
      </c>
      <c r="D146" s="4"/>
      <c r="E146" s="4"/>
      <c r="F146" s="38"/>
      <c r="G146" s="4">
        <v>0</v>
      </c>
      <c r="H146" s="4">
        <v>0</v>
      </c>
      <c r="I146"/>
      <c r="J146"/>
      <c r="K146"/>
      <c r="L146"/>
      <c r="M146"/>
    </row>
    <row r="147" spans="1:13" ht="16.2" customHeight="1" thickBot="1" x14ac:dyDescent="0.3">
      <c r="A147" s="215"/>
      <c r="B147" s="78" t="s">
        <v>144</v>
      </c>
      <c r="C147" s="26" t="s">
        <v>141</v>
      </c>
      <c r="D147" s="4"/>
      <c r="E147" s="4"/>
      <c r="F147" s="38"/>
      <c r="G147" s="4">
        <v>3</v>
      </c>
      <c r="H147" s="4">
        <v>3</v>
      </c>
      <c r="I147"/>
      <c r="J147"/>
      <c r="K147"/>
      <c r="L147"/>
      <c r="M147"/>
    </row>
    <row r="148" spans="1:13" ht="16.2" customHeight="1" thickBot="1" x14ac:dyDescent="0.3">
      <c r="A148" s="216"/>
      <c r="B148" s="78" t="s">
        <v>147</v>
      </c>
      <c r="C148" s="26" t="s">
        <v>141</v>
      </c>
      <c r="D148" s="4"/>
      <c r="E148" s="4"/>
      <c r="F148" s="38"/>
      <c r="G148" s="4">
        <v>0</v>
      </c>
      <c r="H148" s="4">
        <v>0</v>
      </c>
      <c r="I148"/>
      <c r="J148"/>
      <c r="K148"/>
      <c r="L148"/>
      <c r="M148"/>
    </row>
    <row r="149" spans="1:13" ht="15.6" customHeight="1" thickBot="1" x14ac:dyDescent="0.3">
      <c r="A149" s="214" t="s">
        <v>149</v>
      </c>
      <c r="B149" s="238" t="s">
        <v>150</v>
      </c>
      <c r="C149" s="239"/>
      <c r="D149" s="239"/>
      <c r="E149" s="239"/>
      <c r="F149" s="239"/>
      <c r="G149" s="239"/>
      <c r="H149" s="240"/>
      <c r="I149"/>
      <c r="J149"/>
      <c r="K149"/>
      <c r="L149"/>
      <c r="M149"/>
    </row>
    <row r="150" spans="1:13" ht="16.2" customHeight="1" thickBot="1" x14ac:dyDescent="0.3">
      <c r="A150" s="215"/>
      <c r="B150" s="53" t="s">
        <v>151</v>
      </c>
      <c r="C150" s="26" t="s">
        <v>141</v>
      </c>
      <c r="D150" s="4"/>
      <c r="E150" s="4"/>
      <c r="F150" s="38"/>
      <c r="G150" s="4">
        <v>0</v>
      </c>
      <c r="H150" s="4">
        <v>0</v>
      </c>
      <c r="I150"/>
      <c r="J150"/>
      <c r="K150"/>
      <c r="L150"/>
      <c r="M150"/>
    </row>
    <row r="151" spans="1:13" ht="16.2" customHeight="1" thickBot="1" x14ac:dyDescent="0.3">
      <c r="A151" s="215"/>
      <c r="B151" s="53" t="s">
        <v>152</v>
      </c>
      <c r="C151" s="26" t="s">
        <v>63</v>
      </c>
      <c r="D151" s="4"/>
      <c r="E151" s="4"/>
      <c r="F151" s="38"/>
      <c r="G151" s="4">
        <v>0</v>
      </c>
      <c r="H151" s="4">
        <v>0</v>
      </c>
      <c r="I151"/>
      <c r="J151"/>
      <c r="K151"/>
      <c r="L151"/>
      <c r="M151"/>
    </row>
    <row r="152" spans="1:13" ht="16.2" customHeight="1" thickBot="1" x14ac:dyDescent="0.3">
      <c r="A152" s="215"/>
      <c r="B152" s="253" t="s">
        <v>153</v>
      </c>
      <c r="C152" s="254"/>
      <c r="D152" s="254"/>
      <c r="E152" s="254"/>
      <c r="F152" s="254"/>
      <c r="G152" s="254"/>
      <c r="H152" s="255"/>
      <c r="I152"/>
      <c r="J152"/>
      <c r="K152"/>
      <c r="L152"/>
      <c r="M152"/>
    </row>
    <row r="153" spans="1:13" ht="16.2" customHeight="1" thickBot="1" x14ac:dyDescent="0.3">
      <c r="A153" s="215"/>
      <c r="B153" s="81" t="s">
        <v>154</v>
      </c>
      <c r="C153" s="26" t="s">
        <v>141</v>
      </c>
      <c r="D153" s="4"/>
      <c r="E153" s="4"/>
      <c r="F153" s="38"/>
      <c r="G153" s="4">
        <v>0</v>
      </c>
      <c r="H153" s="4">
        <v>0</v>
      </c>
      <c r="I153"/>
      <c r="J153"/>
      <c r="K153"/>
      <c r="L153"/>
      <c r="M153"/>
    </row>
    <row r="154" spans="1:13" ht="16.2" customHeight="1" thickBot="1" x14ac:dyDescent="0.3">
      <c r="A154" s="215"/>
      <c r="B154" s="81" t="s">
        <v>155</v>
      </c>
      <c r="C154" s="26" t="s">
        <v>63</v>
      </c>
      <c r="D154" s="4"/>
      <c r="E154" s="4"/>
      <c r="F154" s="38"/>
      <c r="G154" s="4">
        <v>0</v>
      </c>
      <c r="H154" s="4">
        <v>0</v>
      </c>
      <c r="I154"/>
      <c r="J154"/>
      <c r="K154"/>
      <c r="L154"/>
      <c r="M154"/>
    </row>
    <row r="155" spans="1:13" ht="16.2" customHeight="1" thickBot="1" x14ac:dyDescent="0.3">
      <c r="A155" s="215"/>
      <c r="B155" s="253" t="s">
        <v>156</v>
      </c>
      <c r="C155" s="254"/>
      <c r="D155" s="254"/>
      <c r="E155" s="254"/>
      <c r="F155" s="254"/>
      <c r="G155" s="254"/>
      <c r="H155" s="255"/>
      <c r="I155"/>
      <c r="J155"/>
      <c r="K155"/>
      <c r="L155"/>
      <c r="M155"/>
    </row>
    <row r="156" spans="1:13" ht="16.2" customHeight="1" thickBot="1" x14ac:dyDescent="0.3">
      <c r="A156" s="215"/>
      <c r="B156" s="81" t="s">
        <v>154</v>
      </c>
      <c r="C156" s="26" t="s">
        <v>141</v>
      </c>
      <c r="D156" s="4"/>
      <c r="E156" s="4"/>
      <c r="F156" s="38"/>
      <c r="G156" s="4">
        <v>0</v>
      </c>
      <c r="H156" s="4">
        <v>0</v>
      </c>
      <c r="I156"/>
      <c r="J156"/>
      <c r="K156"/>
      <c r="L156"/>
      <c r="M156"/>
    </row>
    <row r="157" spans="1:13" ht="16.2" customHeight="1" thickBot="1" x14ac:dyDescent="0.3">
      <c r="A157" s="215"/>
      <c r="B157" s="253" t="s">
        <v>157</v>
      </c>
      <c r="C157" s="254"/>
      <c r="D157" s="254"/>
      <c r="E157" s="254"/>
      <c r="F157" s="254"/>
      <c r="G157" s="254"/>
      <c r="H157" s="255"/>
      <c r="I157"/>
      <c r="J157"/>
      <c r="K157"/>
      <c r="L157"/>
      <c r="M157"/>
    </row>
    <row r="158" spans="1:13" ht="16.2" customHeight="1" thickBot="1" x14ac:dyDescent="0.3">
      <c r="A158" s="216"/>
      <c r="B158" s="81" t="s">
        <v>154</v>
      </c>
      <c r="C158" s="26" t="s">
        <v>141</v>
      </c>
      <c r="D158" s="4"/>
      <c r="E158" s="4"/>
      <c r="F158" s="38"/>
      <c r="G158" s="4">
        <v>0</v>
      </c>
      <c r="H158" s="4">
        <v>0</v>
      </c>
      <c r="I158"/>
      <c r="J158"/>
      <c r="K158"/>
      <c r="L158"/>
      <c r="M158"/>
    </row>
    <row r="159" spans="1:13" ht="16.2" customHeight="1" thickBot="1" x14ac:dyDescent="0.3">
      <c r="A159" s="34"/>
      <c r="B159" s="238" t="s">
        <v>158</v>
      </c>
      <c r="C159" s="239"/>
      <c r="D159" s="239"/>
      <c r="E159" s="239"/>
      <c r="F159" s="239"/>
      <c r="G159" s="239"/>
      <c r="H159" s="240"/>
      <c r="I159"/>
      <c r="J159"/>
      <c r="K159"/>
      <c r="L159"/>
      <c r="M159"/>
    </row>
    <row r="160" spans="1:13" ht="16.2" customHeight="1" thickBot="1" x14ac:dyDescent="0.3">
      <c r="A160" s="34" t="s">
        <v>159</v>
      </c>
      <c r="B160" s="29" t="s">
        <v>160</v>
      </c>
      <c r="C160" s="26" t="s">
        <v>161</v>
      </c>
      <c r="D160" s="82"/>
      <c r="E160" s="82"/>
      <c r="F160" s="82"/>
      <c r="G160" s="83">
        <v>100</v>
      </c>
      <c r="H160" s="39"/>
      <c r="I160"/>
      <c r="J160"/>
      <c r="K160"/>
      <c r="L160"/>
      <c r="M160"/>
    </row>
    <row r="161" spans="1:13" ht="16.2" customHeight="1" thickBot="1" x14ac:dyDescent="0.3">
      <c r="A161" s="34" t="s">
        <v>162</v>
      </c>
      <c r="B161" s="29" t="s">
        <v>163</v>
      </c>
      <c r="C161" s="26" t="s">
        <v>161</v>
      </c>
      <c r="D161" s="84"/>
      <c r="E161" s="84"/>
      <c r="F161" s="84"/>
      <c r="G161" s="4">
        <v>3</v>
      </c>
      <c r="H161" s="39"/>
      <c r="I161"/>
      <c r="J161"/>
      <c r="K161"/>
      <c r="L161"/>
      <c r="M161"/>
    </row>
    <row r="162" spans="1:13" ht="15.6" customHeight="1" thickBot="1" x14ac:dyDescent="0.3">
      <c r="A162" s="243" t="s">
        <v>164</v>
      </c>
      <c r="B162" s="244"/>
      <c r="C162" s="244"/>
      <c r="D162" s="244"/>
      <c r="E162" s="244"/>
      <c r="F162" s="244"/>
      <c r="G162" s="244"/>
      <c r="H162" s="245"/>
      <c r="I162"/>
      <c r="J162"/>
      <c r="K162"/>
      <c r="L162"/>
      <c r="M162"/>
    </row>
    <row r="163" spans="1:13" ht="15.6" customHeight="1" thickBot="1" x14ac:dyDescent="0.3">
      <c r="A163" s="192" t="s">
        <v>42</v>
      </c>
      <c r="B163" s="243" t="s">
        <v>165</v>
      </c>
      <c r="C163" s="244"/>
      <c r="D163" s="244"/>
      <c r="E163" s="244"/>
      <c r="F163" s="244"/>
      <c r="G163" s="244"/>
      <c r="H163" s="245"/>
      <c r="I163"/>
      <c r="J163"/>
      <c r="K163"/>
      <c r="L163"/>
      <c r="M163"/>
    </row>
    <row r="164" spans="1:13" ht="16.2" customHeight="1" thickBot="1" x14ac:dyDescent="0.3">
      <c r="A164" s="193"/>
      <c r="B164" s="25" t="s">
        <v>166</v>
      </c>
      <c r="C164" s="26" t="s">
        <v>10</v>
      </c>
      <c r="D164" s="4"/>
      <c r="E164" s="3"/>
      <c r="F164" s="85"/>
      <c r="G164" s="3"/>
      <c r="H164" s="15">
        <f>H165+H167+H169</f>
        <v>197.60509071999996</v>
      </c>
      <c r="I164"/>
      <c r="J164"/>
      <c r="K164"/>
      <c r="L164"/>
      <c r="M164"/>
    </row>
    <row r="165" spans="1:13" ht="16.2" customHeight="1" thickBot="1" x14ac:dyDescent="0.3">
      <c r="A165" s="193"/>
      <c r="B165" s="241" t="s">
        <v>167</v>
      </c>
      <c r="C165" s="26" t="s">
        <v>10</v>
      </c>
      <c r="D165" s="4"/>
      <c r="E165" s="3"/>
      <c r="F165" s="3"/>
      <c r="G165" s="3"/>
      <c r="H165" s="15">
        <f>33209043.8/10^6</f>
        <v>33.209043800000003</v>
      </c>
      <c r="I165"/>
      <c r="J165"/>
      <c r="K165"/>
      <c r="L165"/>
      <c r="M165"/>
    </row>
    <row r="166" spans="1:13" ht="16.2" customHeight="1" thickBot="1" x14ac:dyDescent="0.3">
      <c r="A166" s="193"/>
      <c r="B166" s="242"/>
      <c r="C166" s="26" t="s">
        <v>168</v>
      </c>
      <c r="D166" s="4"/>
      <c r="E166" s="3"/>
      <c r="F166" s="3"/>
      <c r="G166" s="4"/>
      <c r="H166" s="15">
        <f>H165/$H$164*100</f>
        <v>16.805763292331445</v>
      </c>
      <c r="I166"/>
      <c r="J166"/>
      <c r="K166"/>
      <c r="L166"/>
      <c r="M166"/>
    </row>
    <row r="167" spans="1:13" ht="16.2" customHeight="1" thickBot="1" x14ac:dyDescent="0.3">
      <c r="A167" s="193"/>
      <c r="B167" s="241" t="s">
        <v>18</v>
      </c>
      <c r="C167" s="26" t="s">
        <v>10</v>
      </c>
      <c r="D167" s="4"/>
      <c r="E167" s="4"/>
      <c r="F167" s="4"/>
      <c r="G167" s="3"/>
      <c r="H167" s="15">
        <f>164108009.54/10^6</f>
        <v>164.10800953999998</v>
      </c>
      <c r="I167"/>
      <c r="J167"/>
      <c r="K167"/>
      <c r="L167"/>
      <c r="M167"/>
    </row>
    <row r="168" spans="1:13" ht="16.2" customHeight="1" thickBot="1" x14ac:dyDescent="0.3">
      <c r="A168" s="193"/>
      <c r="B168" s="242"/>
      <c r="C168" s="26" t="s">
        <v>168</v>
      </c>
      <c r="D168" s="4"/>
      <c r="E168" s="4"/>
      <c r="F168" s="4"/>
      <c r="G168" s="4"/>
      <c r="H168" s="15">
        <f>H167/$H$164*100</f>
        <v>83.048472558096051</v>
      </c>
      <c r="I168"/>
      <c r="J168"/>
      <c r="K168"/>
      <c r="L168"/>
      <c r="M168"/>
    </row>
    <row r="169" spans="1:13" ht="16.2" customHeight="1" thickBot="1" x14ac:dyDescent="0.3">
      <c r="A169" s="193"/>
      <c r="B169" s="241" t="s">
        <v>169</v>
      </c>
      <c r="C169" s="26" t="s">
        <v>10</v>
      </c>
      <c r="D169" s="4"/>
      <c r="E169" s="3"/>
      <c r="F169" s="3"/>
      <c r="G169" s="3"/>
      <c r="H169" s="15">
        <f>288037.38/10^6</f>
        <v>0.28803738000000001</v>
      </c>
      <c r="I169"/>
      <c r="J169"/>
      <c r="K169"/>
      <c r="L169"/>
      <c r="M169"/>
    </row>
    <row r="170" spans="1:13" ht="16.2" customHeight="1" thickBot="1" x14ac:dyDescent="0.3">
      <c r="A170" s="193"/>
      <c r="B170" s="242"/>
      <c r="C170" s="26" t="s">
        <v>168</v>
      </c>
      <c r="D170" s="4"/>
      <c r="E170" s="3"/>
      <c r="F170" s="3"/>
      <c r="G170" s="4"/>
      <c r="H170" s="15">
        <f>H169/$H$164*100</f>
        <v>0.14576414957251263</v>
      </c>
      <c r="I170"/>
      <c r="J170"/>
      <c r="K170"/>
      <c r="L170"/>
      <c r="M170"/>
    </row>
    <row r="171" spans="1:13" ht="15.6" customHeight="1" thickBot="1" x14ac:dyDescent="0.3">
      <c r="A171" s="193"/>
      <c r="B171" s="238" t="s">
        <v>170</v>
      </c>
      <c r="C171" s="239"/>
      <c r="D171" s="239"/>
      <c r="E171" s="239"/>
      <c r="F171" s="239"/>
      <c r="G171" s="239"/>
      <c r="H171" s="240"/>
      <c r="I171"/>
      <c r="J171"/>
      <c r="K171"/>
      <c r="L171"/>
      <c r="M171"/>
    </row>
    <row r="172" spans="1:13" ht="16.2" customHeight="1" thickBot="1" x14ac:dyDescent="0.3">
      <c r="A172" s="193"/>
      <c r="B172" s="29" t="s">
        <v>171</v>
      </c>
      <c r="C172" s="26" t="s">
        <v>10</v>
      </c>
      <c r="D172" s="4"/>
      <c r="E172" s="3"/>
      <c r="F172" s="3"/>
      <c r="G172" s="3"/>
      <c r="H172" s="3">
        <v>43.76</v>
      </c>
      <c r="I172"/>
      <c r="J172"/>
      <c r="K172"/>
      <c r="L172"/>
      <c r="M172"/>
    </row>
    <row r="173" spans="1:13" ht="16.2" customHeight="1" thickBot="1" x14ac:dyDescent="0.3">
      <c r="A173" s="193"/>
      <c r="B173" s="251" t="s">
        <v>172</v>
      </c>
      <c r="C173" s="26" t="s">
        <v>10</v>
      </c>
      <c r="D173" s="4"/>
      <c r="E173" s="3"/>
      <c r="F173" s="3"/>
      <c r="G173" s="3"/>
      <c r="H173" s="15">
        <f>(H174*(80400/(20*8)))/1000000</f>
        <v>16.242307499999999</v>
      </c>
      <c r="I173" s="69"/>
      <c r="J173"/>
      <c r="K173"/>
      <c r="L173" s="69"/>
      <c r="M173" s="69"/>
    </row>
    <row r="174" spans="1:13" ht="16.2" customHeight="1" thickBot="1" x14ac:dyDescent="0.3">
      <c r="A174" s="193"/>
      <c r="B174" s="252"/>
      <c r="C174" s="26" t="s">
        <v>173</v>
      </c>
      <c r="D174" s="9"/>
      <c r="E174" s="32"/>
      <c r="F174" s="32"/>
      <c r="G174" s="9"/>
      <c r="H174" s="9">
        <v>32323</v>
      </c>
      <c r="I174"/>
      <c r="J174"/>
      <c r="K174"/>
      <c r="L174"/>
      <c r="M174"/>
    </row>
    <row r="175" spans="1:13" ht="16.2" customHeight="1" thickBot="1" x14ac:dyDescent="0.3">
      <c r="A175" s="193"/>
      <c r="B175" s="25" t="s">
        <v>174</v>
      </c>
      <c r="C175" s="26" t="s">
        <v>10</v>
      </c>
      <c r="D175" s="4"/>
      <c r="E175" s="4"/>
      <c r="F175" s="4"/>
      <c r="G175" s="3"/>
      <c r="H175" s="3">
        <v>180.97</v>
      </c>
      <c r="I175"/>
      <c r="J175"/>
      <c r="K175"/>
      <c r="L175"/>
      <c r="M175"/>
    </row>
    <row r="176" spans="1:13" ht="16.2" customHeight="1" thickBot="1" x14ac:dyDescent="0.3">
      <c r="A176" s="194"/>
      <c r="B176" s="25" t="s">
        <v>175</v>
      </c>
      <c r="C176" s="26" t="s">
        <v>10</v>
      </c>
      <c r="D176" s="4"/>
      <c r="E176" s="4"/>
      <c r="F176" s="4"/>
      <c r="G176" s="4"/>
      <c r="H176" s="3">
        <v>14.89</v>
      </c>
      <c r="I176"/>
      <c r="J176"/>
      <c r="K176" s="69"/>
      <c r="L176"/>
      <c r="M176" s="69"/>
    </row>
    <row r="177" spans="1:13" ht="15.6" customHeight="1" thickBot="1" x14ac:dyDescent="0.3">
      <c r="A177" s="192" t="s">
        <v>176</v>
      </c>
      <c r="B177" s="243" t="s">
        <v>177</v>
      </c>
      <c r="C177" s="244"/>
      <c r="D177" s="244"/>
      <c r="E177" s="244"/>
      <c r="F177" s="244"/>
      <c r="G177" s="244"/>
      <c r="H177" s="245"/>
      <c r="I177"/>
      <c r="J177"/>
      <c r="K177"/>
      <c r="L177"/>
      <c r="M177"/>
    </row>
    <row r="178" spans="1:13" ht="31.8" customHeight="1" thickBot="1" x14ac:dyDescent="0.3">
      <c r="A178" s="193"/>
      <c r="B178" s="29" t="s">
        <v>178</v>
      </c>
      <c r="C178" s="26" t="s">
        <v>22</v>
      </c>
      <c r="D178" s="4">
        <v>100</v>
      </c>
      <c r="E178" s="4"/>
      <c r="F178" s="4"/>
      <c r="G178" s="4">
        <v>100</v>
      </c>
      <c r="H178" s="4">
        <v>100</v>
      </c>
      <c r="I178"/>
      <c r="J178"/>
      <c r="K178" s="86"/>
      <c r="L178" s="87"/>
      <c r="M178" s="86"/>
    </row>
    <row r="179" spans="1:13" ht="16.2" customHeight="1" thickBot="1" x14ac:dyDescent="0.3">
      <c r="A179" s="193"/>
      <c r="B179" s="25" t="s">
        <v>179</v>
      </c>
      <c r="C179" s="26" t="s">
        <v>22</v>
      </c>
      <c r="D179" s="4" t="s">
        <v>49</v>
      </c>
      <c r="E179" s="4"/>
      <c r="F179" s="88"/>
      <c r="G179" s="88">
        <v>86.2</v>
      </c>
      <c r="H179" s="4">
        <v>89.24</v>
      </c>
      <c r="I179"/>
      <c r="J179"/>
      <c r="K179" s="69"/>
      <c r="L179"/>
      <c r="M179" s="69"/>
    </row>
    <row r="180" spans="1:13" ht="16.2" customHeight="1" thickBot="1" x14ac:dyDescent="0.3">
      <c r="A180" s="193"/>
      <c r="B180" s="25" t="s">
        <v>180</v>
      </c>
      <c r="C180" s="26" t="s">
        <v>22</v>
      </c>
      <c r="D180" s="4" t="s">
        <v>49</v>
      </c>
      <c r="E180" s="4"/>
      <c r="F180" s="4"/>
      <c r="G180" s="4" t="s">
        <v>181</v>
      </c>
      <c r="H180" s="4" t="s">
        <v>181</v>
      </c>
      <c r="I180"/>
      <c r="J180"/>
      <c r="K180"/>
      <c r="L180"/>
      <c r="M180"/>
    </row>
    <row r="181" spans="1:13" ht="16.2" customHeight="1" thickBot="1" x14ac:dyDescent="0.3">
      <c r="A181" s="194"/>
      <c r="B181" s="25" t="s">
        <v>182</v>
      </c>
      <c r="C181" s="26" t="s">
        <v>22</v>
      </c>
      <c r="D181" s="4" t="s">
        <v>49</v>
      </c>
      <c r="E181" s="4"/>
      <c r="F181" s="4"/>
      <c r="G181" s="4" t="s">
        <v>181</v>
      </c>
      <c r="H181" s="4" t="s">
        <v>181</v>
      </c>
      <c r="I181"/>
      <c r="J181"/>
      <c r="K181"/>
      <c r="L181"/>
      <c r="M181"/>
    </row>
    <row r="182" spans="1:13" ht="15.6" customHeight="1" thickBot="1" x14ac:dyDescent="0.3">
      <c r="A182" s="243" t="s">
        <v>183</v>
      </c>
      <c r="B182" s="244"/>
      <c r="C182" s="244"/>
      <c r="D182" s="244"/>
      <c r="E182" s="244"/>
      <c r="F182" s="244"/>
      <c r="G182" s="244"/>
      <c r="H182" s="245"/>
      <c r="I182"/>
      <c r="J182"/>
      <c r="K182"/>
      <c r="L182"/>
      <c r="M182"/>
    </row>
    <row r="183" spans="1:13" ht="15.6" customHeight="1" thickBot="1" x14ac:dyDescent="0.3">
      <c r="A183" s="192" t="s">
        <v>42</v>
      </c>
      <c r="B183" s="243" t="s">
        <v>184</v>
      </c>
      <c r="C183" s="244"/>
      <c r="D183" s="244"/>
      <c r="E183" s="244"/>
      <c r="F183" s="244"/>
      <c r="G183" s="244"/>
      <c r="H183" s="245"/>
      <c r="I183"/>
      <c r="J183"/>
      <c r="K183"/>
      <c r="L183"/>
      <c r="M183"/>
    </row>
    <row r="184" spans="1:13" ht="18" customHeight="1" thickBot="1" x14ac:dyDescent="0.3">
      <c r="A184" s="194"/>
      <c r="B184" s="25" t="s">
        <v>185</v>
      </c>
      <c r="C184" s="26" t="s">
        <v>186</v>
      </c>
      <c r="D184" s="71"/>
      <c r="E184" s="71"/>
      <c r="F184" s="71"/>
      <c r="G184" s="71">
        <v>100</v>
      </c>
      <c r="H184" s="71">
        <v>100</v>
      </c>
      <c r="I184"/>
      <c r="J184"/>
      <c r="K184"/>
      <c r="L184"/>
      <c r="M184"/>
    </row>
    <row r="185" spans="1:13" ht="15.6" customHeight="1" thickBot="1" x14ac:dyDescent="0.3">
      <c r="A185" s="243" t="s">
        <v>187</v>
      </c>
      <c r="B185" s="244"/>
      <c r="C185" s="244"/>
      <c r="D185" s="244"/>
      <c r="E185" s="244"/>
      <c r="F185" s="244"/>
      <c r="G185" s="244"/>
      <c r="H185" s="245"/>
      <c r="I185"/>
      <c r="J185"/>
      <c r="K185"/>
      <c r="L185"/>
      <c r="M185"/>
    </row>
    <row r="186" spans="1:13" ht="16.2" customHeight="1" thickBot="1" x14ac:dyDescent="0.3">
      <c r="A186" s="192" t="s">
        <v>42</v>
      </c>
      <c r="B186" s="25" t="s">
        <v>188</v>
      </c>
      <c r="C186" s="26" t="s">
        <v>22</v>
      </c>
      <c r="D186" s="4">
        <v>84.6</v>
      </c>
      <c r="E186" s="4"/>
      <c r="F186" s="4"/>
      <c r="G186" s="4">
        <v>89.1</v>
      </c>
      <c r="H186" s="3">
        <v>92</v>
      </c>
      <c r="I186"/>
      <c r="J186"/>
      <c r="K186"/>
      <c r="L186"/>
      <c r="M186"/>
    </row>
    <row r="187" spans="1:13" ht="16.2" customHeight="1" thickBot="1" x14ac:dyDescent="0.3">
      <c r="A187" s="193"/>
      <c r="B187" s="25" t="s">
        <v>189</v>
      </c>
      <c r="C187" s="26" t="s">
        <v>190</v>
      </c>
      <c r="D187" s="4">
        <v>100</v>
      </c>
      <c r="E187" s="4"/>
      <c r="F187" s="4"/>
      <c r="G187" s="4">
        <v>100</v>
      </c>
      <c r="H187" s="4">
        <v>100</v>
      </c>
      <c r="I187"/>
      <c r="J187"/>
      <c r="K187"/>
      <c r="L187"/>
      <c r="M187"/>
    </row>
    <row r="188" spans="1:13" ht="16.2" customHeight="1" thickBot="1" x14ac:dyDescent="0.3">
      <c r="A188" s="193"/>
      <c r="B188" s="25" t="s">
        <v>191</v>
      </c>
      <c r="C188" s="26" t="s">
        <v>22</v>
      </c>
      <c r="D188" s="4" t="s">
        <v>49</v>
      </c>
      <c r="E188" s="4"/>
      <c r="F188" s="4"/>
      <c r="G188" s="4">
        <v>88.6</v>
      </c>
      <c r="H188" s="4">
        <v>90</v>
      </c>
      <c r="I188"/>
      <c r="J188"/>
      <c r="K188"/>
      <c r="L188"/>
      <c r="M188"/>
    </row>
    <row r="189" spans="1:13" ht="16.2" customHeight="1" thickBot="1" x14ac:dyDescent="0.3">
      <c r="A189" s="193"/>
      <c r="B189" s="25" t="s">
        <v>192</v>
      </c>
      <c r="C189" s="26" t="s">
        <v>193</v>
      </c>
      <c r="D189" s="4" t="s">
        <v>49</v>
      </c>
      <c r="E189" s="4"/>
      <c r="F189" s="4"/>
      <c r="G189" s="4" t="s">
        <v>49</v>
      </c>
      <c r="H189" s="4">
        <v>100</v>
      </c>
      <c r="I189"/>
      <c r="J189"/>
      <c r="K189"/>
      <c r="L189"/>
      <c r="M189"/>
    </row>
    <row r="190" spans="1:13" ht="16.2" customHeight="1" thickBot="1" x14ac:dyDescent="0.3">
      <c r="A190" s="194"/>
      <c r="B190" s="25" t="s">
        <v>194</v>
      </c>
      <c r="C190" s="26" t="s">
        <v>193</v>
      </c>
      <c r="D190" s="4" t="s">
        <v>49</v>
      </c>
      <c r="E190" s="4"/>
      <c r="F190" s="4"/>
      <c r="G190" s="4" t="s">
        <v>49</v>
      </c>
      <c r="H190" s="4">
        <v>100</v>
      </c>
      <c r="I190"/>
      <c r="J190"/>
      <c r="K190"/>
      <c r="L190"/>
      <c r="M190"/>
    </row>
    <row r="192" spans="1:13" ht="16.8" customHeight="1" x14ac:dyDescent="0.25">
      <c r="A192" s="41" t="s">
        <v>23</v>
      </c>
      <c r="B192"/>
      <c r="C192"/>
      <c r="D192"/>
      <c r="E192"/>
      <c r="F192"/>
      <c r="G192"/>
      <c r="H192"/>
      <c r="I192"/>
      <c r="J192"/>
      <c r="K192"/>
      <c r="L192"/>
      <c r="M192"/>
    </row>
    <row r="193" spans="1:13" ht="16.8" customHeight="1" x14ac:dyDescent="0.25">
      <c r="A193" s="89" t="s">
        <v>195</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34.59765625" style="17" customWidth="1"/>
  </cols>
  <sheetData>
    <row r="1" spans="1:8" ht="17.399999999999999" customHeight="1" x14ac:dyDescent="0.25">
      <c r="A1" s="256"/>
      <c r="B1" s="257"/>
      <c r="C1" s="257"/>
      <c r="D1" s="257"/>
      <c r="E1" s="257"/>
      <c r="F1" s="257"/>
      <c r="G1" s="257"/>
      <c r="H1" s="258"/>
    </row>
    <row r="2" spans="1:8" ht="20.399999999999999" customHeight="1" x14ac:dyDescent="0.25">
      <c r="A2" s="259" t="s">
        <v>196</v>
      </c>
      <c r="B2" s="260"/>
      <c r="C2" s="260"/>
      <c r="D2" s="260"/>
      <c r="E2" s="260"/>
      <c r="F2" s="260"/>
      <c r="G2" s="260"/>
      <c r="H2" s="261"/>
    </row>
    <row r="3" spans="1:8" ht="18" customHeight="1" thickBot="1" x14ac:dyDescent="0.3">
      <c r="A3" s="262"/>
      <c r="B3" s="263"/>
      <c r="C3" s="263"/>
      <c r="D3" s="263"/>
      <c r="E3" s="263"/>
      <c r="F3" s="263"/>
      <c r="G3" s="263"/>
      <c r="H3" s="264"/>
    </row>
    <row r="4" spans="1:8" ht="15" customHeight="1" thickBot="1" x14ac:dyDescent="0.3">
      <c r="A4" s="212" t="s">
        <v>1</v>
      </c>
      <c r="B4" s="210" t="s">
        <v>2</v>
      </c>
      <c r="C4" s="210" t="s">
        <v>3</v>
      </c>
      <c r="D4" s="198" t="s">
        <v>4</v>
      </c>
      <c r="E4" s="199"/>
      <c r="F4" s="199"/>
      <c r="G4" s="199"/>
      <c r="H4" s="200"/>
    </row>
    <row r="5" spans="1:8" ht="15.6" customHeight="1" thickBot="1" x14ac:dyDescent="0.3">
      <c r="A5" s="213"/>
      <c r="B5" s="211"/>
      <c r="C5" s="211"/>
      <c r="D5" s="18">
        <v>2014</v>
      </c>
      <c r="E5" s="19">
        <v>2015</v>
      </c>
      <c r="F5" s="19">
        <v>2016</v>
      </c>
      <c r="G5" s="19">
        <v>2017</v>
      </c>
      <c r="H5" s="19">
        <v>2018</v>
      </c>
    </row>
    <row r="6" spans="1:8" ht="15.6" customHeight="1" thickBot="1" x14ac:dyDescent="0.3">
      <c r="A6" s="192" t="s">
        <v>197</v>
      </c>
      <c r="B6" s="90" t="s">
        <v>198</v>
      </c>
      <c r="C6" s="91"/>
      <c r="D6" s="91"/>
      <c r="E6" s="91"/>
      <c r="F6" s="91"/>
      <c r="G6" s="91"/>
      <c r="H6" s="92"/>
    </row>
    <row r="7" spans="1:8" ht="16.2" customHeight="1" thickBot="1" x14ac:dyDescent="0.3">
      <c r="A7" s="193"/>
      <c r="B7" s="29" t="s">
        <v>199</v>
      </c>
      <c r="C7" s="45" t="s">
        <v>200</v>
      </c>
      <c r="D7" s="83">
        <v>19.170000000000002</v>
      </c>
      <c r="E7" s="83">
        <v>21.46</v>
      </c>
      <c r="F7" s="93">
        <v>19.68</v>
      </c>
      <c r="G7" s="83">
        <v>22.46</v>
      </c>
      <c r="H7" s="46"/>
    </row>
    <row r="8" spans="1:8" ht="16.2" customHeight="1" thickBot="1" x14ac:dyDescent="0.3">
      <c r="A8" s="193"/>
      <c r="B8" s="29" t="s">
        <v>201</v>
      </c>
      <c r="C8" s="8" t="s">
        <v>200</v>
      </c>
      <c r="D8" s="4">
        <v>18.78</v>
      </c>
      <c r="E8" s="4">
        <v>21.07</v>
      </c>
      <c r="F8" s="38">
        <v>19.27</v>
      </c>
      <c r="G8" s="4">
        <v>22.04</v>
      </c>
      <c r="H8" s="47"/>
    </row>
    <row r="9" spans="1:8" ht="16.2" customHeight="1" thickBot="1" x14ac:dyDescent="0.3">
      <c r="A9" s="194"/>
      <c r="B9" s="29" t="s">
        <v>202</v>
      </c>
      <c r="C9" s="8" t="s">
        <v>200</v>
      </c>
      <c r="D9" s="4">
        <v>0.39</v>
      </c>
      <c r="E9" s="4">
        <v>0.39</v>
      </c>
      <c r="F9" s="38">
        <v>0.41</v>
      </c>
      <c r="G9" s="4">
        <v>0.42</v>
      </c>
      <c r="H9" s="47"/>
    </row>
    <row r="10" spans="1:8" ht="16.2" customHeight="1" thickBot="1" x14ac:dyDescent="0.3">
      <c r="A10" s="48" t="s">
        <v>203</v>
      </c>
      <c r="B10" s="29" t="s">
        <v>204</v>
      </c>
      <c r="C10" s="8" t="s">
        <v>22</v>
      </c>
      <c r="D10" s="4">
        <v>12.62</v>
      </c>
      <c r="E10" s="4">
        <v>12.64</v>
      </c>
      <c r="F10" s="38">
        <v>15.75</v>
      </c>
      <c r="G10" s="4">
        <v>10.74</v>
      </c>
      <c r="H10" s="47"/>
    </row>
    <row r="11" spans="1:8" ht="15.6" customHeight="1" thickBot="1" x14ac:dyDescent="0.3">
      <c r="A11" s="214" t="s">
        <v>205</v>
      </c>
      <c r="B11" s="265" t="s">
        <v>206</v>
      </c>
      <c r="C11" s="266"/>
      <c r="D11" s="266"/>
      <c r="E11" s="266"/>
      <c r="F11" s="266"/>
      <c r="G11" s="266"/>
      <c r="H11" s="267"/>
    </row>
    <row r="12" spans="1:8" ht="16.2" customHeight="1" thickBot="1" x14ac:dyDescent="0.3">
      <c r="A12" s="215"/>
      <c r="B12" s="29" t="s">
        <v>207</v>
      </c>
      <c r="C12" s="8" t="s">
        <v>208</v>
      </c>
      <c r="D12" s="9">
        <v>35930829</v>
      </c>
      <c r="E12" s="9">
        <v>32015137</v>
      </c>
      <c r="F12" s="31">
        <v>33323759</v>
      </c>
      <c r="G12" s="9">
        <v>36150620</v>
      </c>
      <c r="H12" s="47"/>
    </row>
    <row r="13" spans="1:8" ht="16.2" customHeight="1" thickBot="1" x14ac:dyDescent="0.3">
      <c r="A13" s="215"/>
      <c r="B13" s="81" t="s">
        <v>209</v>
      </c>
      <c r="C13" s="8" t="s">
        <v>208</v>
      </c>
      <c r="D13" s="9">
        <v>9094839</v>
      </c>
      <c r="E13" s="9">
        <v>8998411</v>
      </c>
      <c r="F13" s="31">
        <v>9860065</v>
      </c>
      <c r="G13" s="9">
        <v>11029603</v>
      </c>
      <c r="H13" s="47"/>
    </row>
    <row r="14" spans="1:8" ht="16.2" customHeight="1" thickBot="1" x14ac:dyDescent="0.3">
      <c r="A14" s="215"/>
      <c r="B14" s="81" t="s">
        <v>210</v>
      </c>
      <c r="C14" s="8" t="s">
        <v>208</v>
      </c>
      <c r="D14" s="9">
        <v>314224</v>
      </c>
      <c r="E14" s="9">
        <v>776387</v>
      </c>
      <c r="F14" s="31">
        <v>800503</v>
      </c>
      <c r="G14" s="9">
        <v>589773</v>
      </c>
      <c r="H14" s="47"/>
    </row>
    <row r="15" spans="1:8" ht="16.2" customHeight="1" thickBot="1" x14ac:dyDescent="0.3">
      <c r="A15" s="215"/>
      <c r="B15" s="81" t="s">
        <v>211</v>
      </c>
      <c r="C15" s="8" t="s">
        <v>208</v>
      </c>
      <c r="D15" s="4">
        <v>0</v>
      </c>
      <c r="E15" s="4">
        <v>140</v>
      </c>
      <c r="F15" s="38">
        <v>329</v>
      </c>
      <c r="G15" s="4">
        <v>225</v>
      </c>
      <c r="H15" s="47"/>
    </row>
    <row r="16" spans="1:8" ht="16.2" customHeight="1" thickBot="1" x14ac:dyDescent="0.3">
      <c r="A16" s="215"/>
      <c r="B16" s="81" t="s">
        <v>212</v>
      </c>
      <c r="C16" s="8" t="s">
        <v>208</v>
      </c>
      <c r="D16" s="9">
        <v>179509</v>
      </c>
      <c r="E16" s="9">
        <v>93822</v>
      </c>
      <c r="F16" s="31">
        <v>46463</v>
      </c>
      <c r="G16" s="9">
        <v>3941</v>
      </c>
      <c r="H16" s="47"/>
    </row>
    <row r="17" spans="1:8" ht="16.2" customHeight="1" thickBot="1" x14ac:dyDescent="0.3">
      <c r="A17" s="215"/>
      <c r="B17" s="81" t="s">
        <v>213</v>
      </c>
      <c r="C17" s="8" t="s">
        <v>208</v>
      </c>
      <c r="D17" s="9">
        <v>4250</v>
      </c>
      <c r="E17" s="9">
        <v>5225</v>
      </c>
      <c r="F17" s="31">
        <v>5225</v>
      </c>
      <c r="G17" s="9">
        <v>5594</v>
      </c>
      <c r="H17" s="47"/>
    </row>
    <row r="18" spans="1:8" ht="16.2" customHeight="1" thickBot="1" x14ac:dyDescent="0.3">
      <c r="A18" s="215"/>
      <c r="B18" s="81" t="s">
        <v>214</v>
      </c>
      <c r="C18" s="8" t="s">
        <v>208</v>
      </c>
      <c r="D18" s="4">
        <v>683</v>
      </c>
      <c r="E18" s="4">
        <v>463</v>
      </c>
      <c r="F18" s="38">
        <v>463</v>
      </c>
      <c r="G18" s="9">
        <v>2540</v>
      </c>
      <c r="H18" s="47"/>
    </row>
    <row r="19" spans="1:8" ht="16.2" customHeight="1" thickBot="1" x14ac:dyDescent="0.3">
      <c r="A19" s="215"/>
      <c r="B19" s="81" t="s">
        <v>215</v>
      </c>
      <c r="C19" s="8" t="s">
        <v>208</v>
      </c>
      <c r="D19" s="9">
        <v>39422</v>
      </c>
      <c r="E19" s="9">
        <v>290839</v>
      </c>
      <c r="F19" s="31">
        <v>279836</v>
      </c>
      <c r="G19" s="9">
        <v>164327</v>
      </c>
      <c r="H19" s="47"/>
    </row>
    <row r="20" spans="1:8" ht="16.2" customHeight="1" thickBot="1" x14ac:dyDescent="0.3">
      <c r="A20" s="215"/>
      <c r="B20" s="81" t="s">
        <v>216</v>
      </c>
      <c r="C20" s="8" t="s">
        <v>208</v>
      </c>
      <c r="D20" s="9">
        <v>19485344</v>
      </c>
      <c r="E20" s="9">
        <v>17927883</v>
      </c>
      <c r="F20" s="31">
        <v>18243470</v>
      </c>
      <c r="G20" s="9">
        <v>19309773</v>
      </c>
      <c r="H20" s="47"/>
    </row>
    <row r="21" spans="1:8" ht="16.2" customHeight="1" thickBot="1" x14ac:dyDescent="0.3">
      <c r="A21" s="215"/>
      <c r="B21" s="81" t="s">
        <v>217</v>
      </c>
      <c r="C21" s="8" t="s">
        <v>208</v>
      </c>
      <c r="D21" s="9">
        <v>2370919</v>
      </c>
      <c r="E21" s="9">
        <v>1430090</v>
      </c>
      <c r="F21" s="31">
        <v>1933071</v>
      </c>
      <c r="G21" s="9">
        <v>2268162</v>
      </c>
      <c r="H21" s="47"/>
    </row>
    <row r="22" spans="1:8" ht="16.2" customHeight="1" thickBot="1" x14ac:dyDescent="0.3">
      <c r="A22" s="215"/>
      <c r="B22" s="81" t="s">
        <v>218</v>
      </c>
      <c r="C22" s="8" t="s">
        <v>208</v>
      </c>
      <c r="D22" s="9">
        <v>5969426</v>
      </c>
      <c r="E22" s="9">
        <v>4277202</v>
      </c>
      <c r="F22" s="31">
        <v>7060698</v>
      </c>
      <c r="G22" s="9">
        <v>7800262</v>
      </c>
      <c r="H22" s="47"/>
    </row>
    <row r="23" spans="1:8" ht="16.2" customHeight="1" thickBot="1" x14ac:dyDescent="0.3">
      <c r="A23" s="215"/>
      <c r="B23" s="81" t="s">
        <v>219</v>
      </c>
      <c r="C23" s="8" t="s">
        <v>208</v>
      </c>
      <c r="D23" s="4" t="s">
        <v>49</v>
      </c>
      <c r="E23" s="4" t="s">
        <v>49</v>
      </c>
      <c r="F23" s="4" t="s">
        <v>49</v>
      </c>
      <c r="G23" s="4" t="s">
        <v>49</v>
      </c>
      <c r="H23" s="47"/>
    </row>
    <row r="24" spans="1:8" ht="16.2" customHeight="1" thickBot="1" x14ac:dyDescent="0.3">
      <c r="A24" s="215"/>
      <c r="B24" s="81" t="s">
        <v>220</v>
      </c>
      <c r="C24" s="8" t="s">
        <v>208</v>
      </c>
      <c r="D24" s="4" t="s">
        <v>49</v>
      </c>
      <c r="E24" s="4" t="s">
        <v>49</v>
      </c>
      <c r="F24" s="4" t="s">
        <v>49</v>
      </c>
      <c r="G24" s="4" t="s">
        <v>49</v>
      </c>
      <c r="H24" s="47"/>
    </row>
    <row r="25" spans="1:8" ht="16.2" customHeight="1" thickBot="1" x14ac:dyDescent="0.3">
      <c r="A25" s="215"/>
      <c r="B25" s="81" t="s">
        <v>221</v>
      </c>
      <c r="C25" s="8" t="s">
        <v>208</v>
      </c>
      <c r="D25" s="9">
        <v>29118272</v>
      </c>
      <c r="E25" s="9">
        <v>28093170</v>
      </c>
      <c r="F25" s="31">
        <v>29236355</v>
      </c>
      <c r="G25" s="9">
        <v>31105777</v>
      </c>
      <c r="H25" s="47"/>
    </row>
    <row r="26" spans="1:8" ht="16.2" customHeight="1" thickBot="1" x14ac:dyDescent="0.3">
      <c r="A26" s="215"/>
      <c r="B26" s="81" t="s">
        <v>222</v>
      </c>
      <c r="C26" s="8" t="s">
        <v>208</v>
      </c>
      <c r="D26" s="9">
        <v>8340345</v>
      </c>
      <c r="E26" s="9">
        <v>5707292</v>
      </c>
      <c r="F26" s="31">
        <v>8993769</v>
      </c>
      <c r="G26" s="9">
        <v>10068423</v>
      </c>
      <c r="H26" s="47"/>
    </row>
    <row r="27" spans="1:8" ht="16.2" customHeight="1" thickBot="1" x14ac:dyDescent="0.3">
      <c r="A27" s="215"/>
      <c r="B27" s="81" t="s">
        <v>223</v>
      </c>
      <c r="C27" s="8" t="s">
        <v>208</v>
      </c>
      <c r="D27" s="9">
        <v>2370919</v>
      </c>
      <c r="E27" s="9">
        <v>1430090</v>
      </c>
      <c r="F27" s="31">
        <v>1933071</v>
      </c>
      <c r="G27" s="9">
        <v>2268162</v>
      </c>
      <c r="H27" s="47"/>
    </row>
    <row r="28" spans="1:8" ht="31.8" customHeight="1" thickBot="1" x14ac:dyDescent="0.3">
      <c r="A28" s="215"/>
      <c r="B28" s="81" t="s">
        <v>224</v>
      </c>
      <c r="C28" s="8" t="s">
        <v>208</v>
      </c>
      <c r="D28" s="9">
        <v>5969426</v>
      </c>
      <c r="E28" s="9">
        <v>4277202</v>
      </c>
      <c r="F28" s="31">
        <v>7060698</v>
      </c>
      <c r="G28" s="9">
        <v>7800262</v>
      </c>
      <c r="H28" s="47"/>
    </row>
    <row r="29" spans="1:8" ht="16.2" customHeight="1" thickBot="1" x14ac:dyDescent="0.3">
      <c r="A29" s="215"/>
      <c r="B29" s="29" t="s">
        <v>225</v>
      </c>
      <c r="C29" s="8" t="s">
        <v>208</v>
      </c>
      <c r="D29" s="9">
        <v>1527788</v>
      </c>
      <c r="E29" s="9">
        <v>1785325</v>
      </c>
      <c r="F29" s="31">
        <v>4906364</v>
      </c>
      <c r="G29" s="9">
        <v>5023580</v>
      </c>
      <c r="H29" s="47"/>
    </row>
    <row r="30" spans="1:8" ht="16.2" customHeight="1" thickBot="1" x14ac:dyDescent="0.3">
      <c r="A30" s="215"/>
      <c r="B30" s="94" t="s">
        <v>226</v>
      </c>
      <c r="C30" s="8" t="s">
        <v>208</v>
      </c>
      <c r="D30" s="9">
        <v>1025761</v>
      </c>
      <c r="E30" s="9">
        <v>1366941</v>
      </c>
      <c r="F30" s="31">
        <v>1870397</v>
      </c>
      <c r="G30" s="9">
        <v>2041649</v>
      </c>
      <c r="H30" s="47"/>
    </row>
    <row r="31" spans="1:8" ht="16.2" customHeight="1" thickBot="1" x14ac:dyDescent="0.3">
      <c r="A31" s="215"/>
      <c r="B31" s="94" t="s">
        <v>227</v>
      </c>
      <c r="C31" s="8" t="s">
        <v>208</v>
      </c>
      <c r="D31" s="9">
        <v>502027</v>
      </c>
      <c r="E31" s="9">
        <v>418384</v>
      </c>
      <c r="F31" s="31">
        <v>3035968</v>
      </c>
      <c r="G31" s="9">
        <v>2981931</v>
      </c>
      <c r="H31" s="47"/>
    </row>
    <row r="32" spans="1:8" ht="16.2" customHeight="1" thickBot="1" x14ac:dyDescent="0.3">
      <c r="A32" s="215"/>
      <c r="B32" s="94" t="s">
        <v>228</v>
      </c>
      <c r="C32" s="8" t="s">
        <v>208</v>
      </c>
      <c r="D32" s="4" t="s">
        <v>49</v>
      </c>
      <c r="E32" s="4" t="s">
        <v>49</v>
      </c>
      <c r="F32" s="38" t="s">
        <v>49</v>
      </c>
      <c r="G32" s="4" t="s">
        <v>49</v>
      </c>
      <c r="H32" s="47"/>
    </row>
    <row r="33" spans="1:8" ht="16.2" customHeight="1" thickBot="1" x14ac:dyDescent="0.3">
      <c r="A33" s="215"/>
      <c r="B33" s="94" t="s">
        <v>229</v>
      </c>
      <c r="C33" s="8" t="s">
        <v>208</v>
      </c>
      <c r="D33" s="4" t="s">
        <v>49</v>
      </c>
      <c r="E33" s="4" t="s">
        <v>49</v>
      </c>
      <c r="F33" s="38" t="s">
        <v>49</v>
      </c>
      <c r="G33" s="4" t="s">
        <v>49</v>
      </c>
      <c r="H33" s="47"/>
    </row>
    <row r="34" spans="1:8" ht="31.8" customHeight="1" thickBot="1" x14ac:dyDescent="0.3">
      <c r="A34" s="215"/>
      <c r="B34" s="53" t="s">
        <v>230</v>
      </c>
      <c r="C34" s="8" t="s">
        <v>208</v>
      </c>
      <c r="D34" s="3">
        <v>7.0000000000000007E-2</v>
      </c>
      <c r="E34" s="3">
        <v>7.0000000000000007E-2</v>
      </c>
      <c r="F34" s="85">
        <v>16.399999999999999</v>
      </c>
      <c r="G34" s="3">
        <v>43.58</v>
      </c>
      <c r="H34" s="95"/>
    </row>
    <row r="35" spans="1:8" ht="16.2" customHeight="1" thickBot="1" x14ac:dyDescent="0.3">
      <c r="A35" s="215"/>
      <c r="B35" s="53" t="s">
        <v>231</v>
      </c>
      <c r="C35" s="8" t="s">
        <v>208</v>
      </c>
      <c r="D35" s="3">
        <v>0.03</v>
      </c>
      <c r="E35" s="3">
        <v>0.03</v>
      </c>
      <c r="F35" s="85">
        <v>16.36</v>
      </c>
      <c r="G35" s="3">
        <v>43.54</v>
      </c>
      <c r="H35" s="95"/>
    </row>
    <row r="36" spans="1:8" ht="16.2" customHeight="1" thickBot="1" x14ac:dyDescent="0.3">
      <c r="A36" s="215"/>
      <c r="B36" s="53" t="s">
        <v>232</v>
      </c>
      <c r="C36" s="8" t="s">
        <v>208</v>
      </c>
      <c r="D36" s="3">
        <v>0.04</v>
      </c>
      <c r="E36" s="3">
        <v>0.04</v>
      </c>
      <c r="F36" s="85">
        <v>0.04</v>
      </c>
      <c r="G36" s="3">
        <v>0.04</v>
      </c>
      <c r="H36" s="95"/>
    </row>
    <row r="37" spans="1:8" ht="16.2" customHeight="1" thickBot="1" x14ac:dyDescent="0.3">
      <c r="A37" s="215"/>
      <c r="B37" s="29" t="s">
        <v>233</v>
      </c>
      <c r="C37" s="8" t="s">
        <v>208</v>
      </c>
      <c r="D37" s="32">
        <v>35930829</v>
      </c>
      <c r="E37" s="32">
        <v>32015137</v>
      </c>
      <c r="F37" s="96">
        <v>33323759</v>
      </c>
      <c r="G37" s="32">
        <v>36150620</v>
      </c>
      <c r="H37" s="95"/>
    </row>
    <row r="38" spans="1:8" ht="16.2" customHeight="1" thickBot="1" x14ac:dyDescent="0.3">
      <c r="A38" s="215"/>
      <c r="B38" s="29" t="s">
        <v>234</v>
      </c>
      <c r="C38" s="8" t="s">
        <v>10</v>
      </c>
      <c r="D38" s="97">
        <v>34331</v>
      </c>
      <c r="E38" s="97">
        <v>33137</v>
      </c>
      <c r="F38" s="98">
        <v>34669</v>
      </c>
      <c r="G38" s="97">
        <v>34915</v>
      </c>
      <c r="H38" s="95"/>
    </row>
    <row r="39" spans="1:8" ht="16.2" customHeight="1" thickBot="1" x14ac:dyDescent="0.3">
      <c r="A39" s="215"/>
      <c r="B39" s="29" t="s">
        <v>235</v>
      </c>
      <c r="C39" s="8" t="s">
        <v>236</v>
      </c>
      <c r="D39" s="3">
        <v>100</v>
      </c>
      <c r="E39" s="3">
        <v>100</v>
      </c>
      <c r="F39" s="85">
        <v>100</v>
      </c>
      <c r="G39" s="4">
        <v>100</v>
      </c>
      <c r="H39" s="47"/>
    </row>
    <row r="40" spans="1:8" ht="16.2" customHeight="1" thickBot="1" x14ac:dyDescent="0.3">
      <c r="A40" s="216"/>
      <c r="B40" s="29" t="s">
        <v>237</v>
      </c>
      <c r="C40" s="8" t="s">
        <v>208</v>
      </c>
      <c r="D40" s="77"/>
      <c r="E40" s="77"/>
      <c r="F40" s="77"/>
      <c r="G40" s="9">
        <v>37008457</v>
      </c>
      <c r="H40" s="47"/>
    </row>
    <row r="41" spans="1:8" ht="16.2" customHeight="1" thickBot="1" x14ac:dyDescent="0.3">
      <c r="A41" s="48" t="s">
        <v>238</v>
      </c>
      <c r="B41" s="29" t="s">
        <v>239</v>
      </c>
      <c r="C41" s="8" t="s">
        <v>208</v>
      </c>
      <c r="D41" s="3" t="s">
        <v>49</v>
      </c>
      <c r="E41" s="32">
        <v>4207</v>
      </c>
      <c r="F41" s="96">
        <v>3927</v>
      </c>
      <c r="G41" s="32">
        <v>3303</v>
      </c>
      <c r="H41" s="95"/>
    </row>
    <row r="42" spans="1:8" ht="31.8" customHeight="1" thickBot="1" x14ac:dyDescent="0.3">
      <c r="A42" s="48" t="s">
        <v>240</v>
      </c>
      <c r="B42" s="29" t="s">
        <v>241</v>
      </c>
      <c r="C42" s="8" t="s">
        <v>242</v>
      </c>
      <c r="D42" s="3">
        <v>5.76</v>
      </c>
      <c r="E42" s="3">
        <v>5.07</v>
      </c>
      <c r="F42" s="85">
        <v>5.8</v>
      </c>
      <c r="G42" s="4">
        <v>5.67</v>
      </c>
      <c r="H42" s="47"/>
    </row>
    <row r="43" spans="1:8" ht="31.8" customHeight="1" thickBot="1" x14ac:dyDescent="0.3">
      <c r="A43" s="214" t="s">
        <v>243</v>
      </c>
      <c r="B43" s="29" t="s">
        <v>244</v>
      </c>
      <c r="C43" s="8" t="s">
        <v>208</v>
      </c>
      <c r="D43" s="32">
        <v>284003</v>
      </c>
      <c r="E43" s="32">
        <v>475138</v>
      </c>
      <c r="F43" s="96">
        <v>301414</v>
      </c>
      <c r="G43" s="32">
        <v>387756</v>
      </c>
      <c r="H43" s="47"/>
    </row>
    <row r="44" spans="1:8" ht="16.2" customHeight="1" thickBot="1" x14ac:dyDescent="0.3">
      <c r="A44" s="215"/>
      <c r="B44" s="94" t="s">
        <v>245</v>
      </c>
      <c r="C44" s="8" t="s">
        <v>208</v>
      </c>
      <c r="D44" s="32">
        <v>82191</v>
      </c>
      <c r="E44" s="32">
        <v>199870</v>
      </c>
      <c r="F44" s="96">
        <v>167570</v>
      </c>
      <c r="G44" s="32">
        <v>208068</v>
      </c>
      <c r="H44" s="47"/>
    </row>
    <row r="45" spans="1:8" ht="31.8" customHeight="1" thickBot="1" x14ac:dyDescent="0.3">
      <c r="A45" s="215"/>
      <c r="B45" s="29" t="s">
        <v>246</v>
      </c>
      <c r="C45" s="8" t="s">
        <v>208</v>
      </c>
      <c r="D45" s="32">
        <v>201813</v>
      </c>
      <c r="E45" s="32">
        <v>275268</v>
      </c>
      <c r="F45" s="96">
        <v>133844</v>
      </c>
      <c r="G45" s="32">
        <v>179687</v>
      </c>
      <c r="H45" s="47"/>
    </row>
    <row r="46" spans="1:8" ht="16.2" customHeight="1" thickBot="1" x14ac:dyDescent="0.3">
      <c r="A46" s="215"/>
      <c r="B46" s="94" t="s">
        <v>247</v>
      </c>
      <c r="C46" s="8" t="s">
        <v>208</v>
      </c>
      <c r="D46" s="32">
        <v>59195</v>
      </c>
      <c r="E46" s="32">
        <v>77177</v>
      </c>
      <c r="F46" s="96">
        <v>51590</v>
      </c>
      <c r="G46" s="32">
        <v>28536</v>
      </c>
      <c r="H46" s="47"/>
    </row>
    <row r="47" spans="1:8" ht="16.2" customHeight="1" thickBot="1" x14ac:dyDescent="0.3">
      <c r="A47" s="216"/>
      <c r="B47" s="94" t="s">
        <v>248</v>
      </c>
      <c r="C47" s="8" t="s">
        <v>208</v>
      </c>
      <c r="D47" s="32">
        <v>142618</v>
      </c>
      <c r="E47" s="32">
        <v>198091</v>
      </c>
      <c r="F47" s="96">
        <v>82253</v>
      </c>
      <c r="G47" s="32">
        <v>151151</v>
      </c>
      <c r="H47" s="47"/>
    </row>
    <row r="48" spans="1:8" ht="15.6" customHeight="1" thickBot="1" x14ac:dyDescent="0.3">
      <c r="A48" s="214" t="s">
        <v>249</v>
      </c>
      <c r="B48" s="265" t="s">
        <v>250</v>
      </c>
      <c r="C48" s="266"/>
      <c r="D48" s="266"/>
      <c r="E48" s="266"/>
      <c r="F48" s="266"/>
      <c r="G48" s="266"/>
      <c r="H48" s="267"/>
    </row>
    <row r="49" spans="1:8" ht="31.8" customHeight="1" thickBot="1" x14ac:dyDescent="0.3">
      <c r="A49" s="215"/>
      <c r="B49" s="29" t="s">
        <v>251</v>
      </c>
      <c r="C49" s="8" t="s">
        <v>252</v>
      </c>
      <c r="D49" s="70">
        <v>5.57</v>
      </c>
      <c r="E49" s="70">
        <v>5.42</v>
      </c>
      <c r="F49" s="99">
        <v>5.55</v>
      </c>
      <c r="G49" s="70">
        <v>5.89</v>
      </c>
      <c r="H49" s="95"/>
    </row>
    <row r="50" spans="1:8" ht="16.2" customHeight="1" thickBot="1" x14ac:dyDescent="0.3">
      <c r="A50" s="215"/>
      <c r="B50" s="29" t="s">
        <v>235</v>
      </c>
      <c r="C50" s="8" t="s">
        <v>236</v>
      </c>
      <c r="D50" s="71">
        <v>100</v>
      </c>
      <c r="E50" s="71">
        <v>100</v>
      </c>
      <c r="F50" s="99">
        <v>100</v>
      </c>
      <c r="G50" s="71">
        <v>100</v>
      </c>
      <c r="H50" s="47"/>
    </row>
    <row r="51" spans="1:8" ht="31.8" customHeight="1" thickBot="1" x14ac:dyDescent="0.3">
      <c r="A51" s="215"/>
      <c r="B51" s="29" t="s">
        <v>253</v>
      </c>
      <c r="C51" s="8" t="s">
        <v>254</v>
      </c>
      <c r="D51" s="100"/>
      <c r="E51" s="100"/>
      <c r="F51" s="101"/>
      <c r="G51" s="71">
        <v>5.91</v>
      </c>
      <c r="H51" s="47"/>
    </row>
    <row r="52" spans="1:8" ht="33.6" customHeight="1" thickBot="1" x14ac:dyDescent="0.3">
      <c r="A52" s="215"/>
      <c r="B52" s="29" t="s">
        <v>255</v>
      </c>
      <c r="C52" s="8" t="s">
        <v>256</v>
      </c>
      <c r="D52" s="70">
        <v>1.83</v>
      </c>
      <c r="E52" s="70">
        <v>1.78</v>
      </c>
      <c r="F52" s="99">
        <v>1.88</v>
      </c>
      <c r="G52" s="70">
        <v>1.9</v>
      </c>
      <c r="H52" s="95"/>
    </row>
    <row r="53" spans="1:8" ht="16.2" customHeight="1" thickBot="1" x14ac:dyDescent="0.3">
      <c r="A53" s="215"/>
      <c r="B53" s="29" t="s">
        <v>235</v>
      </c>
      <c r="C53" s="8" t="s">
        <v>236</v>
      </c>
      <c r="D53" s="71">
        <v>100</v>
      </c>
      <c r="E53" s="71">
        <v>100</v>
      </c>
      <c r="F53" s="99">
        <v>100</v>
      </c>
      <c r="G53" s="71">
        <v>100</v>
      </c>
      <c r="H53" s="47"/>
    </row>
    <row r="54" spans="1:8" ht="31.8" customHeight="1" thickBot="1" x14ac:dyDescent="0.3">
      <c r="A54" s="216"/>
      <c r="B54" s="29" t="s">
        <v>257</v>
      </c>
      <c r="C54" s="8" t="s">
        <v>258</v>
      </c>
      <c r="D54" s="100"/>
      <c r="E54" s="100"/>
      <c r="F54" s="101"/>
      <c r="G54" s="71">
        <v>1.99</v>
      </c>
      <c r="H54" s="47"/>
    </row>
    <row r="55" spans="1:8" ht="31.8" customHeight="1" thickBot="1" x14ac:dyDescent="0.3">
      <c r="A55" s="214" t="s">
        <v>259</v>
      </c>
      <c r="B55" s="29" t="s">
        <v>260</v>
      </c>
      <c r="C55" s="8" t="s">
        <v>261</v>
      </c>
      <c r="D55" s="71">
        <v>1.82</v>
      </c>
      <c r="E55" s="71">
        <v>1.77</v>
      </c>
      <c r="F55" s="102">
        <v>1.87</v>
      </c>
      <c r="G55" s="71">
        <v>1.89</v>
      </c>
      <c r="H55" s="47"/>
    </row>
    <row r="56" spans="1:8" ht="31.8" customHeight="1" thickBot="1" x14ac:dyDescent="0.3">
      <c r="A56" s="216"/>
      <c r="B56" s="29" t="s">
        <v>262</v>
      </c>
      <c r="C56" s="8" t="s">
        <v>263</v>
      </c>
      <c r="D56" s="71">
        <v>7.0000000000000001E-3</v>
      </c>
      <c r="E56" s="71">
        <v>7.0000000000000001E-3</v>
      </c>
      <c r="F56" s="102">
        <v>5.0000000000000001E-3</v>
      </c>
      <c r="G56" s="71">
        <v>5.0000000000000001E-3</v>
      </c>
      <c r="H56" s="47"/>
    </row>
    <row r="57" spans="1:8" ht="31.8" customHeight="1" thickBot="1" x14ac:dyDescent="0.3">
      <c r="A57" s="48" t="s">
        <v>264</v>
      </c>
      <c r="B57" s="29" t="s">
        <v>265</v>
      </c>
      <c r="C57" s="8" t="s">
        <v>266</v>
      </c>
      <c r="D57" s="71">
        <v>3.96</v>
      </c>
      <c r="E57" s="71">
        <v>3.25</v>
      </c>
      <c r="F57" s="102">
        <v>10.67</v>
      </c>
      <c r="G57" s="71">
        <v>11.17</v>
      </c>
      <c r="H57" s="95"/>
    </row>
    <row r="58" spans="1:8" ht="47.4" customHeight="1" thickBot="1" x14ac:dyDescent="0.3">
      <c r="A58" s="48" t="s">
        <v>267</v>
      </c>
      <c r="B58" s="29" t="s">
        <v>268</v>
      </c>
      <c r="C58" s="8" t="s">
        <v>269</v>
      </c>
      <c r="D58" s="71">
        <v>0.33</v>
      </c>
      <c r="E58" s="71">
        <v>0.32</v>
      </c>
      <c r="F58" s="102">
        <v>0.36</v>
      </c>
      <c r="G58" s="71">
        <v>0.34</v>
      </c>
      <c r="H58" s="47"/>
    </row>
    <row r="59" spans="1:8" ht="31.8" customHeight="1" thickBot="1" x14ac:dyDescent="0.3">
      <c r="A59" s="48" t="s">
        <v>270</v>
      </c>
      <c r="B59" s="29" t="s">
        <v>271</v>
      </c>
      <c r="C59" s="8" t="s">
        <v>272</v>
      </c>
      <c r="D59" s="68">
        <v>98853</v>
      </c>
      <c r="E59" s="68">
        <v>109793</v>
      </c>
      <c r="F59" s="103">
        <v>68930</v>
      </c>
      <c r="G59" s="68">
        <v>111383</v>
      </c>
      <c r="H59" s="95"/>
    </row>
    <row r="60" spans="1:8" ht="31.8" customHeight="1" thickBot="1" x14ac:dyDescent="0.3">
      <c r="A60" s="214" t="s">
        <v>42</v>
      </c>
      <c r="B60" s="29" t="s">
        <v>273</v>
      </c>
      <c r="C60" s="8" t="s">
        <v>274</v>
      </c>
      <c r="D60" s="68">
        <v>78000</v>
      </c>
      <c r="E60" s="68">
        <v>78000</v>
      </c>
      <c r="F60" s="103">
        <v>78000</v>
      </c>
      <c r="G60" s="68">
        <v>78000</v>
      </c>
      <c r="H60" s="47"/>
    </row>
    <row r="61" spans="1:8" ht="27.75" customHeight="1" thickBot="1" x14ac:dyDescent="0.3">
      <c r="A61" s="215"/>
      <c r="B61" s="72" t="s">
        <v>275</v>
      </c>
      <c r="C61" s="72" t="s">
        <v>276</v>
      </c>
      <c r="D61" s="68">
        <v>78000</v>
      </c>
      <c r="E61" s="68">
        <v>78000</v>
      </c>
      <c r="F61" s="103">
        <v>78000</v>
      </c>
      <c r="G61" s="68">
        <v>78000</v>
      </c>
      <c r="H61" s="104"/>
    </row>
    <row r="62" spans="1:8" ht="15.6" customHeight="1" thickBot="1" x14ac:dyDescent="0.3">
      <c r="A62" s="214" t="s">
        <v>277</v>
      </c>
      <c r="B62" s="265" t="s">
        <v>278</v>
      </c>
      <c r="C62" s="266"/>
      <c r="D62" s="266"/>
      <c r="E62" s="266"/>
      <c r="F62" s="266"/>
      <c r="G62" s="266"/>
      <c r="H62" s="267"/>
    </row>
    <row r="63" spans="1:8" ht="16.2" customHeight="1" thickBot="1" x14ac:dyDescent="0.3">
      <c r="A63" s="215"/>
      <c r="B63" s="29" t="s">
        <v>279</v>
      </c>
      <c r="C63" s="8" t="s">
        <v>280</v>
      </c>
      <c r="D63" s="9">
        <v>1595</v>
      </c>
      <c r="E63" s="9">
        <v>1543</v>
      </c>
      <c r="F63" s="31">
        <v>1413</v>
      </c>
      <c r="G63" s="9">
        <v>1130</v>
      </c>
      <c r="H63" s="47"/>
    </row>
    <row r="64" spans="1:8" ht="16.2" customHeight="1" thickBot="1" x14ac:dyDescent="0.3">
      <c r="A64" s="215"/>
      <c r="B64" s="29" t="s">
        <v>235</v>
      </c>
      <c r="C64" s="8" t="s">
        <v>236</v>
      </c>
      <c r="D64" s="4">
        <v>100</v>
      </c>
      <c r="E64" s="4">
        <v>100</v>
      </c>
      <c r="F64" s="38">
        <v>100</v>
      </c>
      <c r="G64" s="4">
        <v>100</v>
      </c>
      <c r="H64" s="47"/>
    </row>
    <row r="65" spans="1:8" ht="16.2" customHeight="1" thickBot="1" x14ac:dyDescent="0.3">
      <c r="A65" s="215"/>
      <c r="B65" s="29" t="s">
        <v>281</v>
      </c>
      <c r="C65" s="8" t="s">
        <v>280</v>
      </c>
      <c r="D65" s="105"/>
      <c r="E65" s="105"/>
      <c r="F65" s="105"/>
      <c r="G65" s="9">
        <v>1413</v>
      </c>
      <c r="H65" s="47"/>
    </row>
    <row r="66" spans="1:8" ht="47.4" customHeight="1" thickBot="1" x14ac:dyDescent="0.3">
      <c r="A66" s="215"/>
      <c r="B66" s="29" t="s">
        <v>282</v>
      </c>
      <c r="C66" s="8" t="s">
        <v>283</v>
      </c>
      <c r="D66" s="4">
        <v>71.040000000000006</v>
      </c>
      <c r="E66" s="4">
        <v>67.87</v>
      </c>
      <c r="F66" s="38">
        <v>96.6</v>
      </c>
      <c r="G66" s="4">
        <v>49.22</v>
      </c>
      <c r="H66" s="47"/>
    </row>
    <row r="67" spans="1:8" ht="16.2" customHeight="1" thickBot="1" x14ac:dyDescent="0.3">
      <c r="A67" s="215"/>
      <c r="B67" s="29" t="s">
        <v>284</v>
      </c>
      <c r="C67" s="8" t="s">
        <v>285</v>
      </c>
      <c r="D67" s="9">
        <v>3613</v>
      </c>
      <c r="E67" s="9">
        <v>3606</v>
      </c>
      <c r="F67" s="31">
        <v>3632</v>
      </c>
      <c r="G67" s="9">
        <v>3361</v>
      </c>
      <c r="H67" s="47"/>
    </row>
    <row r="68" spans="1:8" ht="16.2" customHeight="1" thickBot="1" x14ac:dyDescent="0.3">
      <c r="A68" s="215"/>
      <c r="B68" s="29" t="s">
        <v>235</v>
      </c>
      <c r="C68" s="8" t="s">
        <v>236</v>
      </c>
      <c r="D68" s="4">
        <v>100</v>
      </c>
      <c r="E68" s="4">
        <v>100</v>
      </c>
      <c r="F68" s="38">
        <v>100</v>
      </c>
      <c r="G68" s="4">
        <v>100</v>
      </c>
      <c r="H68" s="47"/>
    </row>
    <row r="69" spans="1:8" ht="16.2" customHeight="1" thickBot="1" x14ac:dyDescent="0.3">
      <c r="A69" s="215"/>
      <c r="B69" s="29" t="s">
        <v>286</v>
      </c>
      <c r="C69" s="8" t="s">
        <v>287</v>
      </c>
      <c r="D69" s="105"/>
      <c r="E69" s="105"/>
      <c r="F69" s="105"/>
      <c r="G69" s="4">
        <v>3.617</v>
      </c>
      <c r="H69" s="47"/>
    </row>
    <row r="70" spans="1:8" ht="47.4" customHeight="1" thickBot="1" x14ac:dyDescent="0.3">
      <c r="A70" s="215"/>
      <c r="B70" s="29" t="s">
        <v>288</v>
      </c>
      <c r="C70" s="8" t="s">
        <v>289</v>
      </c>
      <c r="D70" s="4">
        <v>161.91999999999999</v>
      </c>
      <c r="E70" s="4">
        <v>158.61000000000001</v>
      </c>
      <c r="F70" s="38">
        <v>175.66</v>
      </c>
      <c r="G70" s="4">
        <v>146.41</v>
      </c>
      <c r="H70" s="47"/>
    </row>
    <row r="71" spans="1:8" ht="16.2" customHeight="1" thickBot="1" x14ac:dyDescent="0.3">
      <c r="A71" s="215"/>
      <c r="B71" s="29" t="s">
        <v>290</v>
      </c>
      <c r="C71" s="8" t="s">
        <v>291</v>
      </c>
      <c r="D71" s="4">
        <v>968</v>
      </c>
      <c r="E71" s="4">
        <v>913</v>
      </c>
      <c r="F71" s="31">
        <v>1515</v>
      </c>
      <c r="G71" s="4">
        <v>408</v>
      </c>
      <c r="H71" s="47"/>
    </row>
    <row r="72" spans="1:8" ht="16.2" customHeight="1" thickBot="1" x14ac:dyDescent="0.3">
      <c r="A72" s="215"/>
      <c r="B72" s="29" t="s">
        <v>235</v>
      </c>
      <c r="C72" s="8" t="s">
        <v>236</v>
      </c>
      <c r="D72" s="4">
        <v>100</v>
      </c>
      <c r="E72" s="4">
        <v>100</v>
      </c>
      <c r="F72" s="38">
        <v>100</v>
      </c>
      <c r="G72" s="4">
        <v>100</v>
      </c>
      <c r="H72" s="47"/>
    </row>
    <row r="73" spans="1:8" ht="16.2" customHeight="1" thickBot="1" x14ac:dyDescent="0.3">
      <c r="A73" s="215"/>
      <c r="B73" s="29" t="s">
        <v>292</v>
      </c>
      <c r="C73" s="8" t="s">
        <v>291</v>
      </c>
      <c r="D73" s="105"/>
      <c r="E73" s="105"/>
      <c r="F73" s="105"/>
      <c r="G73" s="4">
        <v>941</v>
      </c>
      <c r="H73" s="47"/>
    </row>
    <row r="74" spans="1:8" ht="47.4" customHeight="1" thickBot="1" x14ac:dyDescent="0.3">
      <c r="A74" s="215"/>
      <c r="B74" s="29" t="s">
        <v>293</v>
      </c>
      <c r="C74" s="8" t="s">
        <v>294</v>
      </c>
      <c r="D74" s="4">
        <v>43.11</v>
      </c>
      <c r="E74" s="4">
        <v>40.159999999999997</v>
      </c>
      <c r="F74" s="38">
        <v>73.3</v>
      </c>
      <c r="G74" s="4">
        <v>17.79</v>
      </c>
      <c r="H74" s="47"/>
    </row>
    <row r="75" spans="1:8" ht="16.2" customHeight="1" thickBot="1" x14ac:dyDescent="0.3">
      <c r="A75" s="215"/>
      <c r="B75" s="29" t="s">
        <v>295</v>
      </c>
      <c r="C75" s="8" t="s">
        <v>296</v>
      </c>
      <c r="D75" s="4">
        <v>24</v>
      </c>
      <c r="E75" s="4">
        <v>3</v>
      </c>
      <c r="F75" s="38">
        <v>70</v>
      </c>
      <c r="G75" s="4">
        <v>25</v>
      </c>
      <c r="H75" s="47"/>
    </row>
    <row r="76" spans="1:8" ht="31.8" customHeight="1" thickBot="1" x14ac:dyDescent="0.3">
      <c r="A76" s="216"/>
      <c r="B76" s="29" t="s">
        <v>297</v>
      </c>
      <c r="C76" s="8" t="s">
        <v>298</v>
      </c>
      <c r="D76" s="4">
        <v>1.25</v>
      </c>
      <c r="E76" s="4">
        <v>0.14000000000000001</v>
      </c>
      <c r="F76" s="38">
        <v>4.0599999999999996</v>
      </c>
      <c r="G76" s="4">
        <v>1.08</v>
      </c>
      <c r="H76" s="47"/>
    </row>
    <row r="77" spans="1:8" ht="15" customHeight="1" x14ac:dyDescent="0.25">
      <c r="A77" s="192" t="s">
        <v>299</v>
      </c>
      <c r="B77" s="268" t="s">
        <v>300</v>
      </c>
      <c r="C77" s="269"/>
      <c r="D77" s="269"/>
      <c r="E77" s="269"/>
      <c r="F77" s="269"/>
      <c r="G77" s="269"/>
      <c r="H77" s="270"/>
    </row>
    <row r="78" spans="1:8" ht="18" customHeight="1" thickBot="1" x14ac:dyDescent="0.3">
      <c r="A78" s="193"/>
      <c r="B78" s="29" t="s">
        <v>301</v>
      </c>
      <c r="C78" s="8" t="s">
        <v>302</v>
      </c>
      <c r="D78" s="4">
        <v>38.61</v>
      </c>
      <c r="E78" s="4">
        <v>35.57</v>
      </c>
      <c r="F78" s="38">
        <v>41.98</v>
      </c>
      <c r="G78" s="4">
        <v>42.04</v>
      </c>
      <c r="H78" s="47"/>
    </row>
    <row r="79" spans="1:8" ht="18" customHeight="1" thickBot="1" x14ac:dyDescent="0.3">
      <c r="A79" s="193"/>
      <c r="B79" s="81" t="s">
        <v>303</v>
      </c>
      <c r="C79" s="8" t="s">
        <v>304</v>
      </c>
      <c r="D79" s="3">
        <v>13.15</v>
      </c>
      <c r="E79" s="3">
        <v>13.74</v>
      </c>
      <c r="F79" s="85">
        <v>13.33</v>
      </c>
      <c r="G79" s="4">
        <v>13.72</v>
      </c>
      <c r="H79" s="47"/>
    </row>
    <row r="80" spans="1:8" ht="18" customHeight="1" thickBot="1" x14ac:dyDescent="0.3">
      <c r="A80" s="193"/>
      <c r="B80" s="81" t="s">
        <v>305</v>
      </c>
      <c r="C80" s="8" t="s">
        <v>306</v>
      </c>
      <c r="D80" s="3">
        <v>5.52</v>
      </c>
      <c r="E80" s="3">
        <v>8.14</v>
      </c>
      <c r="F80" s="85">
        <v>9.73</v>
      </c>
      <c r="G80" s="4">
        <v>7.97</v>
      </c>
      <c r="H80" s="47"/>
    </row>
    <row r="81" spans="1:8" ht="18" customHeight="1" thickBot="1" x14ac:dyDescent="0.3">
      <c r="A81" s="193"/>
      <c r="B81" s="81" t="s">
        <v>307</v>
      </c>
      <c r="C81" s="8" t="s">
        <v>308</v>
      </c>
      <c r="D81" s="3">
        <v>0</v>
      </c>
      <c r="E81" s="3">
        <v>0</v>
      </c>
      <c r="F81" s="85">
        <v>0</v>
      </c>
      <c r="G81" s="4">
        <v>0</v>
      </c>
      <c r="H81" s="47"/>
    </row>
    <row r="82" spans="1:8" ht="18" customHeight="1" thickBot="1" x14ac:dyDescent="0.3">
      <c r="A82" s="193"/>
      <c r="B82" s="81" t="s">
        <v>309</v>
      </c>
      <c r="C82" s="8" t="s">
        <v>310</v>
      </c>
      <c r="D82" s="3">
        <v>19.93</v>
      </c>
      <c r="E82" s="3">
        <v>18.57</v>
      </c>
      <c r="F82" s="85">
        <v>18.920000000000002</v>
      </c>
      <c r="G82" s="4">
        <v>20.36</v>
      </c>
      <c r="H82" s="47"/>
    </row>
    <row r="83" spans="1:8" ht="18" customHeight="1" thickBot="1" x14ac:dyDescent="0.3">
      <c r="A83" s="193"/>
      <c r="B83" s="81" t="s">
        <v>311</v>
      </c>
      <c r="C83" s="8" t="s">
        <v>312</v>
      </c>
      <c r="D83" s="3">
        <v>0</v>
      </c>
      <c r="E83" s="3">
        <v>0</v>
      </c>
      <c r="F83" s="85">
        <v>0</v>
      </c>
      <c r="G83" s="4">
        <v>0</v>
      </c>
      <c r="H83" s="47"/>
    </row>
    <row r="84" spans="1:8" ht="18" customHeight="1" thickBot="1" x14ac:dyDescent="0.3">
      <c r="A84" s="193"/>
      <c r="B84" s="81" t="s">
        <v>313</v>
      </c>
      <c r="C84" s="8" t="s">
        <v>314</v>
      </c>
      <c r="D84" s="3">
        <v>0</v>
      </c>
      <c r="E84" s="3">
        <v>0</v>
      </c>
      <c r="F84" s="85">
        <v>0</v>
      </c>
      <c r="G84" s="4">
        <v>0</v>
      </c>
      <c r="H84" s="47"/>
    </row>
    <row r="85" spans="1:8" ht="18" customHeight="1" thickBot="1" x14ac:dyDescent="0.3">
      <c r="A85" s="193"/>
      <c r="B85" s="81" t="s">
        <v>315</v>
      </c>
      <c r="C85" s="8" t="s">
        <v>316</v>
      </c>
      <c r="D85" s="3">
        <v>0</v>
      </c>
      <c r="E85" s="3">
        <v>0</v>
      </c>
      <c r="F85" s="85">
        <v>0</v>
      </c>
      <c r="G85" s="4">
        <v>0</v>
      </c>
      <c r="H85" s="47"/>
    </row>
    <row r="86" spans="1:8" ht="31.8" customHeight="1" thickBot="1" x14ac:dyDescent="0.3">
      <c r="A86" s="193"/>
      <c r="B86" s="81" t="s">
        <v>317</v>
      </c>
      <c r="C86" s="8" t="s">
        <v>318</v>
      </c>
      <c r="D86" s="3">
        <v>0</v>
      </c>
      <c r="E86" s="3">
        <v>0</v>
      </c>
      <c r="F86" s="85">
        <v>0</v>
      </c>
      <c r="G86" s="4">
        <v>0</v>
      </c>
      <c r="H86" s="47"/>
    </row>
    <row r="87" spans="1:8" ht="33.6" customHeight="1" thickBot="1" x14ac:dyDescent="0.3">
      <c r="A87" s="194"/>
      <c r="B87" s="29" t="s">
        <v>319</v>
      </c>
      <c r="C87" s="8" t="s">
        <v>320</v>
      </c>
      <c r="D87" s="3">
        <v>1.72</v>
      </c>
      <c r="E87" s="3">
        <v>1.78</v>
      </c>
      <c r="F87" s="3">
        <v>2.0299999999999998</v>
      </c>
      <c r="G87" s="4">
        <v>1.83</v>
      </c>
      <c r="H87" s="47"/>
    </row>
    <row r="88" spans="1:8" ht="18" customHeight="1" thickBot="1" x14ac:dyDescent="0.3">
      <c r="A88" s="214" t="s">
        <v>321</v>
      </c>
      <c r="B88" s="106" t="s">
        <v>322</v>
      </c>
      <c r="C88" s="8" t="s">
        <v>323</v>
      </c>
      <c r="D88" s="4">
        <v>33.08</v>
      </c>
      <c r="E88" s="4">
        <v>32.31</v>
      </c>
      <c r="F88" s="38">
        <v>32.25</v>
      </c>
      <c r="G88" s="4">
        <v>34.08</v>
      </c>
      <c r="H88" s="47"/>
    </row>
    <row r="89" spans="1:8" ht="31.8" customHeight="1" thickBot="1" x14ac:dyDescent="0.3">
      <c r="A89" s="215"/>
      <c r="B89" s="107" t="s">
        <v>235</v>
      </c>
      <c r="C89" s="8" t="s">
        <v>324</v>
      </c>
      <c r="D89" s="4">
        <v>100</v>
      </c>
      <c r="E89" s="4">
        <v>100</v>
      </c>
      <c r="F89" s="38">
        <v>100</v>
      </c>
      <c r="G89" s="4">
        <v>100</v>
      </c>
      <c r="H89" s="47"/>
    </row>
    <row r="90" spans="1:8" ht="18" customHeight="1" thickBot="1" x14ac:dyDescent="0.3">
      <c r="A90" s="215"/>
      <c r="B90" s="107" t="s">
        <v>325</v>
      </c>
      <c r="C90" s="8" t="s">
        <v>326</v>
      </c>
      <c r="D90" s="77"/>
      <c r="E90" s="77"/>
      <c r="F90" s="77"/>
      <c r="G90" s="4">
        <v>34.799999999999997</v>
      </c>
      <c r="H90" s="47"/>
    </row>
    <row r="91" spans="1:8" ht="31.8" customHeight="1" thickBot="1" x14ac:dyDescent="0.3">
      <c r="A91" s="215"/>
      <c r="B91" s="246" t="s">
        <v>327</v>
      </c>
      <c r="C91" s="8" t="s">
        <v>328</v>
      </c>
      <c r="D91" s="3">
        <v>6.31</v>
      </c>
      <c r="E91" s="3">
        <v>7.13</v>
      </c>
      <c r="F91" s="85">
        <v>5.91</v>
      </c>
      <c r="G91" s="4">
        <v>18.3</v>
      </c>
      <c r="H91" s="47"/>
    </row>
    <row r="92" spans="1:8" ht="18" customHeight="1" thickBot="1" x14ac:dyDescent="0.3">
      <c r="A92" s="216"/>
      <c r="B92" s="247"/>
      <c r="C92" s="8" t="s">
        <v>329</v>
      </c>
      <c r="D92" s="4">
        <v>2.4300000000000002</v>
      </c>
      <c r="E92" s="4">
        <v>2.88</v>
      </c>
      <c r="F92" s="38">
        <v>2.48</v>
      </c>
      <c r="G92" s="4">
        <v>7.69</v>
      </c>
      <c r="H92" s="47"/>
    </row>
    <row r="93" spans="1:8" ht="15.6" customHeight="1" thickBot="1" x14ac:dyDescent="0.3">
      <c r="A93" s="192" t="s">
        <v>330</v>
      </c>
      <c r="B93" s="265" t="s">
        <v>331</v>
      </c>
      <c r="C93" s="266"/>
      <c r="D93" s="266"/>
      <c r="E93" s="266"/>
      <c r="F93" s="266"/>
      <c r="G93" s="266"/>
      <c r="H93" s="267"/>
    </row>
    <row r="94" spans="1:8" ht="18" customHeight="1" thickBot="1" x14ac:dyDescent="0.3">
      <c r="A94" s="193"/>
      <c r="B94" s="29" t="s">
        <v>332</v>
      </c>
      <c r="C94" s="45" t="s">
        <v>333</v>
      </c>
      <c r="D94" s="83">
        <v>4.92</v>
      </c>
      <c r="E94" s="83">
        <v>4.6500000000000004</v>
      </c>
      <c r="F94" s="93">
        <v>4.53</v>
      </c>
      <c r="G94" s="83">
        <v>4.88</v>
      </c>
      <c r="H94" s="46"/>
    </row>
    <row r="95" spans="1:8" ht="16.2" customHeight="1" thickBot="1" x14ac:dyDescent="0.3">
      <c r="A95" s="193"/>
      <c r="B95" s="81" t="s">
        <v>334</v>
      </c>
      <c r="C95" s="8" t="s">
        <v>296</v>
      </c>
      <c r="D95" s="4">
        <v>11</v>
      </c>
      <c r="E95" s="4">
        <v>10</v>
      </c>
      <c r="F95" s="38">
        <v>10</v>
      </c>
      <c r="G95" s="4">
        <v>11.22</v>
      </c>
      <c r="H95" s="47"/>
    </row>
    <row r="96" spans="1:8" ht="16.2" customHeight="1" thickBot="1" x14ac:dyDescent="0.3">
      <c r="A96" s="193"/>
      <c r="B96" s="81" t="s">
        <v>335</v>
      </c>
      <c r="C96" s="8" t="s">
        <v>296</v>
      </c>
      <c r="D96" s="4">
        <v>237</v>
      </c>
      <c r="E96" s="4">
        <v>227</v>
      </c>
      <c r="F96" s="38">
        <v>216</v>
      </c>
      <c r="G96" s="4">
        <v>200.19</v>
      </c>
      <c r="H96" s="47"/>
    </row>
    <row r="97" spans="1:8" ht="16.2" customHeight="1" thickBot="1" x14ac:dyDescent="0.3">
      <c r="A97" s="193"/>
      <c r="B97" s="94" t="s">
        <v>336</v>
      </c>
      <c r="C97" s="8" t="s">
        <v>296</v>
      </c>
      <c r="D97" s="4">
        <v>40</v>
      </c>
      <c r="E97" s="4">
        <v>37</v>
      </c>
      <c r="F97" s="38">
        <v>38</v>
      </c>
      <c r="G97" s="4">
        <v>32.299999999999997</v>
      </c>
      <c r="H97" s="47"/>
    </row>
    <row r="98" spans="1:8" ht="16.2" customHeight="1" thickBot="1" x14ac:dyDescent="0.3">
      <c r="A98" s="193"/>
      <c r="B98" s="94" t="s">
        <v>337</v>
      </c>
      <c r="C98" s="8" t="s">
        <v>296</v>
      </c>
      <c r="D98" s="4">
        <v>2</v>
      </c>
      <c r="E98" s="4">
        <v>2</v>
      </c>
      <c r="F98" s="38">
        <v>2</v>
      </c>
      <c r="G98" s="4">
        <v>3.28</v>
      </c>
      <c r="H98" s="47"/>
    </row>
    <row r="99" spans="1:8" ht="18" customHeight="1" thickBot="1" x14ac:dyDescent="0.3">
      <c r="A99" s="193"/>
      <c r="B99" s="29" t="s">
        <v>338</v>
      </c>
      <c r="C99" s="8" t="s">
        <v>339</v>
      </c>
      <c r="D99" s="4">
        <v>3.59</v>
      </c>
      <c r="E99" s="4">
        <v>2.8</v>
      </c>
      <c r="F99" s="38">
        <v>3.5</v>
      </c>
      <c r="G99" s="4">
        <v>2.04</v>
      </c>
      <c r="H99" s="47"/>
    </row>
    <row r="100" spans="1:8" ht="16.2" customHeight="1" thickBot="1" x14ac:dyDescent="0.3">
      <c r="A100" s="193"/>
      <c r="B100" s="81" t="s">
        <v>334</v>
      </c>
      <c r="C100" s="8" t="s">
        <v>296</v>
      </c>
      <c r="D100" s="4">
        <v>61</v>
      </c>
      <c r="E100" s="4">
        <v>44</v>
      </c>
      <c r="F100" s="38">
        <v>39.68</v>
      </c>
      <c r="G100" s="4">
        <v>53.67</v>
      </c>
      <c r="H100" s="47"/>
    </row>
    <row r="101" spans="1:8" ht="16.2" customHeight="1" thickBot="1" x14ac:dyDescent="0.3">
      <c r="A101" s="193"/>
      <c r="B101" s="81" t="s">
        <v>335</v>
      </c>
      <c r="C101" s="8" t="s">
        <v>296</v>
      </c>
      <c r="D101" s="4">
        <v>251</v>
      </c>
      <c r="E101" s="4">
        <v>168</v>
      </c>
      <c r="F101" s="38">
        <v>229.19</v>
      </c>
      <c r="G101" s="4">
        <v>177.67</v>
      </c>
      <c r="H101" s="47"/>
    </row>
    <row r="102" spans="1:8" ht="16.2" customHeight="1" thickBot="1" x14ac:dyDescent="0.3">
      <c r="A102" s="193"/>
      <c r="B102" s="81" t="s">
        <v>336</v>
      </c>
      <c r="C102" s="8" t="s">
        <v>296</v>
      </c>
      <c r="D102" s="4">
        <v>45</v>
      </c>
      <c r="E102" s="4">
        <v>29</v>
      </c>
      <c r="F102" s="38">
        <v>56.49</v>
      </c>
      <c r="G102" s="4">
        <v>28.64</v>
      </c>
      <c r="H102" s="47"/>
    </row>
    <row r="103" spans="1:8" ht="16.2" customHeight="1" thickBot="1" x14ac:dyDescent="0.3">
      <c r="A103" s="194"/>
      <c r="B103" s="81" t="s">
        <v>337</v>
      </c>
      <c r="C103" s="8" t="s">
        <v>296</v>
      </c>
      <c r="D103" s="4">
        <v>13</v>
      </c>
      <c r="E103" s="4">
        <v>12</v>
      </c>
      <c r="F103" s="38">
        <v>8.23</v>
      </c>
      <c r="G103" s="4">
        <v>14.62</v>
      </c>
      <c r="H103" s="47"/>
    </row>
    <row r="104" spans="1:8" ht="31.8" customHeight="1" thickBot="1" x14ac:dyDescent="0.3">
      <c r="A104" s="214" t="s">
        <v>42</v>
      </c>
      <c r="B104" s="29" t="s">
        <v>317</v>
      </c>
      <c r="C104" s="8" t="s">
        <v>340</v>
      </c>
      <c r="D104" s="4">
        <v>3.03</v>
      </c>
      <c r="E104" s="4">
        <v>4.9800000000000004</v>
      </c>
      <c r="F104" s="38">
        <v>6.14</v>
      </c>
      <c r="G104" s="4">
        <v>4.93</v>
      </c>
      <c r="H104" s="47"/>
    </row>
    <row r="105" spans="1:8" ht="16.2" customHeight="1" thickBot="1" x14ac:dyDescent="0.3">
      <c r="A105" s="215"/>
      <c r="B105" s="29" t="s">
        <v>341</v>
      </c>
      <c r="C105" s="8" t="s">
        <v>296</v>
      </c>
      <c r="D105" s="4">
        <v>488</v>
      </c>
      <c r="E105" s="4">
        <v>395</v>
      </c>
      <c r="F105" s="38">
        <v>446</v>
      </c>
      <c r="G105" s="4">
        <v>378</v>
      </c>
      <c r="H105" s="47"/>
    </row>
    <row r="106" spans="1:8" ht="16.2" customHeight="1" thickBot="1" x14ac:dyDescent="0.3">
      <c r="A106" s="215"/>
      <c r="B106" s="29" t="s">
        <v>235</v>
      </c>
      <c r="C106" s="8" t="s">
        <v>236</v>
      </c>
      <c r="D106" s="4">
        <v>100</v>
      </c>
      <c r="E106" s="4">
        <v>100</v>
      </c>
      <c r="F106" s="38">
        <v>100</v>
      </c>
      <c r="G106" s="4">
        <v>100</v>
      </c>
      <c r="H106" s="47"/>
    </row>
    <row r="107" spans="1:8" ht="16.2" customHeight="1" thickBot="1" x14ac:dyDescent="0.3">
      <c r="A107" s="216"/>
      <c r="B107" s="29" t="s">
        <v>342</v>
      </c>
      <c r="C107" s="8" t="s">
        <v>343</v>
      </c>
      <c r="D107" s="105"/>
      <c r="E107" s="105"/>
      <c r="F107" s="105"/>
      <c r="G107" s="3">
        <v>443</v>
      </c>
      <c r="H107" s="47"/>
    </row>
    <row r="108" spans="1:8" ht="15.6" customHeight="1" thickBot="1" x14ac:dyDescent="0.3">
      <c r="A108" s="108"/>
      <c r="B108" s="268" t="s">
        <v>344</v>
      </c>
      <c r="C108" s="269"/>
      <c r="D108" s="269"/>
      <c r="E108" s="269"/>
      <c r="F108" s="269"/>
      <c r="G108" s="269"/>
      <c r="H108" s="270"/>
    </row>
    <row r="109" spans="1:8" ht="16.2" customHeight="1" thickBot="1" x14ac:dyDescent="0.3">
      <c r="A109" s="214" t="s">
        <v>42</v>
      </c>
      <c r="B109" s="29" t="s">
        <v>345</v>
      </c>
      <c r="C109" s="8" t="s">
        <v>296</v>
      </c>
      <c r="D109" s="9">
        <v>2384</v>
      </c>
      <c r="E109" s="9">
        <v>3070</v>
      </c>
      <c r="F109" s="31">
        <v>2264</v>
      </c>
      <c r="G109" s="9">
        <v>2244</v>
      </c>
      <c r="H109" s="47"/>
    </row>
    <row r="110" spans="1:8" ht="16.2" customHeight="1" thickBot="1" x14ac:dyDescent="0.3">
      <c r="A110" s="215"/>
      <c r="B110" s="29" t="s">
        <v>189</v>
      </c>
      <c r="C110" s="8" t="s">
        <v>236</v>
      </c>
      <c r="D110" s="4">
        <v>100</v>
      </c>
      <c r="E110" s="4">
        <v>100</v>
      </c>
      <c r="F110" s="38">
        <v>100</v>
      </c>
      <c r="G110" s="4">
        <v>100</v>
      </c>
      <c r="H110" s="47"/>
    </row>
    <row r="111" spans="1:8" ht="16.2" customHeight="1" thickBot="1" x14ac:dyDescent="0.3">
      <c r="A111" s="216"/>
      <c r="B111" s="29" t="s">
        <v>346</v>
      </c>
      <c r="C111" s="8" t="s">
        <v>296</v>
      </c>
      <c r="D111" s="105"/>
      <c r="E111" s="105"/>
      <c r="F111" s="105"/>
      <c r="G111" s="32">
        <v>2421</v>
      </c>
      <c r="H111" s="47"/>
    </row>
    <row r="112" spans="1:8" ht="18" customHeight="1" thickBot="1" x14ac:dyDescent="0.3">
      <c r="A112" s="44" t="s">
        <v>347</v>
      </c>
      <c r="B112" s="29" t="s">
        <v>348</v>
      </c>
      <c r="C112" s="8" t="s">
        <v>296</v>
      </c>
      <c r="D112" s="9">
        <v>27104</v>
      </c>
      <c r="E112" s="9">
        <v>25505</v>
      </c>
      <c r="F112" s="31">
        <v>39720</v>
      </c>
      <c r="G112" s="9">
        <v>38715</v>
      </c>
      <c r="H112" s="47"/>
    </row>
    <row r="113" spans="1:8" ht="16.2" customHeight="1" thickBot="1" x14ac:dyDescent="0.3">
      <c r="A113" s="109"/>
      <c r="B113" s="110" t="s">
        <v>235</v>
      </c>
      <c r="C113" s="8" t="s">
        <v>236</v>
      </c>
      <c r="D113" s="4">
        <v>100</v>
      </c>
      <c r="E113" s="4">
        <v>100</v>
      </c>
      <c r="F113" s="38">
        <v>100</v>
      </c>
      <c r="G113" s="4">
        <v>100</v>
      </c>
      <c r="H113" s="47"/>
    </row>
    <row r="114" spans="1:8" ht="16.2" customHeight="1" thickBot="1" x14ac:dyDescent="0.3">
      <c r="A114" s="109"/>
      <c r="B114" s="110" t="s">
        <v>349</v>
      </c>
      <c r="C114" s="8" t="s">
        <v>296</v>
      </c>
      <c r="D114" s="105"/>
      <c r="E114" s="105"/>
      <c r="F114" s="105"/>
      <c r="G114" s="32">
        <v>40009</v>
      </c>
      <c r="H114" s="47"/>
    </row>
    <row r="115" spans="1:8" ht="16.2" customHeight="1" thickBot="1" x14ac:dyDescent="0.3">
      <c r="A115" s="109"/>
      <c r="B115" s="29" t="s">
        <v>350</v>
      </c>
      <c r="C115" s="8" t="s">
        <v>296</v>
      </c>
      <c r="D115" s="6">
        <v>27104</v>
      </c>
      <c r="E115" s="6">
        <v>25505</v>
      </c>
      <c r="F115" s="27">
        <v>39719.83</v>
      </c>
      <c r="G115" s="6">
        <v>38714.550000000003</v>
      </c>
      <c r="H115" s="47"/>
    </row>
    <row r="116" spans="1:8" ht="16.2" customHeight="1" thickBot="1" x14ac:dyDescent="0.3">
      <c r="A116" s="109"/>
      <c r="B116" s="81" t="s">
        <v>351</v>
      </c>
      <c r="C116" s="8" t="s">
        <v>296</v>
      </c>
      <c r="D116" s="4">
        <v>24</v>
      </c>
      <c r="E116" s="4">
        <v>137</v>
      </c>
      <c r="F116" s="38">
        <v>138.09</v>
      </c>
      <c r="G116" s="4">
        <v>118.39</v>
      </c>
      <c r="H116" s="47"/>
    </row>
    <row r="117" spans="1:8" ht="16.2" customHeight="1" thickBot="1" x14ac:dyDescent="0.3">
      <c r="A117" s="109"/>
      <c r="B117" s="81" t="s">
        <v>352</v>
      </c>
      <c r="C117" s="8" t="s">
        <v>296</v>
      </c>
      <c r="D117" s="6">
        <v>22734</v>
      </c>
      <c r="E117" s="6">
        <v>16985</v>
      </c>
      <c r="F117" s="27">
        <v>8499.61</v>
      </c>
      <c r="G117" s="6">
        <v>5734.08</v>
      </c>
      <c r="H117" s="47"/>
    </row>
    <row r="118" spans="1:8" ht="16.2" customHeight="1" thickBot="1" x14ac:dyDescent="0.3">
      <c r="A118" s="109"/>
      <c r="B118" s="81" t="s">
        <v>353</v>
      </c>
      <c r="C118" s="8" t="s">
        <v>296</v>
      </c>
      <c r="D118" s="4">
        <v>192</v>
      </c>
      <c r="E118" s="4">
        <v>189</v>
      </c>
      <c r="F118" s="27">
        <v>10612.15</v>
      </c>
      <c r="G118" s="6">
        <v>13202.04</v>
      </c>
      <c r="H118" s="47"/>
    </row>
    <row r="119" spans="1:8" ht="16.2" customHeight="1" thickBot="1" x14ac:dyDescent="0.3">
      <c r="A119" s="109"/>
      <c r="B119" s="81" t="s">
        <v>354</v>
      </c>
      <c r="C119" s="8" t="s">
        <v>296</v>
      </c>
      <c r="D119" s="4">
        <v>56</v>
      </c>
      <c r="E119" s="4">
        <v>0</v>
      </c>
      <c r="F119" s="38">
        <v>0</v>
      </c>
      <c r="G119" s="4">
        <v>0.64</v>
      </c>
      <c r="H119" s="47"/>
    </row>
    <row r="120" spans="1:8" ht="16.2" customHeight="1" thickBot="1" x14ac:dyDescent="0.3">
      <c r="A120" s="109"/>
      <c r="B120" s="81" t="s">
        <v>355</v>
      </c>
      <c r="C120" s="8" t="s">
        <v>296</v>
      </c>
      <c r="D120" s="6">
        <v>3851</v>
      </c>
      <c r="E120" s="6">
        <v>6894</v>
      </c>
      <c r="F120" s="27">
        <v>7286.55</v>
      </c>
      <c r="G120" s="6">
        <v>15166.06</v>
      </c>
      <c r="H120" s="47"/>
    </row>
    <row r="121" spans="1:8" ht="16.2" customHeight="1" thickBot="1" x14ac:dyDescent="0.3">
      <c r="A121" s="109"/>
      <c r="B121" s="81" t="s">
        <v>356</v>
      </c>
      <c r="C121" s="8" t="s">
        <v>296</v>
      </c>
      <c r="D121" s="4">
        <v>0</v>
      </c>
      <c r="E121" s="4">
        <v>0</v>
      </c>
      <c r="F121" s="38">
        <v>0</v>
      </c>
      <c r="G121" s="4">
        <v>0</v>
      </c>
      <c r="H121" s="47"/>
    </row>
    <row r="122" spans="1:8" ht="16.2" customHeight="1" thickBot="1" x14ac:dyDescent="0.3">
      <c r="A122" s="109"/>
      <c r="B122" s="81" t="s">
        <v>357</v>
      </c>
      <c r="C122" s="8" t="s">
        <v>296</v>
      </c>
      <c r="D122" s="4">
        <v>247</v>
      </c>
      <c r="E122" s="6">
        <v>1300</v>
      </c>
      <c r="F122" s="27">
        <v>7931.59</v>
      </c>
      <c r="G122" s="6">
        <v>4493.34</v>
      </c>
      <c r="H122" s="47"/>
    </row>
    <row r="123" spans="1:8" ht="18" customHeight="1" thickBot="1" x14ac:dyDescent="0.3">
      <c r="A123" s="109"/>
      <c r="B123" s="29" t="s">
        <v>358</v>
      </c>
      <c r="C123" s="8" t="s">
        <v>296</v>
      </c>
      <c r="D123" s="6">
        <v>5949</v>
      </c>
      <c r="E123" s="6">
        <v>4489</v>
      </c>
      <c r="F123" s="27">
        <v>5290.41</v>
      </c>
      <c r="G123" s="6">
        <v>8589.59</v>
      </c>
      <c r="H123" s="47"/>
    </row>
    <row r="124" spans="1:8" ht="16.2" customHeight="1" thickBot="1" x14ac:dyDescent="0.3">
      <c r="A124" s="109"/>
      <c r="B124" s="81" t="s">
        <v>351</v>
      </c>
      <c r="C124" s="8" t="s">
        <v>296</v>
      </c>
      <c r="D124" s="4">
        <v>0</v>
      </c>
      <c r="E124" s="4">
        <v>15</v>
      </c>
      <c r="F124" s="38">
        <v>0</v>
      </c>
      <c r="G124" s="4">
        <v>83.67</v>
      </c>
      <c r="H124" s="47"/>
    </row>
    <row r="125" spans="1:8" ht="16.2" customHeight="1" thickBot="1" x14ac:dyDescent="0.3">
      <c r="A125" s="109"/>
      <c r="B125" s="81" t="s">
        <v>352</v>
      </c>
      <c r="C125" s="8" t="s">
        <v>296</v>
      </c>
      <c r="D125" s="6">
        <v>1592</v>
      </c>
      <c r="E125" s="6">
        <v>1057</v>
      </c>
      <c r="F125" s="27">
        <v>2884.79</v>
      </c>
      <c r="G125" s="6">
        <v>2283.64</v>
      </c>
      <c r="H125" s="47"/>
    </row>
    <row r="126" spans="1:8" ht="16.2" customHeight="1" thickBot="1" x14ac:dyDescent="0.3">
      <c r="A126" s="109"/>
      <c r="B126" s="81" t="s">
        <v>353</v>
      </c>
      <c r="C126" s="8" t="s">
        <v>296</v>
      </c>
      <c r="D126" s="4">
        <v>233</v>
      </c>
      <c r="E126" s="4">
        <v>183</v>
      </c>
      <c r="F126" s="38">
        <v>332.59</v>
      </c>
      <c r="G126" s="4">
        <v>367.77</v>
      </c>
      <c r="H126" s="47"/>
    </row>
    <row r="127" spans="1:8" ht="16.2" customHeight="1" thickBot="1" x14ac:dyDescent="0.3">
      <c r="A127" s="109"/>
      <c r="B127" s="81" t="s">
        <v>354</v>
      </c>
      <c r="C127" s="8" t="s">
        <v>296</v>
      </c>
      <c r="D127" s="4">
        <v>78</v>
      </c>
      <c r="E127" s="4">
        <v>0</v>
      </c>
      <c r="F127" s="38">
        <v>0</v>
      </c>
      <c r="G127" s="4">
        <v>0</v>
      </c>
      <c r="H127" s="47"/>
    </row>
    <row r="128" spans="1:8" ht="16.2" customHeight="1" thickBot="1" x14ac:dyDescent="0.3">
      <c r="A128" s="109"/>
      <c r="B128" s="81" t="s">
        <v>355</v>
      </c>
      <c r="C128" s="8" t="s">
        <v>296</v>
      </c>
      <c r="D128" s="4">
        <v>58</v>
      </c>
      <c r="E128" s="4">
        <v>853</v>
      </c>
      <c r="F128" s="38">
        <v>409.62</v>
      </c>
      <c r="G128" s="4">
        <v>882.68</v>
      </c>
      <c r="H128" s="47"/>
    </row>
    <row r="129" spans="1:8" ht="16.2" customHeight="1" thickBot="1" x14ac:dyDescent="0.3">
      <c r="A129" s="109"/>
      <c r="B129" s="81" t="s">
        <v>356</v>
      </c>
      <c r="C129" s="8" t="s">
        <v>296</v>
      </c>
      <c r="D129" s="4">
        <v>0</v>
      </c>
      <c r="E129" s="4">
        <v>0</v>
      </c>
      <c r="F129" s="38">
        <v>0</v>
      </c>
      <c r="G129" s="4">
        <v>0</v>
      </c>
      <c r="H129" s="47"/>
    </row>
    <row r="130" spans="1:8" ht="16.2" customHeight="1" thickBot="1" x14ac:dyDescent="0.3">
      <c r="A130" s="109"/>
      <c r="B130" s="81" t="s">
        <v>359</v>
      </c>
      <c r="C130" s="8" t="s">
        <v>296</v>
      </c>
      <c r="D130" s="6">
        <v>3988</v>
      </c>
      <c r="E130" s="6">
        <v>2381</v>
      </c>
      <c r="F130" s="27">
        <v>1663.41</v>
      </c>
      <c r="G130" s="6">
        <v>3342</v>
      </c>
      <c r="H130" s="47"/>
    </row>
    <row r="131" spans="1:8" ht="18" customHeight="1" thickBot="1" x14ac:dyDescent="0.3">
      <c r="A131" s="109"/>
      <c r="B131" s="29" t="s">
        <v>360</v>
      </c>
      <c r="C131" s="8" t="s">
        <v>296</v>
      </c>
      <c r="D131" s="6">
        <v>7324</v>
      </c>
      <c r="E131" s="6">
        <v>10105</v>
      </c>
      <c r="F131" s="38">
        <v>417.92</v>
      </c>
      <c r="G131" s="6">
        <v>9057.1</v>
      </c>
      <c r="H131" s="47"/>
    </row>
    <row r="132" spans="1:8" ht="16.2" customHeight="1" thickBot="1" x14ac:dyDescent="0.3">
      <c r="A132" s="109"/>
      <c r="B132" s="29" t="s">
        <v>361</v>
      </c>
      <c r="C132" s="8" t="s">
        <v>296</v>
      </c>
      <c r="D132" s="6">
        <v>2248</v>
      </c>
      <c r="E132" s="6">
        <v>2217</v>
      </c>
      <c r="F132" s="27">
        <v>1854.87</v>
      </c>
      <c r="G132" s="6">
        <v>1361.29</v>
      </c>
      <c r="H132" s="47"/>
    </row>
    <row r="133" spans="1:8" ht="15.6" customHeight="1" thickBot="1" x14ac:dyDescent="0.3">
      <c r="A133" s="192" t="s">
        <v>362</v>
      </c>
      <c r="B133" s="265" t="s">
        <v>363</v>
      </c>
      <c r="C133" s="266"/>
      <c r="D133" s="266"/>
      <c r="E133" s="266"/>
      <c r="F133" s="266"/>
      <c r="G133" s="266"/>
      <c r="H133" s="267"/>
    </row>
    <row r="134" spans="1:8" ht="16.2" customHeight="1" thickBot="1" x14ac:dyDescent="0.3">
      <c r="A134" s="193"/>
      <c r="B134" s="246" t="s">
        <v>364</v>
      </c>
      <c r="C134" s="45" t="s">
        <v>141</v>
      </c>
      <c r="D134" s="83">
        <v>0</v>
      </c>
      <c r="E134" s="83">
        <v>0</v>
      </c>
      <c r="F134" s="93">
        <v>2</v>
      </c>
      <c r="G134" s="83">
        <v>4</v>
      </c>
      <c r="H134" s="46"/>
    </row>
    <row r="135" spans="1:8" ht="18" customHeight="1" thickBot="1" x14ac:dyDescent="0.3">
      <c r="A135" s="193"/>
      <c r="B135" s="247"/>
      <c r="C135" s="8" t="s">
        <v>365</v>
      </c>
      <c r="D135" s="4">
        <v>0</v>
      </c>
      <c r="E135" s="4">
        <v>0</v>
      </c>
      <c r="F135" s="38">
        <v>0.06</v>
      </c>
      <c r="G135" s="4">
        <v>0.15</v>
      </c>
      <c r="H135" s="47"/>
    </row>
    <row r="136" spans="1:8" ht="16.2" customHeight="1" thickBot="1" x14ac:dyDescent="0.3">
      <c r="A136" s="193"/>
      <c r="B136" s="246" t="s">
        <v>366</v>
      </c>
      <c r="C136" s="8" t="s">
        <v>141</v>
      </c>
      <c r="D136" s="4">
        <v>0</v>
      </c>
      <c r="E136" s="4">
        <v>0</v>
      </c>
      <c r="F136" s="38">
        <v>0</v>
      </c>
      <c r="G136" s="4">
        <v>0</v>
      </c>
      <c r="H136" s="47"/>
    </row>
    <row r="137" spans="1:8" ht="18" customHeight="1" thickBot="1" x14ac:dyDescent="0.3">
      <c r="A137" s="193"/>
      <c r="B137" s="247"/>
      <c r="C137" s="8" t="s">
        <v>367</v>
      </c>
      <c r="D137" s="4">
        <v>0</v>
      </c>
      <c r="E137" s="4">
        <v>0</v>
      </c>
      <c r="F137" s="38">
        <v>0</v>
      </c>
      <c r="G137" s="4">
        <v>0</v>
      </c>
      <c r="H137" s="47"/>
    </row>
    <row r="138" spans="1:8" ht="16.2" customHeight="1" thickBot="1" x14ac:dyDescent="0.3">
      <c r="A138" s="193"/>
      <c r="B138" s="246" t="s">
        <v>368</v>
      </c>
      <c r="C138" s="8" t="s">
        <v>141</v>
      </c>
      <c r="D138" s="4">
        <v>0</v>
      </c>
      <c r="E138" s="4">
        <v>0</v>
      </c>
      <c r="F138" s="38">
        <v>0</v>
      </c>
      <c r="G138" s="4">
        <v>1E-3</v>
      </c>
      <c r="H138" s="47"/>
    </row>
    <row r="139" spans="1:8" ht="18" customHeight="1" thickBot="1" x14ac:dyDescent="0.3">
      <c r="A139" s="193"/>
      <c r="B139" s="247"/>
      <c r="C139" s="8" t="s">
        <v>369</v>
      </c>
      <c r="D139" s="4">
        <v>0</v>
      </c>
      <c r="E139" s="4">
        <v>0</v>
      </c>
      <c r="F139" s="38">
        <v>0</v>
      </c>
      <c r="G139" s="4">
        <v>0</v>
      </c>
      <c r="H139" s="47"/>
    </row>
    <row r="140" spans="1:8" ht="16.2" customHeight="1" thickBot="1" x14ac:dyDescent="0.3">
      <c r="A140" s="193"/>
      <c r="B140" s="246" t="s">
        <v>370</v>
      </c>
      <c r="C140" s="8" t="s">
        <v>141</v>
      </c>
      <c r="D140" s="4">
        <v>0</v>
      </c>
      <c r="E140" s="4">
        <v>0</v>
      </c>
      <c r="F140" s="38">
        <v>18</v>
      </c>
      <c r="G140" s="4">
        <v>6</v>
      </c>
      <c r="H140" s="47"/>
    </row>
    <row r="141" spans="1:8" ht="18" customHeight="1" thickBot="1" x14ac:dyDescent="0.3">
      <c r="A141" s="194"/>
      <c r="B141" s="247"/>
      <c r="C141" s="8" t="s">
        <v>371</v>
      </c>
      <c r="D141" s="4">
        <v>0</v>
      </c>
      <c r="E141" s="4">
        <v>0</v>
      </c>
      <c r="F141" s="38">
        <v>0.8</v>
      </c>
      <c r="G141" s="4">
        <v>0</v>
      </c>
      <c r="H141" s="47"/>
    </row>
    <row r="142" spans="1:8" ht="15.6" customHeight="1" thickBot="1" x14ac:dyDescent="0.3">
      <c r="A142" s="246" t="s">
        <v>372</v>
      </c>
      <c r="B142" s="265" t="s">
        <v>373</v>
      </c>
      <c r="C142" s="266"/>
      <c r="D142" s="266"/>
      <c r="E142" s="266"/>
      <c r="F142" s="266"/>
      <c r="G142" s="266"/>
      <c r="H142" s="267"/>
    </row>
    <row r="143" spans="1:8" ht="18" customHeight="1" thickBot="1" x14ac:dyDescent="0.3">
      <c r="A143" s="247"/>
      <c r="B143" s="29" t="s">
        <v>374</v>
      </c>
      <c r="C143" s="45" t="s">
        <v>375</v>
      </c>
      <c r="D143" s="83">
        <v>35.020000000000003</v>
      </c>
      <c r="E143" s="83">
        <v>18.579999999999998</v>
      </c>
      <c r="F143" s="93">
        <v>45.28</v>
      </c>
      <c r="G143" s="83">
        <v>77.89</v>
      </c>
      <c r="H143" s="47"/>
    </row>
    <row r="144" spans="1:8" ht="15.6" customHeight="1" thickBot="1" x14ac:dyDescent="0.3">
      <c r="A144" s="271" t="s">
        <v>376</v>
      </c>
      <c r="B144" s="272"/>
      <c r="C144" s="272"/>
      <c r="D144" s="272"/>
      <c r="E144" s="272"/>
      <c r="F144" s="272"/>
      <c r="G144" s="272"/>
      <c r="H144" s="273"/>
    </row>
    <row r="145" spans="1:8" ht="15.75" customHeight="1" thickBot="1" x14ac:dyDescent="0.3">
      <c r="A145" s="214"/>
      <c r="B145" s="265" t="s">
        <v>377</v>
      </c>
      <c r="C145" s="266"/>
      <c r="D145" s="266"/>
      <c r="E145" s="266"/>
      <c r="F145" s="266"/>
      <c r="G145" s="266"/>
      <c r="H145" s="267"/>
    </row>
    <row r="146" spans="1:8" ht="31.8" customHeight="1" thickBot="1" x14ac:dyDescent="0.3">
      <c r="A146" s="216"/>
      <c r="B146" s="29" t="s">
        <v>378</v>
      </c>
      <c r="C146" s="8" t="s">
        <v>186</v>
      </c>
      <c r="D146" s="83">
        <v>100</v>
      </c>
      <c r="E146" s="83">
        <v>100</v>
      </c>
      <c r="F146" s="93">
        <v>100</v>
      </c>
      <c r="G146" s="83">
        <v>100</v>
      </c>
      <c r="H146" s="47"/>
    </row>
    <row r="147" spans="1:8" ht="15.6" customHeight="1" thickBot="1" x14ac:dyDescent="0.3">
      <c r="A147" s="271" t="s">
        <v>379</v>
      </c>
      <c r="B147" s="272"/>
      <c r="C147" s="272"/>
      <c r="D147" s="272"/>
      <c r="E147" s="272"/>
      <c r="F147" s="272"/>
      <c r="G147" s="272"/>
      <c r="H147" s="273"/>
    </row>
    <row r="148" spans="1:8" ht="15.6" customHeight="1" thickBot="1" x14ac:dyDescent="0.3">
      <c r="A148" s="214" t="s">
        <v>42</v>
      </c>
      <c r="B148" s="265" t="s">
        <v>380</v>
      </c>
      <c r="C148" s="266"/>
      <c r="D148" s="266"/>
      <c r="E148" s="266"/>
      <c r="F148" s="266"/>
      <c r="G148" s="266"/>
      <c r="H148" s="267"/>
    </row>
    <row r="149" spans="1:8" ht="16.2" customHeight="1" thickBot="1" x14ac:dyDescent="0.3">
      <c r="A149" s="216"/>
      <c r="B149" s="29" t="s">
        <v>381</v>
      </c>
      <c r="C149" s="45" t="s">
        <v>296</v>
      </c>
      <c r="D149" s="43">
        <v>22451871</v>
      </c>
      <c r="E149" s="43">
        <v>22734826</v>
      </c>
      <c r="F149" s="111">
        <v>20673974</v>
      </c>
      <c r="G149" s="43">
        <v>22955526</v>
      </c>
      <c r="H149" s="47"/>
    </row>
    <row r="150" spans="1:8" ht="15.6" customHeight="1" thickBot="1" x14ac:dyDescent="0.3">
      <c r="A150" s="271" t="s">
        <v>382</v>
      </c>
      <c r="B150" s="272"/>
      <c r="C150" s="272"/>
      <c r="D150" s="272"/>
      <c r="E150" s="272"/>
      <c r="F150" s="272"/>
      <c r="G150" s="272"/>
      <c r="H150" s="273"/>
    </row>
    <row r="151" spans="1:8" ht="15.6" customHeight="1" thickBot="1" x14ac:dyDescent="0.3">
      <c r="A151" s="214" t="s">
        <v>42</v>
      </c>
      <c r="B151" s="265" t="s">
        <v>383</v>
      </c>
      <c r="C151" s="266"/>
      <c r="D151" s="266"/>
      <c r="E151" s="266"/>
      <c r="F151" s="266"/>
      <c r="G151" s="266"/>
      <c r="H151" s="267"/>
    </row>
    <row r="152" spans="1:8" ht="31.8" customHeight="1" thickBot="1" x14ac:dyDescent="0.3">
      <c r="A152" s="216"/>
      <c r="B152" s="29" t="s">
        <v>384</v>
      </c>
      <c r="C152" s="45" t="s">
        <v>385</v>
      </c>
      <c r="D152" s="83" t="s">
        <v>49</v>
      </c>
      <c r="E152" s="83">
        <v>1</v>
      </c>
      <c r="F152" s="93">
        <v>3</v>
      </c>
      <c r="G152" s="83">
        <v>4</v>
      </c>
      <c r="H152" s="47"/>
    </row>
    <row r="153" spans="1:8" ht="15.6" customHeight="1" thickBot="1" x14ac:dyDescent="0.3">
      <c r="A153" s="271" t="s">
        <v>386</v>
      </c>
      <c r="B153" s="272"/>
      <c r="C153" s="272"/>
      <c r="D153" s="272"/>
      <c r="E153" s="272"/>
      <c r="F153" s="272"/>
      <c r="G153" s="272"/>
      <c r="H153" s="273"/>
    </row>
    <row r="154" spans="1:8" ht="15.6" customHeight="1" thickBot="1" x14ac:dyDescent="0.3">
      <c r="A154" s="214" t="s">
        <v>42</v>
      </c>
      <c r="B154" s="265" t="s">
        <v>387</v>
      </c>
      <c r="C154" s="266"/>
      <c r="D154" s="266"/>
      <c r="E154" s="266"/>
      <c r="F154" s="266"/>
      <c r="G154" s="266"/>
      <c r="H154" s="267"/>
    </row>
    <row r="155" spans="1:8" ht="47.4" customHeight="1" thickBot="1" x14ac:dyDescent="0.3">
      <c r="A155" s="215"/>
      <c r="B155" s="29" t="s">
        <v>388</v>
      </c>
      <c r="C155" s="45" t="s">
        <v>389</v>
      </c>
      <c r="D155" s="83" t="s">
        <v>49</v>
      </c>
      <c r="E155" s="83">
        <v>89</v>
      </c>
      <c r="F155" s="93">
        <v>84.83</v>
      </c>
      <c r="G155" s="83">
        <v>86.24</v>
      </c>
      <c r="H155" s="46"/>
    </row>
    <row r="156" spans="1:8" ht="47.4" customHeight="1" thickBot="1" x14ac:dyDescent="0.3">
      <c r="A156" s="215"/>
      <c r="B156" s="29" t="s">
        <v>390</v>
      </c>
      <c r="C156" s="8" t="s">
        <v>389</v>
      </c>
      <c r="D156" s="112" t="s">
        <v>49</v>
      </c>
      <c r="E156" s="112">
        <v>1.08</v>
      </c>
      <c r="F156" s="113">
        <v>1.95</v>
      </c>
      <c r="G156" s="38">
        <v>97.51</v>
      </c>
      <c r="H156" s="47"/>
    </row>
    <row r="157" spans="1:8" ht="15.6" customHeight="1" thickBot="1" x14ac:dyDescent="0.3">
      <c r="A157" s="215"/>
      <c r="B157" s="265" t="s">
        <v>391</v>
      </c>
      <c r="C157" s="266"/>
      <c r="D157" s="266"/>
      <c r="E157" s="266"/>
      <c r="F157" s="266"/>
      <c r="G157" s="266"/>
      <c r="H157" s="267"/>
    </row>
    <row r="158" spans="1:8" ht="16.2" customHeight="1" thickBot="1" x14ac:dyDescent="0.3">
      <c r="A158" s="215"/>
      <c r="B158" s="29" t="s">
        <v>392</v>
      </c>
      <c r="C158" s="45" t="s">
        <v>10</v>
      </c>
      <c r="D158" s="83" t="s">
        <v>49</v>
      </c>
      <c r="E158" s="83">
        <v>593</v>
      </c>
      <c r="F158" s="93">
        <v>225</v>
      </c>
      <c r="G158" s="83">
        <v>816</v>
      </c>
      <c r="H158" s="46"/>
    </row>
    <row r="159" spans="1:8" ht="16.2" customHeight="1" thickBot="1" x14ac:dyDescent="0.3">
      <c r="A159" s="216"/>
      <c r="B159" s="29" t="s">
        <v>393</v>
      </c>
      <c r="C159" s="8" t="s">
        <v>10</v>
      </c>
      <c r="D159" s="4" t="s">
        <v>49</v>
      </c>
      <c r="E159" s="4">
        <v>955</v>
      </c>
      <c r="F159" s="38">
        <v>319</v>
      </c>
      <c r="G159" s="4">
        <v>570</v>
      </c>
      <c r="H159" s="47"/>
    </row>
    <row r="161" spans="1:2" ht="16.8" customHeight="1" x14ac:dyDescent="0.25">
      <c r="A161" s="41" t="s">
        <v>23</v>
      </c>
      <c r="B161"/>
    </row>
    <row r="162" spans="1:2" ht="16.8" customHeight="1" x14ac:dyDescent="0.25">
      <c r="A162" s="89" t="s">
        <v>394</v>
      </c>
      <c r="B162"/>
    </row>
    <row r="163" spans="1:2" ht="16.8" customHeight="1" x14ac:dyDescent="0.25">
      <c r="A163" s="89" t="s">
        <v>395</v>
      </c>
      <c r="B163"/>
    </row>
    <row r="164" spans="1:2" ht="16.8" customHeight="1" x14ac:dyDescent="0.25">
      <c r="A164" s="89" t="s">
        <v>396</v>
      </c>
      <c r="B164"/>
    </row>
    <row r="165" spans="1:2" ht="16.8" customHeight="1" x14ac:dyDescent="0.25">
      <c r="A165" s="89" t="s">
        <v>397</v>
      </c>
      <c r="B165"/>
    </row>
    <row r="166" spans="1:2" ht="16.8" customHeight="1" x14ac:dyDescent="0.25">
      <c r="A166" s="89" t="s">
        <v>398</v>
      </c>
      <c r="B166"/>
    </row>
    <row r="167" spans="1:2" ht="16.8" customHeight="1" x14ac:dyDescent="0.25">
      <c r="A167" s="89" t="s">
        <v>399</v>
      </c>
      <c r="B167"/>
    </row>
    <row r="168" spans="1:2" ht="16.8" customHeight="1" x14ac:dyDescent="0.25">
      <c r="A168" s="89" t="s">
        <v>400</v>
      </c>
      <c r="B168"/>
    </row>
    <row r="169" spans="1:2" ht="16.8" customHeight="1" x14ac:dyDescent="0.25">
      <c r="A169" s="89" t="s">
        <v>401</v>
      </c>
      <c r="B169"/>
    </row>
    <row r="170" spans="1:2" ht="16.8" customHeight="1" x14ac:dyDescent="0.25">
      <c r="A170" s="89" t="s">
        <v>402</v>
      </c>
      <c r="B170"/>
    </row>
    <row r="171" spans="1:2" ht="16.8" customHeight="1" x14ac:dyDescent="0.25">
      <c r="A171" s="89" t="s">
        <v>403</v>
      </c>
      <c r="B171"/>
    </row>
    <row r="172" spans="1:2" ht="16.8" customHeight="1" x14ac:dyDescent="0.25">
      <c r="A172" s="89" t="s">
        <v>404</v>
      </c>
      <c r="B172"/>
    </row>
    <row r="173" spans="1:2" ht="16.8" customHeight="1" x14ac:dyDescent="0.25">
      <c r="A173" s="89" t="s">
        <v>405</v>
      </c>
      <c r="B173"/>
    </row>
    <row r="174" spans="1:2" ht="16.8" customHeight="1" x14ac:dyDescent="0.5">
      <c r="A174" s="114" t="s">
        <v>406</v>
      </c>
      <c r="B174"/>
    </row>
    <row r="175" spans="1:2" ht="16.8" customHeight="1" x14ac:dyDescent="0.5">
      <c r="A175" s="115"/>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10" zoomScaleNormal="110" workbookViewId="0">
      <pane ySplit="4" topLeftCell="A146" activePane="bottomLeft" state="frozenSplit"/>
      <selection activeCell="K149" sqref="K149 K149"/>
      <selection pane="bottomLeft" activeCell="G163" sqref="G163"/>
    </sheetView>
  </sheetViews>
  <sheetFormatPr defaultRowHeight="13.8" x14ac:dyDescent="0.25"/>
  <cols>
    <col min="1" max="1" width="39.69921875" style="174" customWidth="1"/>
    <col min="2" max="2" width="20.3984375" style="174" customWidth="1"/>
    <col min="3" max="8" width="9" style="174" customWidth="1"/>
    <col min="9" max="9" width="9.09765625" style="174" customWidth="1"/>
    <col min="10" max="10" width="15.09765625" style="174" bestFit="1" customWidth="1"/>
    <col min="11" max="11" width="12.3984375" style="174" bestFit="1" customWidth="1"/>
    <col min="12" max="16384" width="8.796875" style="175"/>
  </cols>
  <sheetData>
    <row r="1" spans="1:11" x14ac:dyDescent="0.25">
      <c r="A1" s="173"/>
      <c r="B1" s="173"/>
      <c r="C1" s="173"/>
      <c r="D1" s="173"/>
      <c r="E1" s="173"/>
      <c r="F1" s="173"/>
      <c r="G1" s="173"/>
      <c r="H1" s="173"/>
    </row>
    <row r="2" spans="1:11" x14ac:dyDescent="0.25">
      <c r="A2" s="173"/>
      <c r="B2" s="173"/>
      <c r="C2" s="173"/>
      <c r="D2" s="173"/>
      <c r="E2" s="173"/>
      <c r="F2" s="173"/>
      <c r="G2" s="173"/>
      <c r="H2" s="173"/>
    </row>
    <row r="3" spans="1:11" ht="21" customHeight="1" thickBot="1" x14ac:dyDescent="0.3">
      <c r="A3" s="293" t="s">
        <v>407</v>
      </c>
      <c r="B3" s="293"/>
      <c r="C3" s="293"/>
      <c r="D3" s="293"/>
      <c r="E3" s="293"/>
      <c r="F3" s="293"/>
      <c r="G3" s="293"/>
      <c r="H3" s="293"/>
      <c r="I3" s="175"/>
      <c r="J3" s="175"/>
      <c r="K3" s="175"/>
    </row>
    <row r="4" spans="1:11" ht="15.6" customHeight="1" thickBot="1" x14ac:dyDescent="0.3">
      <c r="A4" s="294" t="s">
        <v>2</v>
      </c>
      <c r="B4" s="294" t="s">
        <v>3</v>
      </c>
      <c r="C4" s="301" t="s">
        <v>4</v>
      </c>
      <c r="D4" s="302"/>
      <c r="E4" s="302"/>
      <c r="F4" s="302"/>
      <c r="G4" s="302"/>
      <c r="H4" s="302"/>
      <c r="I4" s="175"/>
      <c r="J4" s="175"/>
      <c r="K4" s="175"/>
    </row>
    <row r="5" spans="1:11" ht="15.6" customHeight="1" thickBot="1" x14ac:dyDescent="0.3">
      <c r="A5" s="295"/>
      <c r="B5" s="295"/>
      <c r="C5" s="297">
        <v>1</v>
      </c>
      <c r="D5" s="298"/>
      <c r="E5" s="297">
        <v>2</v>
      </c>
      <c r="F5" s="298"/>
      <c r="G5" s="297">
        <v>3</v>
      </c>
      <c r="H5" s="298"/>
      <c r="I5" s="175"/>
      <c r="J5" s="175"/>
      <c r="K5" s="175"/>
    </row>
    <row r="6" spans="1:11" ht="15.6" customHeight="1" thickBot="1" x14ac:dyDescent="0.3">
      <c r="A6" s="296"/>
      <c r="B6" s="296"/>
      <c r="C6" s="176" t="s">
        <v>408</v>
      </c>
      <c r="D6" s="176" t="s">
        <v>409</v>
      </c>
      <c r="E6" s="176" t="s">
        <v>408</v>
      </c>
      <c r="F6" s="176" t="s">
        <v>409</v>
      </c>
      <c r="G6" s="176" t="s">
        <v>408</v>
      </c>
      <c r="H6" s="176" t="s">
        <v>409</v>
      </c>
      <c r="I6" s="175"/>
      <c r="J6" s="175"/>
      <c r="K6" s="175"/>
    </row>
    <row r="7" spans="1:11" ht="15.6" customHeight="1" thickBot="1" x14ac:dyDescent="0.3">
      <c r="A7" s="288" t="s">
        <v>410</v>
      </c>
      <c r="B7" s="289"/>
      <c r="C7" s="289"/>
      <c r="D7" s="289"/>
      <c r="E7" s="289"/>
      <c r="F7" s="289"/>
      <c r="G7" s="289"/>
      <c r="H7" s="289"/>
      <c r="I7" s="175"/>
      <c r="J7" s="175"/>
      <c r="K7" s="175"/>
    </row>
    <row r="8" spans="1:11" ht="16.2" customHeight="1" thickBot="1" x14ac:dyDescent="0.3">
      <c r="A8" s="299" t="s">
        <v>411</v>
      </c>
      <c r="B8" s="177" t="s">
        <v>92</v>
      </c>
      <c r="C8" s="276">
        <f>SUM(C9:D9)</f>
        <v>98</v>
      </c>
      <c r="D8" s="277"/>
      <c r="E8" s="276">
        <f>SUM(E9:F9)</f>
        <v>98</v>
      </c>
      <c r="F8" s="277"/>
      <c r="G8" s="276">
        <f>SUM(G9:H9)</f>
        <v>98</v>
      </c>
      <c r="H8" s="277"/>
      <c r="I8" s="175"/>
      <c r="J8" s="175"/>
      <c r="K8" s="175"/>
    </row>
    <row r="9" spans="1:11" ht="16.2" customHeight="1" thickBot="1" x14ac:dyDescent="0.3">
      <c r="A9" s="300"/>
      <c r="B9" s="177" t="s">
        <v>92</v>
      </c>
      <c r="C9" s="116">
        <f t="shared" ref="C9:H9" si="0">SUM(C11,C13,C15)</f>
        <v>49</v>
      </c>
      <c r="D9" s="116">
        <f>SUM(D11,D13,D15)</f>
        <v>49</v>
      </c>
      <c r="E9" s="116">
        <f t="shared" si="0"/>
        <v>49</v>
      </c>
      <c r="F9" s="116">
        <f t="shared" si="0"/>
        <v>49</v>
      </c>
      <c r="G9" s="116">
        <f t="shared" si="0"/>
        <v>49</v>
      </c>
      <c r="H9" s="116">
        <f t="shared" si="0"/>
        <v>49</v>
      </c>
      <c r="I9" s="175"/>
      <c r="J9" s="175"/>
      <c r="K9" s="175"/>
    </row>
    <row r="10" spans="1:11" ht="16.2" customHeight="1" thickBot="1" x14ac:dyDescent="0.3">
      <c r="A10" s="299" t="s">
        <v>412</v>
      </c>
      <c r="B10" s="177" t="s">
        <v>92</v>
      </c>
      <c r="C10" s="276">
        <f>SUM(C11:D11)</f>
        <v>72</v>
      </c>
      <c r="D10" s="277"/>
      <c r="E10" s="276">
        <f>SUM(E11:F11)</f>
        <v>72</v>
      </c>
      <c r="F10" s="277"/>
      <c r="G10" s="276">
        <f>SUM(G11:H11)</f>
        <v>72</v>
      </c>
      <c r="H10" s="277"/>
      <c r="I10" s="175"/>
      <c r="J10" s="175"/>
      <c r="K10" s="175"/>
    </row>
    <row r="11" spans="1:11" ht="16.2" customHeight="1" thickBot="1" x14ac:dyDescent="0.3">
      <c r="A11" s="300"/>
      <c r="B11" s="177" t="s">
        <v>92</v>
      </c>
      <c r="C11" s="116">
        <f t="shared" ref="C11:H11" si="1">SUM(C17:C19)</f>
        <v>36</v>
      </c>
      <c r="D11" s="116">
        <f t="shared" si="1"/>
        <v>36</v>
      </c>
      <c r="E11" s="116">
        <f t="shared" si="1"/>
        <v>36</v>
      </c>
      <c r="F11" s="116">
        <f t="shared" si="1"/>
        <v>36</v>
      </c>
      <c r="G11" s="116">
        <f t="shared" si="1"/>
        <v>36</v>
      </c>
      <c r="H11" s="116">
        <f t="shared" si="1"/>
        <v>36</v>
      </c>
      <c r="I11" s="175"/>
      <c r="J11" s="175"/>
      <c r="K11" s="175"/>
    </row>
    <row r="12" spans="1:11" ht="16.2" customHeight="1" thickBot="1" x14ac:dyDescent="0.3">
      <c r="A12" s="299" t="s">
        <v>413</v>
      </c>
      <c r="B12" s="177" t="s">
        <v>92</v>
      </c>
      <c r="C12" s="276">
        <f>SUM(C13:D13)</f>
        <v>2</v>
      </c>
      <c r="D12" s="277"/>
      <c r="E12" s="276">
        <f>SUM(E13:F13)</f>
        <v>2</v>
      </c>
      <c r="F12" s="277"/>
      <c r="G12" s="276">
        <f>SUM(G13:H13)</f>
        <v>2</v>
      </c>
      <c r="H12" s="277"/>
      <c r="I12" s="175"/>
      <c r="J12" s="175"/>
      <c r="K12" s="175"/>
    </row>
    <row r="13" spans="1:11" ht="16.2" customHeight="1" thickBot="1" x14ac:dyDescent="0.3">
      <c r="A13" s="300"/>
      <c r="B13" s="177" t="s">
        <v>92</v>
      </c>
      <c r="C13" s="178">
        <v>1</v>
      </c>
      <c r="D13" s="178">
        <v>1</v>
      </c>
      <c r="E13" s="178">
        <v>1</v>
      </c>
      <c r="F13" s="178">
        <v>1</v>
      </c>
      <c r="G13" s="178">
        <v>1</v>
      </c>
      <c r="H13" s="178">
        <v>1</v>
      </c>
      <c r="I13" s="175"/>
      <c r="J13" s="175"/>
      <c r="K13" s="175"/>
    </row>
    <row r="14" spans="1:11" ht="16.2" customHeight="1" thickBot="1" x14ac:dyDescent="0.3">
      <c r="A14" s="299" t="s">
        <v>414</v>
      </c>
      <c r="B14" s="177" t="s">
        <v>92</v>
      </c>
      <c r="C14" s="276">
        <f>SUM(C15:D15)</f>
        <v>24</v>
      </c>
      <c r="D14" s="277"/>
      <c r="E14" s="276">
        <f>SUM(E15:F15)</f>
        <v>24</v>
      </c>
      <c r="F14" s="277"/>
      <c r="G14" s="276">
        <f>SUM(G15:H15)</f>
        <v>24</v>
      </c>
      <c r="H14" s="277"/>
      <c r="I14" s="175"/>
      <c r="J14" s="175"/>
      <c r="K14" s="175"/>
    </row>
    <row r="15" spans="1:11" ht="16.2" customHeight="1" thickBot="1" x14ac:dyDescent="0.3">
      <c r="A15" s="300"/>
      <c r="B15" s="177" t="s">
        <v>92</v>
      </c>
      <c r="C15" s="178">
        <v>12</v>
      </c>
      <c r="D15" s="178">
        <v>12</v>
      </c>
      <c r="E15" s="178">
        <v>12</v>
      </c>
      <c r="F15" s="178">
        <v>12</v>
      </c>
      <c r="G15" s="178">
        <v>12</v>
      </c>
      <c r="H15" s="178">
        <v>12</v>
      </c>
      <c r="I15" s="175"/>
      <c r="J15" s="175"/>
      <c r="K15" s="175"/>
    </row>
    <row r="16" spans="1:11" ht="15.6" customHeight="1" thickBot="1" x14ac:dyDescent="0.3">
      <c r="A16" s="288" t="s">
        <v>415</v>
      </c>
      <c r="B16" s="289"/>
      <c r="C16" s="289"/>
      <c r="D16" s="289"/>
      <c r="E16" s="289"/>
      <c r="F16" s="289"/>
      <c r="G16" s="289"/>
      <c r="H16" s="289"/>
      <c r="I16" s="175"/>
      <c r="J16" s="175"/>
      <c r="K16" s="175"/>
    </row>
    <row r="17" spans="1:11" ht="16.2" customHeight="1" thickBot="1" x14ac:dyDescent="0.3">
      <c r="A17" s="179" t="s">
        <v>95</v>
      </c>
      <c r="B17" s="180" t="s">
        <v>92</v>
      </c>
      <c r="C17" s="178">
        <v>12</v>
      </c>
      <c r="D17" s="178">
        <v>12</v>
      </c>
      <c r="E17" s="178">
        <v>12</v>
      </c>
      <c r="F17" s="178">
        <v>12</v>
      </c>
      <c r="G17" s="178">
        <v>12</v>
      </c>
      <c r="H17" s="178">
        <v>12</v>
      </c>
      <c r="I17" s="175"/>
      <c r="J17" s="175"/>
      <c r="K17" s="175"/>
    </row>
    <row r="18" spans="1:11" ht="16.2" customHeight="1" thickBot="1" x14ac:dyDescent="0.3">
      <c r="A18" s="181" t="s">
        <v>96</v>
      </c>
      <c r="B18" s="177" t="s">
        <v>92</v>
      </c>
      <c r="C18" s="178">
        <v>12</v>
      </c>
      <c r="D18" s="178">
        <v>12</v>
      </c>
      <c r="E18" s="178">
        <v>12</v>
      </c>
      <c r="F18" s="178">
        <v>12</v>
      </c>
      <c r="G18" s="178">
        <v>12</v>
      </c>
      <c r="H18" s="178">
        <v>12</v>
      </c>
      <c r="I18" s="175"/>
      <c r="J18" s="175"/>
      <c r="K18" s="175"/>
    </row>
    <row r="19" spans="1:11" ht="16.2" customHeight="1" thickBot="1" x14ac:dyDescent="0.3">
      <c r="A19" s="181" t="s">
        <v>97</v>
      </c>
      <c r="B19" s="177" t="s">
        <v>92</v>
      </c>
      <c r="C19" s="178">
        <v>12</v>
      </c>
      <c r="D19" s="178">
        <v>12</v>
      </c>
      <c r="E19" s="178">
        <v>12</v>
      </c>
      <c r="F19" s="178">
        <v>12</v>
      </c>
      <c r="G19" s="178">
        <v>12</v>
      </c>
      <c r="H19" s="178">
        <v>12</v>
      </c>
      <c r="I19" s="175"/>
      <c r="J19" s="175"/>
      <c r="K19" s="175"/>
    </row>
    <row r="20" spans="1:11" ht="15.6" customHeight="1" thickBot="1" x14ac:dyDescent="0.3">
      <c r="A20" s="288" t="s">
        <v>416</v>
      </c>
      <c r="B20" s="289"/>
      <c r="C20" s="289"/>
      <c r="D20" s="289"/>
      <c r="E20" s="289"/>
      <c r="F20" s="289"/>
      <c r="G20" s="289"/>
      <c r="H20" s="290"/>
      <c r="I20" s="175"/>
      <c r="J20" s="175"/>
      <c r="K20" s="175"/>
    </row>
    <row r="21" spans="1:11" ht="18" customHeight="1" thickBot="1" x14ac:dyDescent="0.3">
      <c r="A21" s="182" t="s">
        <v>417</v>
      </c>
      <c r="B21" s="177" t="s">
        <v>92</v>
      </c>
      <c r="C21" s="116">
        <f t="shared" ref="C21:H21" si="2">SUM(C22:C24)</f>
        <v>36</v>
      </c>
      <c r="D21" s="116">
        <f t="shared" si="2"/>
        <v>36</v>
      </c>
      <c r="E21" s="116">
        <f t="shared" si="2"/>
        <v>36</v>
      </c>
      <c r="F21" s="116">
        <f t="shared" si="2"/>
        <v>36</v>
      </c>
      <c r="G21" s="116">
        <f t="shared" si="2"/>
        <v>36</v>
      </c>
      <c r="H21" s="116">
        <f t="shared" si="2"/>
        <v>36</v>
      </c>
      <c r="I21" s="175"/>
      <c r="J21" s="175"/>
      <c r="K21" s="175"/>
    </row>
    <row r="22" spans="1:11" ht="16.2" customHeight="1" thickBot="1" x14ac:dyDescent="0.3">
      <c r="A22" s="183" t="s">
        <v>95</v>
      </c>
      <c r="B22" s="177" t="s">
        <v>92</v>
      </c>
      <c r="C22" s="178">
        <v>12</v>
      </c>
      <c r="D22" s="178">
        <v>12</v>
      </c>
      <c r="E22" s="178">
        <v>12</v>
      </c>
      <c r="F22" s="178">
        <v>12</v>
      </c>
      <c r="G22" s="178">
        <v>12</v>
      </c>
      <c r="H22" s="178">
        <v>12</v>
      </c>
      <c r="I22" s="175"/>
      <c r="J22" s="175"/>
      <c r="K22" s="175"/>
    </row>
    <row r="23" spans="1:11" ht="16.2" customHeight="1" thickBot="1" x14ac:dyDescent="0.3">
      <c r="A23" s="183" t="s">
        <v>96</v>
      </c>
      <c r="B23" s="177" t="s">
        <v>92</v>
      </c>
      <c r="C23" s="178">
        <v>12</v>
      </c>
      <c r="D23" s="178">
        <v>12</v>
      </c>
      <c r="E23" s="178">
        <v>12</v>
      </c>
      <c r="F23" s="178">
        <v>12</v>
      </c>
      <c r="G23" s="178">
        <v>12</v>
      </c>
      <c r="H23" s="178">
        <v>12</v>
      </c>
      <c r="I23" s="175"/>
      <c r="J23" s="175"/>
      <c r="K23" s="175"/>
    </row>
    <row r="24" spans="1:11" ht="16.2" customHeight="1" thickBot="1" x14ac:dyDescent="0.3">
      <c r="A24" s="183" t="s">
        <v>97</v>
      </c>
      <c r="B24" s="177" t="s">
        <v>92</v>
      </c>
      <c r="C24" s="178">
        <v>12</v>
      </c>
      <c r="D24" s="178">
        <v>12</v>
      </c>
      <c r="E24" s="178">
        <v>12</v>
      </c>
      <c r="F24" s="178">
        <v>12</v>
      </c>
      <c r="G24" s="178">
        <v>12</v>
      </c>
      <c r="H24" s="178">
        <v>12</v>
      </c>
      <c r="I24" s="175"/>
      <c r="J24" s="175"/>
      <c r="K24" s="175"/>
    </row>
    <row r="25" spans="1:11" ht="18" customHeight="1" thickBot="1" x14ac:dyDescent="0.3">
      <c r="A25" s="182" t="s">
        <v>418</v>
      </c>
      <c r="B25" s="177" t="s">
        <v>92</v>
      </c>
      <c r="C25" s="116">
        <f t="shared" ref="C25:H25" si="3">SUM(C26:C28)</f>
        <v>33</v>
      </c>
      <c r="D25" s="116">
        <f t="shared" si="3"/>
        <v>33</v>
      </c>
      <c r="E25" s="116">
        <f t="shared" si="3"/>
        <v>33</v>
      </c>
      <c r="F25" s="116">
        <f t="shared" si="3"/>
        <v>33</v>
      </c>
      <c r="G25" s="116">
        <f t="shared" si="3"/>
        <v>33</v>
      </c>
      <c r="H25" s="116">
        <f t="shared" si="3"/>
        <v>33</v>
      </c>
      <c r="I25" s="175"/>
      <c r="J25" s="175"/>
      <c r="K25" s="175"/>
    </row>
    <row r="26" spans="1:11" ht="16.2" customHeight="1" thickBot="1" x14ac:dyDescent="0.3">
      <c r="A26" s="183" t="s">
        <v>95</v>
      </c>
      <c r="B26" s="177" t="s">
        <v>92</v>
      </c>
      <c r="C26" s="178">
        <v>11</v>
      </c>
      <c r="D26" s="178">
        <v>11</v>
      </c>
      <c r="E26" s="178">
        <v>11</v>
      </c>
      <c r="F26" s="178">
        <v>11</v>
      </c>
      <c r="G26" s="178">
        <v>11</v>
      </c>
      <c r="H26" s="178">
        <v>11</v>
      </c>
      <c r="I26" s="175"/>
      <c r="J26" s="175"/>
      <c r="K26" s="175"/>
    </row>
    <row r="27" spans="1:11" ht="16.2" customHeight="1" thickBot="1" x14ac:dyDescent="0.3">
      <c r="A27" s="183" t="s">
        <v>96</v>
      </c>
      <c r="B27" s="177" t="s">
        <v>92</v>
      </c>
      <c r="C27" s="178">
        <v>11</v>
      </c>
      <c r="D27" s="178">
        <v>11</v>
      </c>
      <c r="E27" s="178">
        <v>11</v>
      </c>
      <c r="F27" s="178">
        <v>11</v>
      </c>
      <c r="G27" s="178">
        <v>11</v>
      </c>
      <c r="H27" s="178">
        <v>11</v>
      </c>
      <c r="I27" s="175"/>
      <c r="J27" s="175"/>
      <c r="K27" s="175"/>
    </row>
    <row r="28" spans="1:11" ht="16.2" customHeight="1" thickBot="1" x14ac:dyDescent="0.3">
      <c r="A28" s="183" t="s">
        <v>97</v>
      </c>
      <c r="B28" s="177" t="s">
        <v>92</v>
      </c>
      <c r="C28" s="178">
        <v>11</v>
      </c>
      <c r="D28" s="178">
        <v>11</v>
      </c>
      <c r="E28" s="178">
        <v>11</v>
      </c>
      <c r="F28" s="178">
        <v>11</v>
      </c>
      <c r="G28" s="178">
        <v>11</v>
      </c>
      <c r="H28" s="178">
        <v>11</v>
      </c>
      <c r="I28" s="175"/>
      <c r="J28" s="175"/>
      <c r="K28" s="175"/>
    </row>
    <row r="29" spans="1:11" ht="18" customHeight="1" thickBot="1" x14ac:dyDescent="0.3">
      <c r="A29" s="182" t="s">
        <v>419</v>
      </c>
      <c r="B29" s="177" t="s">
        <v>92</v>
      </c>
      <c r="C29" s="116">
        <f t="shared" ref="C29:H29" si="4">SUM(C30:C32)</f>
        <v>66</v>
      </c>
      <c r="D29" s="116">
        <f t="shared" si="4"/>
        <v>66</v>
      </c>
      <c r="E29" s="116">
        <f t="shared" si="4"/>
        <v>66</v>
      </c>
      <c r="F29" s="116">
        <f t="shared" si="4"/>
        <v>66</v>
      </c>
      <c r="G29" s="116">
        <f t="shared" si="4"/>
        <v>66</v>
      </c>
      <c r="H29" s="116">
        <f t="shared" si="4"/>
        <v>66</v>
      </c>
      <c r="I29" s="175"/>
      <c r="J29" s="175"/>
      <c r="K29" s="175"/>
    </row>
    <row r="30" spans="1:11" ht="16.2" customHeight="1" thickBot="1" x14ac:dyDescent="0.3">
      <c r="A30" s="183" t="s">
        <v>95</v>
      </c>
      <c r="B30" s="177" t="s">
        <v>92</v>
      </c>
      <c r="C30" s="178">
        <v>22</v>
      </c>
      <c r="D30" s="178">
        <v>22</v>
      </c>
      <c r="E30" s="178">
        <v>22</v>
      </c>
      <c r="F30" s="178">
        <v>22</v>
      </c>
      <c r="G30" s="178">
        <v>22</v>
      </c>
      <c r="H30" s="178">
        <v>22</v>
      </c>
      <c r="I30" s="175"/>
      <c r="J30" s="175"/>
      <c r="K30" s="175"/>
    </row>
    <row r="31" spans="1:11" ht="16.2" customHeight="1" thickBot="1" x14ac:dyDescent="0.3">
      <c r="A31" s="183" t="s">
        <v>96</v>
      </c>
      <c r="B31" s="177" t="s">
        <v>92</v>
      </c>
      <c r="C31" s="178">
        <v>22</v>
      </c>
      <c r="D31" s="178">
        <v>22</v>
      </c>
      <c r="E31" s="178">
        <v>22</v>
      </c>
      <c r="F31" s="178">
        <v>22</v>
      </c>
      <c r="G31" s="178">
        <v>22</v>
      </c>
      <c r="H31" s="178">
        <v>22</v>
      </c>
      <c r="I31" s="175"/>
      <c r="J31" s="175"/>
      <c r="K31" s="175"/>
    </row>
    <row r="32" spans="1:11" ht="16.2" customHeight="1" thickBot="1" x14ac:dyDescent="0.3">
      <c r="A32" s="183" t="s">
        <v>97</v>
      </c>
      <c r="B32" s="177" t="s">
        <v>92</v>
      </c>
      <c r="C32" s="178">
        <v>22</v>
      </c>
      <c r="D32" s="178">
        <v>22</v>
      </c>
      <c r="E32" s="178">
        <v>22</v>
      </c>
      <c r="F32" s="178">
        <v>22</v>
      </c>
      <c r="G32" s="178">
        <v>22</v>
      </c>
      <c r="H32" s="178">
        <v>22</v>
      </c>
      <c r="I32" s="175"/>
      <c r="J32" s="175"/>
      <c r="K32" s="175"/>
    </row>
    <row r="33" spans="1:11" ht="15.6" customHeight="1" thickBot="1" x14ac:dyDescent="0.3">
      <c r="A33" s="288" t="s">
        <v>420</v>
      </c>
      <c r="B33" s="289"/>
      <c r="C33" s="289"/>
      <c r="D33" s="289"/>
      <c r="E33" s="289"/>
      <c r="F33" s="289"/>
      <c r="G33" s="289"/>
      <c r="H33" s="290"/>
      <c r="I33" s="175"/>
      <c r="J33" s="175"/>
      <c r="K33" s="175"/>
    </row>
    <row r="34" spans="1:11" ht="16.2" customHeight="1" thickBot="1" x14ac:dyDescent="0.3">
      <c r="A34" s="181" t="s">
        <v>421</v>
      </c>
      <c r="B34" s="177" t="s">
        <v>92</v>
      </c>
      <c r="C34" s="178">
        <v>12</v>
      </c>
      <c r="D34" s="178">
        <v>12</v>
      </c>
      <c r="E34" s="178">
        <v>12</v>
      </c>
      <c r="F34" s="178">
        <v>12</v>
      </c>
      <c r="G34" s="178">
        <v>12</v>
      </c>
      <c r="H34" s="178">
        <v>12</v>
      </c>
      <c r="I34" s="175"/>
      <c r="J34" s="175"/>
      <c r="K34" s="175"/>
    </row>
    <row r="35" spans="1:11" ht="16.2" customHeight="1" thickBot="1" x14ac:dyDescent="0.3">
      <c r="A35" s="181" t="s">
        <v>422</v>
      </c>
      <c r="B35" s="177" t="s">
        <v>92</v>
      </c>
      <c r="C35" s="178">
        <v>12</v>
      </c>
      <c r="D35" s="178">
        <v>12</v>
      </c>
      <c r="E35" s="178">
        <v>12</v>
      </c>
      <c r="F35" s="178">
        <v>12</v>
      </c>
      <c r="G35" s="178">
        <v>12</v>
      </c>
      <c r="H35" s="178">
        <v>12</v>
      </c>
      <c r="I35" s="175"/>
      <c r="J35" s="175"/>
      <c r="K35" s="175"/>
    </row>
    <row r="36" spans="1:11" ht="15.6" customHeight="1" thickBot="1" x14ac:dyDescent="0.3">
      <c r="A36" s="288" t="s">
        <v>423</v>
      </c>
      <c r="B36" s="289"/>
      <c r="C36" s="289"/>
      <c r="D36" s="289"/>
      <c r="E36" s="289"/>
      <c r="F36" s="289"/>
      <c r="G36" s="289"/>
      <c r="H36" s="290"/>
      <c r="I36" s="175"/>
      <c r="J36" s="175"/>
      <c r="K36" s="175"/>
    </row>
    <row r="37" spans="1:11" ht="16.2" customHeight="1" thickBot="1" x14ac:dyDescent="0.3">
      <c r="A37" s="303" t="s">
        <v>424</v>
      </c>
      <c r="B37" s="184" t="s">
        <v>22</v>
      </c>
      <c r="C37" s="2">
        <f t="shared" ref="C37:H37" si="5">C38/$C$10*100</f>
        <v>15.277777777777779</v>
      </c>
      <c r="D37" s="2">
        <f t="shared" si="5"/>
        <v>15.277777777777779</v>
      </c>
      <c r="E37" s="2">
        <f t="shared" si="5"/>
        <v>15.277777777777779</v>
      </c>
      <c r="F37" s="2">
        <f t="shared" si="5"/>
        <v>15.277777777777779</v>
      </c>
      <c r="G37" s="2">
        <f t="shared" si="5"/>
        <v>15.277777777777779</v>
      </c>
      <c r="H37" s="2">
        <f t="shared" si="5"/>
        <v>15.277777777777779</v>
      </c>
      <c r="I37" s="175"/>
      <c r="J37" s="175"/>
      <c r="K37" s="175"/>
    </row>
    <row r="38" spans="1:11" ht="16.2" customHeight="1" thickBot="1" x14ac:dyDescent="0.3">
      <c r="A38" s="304"/>
      <c r="B38" s="177" t="s">
        <v>92</v>
      </c>
      <c r="C38" s="178">
        <v>11</v>
      </c>
      <c r="D38" s="178">
        <v>11</v>
      </c>
      <c r="E38" s="178">
        <v>11</v>
      </c>
      <c r="F38" s="178">
        <v>11</v>
      </c>
      <c r="G38" s="178">
        <v>11</v>
      </c>
      <c r="H38" s="178">
        <v>11</v>
      </c>
      <c r="I38" s="175"/>
      <c r="J38" s="175"/>
      <c r="K38" s="175"/>
    </row>
    <row r="39" spans="1:11" ht="16.2" customHeight="1" thickBot="1" x14ac:dyDescent="0.3">
      <c r="A39" s="303" t="s">
        <v>425</v>
      </c>
      <c r="B39" s="184" t="s">
        <v>22</v>
      </c>
      <c r="C39" s="2">
        <f t="shared" ref="C39:H39" si="6">C40/$C$10*100</f>
        <v>16.666666666666664</v>
      </c>
      <c r="D39" s="2">
        <f t="shared" si="6"/>
        <v>16.666666666666664</v>
      </c>
      <c r="E39" s="2">
        <f t="shared" si="6"/>
        <v>16.666666666666664</v>
      </c>
      <c r="F39" s="2">
        <f t="shared" si="6"/>
        <v>16.666666666666664</v>
      </c>
      <c r="G39" s="2">
        <f t="shared" si="6"/>
        <v>16.666666666666664</v>
      </c>
      <c r="H39" s="2">
        <f t="shared" si="6"/>
        <v>16.666666666666664</v>
      </c>
      <c r="I39" s="175"/>
      <c r="J39" s="175"/>
      <c r="K39" s="175"/>
    </row>
    <row r="40" spans="1:11" ht="16.2" customHeight="1" thickBot="1" x14ac:dyDescent="0.3">
      <c r="A40" s="304"/>
      <c r="B40" s="177" t="s">
        <v>92</v>
      </c>
      <c r="C40" s="178">
        <v>12</v>
      </c>
      <c r="D40" s="178">
        <v>12</v>
      </c>
      <c r="E40" s="178">
        <v>12</v>
      </c>
      <c r="F40" s="178">
        <v>12</v>
      </c>
      <c r="G40" s="178">
        <v>12</v>
      </c>
      <c r="H40" s="178">
        <v>12</v>
      </c>
      <c r="I40" s="175"/>
      <c r="J40" s="175"/>
      <c r="K40" s="175"/>
    </row>
    <row r="41" spans="1:11" ht="16.2" customHeight="1" thickBot="1" x14ac:dyDescent="0.3">
      <c r="A41" s="303" t="s">
        <v>426</v>
      </c>
      <c r="B41" s="184" t="s">
        <v>22</v>
      </c>
      <c r="C41" s="2">
        <f t="shared" ref="C41:H41" si="7">C42/$C$10*100</f>
        <v>18.055555555555554</v>
      </c>
      <c r="D41" s="2">
        <f t="shared" si="7"/>
        <v>18.055555555555554</v>
      </c>
      <c r="E41" s="2">
        <f t="shared" si="7"/>
        <v>18.055555555555554</v>
      </c>
      <c r="F41" s="2">
        <f t="shared" si="7"/>
        <v>18.055555555555554</v>
      </c>
      <c r="G41" s="2">
        <f t="shared" si="7"/>
        <v>18.055555555555554</v>
      </c>
      <c r="H41" s="2">
        <f t="shared" si="7"/>
        <v>18.055555555555554</v>
      </c>
      <c r="I41" s="175"/>
      <c r="J41" s="175"/>
      <c r="K41" s="175"/>
    </row>
    <row r="42" spans="1:11" ht="16.2" customHeight="1" thickBot="1" x14ac:dyDescent="0.3">
      <c r="A42" s="304"/>
      <c r="B42" s="177" t="s">
        <v>92</v>
      </c>
      <c r="C42" s="178">
        <v>13</v>
      </c>
      <c r="D42" s="178">
        <v>13</v>
      </c>
      <c r="E42" s="178">
        <v>13</v>
      </c>
      <c r="F42" s="178">
        <v>13</v>
      </c>
      <c r="G42" s="178">
        <v>13</v>
      </c>
      <c r="H42" s="178">
        <v>13</v>
      </c>
      <c r="I42" s="175"/>
      <c r="J42" s="175"/>
      <c r="K42" s="175"/>
    </row>
    <row r="43" spans="1:11" ht="15.6" customHeight="1" thickBot="1" x14ac:dyDescent="0.3">
      <c r="A43" s="288" t="s">
        <v>427</v>
      </c>
      <c r="B43" s="289"/>
      <c r="C43" s="289"/>
      <c r="D43" s="289"/>
      <c r="E43" s="289"/>
      <c r="F43" s="289"/>
      <c r="G43" s="289"/>
      <c r="H43" s="290"/>
      <c r="I43" s="175"/>
      <c r="J43" s="175"/>
      <c r="K43" s="175"/>
    </row>
    <row r="44" spans="1:11" ht="16.2" customHeight="1" thickBot="1" x14ac:dyDescent="0.3">
      <c r="A44" s="303" t="s">
        <v>428</v>
      </c>
      <c r="B44" s="184" t="s">
        <v>22</v>
      </c>
      <c r="C44" s="2">
        <f t="shared" ref="C44:H44" si="8">C45/$C$10*100</f>
        <v>15.277777777777779</v>
      </c>
      <c r="D44" s="2">
        <f t="shared" si="8"/>
        <v>15.277777777777779</v>
      </c>
      <c r="E44" s="2">
        <f t="shared" si="8"/>
        <v>15.277777777777779</v>
      </c>
      <c r="F44" s="2">
        <f t="shared" si="8"/>
        <v>15.277777777777779</v>
      </c>
      <c r="G44" s="2">
        <f t="shared" si="8"/>
        <v>15.277777777777779</v>
      </c>
      <c r="H44" s="2">
        <f t="shared" si="8"/>
        <v>15.277777777777779</v>
      </c>
      <c r="I44" s="175"/>
      <c r="J44" s="175"/>
      <c r="K44" s="175"/>
    </row>
    <row r="45" spans="1:11" ht="16.2" customHeight="1" thickBot="1" x14ac:dyDescent="0.3">
      <c r="A45" s="304"/>
      <c r="B45" s="177" t="s">
        <v>92</v>
      </c>
      <c r="C45" s="178">
        <v>11</v>
      </c>
      <c r="D45" s="178">
        <v>11</v>
      </c>
      <c r="E45" s="178">
        <v>11</v>
      </c>
      <c r="F45" s="178">
        <v>11</v>
      </c>
      <c r="G45" s="178">
        <v>11</v>
      </c>
      <c r="H45" s="178">
        <v>11</v>
      </c>
      <c r="I45" s="175"/>
      <c r="J45" s="175"/>
      <c r="K45" s="175"/>
    </row>
    <row r="46" spans="1:11" ht="16.2" customHeight="1" thickBot="1" x14ac:dyDescent="0.3">
      <c r="A46" s="303" t="s">
        <v>429</v>
      </c>
      <c r="B46" s="184" t="s">
        <v>22</v>
      </c>
      <c r="C46" s="2">
        <f t="shared" ref="C46:H46" si="9">C47/$C$10*100</f>
        <v>12.5</v>
      </c>
      <c r="D46" s="2">
        <f t="shared" si="9"/>
        <v>12.5</v>
      </c>
      <c r="E46" s="2">
        <f t="shared" si="9"/>
        <v>12.5</v>
      </c>
      <c r="F46" s="2">
        <f t="shared" si="9"/>
        <v>12.5</v>
      </c>
      <c r="G46" s="2">
        <f t="shared" si="9"/>
        <v>12.5</v>
      </c>
      <c r="H46" s="2">
        <f t="shared" si="9"/>
        <v>12.5</v>
      </c>
      <c r="I46" s="175"/>
      <c r="J46" s="175"/>
      <c r="K46" s="175"/>
    </row>
    <row r="47" spans="1:11" ht="16.2" customHeight="1" thickBot="1" x14ac:dyDescent="0.3">
      <c r="A47" s="304"/>
      <c r="B47" s="177" t="s">
        <v>92</v>
      </c>
      <c r="C47" s="178">
        <v>9</v>
      </c>
      <c r="D47" s="178">
        <v>9</v>
      </c>
      <c r="E47" s="178">
        <v>9</v>
      </c>
      <c r="F47" s="178">
        <v>9</v>
      </c>
      <c r="G47" s="178">
        <v>9</v>
      </c>
      <c r="H47" s="178">
        <v>9</v>
      </c>
      <c r="I47" s="175"/>
      <c r="J47" s="175"/>
      <c r="K47" s="175"/>
    </row>
    <row r="48" spans="1:11" ht="16.2" customHeight="1" thickBot="1" x14ac:dyDescent="0.3">
      <c r="A48" s="303" t="s">
        <v>430</v>
      </c>
      <c r="B48" s="184" t="s">
        <v>22</v>
      </c>
      <c r="C48" s="2">
        <f t="shared" ref="C48:H48" si="10">C49/$C$10*100</f>
        <v>11.111111111111111</v>
      </c>
      <c r="D48" s="2">
        <f t="shared" si="10"/>
        <v>11.111111111111111</v>
      </c>
      <c r="E48" s="2">
        <f t="shared" si="10"/>
        <v>11.111111111111111</v>
      </c>
      <c r="F48" s="2">
        <f t="shared" si="10"/>
        <v>11.111111111111111</v>
      </c>
      <c r="G48" s="2">
        <f t="shared" si="10"/>
        <v>11.111111111111111</v>
      </c>
      <c r="H48" s="2">
        <f t="shared" si="10"/>
        <v>11.111111111111111</v>
      </c>
      <c r="I48" s="175"/>
      <c r="J48" s="175"/>
      <c r="K48" s="175"/>
    </row>
    <row r="49" spans="1:11" ht="16.2" customHeight="1" thickBot="1" x14ac:dyDescent="0.3">
      <c r="A49" s="304"/>
      <c r="B49" s="177" t="s">
        <v>92</v>
      </c>
      <c r="C49" s="178">
        <v>8</v>
      </c>
      <c r="D49" s="178">
        <v>8</v>
      </c>
      <c r="E49" s="178">
        <v>8</v>
      </c>
      <c r="F49" s="178">
        <v>8</v>
      </c>
      <c r="G49" s="178">
        <v>8</v>
      </c>
      <c r="H49" s="178">
        <v>8</v>
      </c>
      <c r="I49" s="175"/>
      <c r="J49" s="175"/>
      <c r="K49" s="175"/>
    </row>
    <row r="50" spans="1:11" ht="16.2" customHeight="1" thickBot="1" x14ac:dyDescent="0.3">
      <c r="A50" s="303" t="s">
        <v>431</v>
      </c>
      <c r="B50" s="184" t="s">
        <v>22</v>
      </c>
      <c r="C50" s="2">
        <f t="shared" ref="C50:H50" si="11">C51/$C$10*100</f>
        <v>6.9444444444444446</v>
      </c>
      <c r="D50" s="2">
        <f t="shared" si="11"/>
        <v>6.9444444444444446</v>
      </c>
      <c r="E50" s="2">
        <f t="shared" si="11"/>
        <v>6.9444444444444446</v>
      </c>
      <c r="F50" s="2">
        <f t="shared" si="11"/>
        <v>6.9444444444444446</v>
      </c>
      <c r="G50" s="2">
        <f t="shared" si="11"/>
        <v>6.9444444444444446</v>
      </c>
      <c r="H50" s="2">
        <f t="shared" si="11"/>
        <v>6.9444444444444446</v>
      </c>
      <c r="I50" s="175"/>
      <c r="J50" s="175"/>
      <c r="K50" s="175"/>
    </row>
    <row r="51" spans="1:11" ht="16.2" customHeight="1" thickBot="1" x14ac:dyDescent="0.3">
      <c r="A51" s="304"/>
      <c r="B51" s="177" t="s">
        <v>92</v>
      </c>
      <c r="C51" s="178">
        <v>5</v>
      </c>
      <c r="D51" s="178">
        <v>5</v>
      </c>
      <c r="E51" s="178">
        <v>5</v>
      </c>
      <c r="F51" s="178">
        <v>5</v>
      </c>
      <c r="G51" s="178">
        <v>5</v>
      </c>
      <c r="H51" s="178">
        <v>5</v>
      </c>
      <c r="I51" s="175"/>
      <c r="J51" s="175"/>
      <c r="K51" s="175"/>
    </row>
    <row r="52" spans="1:11" ht="16.2" customHeight="1" thickBot="1" x14ac:dyDescent="0.3">
      <c r="A52" s="303" t="s">
        <v>432</v>
      </c>
      <c r="B52" s="184" t="s">
        <v>22</v>
      </c>
      <c r="C52" s="1">
        <f t="shared" ref="C52:H52" si="12">C53/$C$10*100</f>
        <v>20.833333333333336</v>
      </c>
      <c r="D52" s="1">
        <f t="shared" si="12"/>
        <v>20.833333333333336</v>
      </c>
      <c r="E52" s="1">
        <f t="shared" si="12"/>
        <v>20.833333333333336</v>
      </c>
      <c r="F52" s="1">
        <f t="shared" si="12"/>
        <v>20.833333333333336</v>
      </c>
      <c r="G52" s="1">
        <f t="shared" si="12"/>
        <v>20.833333333333336</v>
      </c>
      <c r="H52" s="1">
        <f t="shared" si="12"/>
        <v>20.833333333333336</v>
      </c>
      <c r="I52" s="175"/>
      <c r="J52" s="175"/>
      <c r="K52" s="175"/>
    </row>
    <row r="53" spans="1:11" ht="16.2" customHeight="1" thickBot="1" x14ac:dyDescent="0.3">
      <c r="A53" s="304"/>
      <c r="B53" s="177" t="s">
        <v>92</v>
      </c>
      <c r="C53" s="178">
        <v>15</v>
      </c>
      <c r="D53" s="178">
        <v>15</v>
      </c>
      <c r="E53" s="178">
        <v>15</v>
      </c>
      <c r="F53" s="178">
        <v>15</v>
      </c>
      <c r="G53" s="178">
        <v>15</v>
      </c>
      <c r="H53" s="178">
        <v>15</v>
      </c>
      <c r="I53" s="175"/>
      <c r="J53" s="175"/>
      <c r="K53" s="175"/>
    </row>
    <row r="54" spans="1:11" ht="15.6" customHeight="1" thickBot="1" x14ac:dyDescent="0.3">
      <c r="A54" s="288" t="s">
        <v>433</v>
      </c>
      <c r="B54" s="289"/>
      <c r="C54" s="289"/>
      <c r="D54" s="289"/>
      <c r="E54" s="289"/>
      <c r="F54" s="289"/>
      <c r="G54" s="289"/>
      <c r="H54" s="290"/>
      <c r="I54" s="175"/>
      <c r="J54" s="175"/>
      <c r="K54" s="175"/>
    </row>
    <row r="55" spans="1:11" ht="16.2" customHeight="1" thickBot="1" x14ac:dyDescent="0.3">
      <c r="A55" s="303" t="s">
        <v>434</v>
      </c>
      <c r="B55" s="306" t="s">
        <v>92</v>
      </c>
      <c r="C55" s="291">
        <f>SUM(C56:D56)</f>
        <v>24</v>
      </c>
      <c r="D55" s="292"/>
      <c r="E55" s="291">
        <f>SUM(E56:F56)</f>
        <v>24</v>
      </c>
      <c r="F55" s="292"/>
      <c r="G55" s="291">
        <f>SUM(G56:H56)</f>
        <v>24</v>
      </c>
      <c r="H55" s="292"/>
      <c r="I55" s="175"/>
      <c r="J55" s="175"/>
      <c r="K55" s="175"/>
    </row>
    <row r="56" spans="1:11" ht="16.2" customHeight="1" thickBot="1" x14ac:dyDescent="0.3">
      <c r="A56" s="304"/>
      <c r="B56" s="307"/>
      <c r="C56" s="178">
        <v>12</v>
      </c>
      <c r="D56" s="178">
        <v>12</v>
      </c>
      <c r="E56" s="178">
        <v>12</v>
      </c>
      <c r="F56" s="178">
        <v>12</v>
      </c>
      <c r="G56" s="178">
        <v>12</v>
      </c>
      <c r="H56" s="178">
        <v>12</v>
      </c>
      <c r="I56" s="175"/>
      <c r="J56" s="175"/>
      <c r="K56" s="175"/>
    </row>
    <row r="57" spans="1:11" ht="16.2" customHeight="1" thickBot="1" x14ac:dyDescent="0.3">
      <c r="A57" s="303" t="s">
        <v>435</v>
      </c>
      <c r="B57" s="308" t="s">
        <v>126</v>
      </c>
      <c r="C57" s="274">
        <f>C55/C10*100</f>
        <v>33.333333333333329</v>
      </c>
      <c r="D57" s="275"/>
      <c r="E57" s="274">
        <f>E55/E10*100</f>
        <v>33.333333333333329</v>
      </c>
      <c r="F57" s="275"/>
      <c r="G57" s="274">
        <f>G55/G10*100</f>
        <v>33.333333333333329</v>
      </c>
      <c r="H57" s="275"/>
      <c r="I57" s="175"/>
      <c r="J57" s="175"/>
      <c r="K57" s="175"/>
    </row>
    <row r="58" spans="1:11" ht="16.2" customHeight="1" thickBot="1" x14ac:dyDescent="0.3">
      <c r="A58" s="304"/>
      <c r="B58" s="309"/>
      <c r="C58" s="2">
        <f t="shared" ref="C58:H58" si="13">(C56/$C$10)*100</f>
        <v>16.666666666666664</v>
      </c>
      <c r="D58" s="2">
        <f t="shared" si="13"/>
        <v>16.666666666666664</v>
      </c>
      <c r="E58" s="2">
        <f t="shared" si="13"/>
        <v>16.666666666666664</v>
      </c>
      <c r="F58" s="2">
        <f t="shared" si="13"/>
        <v>16.666666666666664</v>
      </c>
      <c r="G58" s="2">
        <f t="shared" si="13"/>
        <v>16.666666666666664</v>
      </c>
      <c r="H58" s="2">
        <f t="shared" si="13"/>
        <v>16.666666666666664</v>
      </c>
      <c r="I58" s="175"/>
      <c r="J58" s="175"/>
      <c r="K58" s="175"/>
    </row>
    <row r="59" spans="1:11" ht="15.6" customHeight="1" thickBot="1" x14ac:dyDescent="0.3">
      <c r="A59" s="288" t="s">
        <v>436</v>
      </c>
      <c r="B59" s="289"/>
      <c r="C59" s="289"/>
      <c r="D59" s="289"/>
      <c r="E59" s="289"/>
      <c r="F59" s="289"/>
      <c r="G59" s="289"/>
      <c r="H59" s="290"/>
      <c r="I59" s="175"/>
      <c r="J59" s="175"/>
      <c r="K59" s="175"/>
    </row>
    <row r="60" spans="1:11" ht="16.2" customHeight="1" thickBot="1" x14ac:dyDescent="0.3">
      <c r="A60" s="303" t="s">
        <v>95</v>
      </c>
      <c r="B60" s="177" t="s">
        <v>92</v>
      </c>
      <c r="C60" s="178">
        <v>21</v>
      </c>
      <c r="D60" s="178">
        <v>21</v>
      </c>
      <c r="E60" s="178">
        <v>21</v>
      </c>
      <c r="F60" s="178">
        <v>21</v>
      </c>
      <c r="G60" s="178">
        <v>21</v>
      </c>
      <c r="H60" s="178">
        <v>21</v>
      </c>
      <c r="I60" s="175"/>
      <c r="J60" s="175"/>
      <c r="K60" s="175"/>
    </row>
    <row r="61" spans="1:11" ht="16.2" customHeight="1" thickBot="1" x14ac:dyDescent="0.3">
      <c r="A61" s="304"/>
      <c r="B61" s="184" t="s">
        <v>126</v>
      </c>
      <c r="C61" s="2">
        <f t="shared" ref="C61:H61" si="14">C60/$C$10*100</f>
        <v>29.166666666666668</v>
      </c>
      <c r="D61" s="2">
        <f t="shared" si="14"/>
        <v>29.166666666666668</v>
      </c>
      <c r="E61" s="2">
        <f t="shared" si="14"/>
        <v>29.166666666666668</v>
      </c>
      <c r="F61" s="2">
        <f t="shared" si="14"/>
        <v>29.166666666666668</v>
      </c>
      <c r="G61" s="2">
        <f t="shared" si="14"/>
        <v>29.166666666666668</v>
      </c>
      <c r="H61" s="2">
        <f t="shared" si="14"/>
        <v>29.166666666666668</v>
      </c>
      <c r="I61" s="175"/>
      <c r="J61" s="175"/>
      <c r="K61" s="175"/>
    </row>
    <row r="62" spans="1:11" ht="16.2" customHeight="1" thickBot="1" x14ac:dyDescent="0.3">
      <c r="A62" s="303" t="s">
        <v>96</v>
      </c>
      <c r="B62" s="177" t="s">
        <v>92</v>
      </c>
      <c r="C62" s="178">
        <v>12</v>
      </c>
      <c r="D62" s="178">
        <v>12</v>
      </c>
      <c r="E62" s="178">
        <v>12</v>
      </c>
      <c r="F62" s="178">
        <v>12</v>
      </c>
      <c r="G62" s="178">
        <v>12</v>
      </c>
      <c r="H62" s="178">
        <v>12</v>
      </c>
      <c r="I62" s="175"/>
      <c r="J62" s="175"/>
      <c r="K62" s="175"/>
    </row>
    <row r="63" spans="1:11" ht="16.2" customHeight="1" thickBot="1" x14ac:dyDescent="0.3">
      <c r="A63" s="304"/>
      <c r="B63" s="184" t="s">
        <v>126</v>
      </c>
      <c r="C63" s="2">
        <f t="shared" ref="C63:H63" si="15">C62/$C$10*100</f>
        <v>16.666666666666664</v>
      </c>
      <c r="D63" s="2">
        <f t="shared" si="15"/>
        <v>16.666666666666664</v>
      </c>
      <c r="E63" s="2">
        <f t="shared" si="15"/>
        <v>16.666666666666664</v>
      </c>
      <c r="F63" s="2">
        <f t="shared" si="15"/>
        <v>16.666666666666664</v>
      </c>
      <c r="G63" s="2">
        <f t="shared" si="15"/>
        <v>16.666666666666664</v>
      </c>
      <c r="H63" s="2">
        <f t="shared" si="15"/>
        <v>16.666666666666664</v>
      </c>
      <c r="I63" s="175"/>
      <c r="J63" s="175"/>
      <c r="K63" s="175"/>
    </row>
    <row r="64" spans="1:11" ht="16.2" customHeight="1" thickBot="1" x14ac:dyDescent="0.3">
      <c r="A64" s="303" t="s">
        <v>97</v>
      </c>
      <c r="B64" s="177" t="s">
        <v>92</v>
      </c>
      <c r="C64" s="178">
        <v>11</v>
      </c>
      <c r="D64" s="178">
        <v>11</v>
      </c>
      <c r="E64" s="178">
        <v>11</v>
      </c>
      <c r="F64" s="178">
        <v>11</v>
      </c>
      <c r="G64" s="178">
        <v>11</v>
      </c>
      <c r="H64" s="178">
        <v>11</v>
      </c>
      <c r="I64" s="175"/>
      <c r="J64" s="175"/>
      <c r="K64" s="175"/>
    </row>
    <row r="65" spans="1:11" ht="16.2" customHeight="1" thickBot="1" x14ac:dyDescent="0.3">
      <c r="A65" s="304"/>
      <c r="B65" s="184" t="s">
        <v>126</v>
      </c>
      <c r="C65" s="2">
        <f t="shared" ref="C65:H65" si="16">C64/$C$10*100</f>
        <v>15.277777777777779</v>
      </c>
      <c r="D65" s="2">
        <f t="shared" si="16"/>
        <v>15.277777777777779</v>
      </c>
      <c r="E65" s="2">
        <f t="shared" si="16"/>
        <v>15.277777777777779</v>
      </c>
      <c r="F65" s="2">
        <f t="shared" si="16"/>
        <v>15.277777777777779</v>
      </c>
      <c r="G65" s="2">
        <f t="shared" si="16"/>
        <v>15.277777777777779</v>
      </c>
      <c r="H65" s="2">
        <f t="shared" si="16"/>
        <v>15.277777777777779</v>
      </c>
      <c r="I65" s="175"/>
      <c r="J65" s="175"/>
      <c r="K65" s="175"/>
    </row>
    <row r="66" spans="1:11" ht="15.6" customHeight="1" thickBot="1" x14ac:dyDescent="0.3">
      <c r="A66" s="288" t="s">
        <v>437</v>
      </c>
      <c r="B66" s="289"/>
      <c r="C66" s="289"/>
      <c r="D66" s="289"/>
      <c r="E66" s="289"/>
      <c r="F66" s="289"/>
      <c r="G66" s="289"/>
      <c r="H66" s="290"/>
      <c r="I66" s="175"/>
      <c r="J66" s="175"/>
      <c r="K66" s="175"/>
    </row>
    <row r="67" spans="1:11" ht="16.2" customHeight="1" thickBot="1" x14ac:dyDescent="0.3">
      <c r="A67" s="303" t="s">
        <v>424</v>
      </c>
      <c r="B67" s="177" t="s">
        <v>92</v>
      </c>
      <c r="C67" s="178">
        <v>10</v>
      </c>
      <c r="D67" s="178">
        <v>10</v>
      </c>
      <c r="E67" s="178">
        <v>10</v>
      </c>
      <c r="F67" s="178">
        <v>10</v>
      </c>
      <c r="G67" s="178">
        <v>10</v>
      </c>
      <c r="H67" s="178">
        <v>10</v>
      </c>
      <c r="I67" s="175"/>
      <c r="J67" s="175"/>
      <c r="K67" s="175"/>
    </row>
    <row r="68" spans="1:11" ht="16.2" customHeight="1" thickBot="1" x14ac:dyDescent="0.3">
      <c r="A68" s="304"/>
      <c r="B68" s="184" t="s">
        <v>126</v>
      </c>
      <c r="C68" s="2">
        <f t="shared" ref="C68:H68" si="17">C67/$C$10*100</f>
        <v>13.888888888888889</v>
      </c>
      <c r="D68" s="2">
        <f t="shared" si="17"/>
        <v>13.888888888888889</v>
      </c>
      <c r="E68" s="2">
        <f t="shared" si="17"/>
        <v>13.888888888888889</v>
      </c>
      <c r="F68" s="2">
        <f t="shared" si="17"/>
        <v>13.888888888888889</v>
      </c>
      <c r="G68" s="2">
        <f t="shared" si="17"/>
        <v>13.888888888888889</v>
      </c>
      <c r="H68" s="2">
        <f t="shared" si="17"/>
        <v>13.888888888888889</v>
      </c>
      <c r="I68" s="175"/>
      <c r="J68" s="175"/>
      <c r="K68" s="175"/>
    </row>
    <row r="69" spans="1:11" ht="16.2" customHeight="1" thickBot="1" x14ac:dyDescent="0.3">
      <c r="A69" s="303" t="s">
        <v>425</v>
      </c>
      <c r="B69" s="177" t="s">
        <v>92</v>
      </c>
      <c r="C69" s="178">
        <v>1</v>
      </c>
      <c r="D69" s="178">
        <v>1</v>
      </c>
      <c r="E69" s="178">
        <v>1</v>
      </c>
      <c r="F69" s="178">
        <v>1</v>
      </c>
      <c r="G69" s="178">
        <v>1</v>
      </c>
      <c r="H69" s="178">
        <v>1</v>
      </c>
      <c r="I69" s="175"/>
      <c r="J69" s="175"/>
      <c r="K69" s="175"/>
    </row>
    <row r="70" spans="1:11" ht="16.2" customHeight="1" thickBot="1" x14ac:dyDescent="0.3">
      <c r="A70" s="304"/>
      <c r="B70" s="184" t="s">
        <v>126</v>
      </c>
      <c r="C70" s="2">
        <f t="shared" ref="C70:H70" si="18">C69/$C$10*100</f>
        <v>1.3888888888888888</v>
      </c>
      <c r="D70" s="2">
        <f t="shared" si="18"/>
        <v>1.3888888888888888</v>
      </c>
      <c r="E70" s="2">
        <f t="shared" si="18"/>
        <v>1.3888888888888888</v>
      </c>
      <c r="F70" s="2">
        <f t="shared" si="18"/>
        <v>1.3888888888888888</v>
      </c>
      <c r="G70" s="2">
        <f t="shared" si="18"/>
        <v>1.3888888888888888</v>
      </c>
      <c r="H70" s="2">
        <f t="shared" si="18"/>
        <v>1.3888888888888888</v>
      </c>
      <c r="I70" s="175"/>
      <c r="J70" s="175"/>
      <c r="K70" s="175"/>
    </row>
    <row r="71" spans="1:11" ht="16.2" customHeight="1" thickBot="1" x14ac:dyDescent="0.3">
      <c r="A71" s="303" t="s">
        <v>426</v>
      </c>
      <c r="B71" s="177" t="s">
        <v>92</v>
      </c>
      <c r="C71" s="178">
        <v>2</v>
      </c>
      <c r="D71" s="178">
        <v>2</v>
      </c>
      <c r="E71" s="178">
        <v>2</v>
      </c>
      <c r="F71" s="178">
        <v>2</v>
      </c>
      <c r="G71" s="178">
        <v>2</v>
      </c>
      <c r="H71" s="178">
        <v>2</v>
      </c>
      <c r="I71" s="175"/>
      <c r="J71" s="175"/>
      <c r="K71" s="175"/>
    </row>
    <row r="72" spans="1:11" ht="16.2" customHeight="1" thickBot="1" x14ac:dyDescent="0.3">
      <c r="A72" s="304"/>
      <c r="B72" s="184" t="s">
        <v>126</v>
      </c>
      <c r="C72" s="2">
        <f t="shared" ref="C72:H72" si="19">C71/$C$10*100</f>
        <v>2.7777777777777777</v>
      </c>
      <c r="D72" s="2">
        <f t="shared" si="19"/>
        <v>2.7777777777777777</v>
      </c>
      <c r="E72" s="2">
        <f t="shared" si="19"/>
        <v>2.7777777777777777</v>
      </c>
      <c r="F72" s="2">
        <f t="shared" si="19"/>
        <v>2.7777777777777777</v>
      </c>
      <c r="G72" s="2">
        <f t="shared" si="19"/>
        <v>2.7777777777777777</v>
      </c>
      <c r="H72" s="2">
        <f t="shared" si="19"/>
        <v>2.7777777777777777</v>
      </c>
      <c r="I72" s="175"/>
      <c r="J72" s="175"/>
      <c r="K72" s="175"/>
    </row>
    <row r="73" spans="1:11" ht="15.6" customHeight="1" thickBot="1" x14ac:dyDescent="0.3">
      <c r="A73" s="288" t="s">
        <v>438</v>
      </c>
      <c r="B73" s="289"/>
      <c r="C73" s="289"/>
      <c r="D73" s="289"/>
      <c r="E73" s="289"/>
      <c r="F73" s="289"/>
      <c r="G73" s="289"/>
      <c r="H73" s="290"/>
      <c r="I73" s="175"/>
      <c r="J73" s="175"/>
      <c r="K73" s="175"/>
    </row>
    <row r="74" spans="1:11" ht="16.2" customHeight="1" thickBot="1" x14ac:dyDescent="0.3">
      <c r="A74" s="303" t="s">
        <v>439</v>
      </c>
      <c r="B74" s="306" t="s">
        <v>92</v>
      </c>
      <c r="C74" s="291">
        <f>SUM(C75:D75)</f>
        <v>24</v>
      </c>
      <c r="D74" s="292"/>
      <c r="E74" s="291">
        <f>SUM(E75:F75)</f>
        <v>24</v>
      </c>
      <c r="F74" s="292"/>
      <c r="G74" s="291">
        <f>SUM(G75:H75)</f>
        <v>24</v>
      </c>
      <c r="H74" s="292"/>
      <c r="I74" s="175"/>
      <c r="J74" s="175"/>
      <c r="K74" s="175"/>
    </row>
    <row r="75" spans="1:11" ht="16.2" customHeight="1" thickBot="1" x14ac:dyDescent="0.3">
      <c r="A75" s="305"/>
      <c r="B75" s="307"/>
      <c r="C75" s="178">
        <v>12</v>
      </c>
      <c r="D75" s="178">
        <v>12</v>
      </c>
      <c r="E75" s="178">
        <v>12</v>
      </c>
      <c r="F75" s="178">
        <v>12</v>
      </c>
      <c r="G75" s="178">
        <v>12</v>
      </c>
      <c r="H75" s="178">
        <v>12</v>
      </c>
      <c r="I75" s="175"/>
      <c r="J75" s="175"/>
      <c r="K75" s="175"/>
    </row>
    <row r="76" spans="1:11" ht="16.2" customHeight="1" thickBot="1" x14ac:dyDescent="0.3">
      <c r="A76" s="305"/>
      <c r="B76" s="308" t="s">
        <v>126</v>
      </c>
      <c r="C76" s="286">
        <f>C74/$C$10*100</f>
        <v>33.333333333333329</v>
      </c>
      <c r="D76" s="287"/>
      <c r="E76" s="286">
        <f>E74/$C$10*100</f>
        <v>33.333333333333329</v>
      </c>
      <c r="F76" s="287"/>
      <c r="G76" s="286">
        <f>G74/$C$10*100</f>
        <v>33.333333333333329</v>
      </c>
      <c r="H76" s="287"/>
      <c r="I76" s="175"/>
      <c r="J76" s="175"/>
      <c r="K76" s="175"/>
    </row>
    <row r="77" spans="1:11" ht="16.2" customHeight="1" thickBot="1" x14ac:dyDescent="0.3">
      <c r="A77" s="304"/>
      <c r="B77" s="309"/>
      <c r="C77" s="1">
        <f t="shared" ref="C77:H77" si="20">C75/$C$9*100</f>
        <v>24.489795918367346</v>
      </c>
      <c r="D77" s="1">
        <f t="shared" si="20"/>
        <v>24.489795918367346</v>
      </c>
      <c r="E77" s="1">
        <f t="shared" si="20"/>
        <v>24.489795918367346</v>
      </c>
      <c r="F77" s="1">
        <f t="shared" si="20"/>
        <v>24.489795918367346</v>
      </c>
      <c r="G77" s="1">
        <f t="shared" si="20"/>
        <v>24.489795918367346</v>
      </c>
      <c r="H77" s="1">
        <f t="shared" si="20"/>
        <v>24.489795918367346</v>
      </c>
      <c r="I77" s="175"/>
      <c r="J77" s="175"/>
      <c r="K77" s="175"/>
    </row>
    <row r="78" spans="1:11" ht="16.2" customHeight="1" thickBot="1" x14ac:dyDescent="0.3">
      <c r="A78" s="303" t="s">
        <v>440</v>
      </c>
      <c r="B78" s="306" t="s">
        <v>92</v>
      </c>
      <c r="C78" s="310">
        <f>SUM(C79:D79)</f>
        <v>42</v>
      </c>
      <c r="D78" s="311"/>
      <c r="E78" s="310">
        <f>SUM(E79:F79)</f>
        <v>42</v>
      </c>
      <c r="F78" s="311"/>
      <c r="G78" s="310">
        <f>SUM(G79:H79)</f>
        <v>42</v>
      </c>
      <c r="H78" s="311"/>
      <c r="I78" s="175"/>
      <c r="J78" s="175"/>
      <c r="K78" s="175"/>
    </row>
    <row r="79" spans="1:11" ht="16.2" customHeight="1" thickBot="1" x14ac:dyDescent="0.3">
      <c r="A79" s="305"/>
      <c r="B79" s="307"/>
      <c r="C79" s="178">
        <v>21</v>
      </c>
      <c r="D79" s="178">
        <v>21</v>
      </c>
      <c r="E79" s="178">
        <v>21</v>
      </c>
      <c r="F79" s="178">
        <v>21</v>
      </c>
      <c r="G79" s="178">
        <v>21</v>
      </c>
      <c r="H79" s="178">
        <v>21</v>
      </c>
      <c r="I79" s="175"/>
      <c r="J79" s="175"/>
      <c r="K79" s="175"/>
    </row>
    <row r="80" spans="1:11" ht="16.2" customHeight="1" thickBot="1" x14ac:dyDescent="0.3">
      <c r="A80" s="305"/>
      <c r="B80" s="308" t="s">
        <v>126</v>
      </c>
      <c r="C80" s="286">
        <f>C78/$C$9*100</f>
        <v>85.714285714285708</v>
      </c>
      <c r="D80" s="287"/>
      <c r="E80" s="286">
        <f>E78/$C$9*100</f>
        <v>85.714285714285708</v>
      </c>
      <c r="F80" s="287"/>
      <c r="G80" s="286">
        <f>G78/$C$9*100</f>
        <v>85.714285714285708</v>
      </c>
      <c r="H80" s="287"/>
      <c r="I80" s="175"/>
      <c r="J80" s="175"/>
      <c r="K80" s="175"/>
    </row>
    <row r="81" spans="1:11" ht="16.2" customHeight="1" thickBot="1" x14ac:dyDescent="0.3">
      <c r="A81" s="304"/>
      <c r="B81" s="309"/>
      <c r="C81" s="1">
        <f>C79/$C$9*100</f>
        <v>42.857142857142854</v>
      </c>
      <c r="D81" s="1">
        <f>D79/$C$9*100</f>
        <v>42.857142857142854</v>
      </c>
      <c r="E81" s="1">
        <f>E79/$C$9*100</f>
        <v>42.857142857142854</v>
      </c>
      <c r="F81" s="1">
        <f>F79/$C$9*100</f>
        <v>42.857142857142854</v>
      </c>
      <c r="G81" s="1">
        <f>G79/$C$9*100</f>
        <v>42.857142857142854</v>
      </c>
      <c r="H81" s="1">
        <f>H79/$C$9*100</f>
        <v>42.857142857142854</v>
      </c>
      <c r="I81" s="175"/>
      <c r="J81" s="175"/>
      <c r="K81" s="175"/>
    </row>
    <row r="82" spans="1:11" ht="15.6" customHeight="1" thickBot="1" x14ac:dyDescent="0.3">
      <c r="A82" s="288" t="s">
        <v>441</v>
      </c>
      <c r="B82" s="289"/>
      <c r="C82" s="289"/>
      <c r="D82" s="289"/>
      <c r="E82" s="289"/>
      <c r="F82" s="289"/>
      <c r="G82" s="289"/>
      <c r="H82" s="290"/>
      <c r="I82" s="175"/>
      <c r="J82" s="175"/>
      <c r="K82" s="175"/>
    </row>
    <row r="83" spans="1:11" ht="16.2" customHeight="1" thickBot="1" x14ac:dyDescent="0.3">
      <c r="A83" s="303" t="s">
        <v>442</v>
      </c>
      <c r="B83" s="177" t="s">
        <v>92</v>
      </c>
      <c r="C83" s="178">
        <v>11</v>
      </c>
      <c r="D83" s="178">
        <v>11</v>
      </c>
      <c r="E83" s="178">
        <v>11</v>
      </c>
      <c r="F83" s="178">
        <v>11</v>
      </c>
      <c r="G83" s="178">
        <v>11</v>
      </c>
      <c r="H83" s="178">
        <v>11</v>
      </c>
      <c r="I83" s="175"/>
      <c r="J83" s="175"/>
      <c r="K83" s="175"/>
    </row>
    <row r="84" spans="1:11" ht="16.2" customHeight="1" thickBot="1" x14ac:dyDescent="0.3">
      <c r="A84" s="304"/>
      <c r="B84" s="184" t="s">
        <v>126</v>
      </c>
      <c r="C84" s="2">
        <f t="shared" ref="C84:H84" si="21">C83/$C$9*100</f>
        <v>22.448979591836736</v>
      </c>
      <c r="D84" s="2">
        <f t="shared" si="21"/>
        <v>22.448979591836736</v>
      </c>
      <c r="E84" s="2">
        <f t="shared" si="21"/>
        <v>22.448979591836736</v>
      </c>
      <c r="F84" s="2">
        <f t="shared" si="21"/>
        <v>22.448979591836736</v>
      </c>
      <c r="G84" s="2">
        <f t="shared" si="21"/>
        <v>22.448979591836736</v>
      </c>
      <c r="H84" s="2">
        <f t="shared" si="21"/>
        <v>22.448979591836736</v>
      </c>
      <c r="I84" s="175"/>
      <c r="J84" s="175"/>
      <c r="K84" s="175"/>
    </row>
    <row r="85" spans="1:11" ht="16.2" customHeight="1" thickBot="1" x14ac:dyDescent="0.3">
      <c r="A85" s="303" t="s">
        <v>425</v>
      </c>
      <c r="B85" s="177" t="s">
        <v>92</v>
      </c>
      <c r="C85" s="178">
        <v>12</v>
      </c>
      <c r="D85" s="178">
        <v>12</v>
      </c>
      <c r="E85" s="178">
        <v>12</v>
      </c>
      <c r="F85" s="178">
        <v>12</v>
      </c>
      <c r="G85" s="178">
        <v>12</v>
      </c>
      <c r="H85" s="178">
        <v>12</v>
      </c>
      <c r="I85" s="175"/>
      <c r="J85" s="175"/>
      <c r="K85" s="175"/>
    </row>
    <row r="86" spans="1:11" ht="16.2" customHeight="1" thickBot="1" x14ac:dyDescent="0.3">
      <c r="A86" s="304"/>
      <c r="B86" s="184" t="s">
        <v>126</v>
      </c>
      <c r="C86" s="2">
        <f t="shared" ref="C86:H86" si="22">C85/$C$9*100</f>
        <v>24.489795918367346</v>
      </c>
      <c r="D86" s="2">
        <f t="shared" si="22"/>
        <v>24.489795918367346</v>
      </c>
      <c r="E86" s="2">
        <f t="shared" si="22"/>
        <v>24.489795918367346</v>
      </c>
      <c r="F86" s="2">
        <f t="shared" si="22"/>
        <v>24.489795918367346</v>
      </c>
      <c r="G86" s="2">
        <f t="shared" si="22"/>
        <v>24.489795918367346</v>
      </c>
      <c r="H86" s="2">
        <f t="shared" si="22"/>
        <v>24.489795918367346</v>
      </c>
      <c r="I86" s="175"/>
      <c r="J86" s="175"/>
      <c r="K86" s="175"/>
    </row>
    <row r="87" spans="1:11" ht="16.2" customHeight="1" thickBot="1" x14ac:dyDescent="0.3">
      <c r="A87" s="303" t="s">
        <v>443</v>
      </c>
      <c r="B87" s="177" t="s">
        <v>92</v>
      </c>
      <c r="C87" s="178">
        <v>9</v>
      </c>
      <c r="D87" s="178">
        <v>9</v>
      </c>
      <c r="E87" s="178">
        <v>9</v>
      </c>
      <c r="F87" s="178">
        <v>9</v>
      </c>
      <c r="G87" s="178">
        <v>9</v>
      </c>
      <c r="H87" s="178">
        <v>9</v>
      </c>
      <c r="I87" s="175"/>
      <c r="J87" s="175"/>
      <c r="K87" s="175"/>
    </row>
    <row r="88" spans="1:11" ht="16.2" customHeight="1" thickBot="1" x14ac:dyDescent="0.3">
      <c r="A88" s="304"/>
      <c r="B88" s="184" t="s">
        <v>126</v>
      </c>
      <c r="C88" s="2">
        <f t="shared" ref="C88:H88" si="23">C87/$C$9*100</f>
        <v>18.367346938775512</v>
      </c>
      <c r="D88" s="2">
        <f t="shared" si="23"/>
        <v>18.367346938775512</v>
      </c>
      <c r="E88" s="2">
        <f t="shared" si="23"/>
        <v>18.367346938775512</v>
      </c>
      <c r="F88" s="2">
        <f t="shared" si="23"/>
        <v>18.367346938775512</v>
      </c>
      <c r="G88" s="2">
        <f t="shared" si="23"/>
        <v>18.367346938775512</v>
      </c>
      <c r="H88" s="2">
        <f t="shared" si="23"/>
        <v>18.367346938775512</v>
      </c>
      <c r="I88" s="175"/>
      <c r="J88" s="175"/>
      <c r="K88" s="175"/>
    </row>
    <row r="89" spans="1:11" ht="15.6" customHeight="1" thickBot="1" x14ac:dyDescent="0.3">
      <c r="A89" s="288" t="s">
        <v>444</v>
      </c>
      <c r="B89" s="289"/>
      <c r="C89" s="289"/>
      <c r="D89" s="289"/>
      <c r="E89" s="289"/>
      <c r="F89" s="289"/>
      <c r="G89" s="289"/>
      <c r="H89" s="290"/>
      <c r="I89" s="175"/>
      <c r="J89" s="175"/>
      <c r="K89" s="175"/>
    </row>
    <row r="90" spans="1:11" ht="16.2" customHeight="1" thickBot="1" x14ac:dyDescent="0.3">
      <c r="A90" s="303" t="s">
        <v>95</v>
      </c>
      <c r="B90" s="177" t="s">
        <v>92</v>
      </c>
      <c r="C90" s="178">
        <v>5</v>
      </c>
      <c r="D90" s="178">
        <v>5</v>
      </c>
      <c r="E90" s="178">
        <v>5</v>
      </c>
      <c r="F90" s="178">
        <v>5</v>
      </c>
      <c r="G90" s="178">
        <v>5</v>
      </c>
      <c r="H90" s="178">
        <v>5</v>
      </c>
      <c r="I90" s="175"/>
      <c r="J90" s="175"/>
      <c r="K90" s="175"/>
    </row>
    <row r="91" spans="1:11" ht="16.2" customHeight="1" thickBot="1" x14ac:dyDescent="0.3">
      <c r="A91" s="304"/>
      <c r="B91" s="184" t="s">
        <v>126</v>
      </c>
      <c r="C91" s="2">
        <f t="shared" ref="C91:H91" si="24">C90/$C$9*100</f>
        <v>10.204081632653061</v>
      </c>
      <c r="D91" s="2">
        <f t="shared" si="24"/>
        <v>10.204081632653061</v>
      </c>
      <c r="E91" s="2">
        <f t="shared" si="24"/>
        <v>10.204081632653061</v>
      </c>
      <c r="F91" s="2">
        <f t="shared" si="24"/>
        <v>10.204081632653061</v>
      </c>
      <c r="G91" s="2">
        <f t="shared" si="24"/>
        <v>10.204081632653061</v>
      </c>
      <c r="H91" s="2">
        <f t="shared" si="24"/>
        <v>10.204081632653061</v>
      </c>
      <c r="I91" s="175"/>
      <c r="J91" s="175"/>
      <c r="K91" s="175"/>
    </row>
    <row r="92" spans="1:11" ht="16.2" customHeight="1" thickBot="1" x14ac:dyDescent="0.3">
      <c r="A92" s="303" t="s">
        <v>96</v>
      </c>
      <c r="B92" s="177" t="s">
        <v>92</v>
      </c>
      <c r="C92" s="178">
        <v>6</v>
      </c>
      <c r="D92" s="178">
        <v>6</v>
      </c>
      <c r="E92" s="178">
        <v>6</v>
      </c>
      <c r="F92" s="178">
        <v>6</v>
      </c>
      <c r="G92" s="178">
        <v>6</v>
      </c>
      <c r="H92" s="178">
        <v>6</v>
      </c>
      <c r="I92" s="175"/>
      <c r="J92" s="175"/>
      <c r="K92" s="175"/>
    </row>
    <row r="93" spans="1:11" ht="16.2" customHeight="1" thickBot="1" x14ac:dyDescent="0.3">
      <c r="A93" s="304"/>
      <c r="B93" s="184" t="s">
        <v>126</v>
      </c>
      <c r="C93" s="2">
        <f t="shared" ref="C93:H93" si="25">C92/$C$9*100</f>
        <v>12.244897959183673</v>
      </c>
      <c r="D93" s="2">
        <f t="shared" si="25"/>
        <v>12.244897959183673</v>
      </c>
      <c r="E93" s="2">
        <f t="shared" si="25"/>
        <v>12.244897959183673</v>
      </c>
      <c r="F93" s="2">
        <f t="shared" si="25"/>
        <v>12.244897959183673</v>
      </c>
      <c r="G93" s="2">
        <f t="shared" si="25"/>
        <v>12.244897959183673</v>
      </c>
      <c r="H93" s="2">
        <f t="shared" si="25"/>
        <v>12.244897959183673</v>
      </c>
      <c r="I93" s="175"/>
      <c r="J93" s="175"/>
      <c r="K93" s="175"/>
    </row>
    <row r="94" spans="1:11" ht="16.2" customHeight="1" thickBot="1" x14ac:dyDescent="0.3">
      <c r="A94" s="303" t="s">
        <v>97</v>
      </c>
      <c r="B94" s="177" t="s">
        <v>92</v>
      </c>
      <c r="C94" s="178">
        <v>7</v>
      </c>
      <c r="D94" s="178">
        <v>7</v>
      </c>
      <c r="E94" s="178">
        <v>7</v>
      </c>
      <c r="F94" s="178">
        <v>7</v>
      </c>
      <c r="G94" s="178">
        <v>7</v>
      </c>
      <c r="H94" s="178">
        <v>7</v>
      </c>
      <c r="I94" s="175"/>
      <c r="J94" s="175"/>
      <c r="K94" s="175"/>
    </row>
    <row r="95" spans="1:11" ht="16.2" customHeight="1" thickBot="1" x14ac:dyDescent="0.3">
      <c r="A95" s="304"/>
      <c r="B95" s="184" t="s">
        <v>126</v>
      </c>
      <c r="C95" s="2">
        <f t="shared" ref="C95:H95" si="26">C94/$C$9*100</f>
        <v>14.285714285714285</v>
      </c>
      <c r="D95" s="2">
        <f t="shared" si="26"/>
        <v>14.285714285714285</v>
      </c>
      <c r="E95" s="2">
        <f t="shared" si="26"/>
        <v>14.285714285714285</v>
      </c>
      <c r="F95" s="2">
        <f>F94/$C$9*100</f>
        <v>14.285714285714285</v>
      </c>
      <c r="G95" s="2">
        <f>G94/$C$9*100</f>
        <v>14.285714285714285</v>
      </c>
      <c r="H95" s="2">
        <f t="shared" si="26"/>
        <v>14.285714285714285</v>
      </c>
      <c r="I95" s="175"/>
      <c r="J95" s="175"/>
      <c r="K95" s="175"/>
    </row>
    <row r="96" spans="1:11" ht="16.2" customHeight="1" thickBot="1" x14ac:dyDescent="0.3">
      <c r="A96" s="181" t="s">
        <v>445</v>
      </c>
      <c r="B96" s="177" t="s">
        <v>446</v>
      </c>
      <c r="C96" s="278">
        <v>12</v>
      </c>
      <c r="D96" s="312"/>
      <c r="E96" s="278">
        <v>13</v>
      </c>
      <c r="F96" s="312"/>
      <c r="G96" s="278">
        <v>14</v>
      </c>
      <c r="H96" s="312"/>
      <c r="I96" s="175"/>
      <c r="J96" s="175"/>
      <c r="K96" s="175"/>
    </row>
    <row r="97" spans="1:11" ht="15.6" customHeight="1" thickBot="1" x14ac:dyDescent="0.3">
      <c r="A97" s="288" t="s">
        <v>447</v>
      </c>
      <c r="B97" s="289"/>
      <c r="C97" s="289"/>
      <c r="D97" s="289"/>
      <c r="E97" s="289"/>
      <c r="F97" s="289"/>
      <c r="G97" s="289"/>
      <c r="H97" s="290"/>
      <c r="I97" s="175"/>
      <c r="J97" s="175"/>
      <c r="K97" s="175"/>
    </row>
    <row r="98" spans="1:11" ht="16.2" customHeight="1" thickBot="1" x14ac:dyDescent="0.3">
      <c r="A98" s="181" t="s">
        <v>448</v>
      </c>
      <c r="B98" s="177" t="s">
        <v>449</v>
      </c>
      <c r="C98" s="185">
        <v>1</v>
      </c>
      <c r="D98" s="185">
        <v>1</v>
      </c>
      <c r="E98" s="185">
        <v>1</v>
      </c>
      <c r="F98" s="185">
        <v>1</v>
      </c>
      <c r="G98" s="185">
        <v>1</v>
      </c>
      <c r="H98" s="185">
        <v>1</v>
      </c>
      <c r="I98" s="175"/>
      <c r="J98" s="175"/>
      <c r="K98" s="175"/>
    </row>
    <row r="99" spans="1:11" ht="16.2" customHeight="1" thickBot="1" x14ac:dyDescent="0.3">
      <c r="A99" s="181" t="s">
        <v>450</v>
      </c>
      <c r="B99" s="177" t="s">
        <v>449</v>
      </c>
      <c r="C99" s="185">
        <v>1</v>
      </c>
      <c r="D99" s="185">
        <v>1</v>
      </c>
      <c r="E99" s="185">
        <v>1</v>
      </c>
      <c r="F99" s="185">
        <v>1</v>
      </c>
      <c r="G99" s="185">
        <v>1</v>
      </c>
      <c r="H99" s="185">
        <v>1</v>
      </c>
      <c r="I99" s="175"/>
      <c r="J99" s="175"/>
      <c r="K99" s="175"/>
    </row>
    <row r="100" spans="1:11" ht="16.2" customHeight="1" thickBot="1" x14ac:dyDescent="0.3">
      <c r="A100" s="181" t="s">
        <v>451</v>
      </c>
      <c r="B100" s="177" t="s">
        <v>449</v>
      </c>
      <c r="C100" s="185">
        <v>1</v>
      </c>
      <c r="D100" s="185">
        <v>1</v>
      </c>
      <c r="E100" s="185">
        <v>1</v>
      </c>
      <c r="F100" s="185">
        <v>1</v>
      </c>
      <c r="G100" s="185">
        <v>1</v>
      </c>
      <c r="H100" s="185">
        <v>1</v>
      </c>
      <c r="I100" s="175"/>
      <c r="J100" s="175"/>
      <c r="K100" s="175"/>
    </row>
    <row r="101" spans="1:11" ht="31.8" customHeight="1" thickBot="1" x14ac:dyDescent="0.3">
      <c r="A101" s="181" t="s">
        <v>452</v>
      </c>
      <c r="B101" s="177" t="s">
        <v>449</v>
      </c>
      <c r="C101" s="185">
        <v>1</v>
      </c>
      <c r="D101" s="185">
        <v>1</v>
      </c>
      <c r="E101" s="185">
        <v>1</v>
      </c>
      <c r="F101" s="185">
        <v>1</v>
      </c>
      <c r="G101" s="185">
        <v>1</v>
      </c>
      <c r="H101" s="185">
        <v>1</v>
      </c>
      <c r="I101" s="175"/>
      <c r="J101" s="175"/>
      <c r="K101" s="175"/>
    </row>
    <row r="102" spans="1:11" ht="16.2" customHeight="1" thickBot="1" x14ac:dyDescent="0.3">
      <c r="A102" s="181" t="s">
        <v>453</v>
      </c>
      <c r="B102" s="184" t="s">
        <v>22</v>
      </c>
      <c r="C102" s="2">
        <f t="shared" ref="C102:H102" si="27">C101/C99*100</f>
        <v>100</v>
      </c>
      <c r="D102" s="2">
        <f t="shared" si="27"/>
        <v>100</v>
      </c>
      <c r="E102" s="2">
        <f t="shared" si="27"/>
        <v>100</v>
      </c>
      <c r="F102" s="2">
        <f t="shared" si="27"/>
        <v>100</v>
      </c>
      <c r="G102" s="2">
        <f t="shared" si="27"/>
        <v>100</v>
      </c>
      <c r="H102" s="2">
        <f t="shared" si="27"/>
        <v>100</v>
      </c>
      <c r="I102" s="186"/>
      <c r="J102" s="175"/>
      <c r="K102" s="175"/>
    </row>
    <row r="103" spans="1:11" ht="15.6" customHeight="1" thickBot="1" x14ac:dyDescent="0.3">
      <c r="A103" s="288" t="s">
        <v>454</v>
      </c>
      <c r="B103" s="289"/>
      <c r="C103" s="289"/>
      <c r="D103" s="289"/>
      <c r="E103" s="289"/>
      <c r="F103" s="289"/>
      <c r="G103" s="289"/>
      <c r="H103" s="290"/>
      <c r="I103" s="175"/>
      <c r="J103" s="175"/>
      <c r="K103" s="175"/>
    </row>
    <row r="104" spans="1:11" ht="16.2" customHeight="1" thickBot="1" x14ac:dyDescent="0.3">
      <c r="A104" s="303" t="s">
        <v>455</v>
      </c>
      <c r="B104" s="306" t="s">
        <v>456</v>
      </c>
      <c r="C104" s="278">
        <v>12</v>
      </c>
      <c r="D104" s="279"/>
      <c r="E104" s="278">
        <v>13</v>
      </c>
      <c r="F104" s="279"/>
      <c r="G104" s="278">
        <v>14</v>
      </c>
      <c r="H104" s="279"/>
      <c r="I104" s="175"/>
      <c r="J104" s="175"/>
      <c r="K104" s="175"/>
    </row>
    <row r="105" spans="1:11" ht="16.2" customHeight="1" thickBot="1" x14ac:dyDescent="0.3">
      <c r="A105" s="304"/>
      <c r="B105" s="307"/>
      <c r="C105" s="178">
        <v>12</v>
      </c>
      <c r="D105" s="178">
        <v>12</v>
      </c>
      <c r="E105" s="178">
        <v>12</v>
      </c>
      <c r="F105" s="178">
        <v>12</v>
      </c>
      <c r="G105" s="178">
        <v>12</v>
      </c>
      <c r="H105" s="178">
        <v>12</v>
      </c>
      <c r="I105" s="175"/>
      <c r="J105" s="175"/>
      <c r="K105" s="175"/>
    </row>
    <row r="106" spans="1:11" ht="16.2" customHeight="1" thickBot="1" x14ac:dyDescent="0.3">
      <c r="A106" s="181" t="s">
        <v>457</v>
      </c>
      <c r="B106" s="177" t="s">
        <v>63</v>
      </c>
      <c r="C106" s="278">
        <v>13</v>
      </c>
      <c r="D106" s="279"/>
      <c r="E106" s="278">
        <v>14</v>
      </c>
      <c r="F106" s="279"/>
      <c r="G106" s="278">
        <v>15</v>
      </c>
      <c r="H106" s="279"/>
      <c r="I106" s="175"/>
      <c r="J106" s="187"/>
      <c r="K106" s="187"/>
    </row>
    <row r="107" spans="1:11" ht="16.2" customHeight="1" thickBot="1" x14ac:dyDescent="0.3">
      <c r="A107" s="181" t="s">
        <v>458</v>
      </c>
      <c r="B107" s="177" t="s">
        <v>22</v>
      </c>
      <c r="C107" s="278">
        <v>13</v>
      </c>
      <c r="D107" s="279"/>
      <c r="E107" s="278">
        <v>14</v>
      </c>
      <c r="F107" s="279"/>
      <c r="G107" s="278">
        <v>15</v>
      </c>
      <c r="H107" s="279"/>
      <c r="I107" s="175"/>
      <c r="J107" s="187"/>
      <c r="K107" s="187"/>
    </row>
    <row r="108" spans="1:11" ht="16.2" customHeight="1" thickBot="1" x14ac:dyDescent="0.3">
      <c r="A108" s="181" t="s">
        <v>459</v>
      </c>
      <c r="B108" s="177" t="s">
        <v>10</v>
      </c>
      <c r="C108" s="178">
        <v>12</v>
      </c>
      <c r="D108" s="178">
        <v>12</v>
      </c>
      <c r="E108" s="178">
        <v>12</v>
      </c>
      <c r="F108" s="178">
        <v>12</v>
      </c>
      <c r="G108" s="178">
        <v>12</v>
      </c>
      <c r="H108" s="178">
        <v>12</v>
      </c>
      <c r="I108" s="175"/>
      <c r="J108" s="175"/>
      <c r="K108" s="175"/>
    </row>
    <row r="109" spans="1:11" ht="16.2" customHeight="1" thickBot="1" x14ac:dyDescent="0.3">
      <c r="A109" s="188" t="s">
        <v>460</v>
      </c>
      <c r="B109" s="184" t="s">
        <v>461</v>
      </c>
      <c r="C109" s="2">
        <f t="shared" ref="C109:H109" si="28">AVERAGE(C110:C113)</f>
        <v>11</v>
      </c>
      <c r="D109" s="2">
        <f t="shared" si="28"/>
        <v>11</v>
      </c>
      <c r="E109" s="2">
        <f t="shared" si="28"/>
        <v>11</v>
      </c>
      <c r="F109" s="2">
        <f t="shared" si="28"/>
        <v>11</v>
      </c>
      <c r="G109" s="2">
        <f t="shared" si="28"/>
        <v>11</v>
      </c>
      <c r="H109" s="2">
        <f t="shared" si="28"/>
        <v>11</v>
      </c>
      <c r="I109" s="175"/>
      <c r="J109" s="175"/>
      <c r="K109" s="175"/>
    </row>
    <row r="110" spans="1:11" ht="16.2" customHeight="1" thickBot="1" x14ac:dyDescent="0.3">
      <c r="A110" s="182" t="s">
        <v>462</v>
      </c>
      <c r="B110" s="177" t="s">
        <v>461</v>
      </c>
      <c r="C110" s="185">
        <v>11</v>
      </c>
      <c r="D110" s="185">
        <v>11</v>
      </c>
      <c r="E110" s="185">
        <v>11</v>
      </c>
      <c r="F110" s="185">
        <v>11</v>
      </c>
      <c r="G110" s="185">
        <v>11</v>
      </c>
      <c r="H110" s="185">
        <v>11</v>
      </c>
      <c r="I110" s="175"/>
      <c r="J110" s="175"/>
      <c r="K110" s="175"/>
    </row>
    <row r="111" spans="1:11" ht="16.2" customHeight="1" thickBot="1" x14ac:dyDescent="0.3">
      <c r="A111" s="182" t="s">
        <v>463</v>
      </c>
      <c r="B111" s="177" t="s">
        <v>461</v>
      </c>
      <c r="C111" s="185">
        <v>11</v>
      </c>
      <c r="D111" s="185">
        <v>11</v>
      </c>
      <c r="E111" s="185">
        <v>11</v>
      </c>
      <c r="F111" s="185">
        <v>11</v>
      </c>
      <c r="G111" s="185">
        <v>11</v>
      </c>
      <c r="H111" s="185">
        <v>11</v>
      </c>
      <c r="I111" s="175"/>
      <c r="J111" s="175"/>
      <c r="K111" s="175"/>
    </row>
    <row r="112" spans="1:11" ht="16.2" customHeight="1" thickBot="1" x14ac:dyDescent="0.3">
      <c r="A112" s="182" t="s">
        <v>464</v>
      </c>
      <c r="B112" s="177" t="s">
        <v>461</v>
      </c>
      <c r="C112" s="185">
        <v>11</v>
      </c>
      <c r="D112" s="185">
        <v>11</v>
      </c>
      <c r="E112" s="185">
        <v>11</v>
      </c>
      <c r="F112" s="185">
        <v>11</v>
      </c>
      <c r="G112" s="185">
        <v>11</v>
      </c>
      <c r="H112" s="185">
        <v>11</v>
      </c>
      <c r="I112" s="175"/>
      <c r="J112" s="175"/>
      <c r="K112" s="175"/>
    </row>
    <row r="113" spans="1:11" ht="16.2" customHeight="1" thickBot="1" x14ac:dyDescent="0.3">
      <c r="A113" s="182" t="s">
        <v>465</v>
      </c>
      <c r="B113" s="177" t="s">
        <v>461</v>
      </c>
      <c r="C113" s="185">
        <v>11</v>
      </c>
      <c r="D113" s="185">
        <v>11</v>
      </c>
      <c r="E113" s="185">
        <v>11</v>
      </c>
      <c r="F113" s="185">
        <v>11</v>
      </c>
      <c r="G113" s="185">
        <v>11</v>
      </c>
      <c r="H113" s="185">
        <v>11</v>
      </c>
      <c r="I113" s="175"/>
      <c r="J113" s="175"/>
      <c r="K113" s="175"/>
    </row>
    <row r="114" spans="1:11" ht="31.8" customHeight="1" thickBot="1" x14ac:dyDescent="0.3">
      <c r="A114" s="181" t="s">
        <v>466</v>
      </c>
      <c r="B114" s="177" t="s">
        <v>10</v>
      </c>
      <c r="C114" s="282">
        <v>12</v>
      </c>
      <c r="D114" s="283"/>
      <c r="E114" s="282">
        <v>13</v>
      </c>
      <c r="F114" s="283"/>
      <c r="G114" s="282">
        <v>14</v>
      </c>
      <c r="H114" s="283"/>
      <c r="I114" s="175"/>
      <c r="J114" s="175"/>
      <c r="K114" s="175"/>
    </row>
    <row r="115" spans="1:11" ht="16.2" customHeight="1" thickBot="1" x14ac:dyDescent="0.3">
      <c r="A115" s="181" t="s">
        <v>467</v>
      </c>
      <c r="B115" s="177" t="s">
        <v>10</v>
      </c>
      <c r="C115" s="282">
        <v>12</v>
      </c>
      <c r="D115" s="283"/>
      <c r="E115" s="282">
        <v>13</v>
      </c>
      <c r="F115" s="283"/>
      <c r="G115" s="282">
        <v>14</v>
      </c>
      <c r="H115" s="283"/>
      <c r="I115" s="175"/>
      <c r="J115" s="175"/>
      <c r="K115" s="175"/>
    </row>
    <row r="116" spans="1:11" ht="16.2" customHeight="1" thickBot="1" x14ac:dyDescent="0.3">
      <c r="A116" s="181" t="s">
        <v>468</v>
      </c>
      <c r="B116" s="177" t="s">
        <v>10</v>
      </c>
      <c r="C116" s="282">
        <v>12</v>
      </c>
      <c r="D116" s="283"/>
      <c r="E116" s="282">
        <v>13</v>
      </c>
      <c r="F116" s="283"/>
      <c r="G116" s="282">
        <v>14</v>
      </c>
      <c r="H116" s="283"/>
      <c r="I116" s="175"/>
      <c r="J116" s="175"/>
      <c r="K116" s="175"/>
    </row>
    <row r="117" spans="1:11" ht="16.2" customHeight="1" thickBot="1" x14ac:dyDescent="0.3">
      <c r="A117" s="181" t="s">
        <v>469</v>
      </c>
      <c r="B117" s="177" t="s">
        <v>10</v>
      </c>
      <c r="C117" s="282">
        <v>12</v>
      </c>
      <c r="D117" s="283"/>
      <c r="E117" s="282">
        <v>13</v>
      </c>
      <c r="F117" s="283"/>
      <c r="G117" s="282">
        <v>14</v>
      </c>
      <c r="H117" s="283"/>
      <c r="I117" s="175"/>
      <c r="J117" s="175"/>
      <c r="K117" s="175"/>
    </row>
    <row r="118" spans="1:11" ht="16.2" customHeight="1" thickBot="1" x14ac:dyDescent="0.3">
      <c r="A118" s="188" t="s">
        <v>470</v>
      </c>
      <c r="B118" s="184" t="s">
        <v>42</v>
      </c>
      <c r="C118" s="286">
        <f>(C115-(C116-C117))/C117</f>
        <v>1</v>
      </c>
      <c r="D118" s="287"/>
      <c r="E118" s="286">
        <f>(E115-(E116-E117))/E117</f>
        <v>1</v>
      </c>
      <c r="F118" s="287"/>
      <c r="G118" s="286">
        <f>(G115-(G116-G117))/G117</f>
        <v>1</v>
      </c>
      <c r="H118" s="287"/>
      <c r="I118" s="175"/>
      <c r="J118" s="175"/>
      <c r="K118" s="175"/>
    </row>
    <row r="119" spans="1:11" ht="16.2" customHeight="1" thickBot="1" x14ac:dyDescent="0.3">
      <c r="A119" s="181" t="s">
        <v>471</v>
      </c>
      <c r="B119" s="177" t="s">
        <v>92</v>
      </c>
      <c r="C119" s="284">
        <v>12</v>
      </c>
      <c r="D119" s="285"/>
      <c r="E119" s="284">
        <v>13</v>
      </c>
      <c r="F119" s="285"/>
      <c r="G119" s="284">
        <v>14</v>
      </c>
      <c r="H119" s="285"/>
      <c r="I119" s="175"/>
      <c r="J119" s="175"/>
      <c r="K119" s="175"/>
    </row>
    <row r="120" spans="1:11" ht="15.6" customHeight="1" thickBot="1" x14ac:dyDescent="0.3">
      <c r="A120" s="288" t="s">
        <v>472</v>
      </c>
      <c r="B120" s="289"/>
      <c r="C120" s="289"/>
      <c r="D120" s="289"/>
      <c r="E120" s="289"/>
      <c r="F120" s="289"/>
      <c r="G120" s="289"/>
      <c r="H120" s="290"/>
      <c r="I120" s="175"/>
      <c r="J120" s="175"/>
      <c r="K120" s="175"/>
    </row>
    <row r="121" spans="1:11" ht="31.8" customHeight="1" thickBot="1" x14ac:dyDescent="0.3">
      <c r="A121" s="181" t="s">
        <v>473</v>
      </c>
      <c r="B121" s="177" t="s">
        <v>474</v>
      </c>
      <c r="C121" s="282">
        <v>12</v>
      </c>
      <c r="D121" s="283"/>
      <c r="E121" s="282">
        <v>13</v>
      </c>
      <c r="F121" s="283"/>
      <c r="G121" s="282">
        <v>14</v>
      </c>
      <c r="H121" s="283"/>
      <c r="I121" s="175"/>
      <c r="J121" s="175"/>
      <c r="K121" s="175"/>
    </row>
    <row r="122" spans="1:11" ht="16.2" customHeight="1" thickBot="1" x14ac:dyDescent="0.3">
      <c r="A122" s="181" t="s">
        <v>475</v>
      </c>
      <c r="B122" s="177" t="s">
        <v>474</v>
      </c>
      <c r="C122" s="282">
        <v>12</v>
      </c>
      <c r="D122" s="283"/>
      <c r="E122" s="282">
        <v>13</v>
      </c>
      <c r="F122" s="283"/>
      <c r="G122" s="282">
        <v>14</v>
      </c>
      <c r="H122" s="283"/>
      <c r="I122" s="175"/>
      <c r="J122" s="175"/>
      <c r="K122" s="175"/>
    </row>
    <row r="123" spans="1:11" ht="26.25" customHeight="1" thickBot="1" x14ac:dyDescent="0.3">
      <c r="A123" s="181" t="s">
        <v>476</v>
      </c>
      <c r="B123" s="177" t="s">
        <v>474</v>
      </c>
      <c r="C123" s="282">
        <v>12</v>
      </c>
      <c r="D123" s="283"/>
      <c r="E123" s="282">
        <v>13</v>
      </c>
      <c r="F123" s="283"/>
      <c r="G123" s="282">
        <v>14</v>
      </c>
      <c r="H123" s="283"/>
      <c r="I123" s="175"/>
      <c r="J123" s="175"/>
      <c r="K123" s="175"/>
    </row>
    <row r="124" spans="1:11" ht="16.2" customHeight="1" thickBot="1" x14ac:dyDescent="0.3">
      <c r="A124" s="303" t="s">
        <v>477</v>
      </c>
      <c r="B124" s="306" t="s">
        <v>478</v>
      </c>
      <c r="C124" s="282">
        <v>12</v>
      </c>
      <c r="D124" s="283"/>
      <c r="E124" s="282">
        <v>13</v>
      </c>
      <c r="F124" s="283"/>
      <c r="G124" s="282">
        <v>14</v>
      </c>
      <c r="H124" s="283"/>
      <c r="I124" s="175"/>
      <c r="J124" s="175"/>
      <c r="K124" s="175"/>
    </row>
    <row r="125" spans="1:11" ht="16.2" customHeight="1" thickBot="1" x14ac:dyDescent="0.3">
      <c r="A125" s="304"/>
      <c r="B125" s="307"/>
      <c r="C125" s="189">
        <v>11</v>
      </c>
      <c r="D125" s="189">
        <v>11</v>
      </c>
      <c r="E125" s="189">
        <v>11</v>
      </c>
      <c r="F125" s="189">
        <v>11</v>
      </c>
      <c r="G125" s="189">
        <v>11</v>
      </c>
      <c r="H125" s="189">
        <v>11</v>
      </c>
      <c r="I125" s="175"/>
      <c r="J125" s="175"/>
      <c r="K125" s="175"/>
    </row>
    <row r="126" spans="1:11" ht="16.2" customHeight="1" thickBot="1" x14ac:dyDescent="0.3">
      <c r="A126" s="303" t="s">
        <v>479</v>
      </c>
      <c r="B126" s="306" t="s">
        <v>478</v>
      </c>
      <c r="C126" s="278">
        <v>12</v>
      </c>
      <c r="D126" s="279"/>
      <c r="E126" s="278">
        <v>13</v>
      </c>
      <c r="F126" s="279"/>
      <c r="G126" s="278">
        <v>14</v>
      </c>
      <c r="H126" s="279"/>
      <c r="I126" s="175"/>
      <c r="J126" s="175"/>
      <c r="K126" s="175"/>
    </row>
    <row r="127" spans="1:11" ht="16.2" customHeight="1" thickBot="1" x14ac:dyDescent="0.3">
      <c r="A127" s="304"/>
      <c r="B127" s="307"/>
      <c r="C127" s="189">
        <v>22</v>
      </c>
      <c r="D127" s="189">
        <v>22</v>
      </c>
      <c r="E127" s="189">
        <v>22</v>
      </c>
      <c r="F127" s="189">
        <v>22</v>
      </c>
      <c r="G127" s="189">
        <v>22</v>
      </c>
      <c r="H127" s="189">
        <v>22</v>
      </c>
      <c r="I127" s="175"/>
      <c r="J127" s="175"/>
      <c r="K127" s="175"/>
    </row>
    <row r="128" spans="1:11" ht="16.2" customHeight="1" thickBot="1" x14ac:dyDescent="0.3">
      <c r="A128" s="303" t="s">
        <v>480</v>
      </c>
      <c r="B128" s="306" t="s">
        <v>126</v>
      </c>
      <c r="C128" s="278">
        <v>2</v>
      </c>
      <c r="D128" s="279"/>
      <c r="E128" s="278">
        <v>2</v>
      </c>
      <c r="F128" s="279"/>
      <c r="G128" s="278">
        <v>2</v>
      </c>
      <c r="H128" s="279"/>
      <c r="I128" s="175"/>
      <c r="J128" s="175"/>
      <c r="K128" s="175"/>
    </row>
    <row r="129" spans="1:11" ht="16.2" customHeight="1" thickBot="1" x14ac:dyDescent="0.3">
      <c r="A129" s="304"/>
      <c r="B129" s="307"/>
      <c r="C129" s="189">
        <v>12</v>
      </c>
      <c r="D129" s="189">
        <v>12</v>
      </c>
      <c r="E129" s="189">
        <v>12</v>
      </c>
      <c r="F129" s="189">
        <v>12</v>
      </c>
      <c r="G129" s="189">
        <v>12</v>
      </c>
      <c r="H129" s="189">
        <v>12</v>
      </c>
      <c r="I129" s="175"/>
      <c r="J129" s="175"/>
      <c r="K129" s="175"/>
    </row>
    <row r="130" spans="1:11" ht="15.6" customHeight="1" thickBot="1" x14ac:dyDescent="0.3">
      <c r="A130" s="313" t="s">
        <v>481</v>
      </c>
      <c r="B130" s="314"/>
      <c r="C130" s="314"/>
      <c r="D130" s="314"/>
      <c r="E130" s="314"/>
      <c r="F130" s="314"/>
      <c r="G130" s="314"/>
      <c r="H130" s="315"/>
      <c r="I130" s="175"/>
      <c r="J130" s="175"/>
      <c r="K130" s="175"/>
    </row>
    <row r="131" spans="1:11" ht="16.2" customHeight="1" thickBot="1" x14ac:dyDescent="0.3">
      <c r="A131" s="303" t="s">
        <v>482</v>
      </c>
      <c r="B131" s="177" t="s">
        <v>92</v>
      </c>
      <c r="C131" s="171">
        <f t="shared" ref="C131:H131" si="29">C45</f>
        <v>11</v>
      </c>
      <c r="D131" s="171">
        <f t="shared" si="29"/>
        <v>11</v>
      </c>
      <c r="E131" s="171">
        <f t="shared" si="29"/>
        <v>11</v>
      </c>
      <c r="F131" s="171">
        <f t="shared" si="29"/>
        <v>11</v>
      </c>
      <c r="G131" s="171">
        <f t="shared" si="29"/>
        <v>11</v>
      </c>
      <c r="H131" s="171">
        <f t="shared" si="29"/>
        <v>11</v>
      </c>
      <c r="I131" s="175"/>
      <c r="J131" s="175"/>
      <c r="K131" s="175"/>
    </row>
    <row r="132" spans="1:11" ht="16.2" customHeight="1" thickBot="1" x14ac:dyDescent="0.3">
      <c r="A132" s="304"/>
      <c r="B132" s="177" t="s">
        <v>22</v>
      </c>
      <c r="C132" s="189">
        <v>12</v>
      </c>
      <c r="D132" s="189">
        <v>12</v>
      </c>
      <c r="E132" s="189">
        <v>12</v>
      </c>
      <c r="F132" s="189">
        <v>12</v>
      </c>
      <c r="G132" s="189">
        <v>12</v>
      </c>
      <c r="H132" s="189">
        <v>12</v>
      </c>
      <c r="I132" s="175"/>
      <c r="J132" s="175"/>
      <c r="K132" s="175"/>
    </row>
    <row r="133" spans="1:11" ht="16.2" customHeight="1" thickBot="1" x14ac:dyDescent="0.3">
      <c r="A133" s="303" t="s">
        <v>483</v>
      </c>
      <c r="B133" s="177" t="s">
        <v>92</v>
      </c>
      <c r="C133" s="171">
        <f t="shared" ref="C133:H133" si="30">C47</f>
        <v>9</v>
      </c>
      <c r="D133" s="171">
        <f t="shared" si="30"/>
        <v>9</v>
      </c>
      <c r="E133" s="171">
        <f t="shared" si="30"/>
        <v>9</v>
      </c>
      <c r="F133" s="171">
        <f t="shared" si="30"/>
        <v>9</v>
      </c>
      <c r="G133" s="171">
        <f t="shared" si="30"/>
        <v>9</v>
      </c>
      <c r="H133" s="171">
        <f t="shared" si="30"/>
        <v>9</v>
      </c>
      <c r="I133" s="175"/>
      <c r="J133" s="175"/>
      <c r="K133" s="175"/>
    </row>
    <row r="134" spans="1:11" ht="16.2" customHeight="1" thickBot="1" x14ac:dyDescent="0.3">
      <c r="A134" s="304"/>
      <c r="B134" s="177" t="s">
        <v>22</v>
      </c>
      <c r="C134" s="189">
        <v>11</v>
      </c>
      <c r="D134" s="189">
        <v>11</v>
      </c>
      <c r="E134" s="189">
        <v>11</v>
      </c>
      <c r="F134" s="189">
        <v>11</v>
      </c>
      <c r="G134" s="189">
        <v>11</v>
      </c>
      <c r="H134" s="189">
        <v>11</v>
      </c>
      <c r="I134" s="175"/>
      <c r="J134" s="175"/>
      <c r="K134" s="175"/>
    </row>
    <row r="135" spans="1:11" ht="16.2" customHeight="1" thickBot="1" x14ac:dyDescent="0.3">
      <c r="A135" s="303" t="s">
        <v>484</v>
      </c>
      <c r="B135" s="177" t="s">
        <v>92</v>
      </c>
      <c r="C135" s="171">
        <f t="shared" ref="C135:H135" si="31">C49</f>
        <v>8</v>
      </c>
      <c r="D135" s="171">
        <f t="shared" si="31"/>
        <v>8</v>
      </c>
      <c r="E135" s="171">
        <f t="shared" si="31"/>
        <v>8</v>
      </c>
      <c r="F135" s="171">
        <f t="shared" si="31"/>
        <v>8</v>
      </c>
      <c r="G135" s="171">
        <f t="shared" si="31"/>
        <v>8</v>
      </c>
      <c r="H135" s="171">
        <f t="shared" si="31"/>
        <v>8</v>
      </c>
      <c r="I135" s="175"/>
      <c r="J135" s="175"/>
      <c r="K135" s="175"/>
    </row>
    <row r="136" spans="1:11" ht="16.2" customHeight="1" thickBot="1" x14ac:dyDescent="0.3">
      <c r="A136" s="304"/>
      <c r="B136" s="177" t="s">
        <v>22</v>
      </c>
      <c r="C136" s="189">
        <v>10</v>
      </c>
      <c r="D136" s="189">
        <v>10</v>
      </c>
      <c r="E136" s="189">
        <v>10</v>
      </c>
      <c r="F136" s="189">
        <v>10</v>
      </c>
      <c r="G136" s="189">
        <v>10</v>
      </c>
      <c r="H136" s="189">
        <v>10</v>
      </c>
      <c r="I136" s="175"/>
      <c r="J136" s="175"/>
      <c r="K136" s="175"/>
    </row>
    <row r="137" spans="1:11" ht="16.2" customHeight="1" thickBot="1" x14ac:dyDescent="0.3">
      <c r="A137" s="303" t="s">
        <v>485</v>
      </c>
      <c r="B137" s="177" t="s">
        <v>92</v>
      </c>
      <c r="C137" s="172">
        <f t="shared" ref="C137:H137" si="32">C11-C53-SUM(C131,C133,C135)</f>
        <v>-7</v>
      </c>
      <c r="D137" s="172">
        <f t="shared" si="32"/>
        <v>-7</v>
      </c>
      <c r="E137" s="172">
        <f t="shared" si="32"/>
        <v>-7</v>
      </c>
      <c r="F137" s="172">
        <f t="shared" si="32"/>
        <v>-7</v>
      </c>
      <c r="G137" s="172">
        <f t="shared" si="32"/>
        <v>-7</v>
      </c>
      <c r="H137" s="172">
        <f t="shared" si="32"/>
        <v>-7</v>
      </c>
      <c r="I137" s="175"/>
      <c r="J137" s="175"/>
      <c r="K137" s="175"/>
    </row>
    <row r="138" spans="1:11" ht="16.2" customHeight="1" thickBot="1" x14ac:dyDescent="0.3">
      <c r="A138" s="304"/>
      <c r="B138" s="177" t="s">
        <v>22</v>
      </c>
      <c r="C138" s="189">
        <v>13</v>
      </c>
      <c r="D138" s="189">
        <v>13</v>
      </c>
      <c r="E138" s="189">
        <v>13</v>
      </c>
      <c r="F138" s="189">
        <v>13</v>
      </c>
      <c r="G138" s="189">
        <v>13</v>
      </c>
      <c r="H138" s="189">
        <v>13</v>
      </c>
      <c r="I138" s="175"/>
      <c r="J138" s="175"/>
      <c r="K138" s="175"/>
    </row>
    <row r="139" spans="1:11" ht="15.6" customHeight="1" thickBot="1" x14ac:dyDescent="0.3">
      <c r="A139" s="288" t="s">
        <v>486</v>
      </c>
      <c r="B139" s="289"/>
      <c r="C139" s="289"/>
      <c r="D139" s="289"/>
      <c r="E139" s="289"/>
      <c r="F139" s="289"/>
      <c r="G139" s="289"/>
      <c r="H139" s="290"/>
      <c r="I139" s="175"/>
      <c r="J139" s="175"/>
      <c r="K139" s="175"/>
    </row>
    <row r="140" spans="1:11" ht="16.2" customHeight="1" thickBot="1" x14ac:dyDescent="0.3">
      <c r="A140" s="303" t="s">
        <v>487</v>
      </c>
      <c r="B140" s="180" t="s">
        <v>449</v>
      </c>
      <c r="C140" s="280">
        <v>12</v>
      </c>
      <c r="D140" s="281"/>
      <c r="E140" s="280">
        <v>13</v>
      </c>
      <c r="F140" s="281"/>
      <c r="G140" s="280">
        <v>14</v>
      </c>
      <c r="H140" s="281"/>
      <c r="I140" s="175"/>
      <c r="J140" s="175"/>
      <c r="K140" s="175"/>
    </row>
    <row r="141" spans="1:11" ht="16.2" customHeight="1" thickBot="1" x14ac:dyDescent="0.3">
      <c r="A141" s="304"/>
      <c r="B141" s="184" t="s">
        <v>488</v>
      </c>
      <c r="C141" s="274">
        <f>C140/C10*100</f>
        <v>16.666666666666664</v>
      </c>
      <c r="D141" s="275"/>
      <c r="E141" s="274">
        <f>E140/E10*100</f>
        <v>18.055555555555554</v>
      </c>
      <c r="F141" s="275"/>
      <c r="G141" s="274">
        <f>G140/G10*100</f>
        <v>19.444444444444446</v>
      </c>
      <c r="H141" s="275"/>
      <c r="I141" s="175"/>
      <c r="J141" s="175"/>
      <c r="K141" s="175"/>
    </row>
    <row r="142" spans="1:11" ht="16.2" customHeight="1" thickBot="1" x14ac:dyDescent="0.3">
      <c r="A142" s="303" t="s">
        <v>489</v>
      </c>
      <c r="B142" s="177" t="s">
        <v>449</v>
      </c>
      <c r="C142" s="280">
        <v>12</v>
      </c>
      <c r="D142" s="281"/>
      <c r="E142" s="280">
        <v>13</v>
      </c>
      <c r="F142" s="281"/>
      <c r="G142" s="280">
        <v>14</v>
      </c>
      <c r="H142" s="281"/>
      <c r="I142" s="175"/>
      <c r="J142" s="175"/>
      <c r="K142" s="175"/>
    </row>
    <row r="143" spans="1:11" ht="16.2" customHeight="1" thickBot="1" x14ac:dyDescent="0.3">
      <c r="A143" s="304"/>
      <c r="B143" s="184" t="s">
        <v>488</v>
      </c>
      <c r="C143" s="291">
        <f>C1412/SUM(C45:D45,C47:D47)*100</f>
        <v>0</v>
      </c>
      <c r="D143" s="292"/>
      <c r="E143" s="291">
        <f>E1412/SUM(E45:F45,E47:F47)*100</f>
        <v>0</v>
      </c>
      <c r="F143" s="292"/>
      <c r="G143" s="291">
        <f>G1412/SUM(G45:H45,G47:H47)*100</f>
        <v>0</v>
      </c>
      <c r="H143" s="292"/>
      <c r="I143" s="175"/>
      <c r="J143" s="175"/>
      <c r="K143" s="175"/>
    </row>
    <row r="144" spans="1:11" ht="16.2" customHeight="1" thickBot="1" x14ac:dyDescent="0.3">
      <c r="A144" s="303" t="s">
        <v>490</v>
      </c>
      <c r="B144" s="177" t="s">
        <v>449</v>
      </c>
      <c r="C144" s="280">
        <v>13</v>
      </c>
      <c r="D144" s="281"/>
      <c r="E144" s="280">
        <v>14</v>
      </c>
      <c r="F144" s="281"/>
      <c r="G144" s="280">
        <v>15</v>
      </c>
      <c r="H144" s="281"/>
      <c r="I144" s="175"/>
      <c r="J144" s="175"/>
      <c r="K144" s="175"/>
    </row>
    <row r="145" spans="1:11" ht="16.2" customHeight="1" thickBot="1" x14ac:dyDescent="0.3">
      <c r="A145" s="304"/>
      <c r="B145" s="184" t="s">
        <v>491</v>
      </c>
      <c r="C145" s="274">
        <f>C144/SUM(C45:D45)*100</f>
        <v>59.090909090909093</v>
      </c>
      <c r="D145" s="275"/>
      <c r="E145" s="274">
        <f>E144/SUM(E45:F45)*100</f>
        <v>63.636363636363633</v>
      </c>
      <c r="F145" s="275"/>
      <c r="G145" s="274">
        <f>G144/SUM(G45:H45)*100</f>
        <v>68.181818181818173</v>
      </c>
      <c r="H145" s="275"/>
      <c r="I145" s="175"/>
      <c r="J145" s="175"/>
      <c r="K145" s="175"/>
    </row>
    <row r="146" spans="1:11" ht="16.2" customHeight="1" thickBot="1" x14ac:dyDescent="0.3">
      <c r="A146" s="303" t="s">
        <v>492</v>
      </c>
      <c r="B146" s="177" t="s">
        <v>449</v>
      </c>
      <c r="C146" s="280">
        <v>11</v>
      </c>
      <c r="D146" s="281"/>
      <c r="E146" s="280">
        <v>12</v>
      </c>
      <c r="F146" s="281"/>
      <c r="G146" s="280">
        <v>13</v>
      </c>
      <c r="H146" s="281"/>
      <c r="I146" s="175"/>
      <c r="J146" s="175"/>
      <c r="K146" s="175"/>
    </row>
    <row r="147" spans="1:11" ht="16.2" customHeight="1" thickBot="1" x14ac:dyDescent="0.3">
      <c r="A147" s="304"/>
      <c r="B147" s="184" t="s">
        <v>493</v>
      </c>
      <c r="C147" s="274">
        <f>C146/SUM(C47:D47)*100</f>
        <v>61.111111111111114</v>
      </c>
      <c r="D147" s="275"/>
      <c r="E147" s="274">
        <f>E146/SUM(E47:F47)*100</f>
        <v>66.666666666666657</v>
      </c>
      <c r="F147" s="275"/>
      <c r="G147" s="274">
        <f>G146/SUM(G47:H47)*100</f>
        <v>72.222222222222214</v>
      </c>
      <c r="H147" s="275"/>
      <c r="I147" s="175"/>
      <c r="J147" s="175"/>
      <c r="K147" s="175"/>
    </row>
    <row r="148" spans="1:11" ht="16.2" customHeight="1" thickBot="1" x14ac:dyDescent="0.3">
      <c r="A148" s="303" t="s">
        <v>494</v>
      </c>
      <c r="B148" s="177" t="s">
        <v>92</v>
      </c>
      <c r="C148" s="280">
        <v>21</v>
      </c>
      <c r="D148" s="281"/>
      <c r="E148" s="280">
        <v>22</v>
      </c>
      <c r="F148" s="281"/>
      <c r="G148" s="280">
        <v>23</v>
      </c>
      <c r="H148" s="281"/>
      <c r="I148" s="175"/>
      <c r="J148" s="175"/>
      <c r="K148" s="175"/>
    </row>
    <row r="149" spans="1:11" ht="31.8" customHeight="1" thickBot="1" x14ac:dyDescent="0.3">
      <c r="A149" s="304"/>
      <c r="B149" s="184" t="s">
        <v>495</v>
      </c>
      <c r="C149" s="274">
        <f>C148/18*100</f>
        <v>116.66666666666667</v>
      </c>
      <c r="D149" s="275"/>
      <c r="E149" s="274">
        <f t="shared" ref="E149" si="33">E148/18*100</f>
        <v>122.22222222222223</v>
      </c>
      <c r="F149" s="275"/>
      <c r="G149" s="274">
        <f t="shared" ref="G149" si="34">G148/18*100</f>
        <v>127.77777777777777</v>
      </c>
      <c r="H149" s="275"/>
      <c r="I149" s="175"/>
      <c r="J149" s="175"/>
      <c r="K149" s="175"/>
    </row>
    <row r="150" spans="1:11" ht="16.2" customHeight="1" thickBot="1" x14ac:dyDescent="0.3">
      <c r="A150" s="303" t="s">
        <v>496</v>
      </c>
      <c r="B150" s="177" t="s">
        <v>449</v>
      </c>
      <c r="C150" s="280">
        <v>11</v>
      </c>
      <c r="D150" s="281"/>
      <c r="E150" s="280">
        <v>12</v>
      </c>
      <c r="F150" s="281"/>
      <c r="G150" s="280">
        <v>13</v>
      </c>
      <c r="H150" s="281"/>
      <c r="I150" s="175"/>
      <c r="J150" s="175"/>
      <c r="K150" s="175"/>
    </row>
    <row r="151" spans="1:11" ht="16.2" customHeight="1" thickBot="1" x14ac:dyDescent="0.3">
      <c r="A151" s="304"/>
      <c r="B151" s="184" t="s">
        <v>22</v>
      </c>
      <c r="C151" s="274" t="e">
        <f>C150/$C$154*100</f>
        <v>#DIV/0!</v>
      </c>
      <c r="D151" s="275"/>
      <c r="E151" s="274" t="e">
        <f t="shared" ref="E151" si="35">E150/E154*100</f>
        <v>#DIV/0!</v>
      </c>
      <c r="F151" s="275"/>
      <c r="G151" s="274" t="e">
        <f t="shared" ref="G151" si="36">G150/G154*100</f>
        <v>#DIV/0!</v>
      </c>
      <c r="H151" s="275"/>
      <c r="I151" s="175"/>
      <c r="J151" s="175"/>
      <c r="K151" s="175"/>
    </row>
    <row r="152" spans="1:11" ht="16.2" customHeight="1" thickBot="1" x14ac:dyDescent="0.3">
      <c r="A152" s="181" t="s">
        <v>497</v>
      </c>
      <c r="B152" s="177" t="s">
        <v>83</v>
      </c>
      <c r="C152" s="178">
        <v>1</v>
      </c>
      <c r="D152" s="178">
        <v>1</v>
      </c>
      <c r="E152" s="178">
        <v>1</v>
      </c>
      <c r="F152" s="178">
        <v>1</v>
      </c>
      <c r="G152" s="178">
        <v>1</v>
      </c>
      <c r="H152" s="178">
        <v>1</v>
      </c>
      <c r="I152" s="175"/>
      <c r="J152" s="175"/>
      <c r="K152" s="175"/>
    </row>
    <row r="153" spans="1:11" ht="15.6" customHeight="1" thickBot="1" x14ac:dyDescent="0.3">
      <c r="A153" s="288" t="s">
        <v>498</v>
      </c>
      <c r="B153" s="289"/>
      <c r="C153" s="289"/>
      <c r="D153" s="289"/>
      <c r="E153" s="289"/>
      <c r="F153" s="289"/>
      <c r="G153" s="289"/>
      <c r="H153" s="290"/>
      <c r="I153" s="175"/>
      <c r="J153" s="175"/>
      <c r="K153" s="175"/>
    </row>
    <row r="154" spans="1:11" ht="16.2" customHeight="1" thickBot="1" x14ac:dyDescent="0.3">
      <c r="A154" s="181" t="s">
        <v>499</v>
      </c>
      <c r="B154" s="180" t="s">
        <v>48</v>
      </c>
      <c r="C154" s="316"/>
      <c r="D154" s="317"/>
      <c r="E154" s="316"/>
      <c r="F154" s="317"/>
      <c r="G154" s="316"/>
      <c r="H154" s="317"/>
      <c r="I154" s="175"/>
      <c r="J154" s="175"/>
      <c r="K154" s="175"/>
    </row>
    <row r="155" spans="1:11" ht="16.2" customHeight="1" thickBot="1" x14ac:dyDescent="0.3">
      <c r="A155" s="181" t="s">
        <v>500</v>
      </c>
      <c r="B155" s="177" t="s">
        <v>48</v>
      </c>
      <c r="C155" s="278">
        <v>11</v>
      </c>
      <c r="D155" s="279"/>
      <c r="E155" s="278">
        <v>12</v>
      </c>
      <c r="F155" s="279"/>
      <c r="G155" s="278">
        <v>13</v>
      </c>
      <c r="H155" s="279"/>
      <c r="I155" s="175"/>
      <c r="J155" s="175"/>
      <c r="K155" s="175"/>
    </row>
    <row r="156" spans="1:11" ht="16.2" customHeight="1" thickBot="1" x14ac:dyDescent="0.3">
      <c r="A156" s="181" t="s">
        <v>501</v>
      </c>
      <c r="B156" s="177" t="s">
        <v>48</v>
      </c>
      <c r="C156" s="278">
        <v>11</v>
      </c>
      <c r="D156" s="279"/>
      <c r="E156" s="278">
        <v>12</v>
      </c>
      <c r="F156" s="279"/>
      <c r="G156" s="278">
        <v>13</v>
      </c>
      <c r="H156" s="279"/>
      <c r="I156" s="175"/>
      <c r="J156" s="175"/>
      <c r="K156" s="175"/>
    </row>
    <row r="157" spans="1:11" ht="16.2" customHeight="1" thickBot="1" x14ac:dyDescent="0.3">
      <c r="A157" s="181" t="s">
        <v>502</v>
      </c>
      <c r="B157" s="177" t="s">
        <v>48</v>
      </c>
      <c r="C157" s="278">
        <v>11</v>
      </c>
      <c r="D157" s="279"/>
      <c r="E157" s="278">
        <v>12</v>
      </c>
      <c r="F157" s="279"/>
      <c r="G157" s="278">
        <v>13</v>
      </c>
      <c r="H157" s="279"/>
      <c r="I157" s="175"/>
      <c r="J157" s="175"/>
      <c r="K157" s="175"/>
    </row>
    <row r="158" spans="1:11" ht="15.6" customHeight="1" thickBot="1" x14ac:dyDescent="0.3">
      <c r="A158" s="288" t="s">
        <v>503</v>
      </c>
      <c r="B158" s="289"/>
      <c r="C158" s="289"/>
      <c r="D158" s="289"/>
      <c r="E158" s="289"/>
      <c r="F158" s="289"/>
      <c r="G158" s="289"/>
      <c r="H158" s="290"/>
      <c r="I158" s="175"/>
      <c r="J158" s="175"/>
      <c r="K158" s="175"/>
    </row>
    <row r="159" spans="1:11" ht="16.2" customHeight="1" thickBot="1" x14ac:dyDescent="0.3">
      <c r="A159" s="181" t="s">
        <v>504</v>
      </c>
      <c r="B159" s="180" t="s">
        <v>22</v>
      </c>
      <c r="C159" s="190">
        <v>12</v>
      </c>
      <c r="D159" s="190">
        <v>12</v>
      </c>
      <c r="E159" s="190">
        <v>12</v>
      </c>
      <c r="F159" s="190">
        <v>12</v>
      </c>
      <c r="G159" s="190">
        <v>12</v>
      </c>
      <c r="H159" s="190">
        <v>12</v>
      </c>
      <c r="I159" s="175"/>
      <c r="J159" s="175"/>
      <c r="K159" s="175"/>
    </row>
    <row r="160" spans="1:11" x14ac:dyDescent="0.25">
      <c r="A160" s="191"/>
      <c r="B160" s="191"/>
      <c r="C160" s="191"/>
      <c r="D160" s="191"/>
      <c r="E160" s="191"/>
      <c r="F160" s="191"/>
      <c r="G160" s="191"/>
      <c r="H160" s="191"/>
    </row>
    <row r="161" spans="1:8" x14ac:dyDescent="0.25">
      <c r="A161" s="191"/>
      <c r="B161" s="191"/>
      <c r="C161" s="191"/>
      <c r="D161" s="191"/>
      <c r="E161" s="191"/>
      <c r="F161" s="191"/>
      <c r="G161" s="191"/>
      <c r="H161" s="191"/>
    </row>
    <row r="162" spans="1:8" x14ac:dyDescent="0.25">
      <c r="A162" s="191"/>
      <c r="B162" s="191"/>
      <c r="C162" s="191"/>
      <c r="D162" s="191"/>
      <c r="E162" s="191"/>
      <c r="F162" s="191"/>
      <c r="G162" s="191"/>
      <c r="H162" s="191"/>
    </row>
    <row r="163" spans="1:8" x14ac:dyDescent="0.25">
      <c r="A163" s="191"/>
      <c r="B163" s="191"/>
      <c r="C163" s="191"/>
      <c r="D163" s="191"/>
      <c r="E163" s="191"/>
      <c r="F163" s="191"/>
      <c r="G163" s="191"/>
      <c r="H163" s="191"/>
    </row>
    <row r="164" spans="1:8" x14ac:dyDescent="0.25">
      <c r="A164" s="191"/>
      <c r="B164" s="191"/>
      <c r="C164" s="191"/>
      <c r="D164" s="191"/>
      <c r="E164" s="191"/>
      <c r="F164" s="191"/>
      <c r="G164" s="191"/>
      <c r="H164" s="191"/>
    </row>
    <row r="165" spans="1:8" x14ac:dyDescent="0.25">
      <c r="A165" s="191"/>
      <c r="B165" s="191"/>
      <c r="C165" s="191"/>
      <c r="D165" s="191"/>
      <c r="E165" s="191"/>
      <c r="F165" s="191"/>
      <c r="G165" s="191"/>
      <c r="H165" s="191"/>
    </row>
    <row r="166" spans="1:8" x14ac:dyDescent="0.25">
      <c r="A166" s="191"/>
      <c r="B166" s="191"/>
      <c r="C166" s="191"/>
      <c r="D166" s="191"/>
      <c r="E166" s="191"/>
      <c r="F166" s="191"/>
      <c r="G166" s="191"/>
      <c r="H166" s="191"/>
    </row>
    <row r="167" spans="1:8" x14ac:dyDescent="0.25">
      <c r="A167" s="191"/>
      <c r="B167" s="191"/>
      <c r="C167" s="191"/>
      <c r="D167" s="191"/>
      <c r="E167" s="191"/>
      <c r="F167" s="191"/>
      <c r="G167" s="191"/>
      <c r="H167" s="191"/>
    </row>
    <row r="168" spans="1:8" x14ac:dyDescent="0.25">
      <c r="A168" s="191"/>
      <c r="B168" s="191"/>
      <c r="C168" s="191"/>
      <c r="D168" s="191"/>
      <c r="E168" s="191"/>
      <c r="F168" s="191"/>
      <c r="G168" s="191"/>
      <c r="H168" s="191"/>
    </row>
    <row r="169" spans="1:8" x14ac:dyDescent="0.25">
      <c r="A169" s="191"/>
      <c r="B169" s="191"/>
      <c r="C169" s="191"/>
      <c r="D169" s="191"/>
      <c r="E169" s="191"/>
      <c r="F169" s="191"/>
      <c r="G169" s="191"/>
      <c r="H169" s="191"/>
    </row>
    <row r="170" spans="1:8" x14ac:dyDescent="0.25">
      <c r="A170" s="191"/>
      <c r="B170" s="191"/>
      <c r="C170" s="191"/>
      <c r="D170" s="191"/>
      <c r="E170" s="191"/>
      <c r="F170" s="191"/>
      <c r="G170" s="191"/>
      <c r="H170" s="191"/>
    </row>
    <row r="171" spans="1:8" x14ac:dyDescent="0.25">
      <c r="A171" s="191"/>
      <c r="B171" s="191"/>
      <c r="C171" s="191"/>
      <c r="D171" s="191"/>
      <c r="E171" s="191"/>
      <c r="F171" s="191"/>
      <c r="G171" s="191"/>
      <c r="H171" s="191"/>
    </row>
    <row r="172" spans="1:8" x14ac:dyDescent="0.25">
      <c r="A172" s="191"/>
      <c r="B172" s="191"/>
      <c r="C172" s="191"/>
      <c r="D172" s="191"/>
      <c r="E172" s="191"/>
      <c r="F172" s="191"/>
      <c r="G172" s="191"/>
      <c r="H172" s="191"/>
    </row>
    <row r="173" spans="1:8" x14ac:dyDescent="0.25">
      <c r="A173" s="191"/>
      <c r="B173" s="191"/>
      <c r="C173" s="191"/>
      <c r="D173" s="191"/>
      <c r="E173" s="191"/>
      <c r="F173" s="191"/>
      <c r="G173" s="191"/>
      <c r="H173" s="191"/>
    </row>
    <row r="174" spans="1:8" x14ac:dyDescent="0.25">
      <c r="A174" s="191"/>
      <c r="B174" s="191"/>
      <c r="C174" s="191"/>
      <c r="D174" s="191"/>
      <c r="E174" s="191"/>
      <c r="F174" s="191"/>
      <c r="G174" s="191"/>
      <c r="H174" s="191"/>
    </row>
    <row r="175" spans="1:8" x14ac:dyDescent="0.25">
      <c r="A175" s="191"/>
      <c r="B175" s="191"/>
      <c r="C175" s="191"/>
      <c r="D175" s="191"/>
      <c r="E175" s="191"/>
      <c r="F175" s="191"/>
      <c r="G175" s="191"/>
      <c r="H175" s="191"/>
    </row>
    <row r="176" spans="1:8" x14ac:dyDescent="0.25">
      <c r="A176" s="191"/>
      <c r="B176" s="191"/>
      <c r="C176" s="191"/>
      <c r="D176" s="191"/>
      <c r="E176" s="191"/>
      <c r="F176" s="191"/>
      <c r="G176" s="191"/>
      <c r="H176" s="191"/>
    </row>
    <row r="177" spans="1:8" x14ac:dyDescent="0.25">
      <c r="A177" s="191"/>
      <c r="B177" s="191"/>
      <c r="C177" s="191"/>
      <c r="D177" s="191"/>
      <c r="E177" s="191"/>
      <c r="F177" s="191"/>
      <c r="G177" s="191"/>
      <c r="H177" s="191"/>
    </row>
    <row r="178" spans="1:8" x14ac:dyDescent="0.25">
      <c r="A178" s="191"/>
      <c r="B178" s="191"/>
      <c r="C178" s="191"/>
      <c r="D178" s="191"/>
      <c r="E178" s="191"/>
      <c r="F178" s="191"/>
      <c r="G178" s="191"/>
      <c r="H178" s="191"/>
    </row>
    <row r="179" spans="1:8" x14ac:dyDescent="0.25">
      <c r="A179" s="191"/>
      <c r="B179" s="191"/>
      <c r="C179" s="191"/>
      <c r="D179" s="191"/>
      <c r="E179" s="191"/>
      <c r="F179" s="191"/>
      <c r="G179" s="191"/>
      <c r="H179" s="191"/>
    </row>
    <row r="180" spans="1:8" x14ac:dyDescent="0.25">
      <c r="A180" s="191"/>
      <c r="B180" s="191"/>
      <c r="C180" s="191"/>
      <c r="D180" s="191"/>
      <c r="E180" s="191"/>
      <c r="F180" s="191"/>
      <c r="G180" s="191"/>
      <c r="H180" s="191"/>
    </row>
    <row r="181" spans="1:8" x14ac:dyDescent="0.25">
      <c r="A181" s="191"/>
      <c r="B181" s="191"/>
      <c r="C181" s="191"/>
      <c r="D181" s="191"/>
      <c r="E181" s="191"/>
      <c r="F181" s="191"/>
      <c r="G181" s="191"/>
      <c r="H181" s="191"/>
    </row>
    <row r="182" spans="1:8" x14ac:dyDescent="0.25">
      <c r="A182" s="191"/>
      <c r="B182" s="191"/>
      <c r="C182" s="191"/>
      <c r="D182" s="191"/>
      <c r="E182" s="191"/>
      <c r="F182" s="191"/>
      <c r="G182" s="191"/>
      <c r="H182" s="191"/>
    </row>
    <row r="183" spans="1:8" x14ac:dyDescent="0.25">
      <c r="A183" s="191"/>
      <c r="B183" s="191"/>
      <c r="C183" s="191"/>
      <c r="D183" s="191"/>
      <c r="E183" s="191"/>
      <c r="F183" s="191"/>
      <c r="G183" s="191"/>
      <c r="H183" s="191"/>
    </row>
    <row r="184" spans="1:8" x14ac:dyDescent="0.25">
      <c r="A184" s="191"/>
      <c r="B184" s="191"/>
      <c r="C184" s="191"/>
      <c r="D184" s="191"/>
      <c r="E184" s="191"/>
      <c r="F184" s="191"/>
      <c r="G184" s="191"/>
      <c r="H184" s="191"/>
    </row>
    <row r="185" spans="1:8" x14ac:dyDescent="0.25">
      <c r="A185" s="191"/>
      <c r="B185" s="191"/>
      <c r="C185" s="191"/>
      <c r="D185" s="191"/>
      <c r="E185" s="191"/>
      <c r="F185" s="191"/>
      <c r="G185" s="191"/>
      <c r="H185" s="191"/>
    </row>
    <row r="186" spans="1:8" x14ac:dyDescent="0.25">
      <c r="A186" s="191"/>
      <c r="B186" s="191"/>
      <c r="C186" s="191"/>
      <c r="D186" s="191"/>
      <c r="E186" s="191"/>
      <c r="F186" s="191"/>
      <c r="G186" s="191"/>
      <c r="H186" s="191"/>
    </row>
    <row r="187" spans="1:8" x14ac:dyDescent="0.25">
      <c r="A187" s="191"/>
      <c r="B187" s="191"/>
      <c r="C187" s="191"/>
      <c r="D187" s="191"/>
      <c r="E187" s="191"/>
      <c r="F187" s="191"/>
      <c r="G187" s="191"/>
      <c r="H187" s="191"/>
    </row>
    <row r="188" spans="1:8" x14ac:dyDescent="0.25">
      <c r="A188" s="191"/>
      <c r="B188" s="191"/>
      <c r="C188" s="191"/>
      <c r="D188" s="191"/>
      <c r="E188" s="191"/>
      <c r="F188" s="191"/>
      <c r="G188" s="191"/>
      <c r="H188" s="191"/>
    </row>
    <row r="189" spans="1:8" x14ac:dyDescent="0.25">
      <c r="A189" s="191"/>
      <c r="B189" s="191"/>
      <c r="C189" s="191"/>
      <c r="D189" s="191"/>
      <c r="E189" s="191"/>
      <c r="F189" s="191"/>
      <c r="G189" s="191"/>
      <c r="H189" s="191"/>
    </row>
    <row r="190" spans="1:8" x14ac:dyDescent="0.25">
      <c r="A190" s="191"/>
      <c r="B190" s="191"/>
      <c r="C190" s="191"/>
      <c r="D190" s="191"/>
      <c r="E190" s="191"/>
      <c r="F190" s="191"/>
      <c r="G190" s="191"/>
      <c r="H190" s="191"/>
    </row>
    <row r="191" spans="1:8" x14ac:dyDescent="0.25">
      <c r="A191" s="191"/>
      <c r="B191" s="191"/>
      <c r="C191" s="191"/>
      <c r="D191" s="191"/>
      <c r="E191" s="191"/>
      <c r="F191" s="191"/>
      <c r="G191" s="191"/>
      <c r="H191" s="191"/>
    </row>
    <row r="192" spans="1:8" x14ac:dyDescent="0.25">
      <c r="A192" s="191"/>
      <c r="B192" s="191"/>
      <c r="C192" s="191"/>
      <c r="D192" s="191"/>
      <c r="E192" s="191"/>
      <c r="F192" s="191"/>
      <c r="G192" s="191"/>
      <c r="H192" s="191"/>
    </row>
    <row r="193" spans="1:8" x14ac:dyDescent="0.25">
      <c r="A193" s="191"/>
      <c r="B193" s="191"/>
      <c r="C193" s="191"/>
      <c r="D193" s="191"/>
      <c r="E193" s="191"/>
      <c r="F193" s="191"/>
      <c r="G193" s="191"/>
      <c r="H193" s="191"/>
    </row>
    <row r="194" spans="1:8" x14ac:dyDescent="0.25">
      <c r="A194" s="191"/>
      <c r="B194" s="191"/>
      <c r="C194" s="191"/>
      <c r="D194" s="191"/>
      <c r="E194" s="191"/>
      <c r="F194" s="191"/>
      <c r="G194" s="191"/>
      <c r="H194" s="191"/>
    </row>
    <row r="195" spans="1:8" x14ac:dyDescent="0.25">
      <c r="A195" s="191"/>
      <c r="B195" s="191"/>
      <c r="C195" s="191"/>
      <c r="D195" s="191"/>
      <c r="E195" s="191"/>
      <c r="F195" s="191"/>
      <c r="G195" s="191"/>
      <c r="H195" s="191"/>
    </row>
    <row r="196" spans="1:8" x14ac:dyDescent="0.25">
      <c r="A196" s="191"/>
      <c r="B196" s="191"/>
      <c r="C196" s="191"/>
      <c r="D196" s="191"/>
      <c r="E196" s="191"/>
      <c r="F196" s="191"/>
      <c r="G196" s="191"/>
      <c r="H196" s="191"/>
    </row>
    <row r="197" spans="1:8" x14ac:dyDescent="0.25">
      <c r="A197" s="191"/>
      <c r="B197" s="191"/>
      <c r="C197" s="191"/>
      <c r="D197" s="191"/>
      <c r="E197" s="191"/>
      <c r="F197" s="191"/>
      <c r="G197" s="191"/>
      <c r="H197" s="191"/>
    </row>
    <row r="198" spans="1:8" x14ac:dyDescent="0.25">
      <c r="A198" s="191"/>
      <c r="B198" s="191"/>
      <c r="C198" s="191"/>
      <c r="D198" s="191"/>
      <c r="E198" s="191"/>
      <c r="F198" s="191"/>
      <c r="G198" s="191"/>
      <c r="H198" s="191"/>
    </row>
    <row r="199" spans="1:8" x14ac:dyDescent="0.25">
      <c r="A199" s="191"/>
      <c r="B199" s="191"/>
      <c r="C199" s="191"/>
      <c r="D199" s="191"/>
      <c r="E199" s="191"/>
      <c r="F199" s="191"/>
      <c r="G199" s="191"/>
      <c r="H199" s="191"/>
    </row>
    <row r="200" spans="1:8" x14ac:dyDescent="0.25">
      <c r="A200" s="191"/>
      <c r="B200" s="191"/>
      <c r="C200" s="191"/>
      <c r="D200" s="191"/>
      <c r="E200" s="191"/>
      <c r="F200" s="191"/>
      <c r="G200" s="191"/>
      <c r="H200" s="191"/>
    </row>
    <row r="201" spans="1:8" x14ac:dyDescent="0.25">
      <c r="A201" s="191"/>
      <c r="B201" s="191"/>
      <c r="C201" s="191"/>
      <c r="D201" s="191"/>
      <c r="E201" s="191"/>
      <c r="F201" s="191"/>
      <c r="G201" s="191"/>
      <c r="H201" s="191"/>
    </row>
    <row r="202" spans="1:8" x14ac:dyDescent="0.25">
      <c r="A202" s="191"/>
      <c r="B202" s="191"/>
      <c r="C202" s="191"/>
      <c r="D202" s="191"/>
      <c r="E202" s="191"/>
      <c r="F202" s="191"/>
      <c r="G202" s="191"/>
      <c r="H202" s="191"/>
    </row>
    <row r="203" spans="1:8" x14ac:dyDescent="0.25">
      <c r="A203" s="191"/>
      <c r="B203" s="191"/>
      <c r="C203" s="191"/>
      <c r="D203" s="191"/>
      <c r="E203" s="191"/>
      <c r="F203" s="191"/>
      <c r="G203" s="191"/>
      <c r="H203" s="191"/>
    </row>
    <row r="204" spans="1:8" x14ac:dyDescent="0.25">
      <c r="A204" s="191"/>
      <c r="B204" s="191"/>
      <c r="C204" s="191"/>
      <c r="D204" s="191"/>
      <c r="E204" s="191"/>
      <c r="F204" s="191"/>
      <c r="G204" s="191"/>
      <c r="H204" s="191"/>
    </row>
    <row r="205" spans="1:8" x14ac:dyDescent="0.25">
      <c r="A205" s="191"/>
      <c r="B205" s="191"/>
      <c r="C205" s="191"/>
      <c r="D205" s="191"/>
      <c r="E205" s="191"/>
      <c r="F205" s="191"/>
      <c r="G205" s="191"/>
      <c r="H205" s="191"/>
    </row>
    <row r="206" spans="1:8" x14ac:dyDescent="0.25">
      <c r="A206" s="191"/>
      <c r="B206" s="191"/>
      <c r="C206" s="191"/>
      <c r="D206" s="191"/>
      <c r="E206" s="191"/>
      <c r="F206" s="191"/>
      <c r="G206" s="191"/>
      <c r="H206" s="191"/>
    </row>
    <row r="207" spans="1:8" x14ac:dyDescent="0.25">
      <c r="A207" s="191"/>
      <c r="B207" s="191"/>
      <c r="C207" s="191"/>
      <c r="D207" s="191"/>
      <c r="E207" s="191"/>
      <c r="F207" s="191"/>
      <c r="G207" s="191"/>
      <c r="H207" s="191"/>
    </row>
    <row r="208" spans="1:8" x14ac:dyDescent="0.25">
      <c r="A208" s="191"/>
      <c r="B208" s="191"/>
      <c r="C208" s="191"/>
      <c r="D208" s="191"/>
      <c r="E208" s="191"/>
      <c r="F208" s="191"/>
      <c r="G208" s="191"/>
      <c r="H208" s="191"/>
    </row>
    <row r="209" spans="1:8" x14ac:dyDescent="0.25">
      <c r="A209" s="191"/>
      <c r="B209" s="191"/>
      <c r="C209" s="191"/>
      <c r="D209" s="191"/>
      <c r="E209" s="191"/>
      <c r="F209" s="191"/>
      <c r="G209" s="191"/>
      <c r="H209" s="191"/>
    </row>
    <row r="210" spans="1:8" x14ac:dyDescent="0.25">
      <c r="A210" s="191"/>
      <c r="B210" s="191"/>
      <c r="C210" s="191"/>
      <c r="D210" s="191"/>
      <c r="E210" s="191"/>
      <c r="F210" s="191"/>
      <c r="G210" s="191"/>
      <c r="H210" s="191"/>
    </row>
    <row r="211" spans="1:8" x14ac:dyDescent="0.25">
      <c r="A211" s="191"/>
      <c r="B211" s="191"/>
      <c r="C211" s="191"/>
      <c r="D211" s="191"/>
      <c r="E211" s="191"/>
      <c r="F211" s="191"/>
      <c r="G211" s="191"/>
      <c r="H211" s="191"/>
    </row>
    <row r="212" spans="1:8" x14ac:dyDescent="0.25">
      <c r="A212" s="191"/>
      <c r="B212" s="191"/>
      <c r="C212" s="191"/>
      <c r="D212" s="191"/>
      <c r="E212" s="191"/>
      <c r="F212" s="191"/>
      <c r="G212" s="191"/>
      <c r="H212" s="191"/>
    </row>
    <row r="213" spans="1:8" x14ac:dyDescent="0.25">
      <c r="A213" s="191"/>
      <c r="B213" s="191"/>
      <c r="C213" s="191"/>
      <c r="D213" s="191"/>
      <c r="E213" s="191"/>
      <c r="F213" s="191"/>
      <c r="G213" s="191"/>
      <c r="H213" s="191"/>
    </row>
    <row r="214" spans="1:8" x14ac:dyDescent="0.25">
      <c r="A214" s="191"/>
      <c r="B214" s="191"/>
      <c r="C214" s="191"/>
      <c r="D214" s="191"/>
      <c r="E214" s="191"/>
      <c r="F214" s="191"/>
      <c r="G214" s="191"/>
      <c r="H214" s="191"/>
    </row>
  </sheetData>
  <sheetProtection algorithmName="SHA-512" hashValue="sQH8QbpcQ27tIJ30gz5fn3+Mp6F03QV1IShiiFyeZUHlx+6P9zFeYvoqmiZ/ieL8AEV5IcpnucCkUJS8IhgE0g==" saltValue="fOtQz4yv8IkJB3ypX4mRNQ==" spinCount="100000" sheet="1" objects="1" scenario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4">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148:D148"/>
    <mergeCell ref="E148:F148"/>
    <mergeCell ref="G148:H148"/>
    <mergeCell ref="C150:D150"/>
    <mergeCell ref="E150:F150"/>
    <mergeCell ref="G150:H150"/>
    <mergeCell ref="C149:D149"/>
    <mergeCell ref="E149:F149"/>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7" t="s">
        <v>505</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1</v>
      </c>
      <c r="B2" s="122" t="s">
        <v>506</v>
      </c>
      <c r="C2" s="123" t="s">
        <v>2</v>
      </c>
      <c r="D2" s="123" t="s">
        <v>3</v>
      </c>
      <c r="E2" s="124" t="s">
        <v>4</v>
      </c>
      <c r="F2" s="125"/>
      <c r="G2" s="125"/>
      <c r="H2" s="125"/>
      <c r="I2" s="125"/>
      <c r="J2" s="125"/>
      <c r="K2" s="125"/>
      <c r="L2" s="125"/>
      <c r="M2" s="14"/>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408</v>
      </c>
      <c r="F4" s="127" t="s">
        <v>409</v>
      </c>
      <c r="G4" s="127" t="s">
        <v>408</v>
      </c>
      <c r="H4" s="128" t="s">
        <v>409</v>
      </c>
      <c r="I4" s="127" t="s">
        <v>408</v>
      </c>
      <c r="J4" s="128" t="s">
        <v>409</v>
      </c>
      <c r="K4" s="127" t="s">
        <v>408</v>
      </c>
      <c r="L4" s="128" t="s">
        <v>409</v>
      </c>
      <c r="M4" s="126"/>
    </row>
    <row r="5" spans="1:13" s="117" customFormat="1" ht="69.599999999999994" customHeight="1" x14ac:dyDescent="0.55000000000000004">
      <c r="A5" s="129" t="s">
        <v>507</v>
      </c>
      <c r="B5" s="130" t="s">
        <v>42</v>
      </c>
      <c r="C5" s="131" t="s">
        <v>508</v>
      </c>
      <c r="D5" s="132"/>
      <c r="E5" s="133"/>
      <c r="F5" s="133"/>
      <c r="G5" s="133"/>
      <c r="H5" s="133"/>
      <c r="I5" s="133"/>
      <c r="J5" s="133"/>
      <c r="K5" s="133"/>
      <c r="L5" s="133"/>
      <c r="M5" s="134"/>
    </row>
    <row r="6" spans="1:13" s="117" customFormat="1" ht="37.200000000000003" customHeight="1" x14ac:dyDescent="0.55000000000000004">
      <c r="A6" s="118"/>
      <c r="B6" s="119"/>
      <c r="C6" s="120" t="s">
        <v>509</v>
      </c>
      <c r="D6" s="121" t="s">
        <v>449</v>
      </c>
      <c r="E6" s="11"/>
      <c r="F6" s="11"/>
      <c r="G6" s="11"/>
      <c r="H6" s="11"/>
      <c r="I6" s="11"/>
      <c r="J6" s="11"/>
      <c r="K6" s="11"/>
      <c r="L6" s="11"/>
    </row>
    <row r="7" spans="1:13" s="117" customFormat="1" ht="18.600000000000001" customHeight="1" x14ac:dyDescent="0.55000000000000004">
      <c r="A7" s="118"/>
      <c r="B7" s="119"/>
      <c r="C7" s="120" t="s">
        <v>510</v>
      </c>
      <c r="D7" s="121" t="s">
        <v>449</v>
      </c>
      <c r="E7" s="11"/>
      <c r="F7" s="11"/>
      <c r="G7" s="11"/>
      <c r="H7" s="11"/>
      <c r="I7" s="11"/>
      <c r="J7" s="11"/>
      <c r="K7" s="11"/>
      <c r="L7" s="11"/>
    </row>
    <row r="8" spans="1:13" s="117" customFormat="1" ht="37.200000000000003" customHeight="1" x14ac:dyDescent="0.55000000000000004">
      <c r="A8" s="118"/>
      <c r="B8" s="119"/>
      <c r="C8" s="120" t="s">
        <v>511</v>
      </c>
      <c r="D8" s="121" t="s">
        <v>449</v>
      </c>
      <c r="E8" s="11"/>
      <c r="F8" s="11"/>
      <c r="G8" s="11"/>
      <c r="H8" s="11"/>
      <c r="I8" s="11"/>
      <c r="J8" s="11"/>
      <c r="K8" s="11"/>
      <c r="L8" s="11"/>
    </row>
    <row r="9" spans="1:13" s="117" customFormat="1" ht="18.600000000000001" customHeight="1" x14ac:dyDescent="0.55000000000000004">
      <c r="A9" s="118"/>
      <c r="B9" s="119"/>
      <c r="C9" s="120" t="s">
        <v>512</v>
      </c>
      <c r="D9" s="121" t="s">
        <v>449</v>
      </c>
      <c r="E9" s="11"/>
      <c r="F9" s="11"/>
      <c r="G9" s="11"/>
      <c r="H9" s="11"/>
      <c r="I9" s="11"/>
      <c r="J9" s="11"/>
      <c r="K9" s="11"/>
      <c r="L9" s="11"/>
    </row>
    <row r="10" spans="1:13" s="117" customFormat="1" ht="18.600000000000001" customHeight="1" x14ac:dyDescent="0.55000000000000004">
      <c r="A10" s="135"/>
      <c r="B10" s="136"/>
      <c r="C10" s="120" t="s">
        <v>513</v>
      </c>
      <c r="D10" s="121" t="s">
        <v>449</v>
      </c>
      <c r="E10" s="11"/>
      <c r="F10" s="11"/>
      <c r="G10" s="11"/>
      <c r="H10" s="11"/>
      <c r="I10" s="11"/>
      <c r="J10" s="11"/>
      <c r="K10" s="12"/>
      <c r="L10" s="12"/>
    </row>
    <row r="11" spans="1:13" s="117" customFormat="1" ht="18.600000000000001" customHeight="1" x14ac:dyDescent="0.55000000000000004">
      <c r="A11" s="137" t="s">
        <v>514</v>
      </c>
      <c r="B11" s="138" t="s">
        <v>42</v>
      </c>
      <c r="C11" s="139" t="s">
        <v>515</v>
      </c>
      <c r="D11" s="140"/>
      <c r="E11" s="141"/>
      <c r="F11" s="141"/>
      <c r="G11" s="141"/>
      <c r="H11" s="142"/>
      <c r="I11" s="142"/>
      <c r="J11" s="142"/>
      <c r="K11" s="142"/>
      <c r="L11" s="143"/>
    </row>
    <row r="12" spans="1:13" s="117" customFormat="1" ht="18.600000000000001" customHeight="1" x14ac:dyDescent="0.55000000000000004">
      <c r="A12" s="144"/>
      <c r="B12" s="119"/>
      <c r="C12" s="145" t="s">
        <v>516</v>
      </c>
      <c r="D12" s="121" t="s">
        <v>449</v>
      </c>
      <c r="E12" s="11"/>
      <c r="F12" s="11"/>
      <c r="G12" s="13"/>
      <c r="H12" s="13"/>
      <c r="I12" s="13"/>
      <c r="J12" s="13"/>
      <c r="K12" s="11"/>
      <c r="L12" s="11"/>
    </row>
    <row r="13" spans="1:13" s="117" customFormat="1" ht="18.600000000000001" customHeight="1" x14ac:dyDescent="0.55000000000000004">
      <c r="A13" s="144"/>
      <c r="B13" s="119"/>
      <c r="C13" s="125"/>
      <c r="D13" s="121" t="s">
        <v>22</v>
      </c>
      <c r="E13" s="11"/>
      <c r="F13" s="11"/>
      <c r="G13" s="11"/>
      <c r="H13" s="11"/>
      <c r="I13" s="11"/>
      <c r="J13" s="11"/>
      <c r="K13" s="11"/>
      <c r="L13" s="11"/>
    </row>
    <row r="14" spans="1:13" s="117" customFormat="1" ht="37.200000000000003" customHeight="1" x14ac:dyDescent="0.55000000000000004">
      <c r="A14" s="144"/>
      <c r="B14" s="119"/>
      <c r="C14" s="145" t="s">
        <v>517</v>
      </c>
      <c r="D14" s="121" t="s">
        <v>449</v>
      </c>
      <c r="E14" s="11"/>
      <c r="F14" s="11"/>
      <c r="G14" s="13"/>
      <c r="H14" s="13"/>
      <c r="I14" s="13"/>
      <c r="J14" s="13"/>
      <c r="K14" s="11"/>
      <c r="L14" s="11"/>
    </row>
    <row r="15" spans="1:13" s="117" customFormat="1" ht="18.600000000000001" customHeight="1" x14ac:dyDescent="0.55000000000000004">
      <c r="A15" s="144"/>
      <c r="B15" s="119"/>
      <c r="C15" s="125"/>
      <c r="D15" s="121" t="s">
        <v>22</v>
      </c>
      <c r="E15" s="11"/>
      <c r="F15" s="11"/>
      <c r="G15" s="11"/>
      <c r="H15" s="11"/>
      <c r="I15" s="11"/>
      <c r="J15" s="11"/>
      <c r="K15" s="11"/>
      <c r="L15" s="11"/>
    </row>
    <row r="16" spans="1:13" s="117" customFormat="1" ht="18.600000000000001" customHeight="1" x14ac:dyDescent="0.55000000000000004">
      <c r="A16" s="144"/>
      <c r="B16" s="119"/>
      <c r="C16" s="145" t="s">
        <v>512</v>
      </c>
      <c r="D16" s="121" t="s">
        <v>449</v>
      </c>
      <c r="E16" s="11"/>
      <c r="F16" s="11"/>
      <c r="G16" s="13"/>
      <c r="H16" s="13"/>
      <c r="I16" s="13"/>
      <c r="J16" s="13"/>
      <c r="K16" s="11"/>
      <c r="L16" s="11"/>
    </row>
    <row r="17" spans="1:13" s="117" customFormat="1" ht="18.600000000000001" customHeight="1" x14ac:dyDescent="0.55000000000000004">
      <c r="A17" s="144"/>
      <c r="B17" s="119"/>
      <c r="C17" s="125"/>
      <c r="D17" s="121" t="s">
        <v>22</v>
      </c>
      <c r="E17" s="11"/>
      <c r="F17" s="11"/>
      <c r="G17" s="11"/>
      <c r="H17" s="11"/>
      <c r="I17" s="11"/>
      <c r="J17" s="11"/>
      <c r="K17" s="11"/>
      <c r="L17" s="11"/>
    </row>
    <row r="18" spans="1:13" s="117" customFormat="1" ht="55.8" customHeight="1" x14ac:dyDescent="0.55000000000000004">
      <c r="A18" s="144"/>
      <c r="B18" s="119"/>
      <c r="C18" s="145" t="s">
        <v>431</v>
      </c>
      <c r="D18" s="121" t="s">
        <v>449</v>
      </c>
      <c r="E18" s="11"/>
      <c r="F18" s="11"/>
      <c r="G18" s="13"/>
      <c r="H18" s="13"/>
      <c r="I18" s="13"/>
      <c r="J18" s="13"/>
      <c r="K18" s="11"/>
      <c r="L18" s="11"/>
    </row>
    <row r="19" spans="1:13" s="117" customFormat="1" ht="18.600000000000001" customHeight="1" x14ac:dyDescent="0.55000000000000004">
      <c r="A19" s="144"/>
      <c r="B19" s="119"/>
      <c r="C19" s="125"/>
      <c r="D19" s="121" t="s">
        <v>22</v>
      </c>
      <c r="E19" s="11"/>
      <c r="F19" s="11"/>
      <c r="G19" s="11"/>
      <c r="H19" s="11"/>
      <c r="I19" s="11"/>
      <c r="J19" s="11"/>
      <c r="K19" s="11"/>
      <c r="L19" s="11"/>
    </row>
    <row r="20" spans="1:13" s="117" customFormat="1" ht="69.599999999999994" customHeight="1" x14ac:dyDescent="0.55000000000000004">
      <c r="A20" s="146" t="s">
        <v>507</v>
      </c>
      <c r="B20" s="147" t="s">
        <v>518</v>
      </c>
      <c r="C20" s="148" t="s">
        <v>486</v>
      </c>
      <c r="D20" s="149"/>
      <c r="E20" s="142"/>
      <c r="F20" s="142"/>
      <c r="G20" s="142"/>
      <c r="H20" s="142"/>
      <c r="I20" s="142"/>
      <c r="J20" s="142"/>
      <c r="K20" s="142"/>
      <c r="L20" s="143"/>
      <c r="M20" s="134"/>
    </row>
    <row r="21" spans="1:13" s="117" customFormat="1" ht="37.200000000000003" customHeight="1" x14ac:dyDescent="0.55000000000000004">
      <c r="A21" s="144"/>
      <c r="B21" s="150"/>
      <c r="C21" s="151" t="s">
        <v>487</v>
      </c>
      <c r="D21" s="152" t="s">
        <v>449</v>
      </c>
      <c r="E21" s="153"/>
      <c r="F21" s="125"/>
      <c r="G21" s="153"/>
      <c r="H21" s="125"/>
      <c r="I21" s="153"/>
      <c r="J21" s="125"/>
      <c r="K21" s="153"/>
      <c r="L21" s="125"/>
    </row>
    <row r="22" spans="1:13" s="117" customFormat="1" ht="18.600000000000001" customHeight="1" x14ac:dyDescent="0.55000000000000004">
      <c r="A22" s="144"/>
      <c r="B22" s="150"/>
      <c r="C22" s="125"/>
      <c r="D22" s="154" t="s">
        <v>22</v>
      </c>
      <c r="E22" s="153"/>
      <c r="F22" s="125"/>
      <c r="G22" s="153"/>
      <c r="H22" s="125"/>
      <c r="I22" s="155"/>
      <c r="J22" s="125"/>
      <c r="K22" s="153"/>
      <c r="L22" s="125"/>
    </row>
    <row r="23" spans="1:13" s="117" customFormat="1" ht="74.400000000000006" customHeight="1" x14ac:dyDescent="0.55000000000000004">
      <c r="A23" s="144"/>
      <c r="B23" s="150"/>
      <c r="C23" s="151" t="s">
        <v>519</v>
      </c>
      <c r="D23" s="152" t="s">
        <v>449</v>
      </c>
      <c r="E23" s="153"/>
      <c r="F23" s="125"/>
      <c r="G23" s="153"/>
      <c r="H23" s="125"/>
      <c r="I23" s="153"/>
      <c r="J23" s="125"/>
      <c r="K23" s="153"/>
      <c r="L23" s="125"/>
    </row>
    <row r="24" spans="1:13" s="117" customFormat="1" ht="18.600000000000001" customHeight="1" x14ac:dyDescent="0.55000000000000004">
      <c r="A24" s="144"/>
      <c r="B24" s="150"/>
      <c r="C24" s="125"/>
      <c r="D24" s="154" t="s">
        <v>22</v>
      </c>
      <c r="E24" s="153"/>
      <c r="F24" s="125"/>
      <c r="G24" s="156"/>
      <c r="H24" s="125"/>
      <c r="I24" s="155"/>
      <c r="J24" s="125"/>
      <c r="K24" s="153"/>
      <c r="L24" s="125"/>
    </row>
    <row r="25" spans="1:13" s="117" customFormat="1" ht="74.400000000000006" customHeight="1" x14ac:dyDescent="0.55000000000000004">
      <c r="A25" s="144"/>
      <c r="B25" s="150"/>
      <c r="C25" s="151" t="s">
        <v>520</v>
      </c>
      <c r="D25" s="152" t="s">
        <v>449</v>
      </c>
      <c r="E25" s="153"/>
      <c r="F25" s="125"/>
      <c r="G25" s="153"/>
      <c r="H25" s="125"/>
      <c r="I25" s="153"/>
      <c r="J25" s="125"/>
      <c r="K25" s="153"/>
      <c r="L25" s="125"/>
    </row>
    <row r="26" spans="1:13" s="117" customFormat="1" ht="18.600000000000001" customHeight="1" x14ac:dyDescent="0.55000000000000004">
      <c r="A26" s="144"/>
      <c r="B26" s="150"/>
      <c r="C26" s="125"/>
      <c r="D26" s="154" t="s">
        <v>22</v>
      </c>
      <c r="E26" s="153"/>
      <c r="F26" s="125"/>
      <c r="G26" s="153"/>
      <c r="H26" s="125"/>
      <c r="I26" s="155"/>
      <c r="J26" s="125"/>
      <c r="K26" s="153"/>
      <c r="L26" s="125"/>
    </row>
    <row r="27" spans="1:13" s="117" customFormat="1" ht="111.6" customHeight="1" x14ac:dyDescent="0.55000000000000004">
      <c r="A27" s="157" t="s">
        <v>42</v>
      </c>
      <c r="B27" s="147" t="s">
        <v>521</v>
      </c>
      <c r="C27" s="151" t="s">
        <v>496</v>
      </c>
      <c r="D27" s="152" t="s">
        <v>449</v>
      </c>
      <c r="E27" s="158"/>
      <c r="F27" s="125"/>
      <c r="G27" s="155"/>
      <c r="H27" s="125"/>
      <c r="I27" s="155"/>
      <c r="J27" s="125"/>
      <c r="K27" s="153"/>
      <c r="L27" s="125"/>
      <c r="M27" s="159"/>
    </row>
    <row r="28" spans="1:13" s="117" customFormat="1" ht="18.600000000000001" customHeight="1" x14ac:dyDescent="0.55000000000000004">
      <c r="A28" s="125"/>
      <c r="B28" s="125"/>
      <c r="C28" s="125"/>
      <c r="D28" s="160" t="s">
        <v>22</v>
      </c>
      <c r="E28" s="158"/>
      <c r="F28" s="125"/>
      <c r="G28" s="155"/>
      <c r="H28" s="125"/>
      <c r="I28" s="155"/>
      <c r="J28" s="125"/>
      <c r="K28" s="153"/>
      <c r="L28" s="125"/>
      <c r="M28" s="159"/>
    </row>
    <row r="29" spans="1:13" s="117" customFormat="1" ht="55.8" customHeight="1" x14ac:dyDescent="0.55000000000000004">
      <c r="A29" s="161" t="s">
        <v>522</v>
      </c>
      <c r="B29" s="162" t="s">
        <v>523</v>
      </c>
      <c r="C29" s="163" t="s">
        <v>524</v>
      </c>
      <c r="D29" s="152" t="s">
        <v>83</v>
      </c>
      <c r="E29" s="153"/>
      <c r="F29" s="125"/>
      <c r="G29" s="153"/>
      <c r="H29" s="125"/>
      <c r="I29" s="153"/>
      <c r="J29" s="125"/>
      <c r="K29" s="164"/>
      <c r="L29" s="125"/>
    </row>
    <row r="30" spans="1:13" s="117" customFormat="1" ht="87" customHeight="1" x14ac:dyDescent="0.55000000000000004">
      <c r="A30" s="129" t="s">
        <v>525</v>
      </c>
      <c r="B30" s="147" t="s">
        <v>526</v>
      </c>
      <c r="C30" s="165" t="s">
        <v>527</v>
      </c>
      <c r="D30" s="125"/>
      <c r="E30" s="141"/>
      <c r="F30" s="141"/>
      <c r="G30" s="141"/>
      <c r="H30" s="142"/>
      <c r="I30" s="142"/>
      <c r="J30" s="142"/>
      <c r="K30" s="142"/>
      <c r="L30" s="143"/>
      <c r="M30" s="134"/>
    </row>
    <row r="31" spans="1:13" s="117" customFormat="1" ht="93" customHeight="1" x14ac:dyDescent="0.55000000000000004">
      <c r="A31" s="125"/>
      <c r="B31" s="125"/>
      <c r="C31" s="151" t="s">
        <v>504</v>
      </c>
      <c r="D31" s="166" t="s">
        <v>92</v>
      </c>
      <c r="E31" s="167"/>
      <c r="F31" s="167"/>
      <c r="G31" s="167"/>
      <c r="H31" s="167"/>
      <c r="I31" s="167"/>
      <c r="J31" s="167"/>
      <c r="K31" s="167"/>
      <c r="L31" s="167"/>
    </row>
    <row r="32" spans="1:13" s="117" customFormat="1" ht="18.600000000000001" customHeight="1" x14ac:dyDescent="0.55000000000000004">
      <c r="A32" s="125"/>
      <c r="B32" s="125"/>
      <c r="C32" s="125"/>
      <c r="D32" s="166" t="s">
        <v>22</v>
      </c>
      <c r="E32" s="167"/>
      <c r="F32" s="167"/>
      <c r="G32" s="167"/>
      <c r="H32" s="167"/>
      <c r="I32" s="167"/>
      <c r="J32" s="167"/>
      <c r="K32" s="167"/>
      <c r="L32" s="167"/>
    </row>
    <row r="33" spans="1:12" s="117" customFormat="1" ht="130.19999999999999" customHeight="1" x14ac:dyDescent="0.55000000000000004">
      <c r="A33" s="125"/>
      <c r="B33" s="125"/>
      <c r="C33" s="163" t="s">
        <v>528</v>
      </c>
      <c r="D33" s="166" t="s">
        <v>141</v>
      </c>
      <c r="E33" s="153"/>
      <c r="F33" s="125"/>
      <c r="G33" s="153"/>
      <c r="H33" s="125"/>
      <c r="I33" s="153"/>
      <c r="J33" s="125"/>
      <c r="K33" s="168"/>
      <c r="L33" s="125"/>
    </row>
    <row r="34" spans="1:12" s="117" customFormat="1" ht="37.200000000000003" customHeight="1" x14ac:dyDescent="0.55000000000000004">
      <c r="A34" s="129" t="s">
        <v>525</v>
      </c>
      <c r="B34" s="147" t="s">
        <v>529</v>
      </c>
      <c r="C34" s="163" t="s">
        <v>530</v>
      </c>
      <c r="D34" s="166" t="s">
        <v>141</v>
      </c>
      <c r="E34" s="153"/>
      <c r="F34" s="125"/>
      <c r="G34" s="153"/>
      <c r="H34" s="125"/>
      <c r="I34" s="153"/>
      <c r="J34" s="125"/>
      <c r="K34" s="168"/>
      <c r="L34" s="125"/>
    </row>
    <row r="35" spans="1:12" s="117" customFormat="1" ht="148.80000000000001" customHeight="1" x14ac:dyDescent="0.55000000000000004">
      <c r="A35" s="125"/>
      <c r="B35" s="125"/>
      <c r="C35" s="163" t="s">
        <v>531</v>
      </c>
      <c r="D35" s="166" t="s">
        <v>141</v>
      </c>
      <c r="E35" s="153"/>
      <c r="F35" s="125"/>
      <c r="G35" s="153"/>
      <c r="H35" s="125"/>
      <c r="I35" s="153"/>
      <c r="J35" s="125"/>
      <c r="K35" s="168"/>
      <c r="L35" s="125"/>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2020-02-21T08:21:24Z</dcterms:modified>
</cp:coreProperties>
</file>